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3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drawings/drawing6.xml" ContentType="application/vnd.openxmlformats-officedocument.drawing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066382ED-88B4-44A3-9F8B-A712AC58B6A1}" xr6:coauthVersionLast="47" xr6:coauthVersionMax="47" xr10:uidLastSave="{00000000-0000-0000-0000-000000000000}"/>
  <bookViews>
    <workbookView xWindow="525" yWindow="825" windowWidth="28275" windowHeight="15375" activeTab="4" xr2:uid="{00000000-000D-0000-FFFF-FFFF00000000}"/>
  </bookViews>
  <sheets>
    <sheet name="CAPA" sheetId="1" r:id="rId1"/>
    <sheet name="CONSOLIDADO" sheetId="2" r:id="rId2"/>
    <sheet name="RENDA FIXA" sheetId="3" r:id="rId3"/>
    <sheet name="AÇÕES" sheetId="4" r:id="rId4"/>
    <sheet name="TRADE AÇÕES " sheetId="5" r:id="rId5"/>
    <sheet name="TRADE OPÇÕES" sheetId="6" r:id="rId6"/>
    <sheet name="FII" sheetId="7" r:id="rId7"/>
    <sheet name="IMOBILIZADO" sheetId="8" r:id="rId8"/>
    <sheet name="CRIPTOMOEDAS" sheetId="9" r:id="rId9"/>
    <sheet name="CONTROLE FINANCEIRO PESSOAL" sheetId="10" r:id="rId10"/>
    <sheet name="PLANEJAMENTO e METAS" sheetId="11" r:id="rId11"/>
    <sheet name="CUSTO DE OPERAÇÕES" sheetId="12" r:id="rId12"/>
  </sheets>
  <definedNames>
    <definedName name="_xlcn.WorksheetConnection_Planilha1D3E51">'TRADE OPÇÕES'!$D$3:$E$5</definedName>
    <definedName name="Google_Sheet_Link_1045910604" hidden="1">_xlcn.WorksheetConnection_Planilha1D3E51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7" roundtripDataSignature="AMtx7miM++6xyGjikAPbCZCMEsqFl+CYwg=="/>
    </ext>
  </extLst>
</workbook>
</file>

<file path=xl/calcChain.xml><?xml version="1.0" encoding="utf-8"?>
<calcChain xmlns="http://schemas.openxmlformats.org/spreadsheetml/2006/main">
  <c r="N101" i="5" l="1"/>
  <c r="N94" i="5"/>
  <c r="N87" i="5"/>
  <c r="N80" i="5"/>
  <c r="N73" i="5"/>
  <c r="N66" i="5"/>
  <c r="N59" i="5"/>
  <c r="N52" i="5"/>
  <c r="N45" i="5"/>
  <c r="N38" i="5"/>
  <c r="N31" i="5"/>
  <c r="N24" i="5"/>
  <c r="F22" i="12"/>
  <c r="G21" i="12"/>
  <c r="G20" i="12"/>
  <c r="G19" i="12"/>
  <c r="G18" i="12"/>
  <c r="G17" i="12"/>
  <c r="G16" i="12"/>
  <c r="H15" i="12"/>
  <c r="J15" i="12" s="1"/>
  <c r="G15" i="12"/>
  <c r="G14" i="12"/>
  <c r="G13" i="12"/>
  <c r="G12" i="12"/>
  <c r="D8" i="12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E19" i="11" s="1"/>
  <c r="F19" i="11"/>
  <c r="C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O209" i="10"/>
  <c r="O208" i="10"/>
  <c r="O207" i="10"/>
  <c r="O206" i="10"/>
  <c r="O205" i="10"/>
  <c r="O204" i="10"/>
  <c r="O203" i="10"/>
  <c r="O202" i="10"/>
  <c r="O201" i="10"/>
  <c r="O200" i="10"/>
  <c r="G148" i="10"/>
  <c r="C147" i="10"/>
  <c r="W146" i="10"/>
  <c r="S145" i="10"/>
  <c r="W144" i="10"/>
  <c r="O144" i="10"/>
  <c r="D143" i="10"/>
  <c r="F142" i="10"/>
  <c r="L141" i="10"/>
  <c r="P140" i="10"/>
  <c r="L140" i="10"/>
  <c r="T139" i="10"/>
  <c r="D139" i="10"/>
  <c r="AB133" i="10"/>
  <c r="AA133" i="10"/>
  <c r="AB132" i="10"/>
  <c r="AA132" i="10"/>
  <c r="AB131" i="10"/>
  <c r="AA131" i="10"/>
  <c r="AB130" i="10"/>
  <c r="AA130" i="10"/>
  <c r="AB129" i="10"/>
  <c r="AA129" i="10"/>
  <c r="AB128" i="10"/>
  <c r="AA128" i="10"/>
  <c r="AB127" i="10"/>
  <c r="AA127" i="10"/>
  <c r="AA126" i="10" s="1"/>
  <c r="Z126" i="10"/>
  <c r="Z148" i="10" s="1"/>
  <c r="Y126" i="10"/>
  <c r="Y148" i="10" s="1"/>
  <c r="X126" i="10"/>
  <c r="X148" i="10" s="1"/>
  <c r="W126" i="10"/>
  <c r="W148" i="10" s="1"/>
  <c r="V126" i="10"/>
  <c r="V148" i="10" s="1"/>
  <c r="U126" i="10"/>
  <c r="U148" i="10" s="1"/>
  <c r="T126" i="10"/>
  <c r="T148" i="10" s="1"/>
  <c r="S126" i="10"/>
  <c r="S148" i="10" s="1"/>
  <c r="R126" i="10"/>
  <c r="R148" i="10" s="1"/>
  <c r="Q126" i="10"/>
  <c r="Q148" i="10" s="1"/>
  <c r="P126" i="10"/>
  <c r="P148" i="10" s="1"/>
  <c r="O126" i="10"/>
  <c r="O148" i="10" s="1"/>
  <c r="N126" i="10"/>
  <c r="M126" i="10"/>
  <c r="M148" i="10" s="1"/>
  <c r="L126" i="10"/>
  <c r="L148" i="10" s="1"/>
  <c r="K126" i="10"/>
  <c r="K148" i="10" s="1"/>
  <c r="J126" i="10"/>
  <c r="J148" i="10" s="1"/>
  <c r="I126" i="10"/>
  <c r="I148" i="10" s="1"/>
  <c r="H126" i="10"/>
  <c r="H148" i="10" s="1"/>
  <c r="G126" i="10"/>
  <c r="F126" i="10"/>
  <c r="F148" i="10" s="1"/>
  <c r="E126" i="10"/>
  <c r="E148" i="10" s="1"/>
  <c r="D126" i="10"/>
  <c r="D148" i="10" s="1"/>
  <c r="C126" i="10"/>
  <c r="C148" i="10" s="1"/>
  <c r="AB125" i="10"/>
  <c r="AA125" i="10"/>
  <c r="AB124" i="10"/>
  <c r="AA124" i="10"/>
  <c r="AB123" i="10"/>
  <c r="AA123" i="10"/>
  <c r="Z122" i="10"/>
  <c r="Z147" i="10" s="1"/>
  <c r="Y122" i="10"/>
  <c r="Y147" i="10" s="1"/>
  <c r="X122" i="10"/>
  <c r="X147" i="10" s="1"/>
  <c r="W122" i="10"/>
  <c r="W147" i="10" s="1"/>
  <c r="V122" i="10"/>
  <c r="V147" i="10" s="1"/>
  <c r="U122" i="10"/>
  <c r="U147" i="10" s="1"/>
  <c r="T122" i="10"/>
  <c r="T147" i="10" s="1"/>
  <c r="S122" i="10"/>
  <c r="S147" i="10" s="1"/>
  <c r="R122" i="10"/>
  <c r="R147" i="10" s="1"/>
  <c r="Q122" i="10"/>
  <c r="Q147" i="10" s="1"/>
  <c r="P122" i="10"/>
  <c r="P147" i="10" s="1"/>
  <c r="O122" i="10"/>
  <c r="O147" i="10" s="1"/>
  <c r="N122" i="10"/>
  <c r="N147" i="10" s="1"/>
  <c r="M122" i="10"/>
  <c r="M147" i="10" s="1"/>
  <c r="L122" i="10"/>
  <c r="L147" i="10" s="1"/>
  <c r="K122" i="10"/>
  <c r="K147" i="10" s="1"/>
  <c r="J122" i="10"/>
  <c r="J147" i="10" s="1"/>
  <c r="I122" i="10"/>
  <c r="I147" i="10" s="1"/>
  <c r="H122" i="10"/>
  <c r="H147" i="10" s="1"/>
  <c r="G122" i="10"/>
  <c r="G147" i="10" s="1"/>
  <c r="F122" i="10"/>
  <c r="F147" i="10" s="1"/>
  <c r="E122" i="10"/>
  <c r="E147" i="10" s="1"/>
  <c r="D122" i="10"/>
  <c r="D147" i="10" s="1"/>
  <c r="C122" i="10"/>
  <c r="AB121" i="10"/>
  <c r="AA121" i="10"/>
  <c r="AB120" i="10"/>
  <c r="AA120" i="10"/>
  <c r="AB119" i="10"/>
  <c r="AA119" i="10"/>
  <c r="AB118" i="10"/>
  <c r="AA118" i="10"/>
  <c r="AB117" i="10"/>
  <c r="AA117" i="10"/>
  <c r="AB116" i="10"/>
  <c r="AA116" i="10"/>
  <c r="AB115" i="10"/>
  <c r="AA115" i="10"/>
  <c r="AB114" i="10"/>
  <c r="AA114" i="10"/>
  <c r="AB113" i="10"/>
  <c r="AA113" i="10"/>
  <c r="AB112" i="10"/>
  <c r="AB111" i="10" s="1"/>
  <c r="AA112" i="10"/>
  <c r="AA111" i="10"/>
  <c r="Z111" i="10"/>
  <c r="Z146" i="10" s="1"/>
  <c r="Y111" i="10"/>
  <c r="Y146" i="10" s="1"/>
  <c r="X111" i="10"/>
  <c r="X146" i="10" s="1"/>
  <c r="W111" i="10"/>
  <c r="V111" i="10"/>
  <c r="V146" i="10" s="1"/>
  <c r="U111" i="10"/>
  <c r="U146" i="10" s="1"/>
  <c r="T111" i="10"/>
  <c r="T146" i="10" s="1"/>
  <c r="S111" i="10"/>
  <c r="S146" i="10" s="1"/>
  <c r="R111" i="10"/>
  <c r="R146" i="10" s="1"/>
  <c r="Q111" i="10"/>
  <c r="Q146" i="10" s="1"/>
  <c r="P111" i="10"/>
  <c r="P146" i="10" s="1"/>
  <c r="O111" i="10"/>
  <c r="O146" i="10" s="1"/>
  <c r="N111" i="10"/>
  <c r="N146" i="10" s="1"/>
  <c r="M111" i="10"/>
  <c r="M146" i="10" s="1"/>
  <c r="L111" i="10"/>
  <c r="L146" i="10" s="1"/>
  <c r="K111" i="10"/>
  <c r="K146" i="10" s="1"/>
  <c r="J111" i="10"/>
  <c r="J146" i="10" s="1"/>
  <c r="I111" i="10"/>
  <c r="I146" i="10" s="1"/>
  <c r="H111" i="10"/>
  <c r="H146" i="10" s="1"/>
  <c r="G111" i="10"/>
  <c r="G146" i="10" s="1"/>
  <c r="F111" i="10"/>
  <c r="F146" i="10" s="1"/>
  <c r="E111" i="10"/>
  <c r="E146" i="10" s="1"/>
  <c r="D111" i="10"/>
  <c r="D146" i="10" s="1"/>
  <c r="C111" i="10"/>
  <c r="C146" i="10" s="1"/>
  <c r="AB110" i="10"/>
  <c r="AA110" i="10"/>
  <c r="AB109" i="10"/>
  <c r="AA109" i="10"/>
  <c r="AB108" i="10"/>
  <c r="AA108" i="10"/>
  <c r="Z107" i="10"/>
  <c r="Z145" i="10" s="1"/>
  <c r="Y107" i="10"/>
  <c r="Y145" i="10" s="1"/>
  <c r="X107" i="10"/>
  <c r="X145" i="10" s="1"/>
  <c r="W107" i="10"/>
  <c r="W145" i="10" s="1"/>
  <c r="V107" i="10"/>
  <c r="V145" i="10" s="1"/>
  <c r="U107" i="10"/>
  <c r="U145" i="10" s="1"/>
  <c r="T107" i="10"/>
  <c r="T145" i="10" s="1"/>
  <c r="S107" i="10"/>
  <c r="R107" i="10"/>
  <c r="R145" i="10" s="1"/>
  <c r="Q107" i="10"/>
  <c r="Q145" i="10" s="1"/>
  <c r="P107" i="10"/>
  <c r="P145" i="10" s="1"/>
  <c r="O107" i="10"/>
  <c r="O145" i="10" s="1"/>
  <c r="N107" i="10"/>
  <c r="N145" i="10" s="1"/>
  <c r="M107" i="10"/>
  <c r="M145" i="10" s="1"/>
  <c r="L107" i="10"/>
  <c r="L145" i="10" s="1"/>
  <c r="K107" i="10"/>
  <c r="K145" i="10" s="1"/>
  <c r="J107" i="10"/>
  <c r="J145" i="10" s="1"/>
  <c r="I107" i="10"/>
  <c r="I145" i="10" s="1"/>
  <c r="H107" i="10"/>
  <c r="H145" i="10" s="1"/>
  <c r="G107" i="10"/>
  <c r="G145" i="10" s="1"/>
  <c r="F107" i="10"/>
  <c r="F145" i="10" s="1"/>
  <c r="E107" i="10"/>
  <c r="E145" i="10" s="1"/>
  <c r="D107" i="10"/>
  <c r="D145" i="10" s="1"/>
  <c r="C107" i="10"/>
  <c r="AB106" i="10"/>
  <c r="AA106" i="10"/>
  <c r="AB105" i="10"/>
  <c r="AA105" i="10"/>
  <c r="AB104" i="10"/>
  <c r="AA104" i="10"/>
  <c r="AB103" i="10"/>
  <c r="AA103" i="10"/>
  <c r="AB102" i="10"/>
  <c r="AA102" i="10"/>
  <c r="AB101" i="10"/>
  <c r="AA101" i="10"/>
  <c r="AB100" i="10"/>
  <c r="AA100" i="10"/>
  <c r="AB99" i="10"/>
  <c r="AA99" i="10"/>
  <c r="Z98" i="10"/>
  <c r="Z144" i="10" s="1"/>
  <c r="Y98" i="10"/>
  <c r="Y144" i="10" s="1"/>
  <c r="X98" i="10"/>
  <c r="X144" i="10" s="1"/>
  <c r="W98" i="10"/>
  <c r="V98" i="10"/>
  <c r="V144" i="10" s="1"/>
  <c r="U98" i="10"/>
  <c r="U144" i="10" s="1"/>
  <c r="T98" i="10"/>
  <c r="T144" i="10" s="1"/>
  <c r="S98" i="10"/>
  <c r="S144" i="10" s="1"/>
  <c r="R98" i="10"/>
  <c r="R144" i="10" s="1"/>
  <c r="Q98" i="10"/>
  <c r="Q144" i="10" s="1"/>
  <c r="P98" i="10"/>
  <c r="P144" i="10" s="1"/>
  <c r="O98" i="10"/>
  <c r="N98" i="10"/>
  <c r="N144" i="10" s="1"/>
  <c r="M98" i="10"/>
  <c r="M144" i="10" s="1"/>
  <c r="L98" i="10"/>
  <c r="L144" i="10" s="1"/>
  <c r="K98" i="10"/>
  <c r="K144" i="10" s="1"/>
  <c r="J98" i="10"/>
  <c r="J144" i="10" s="1"/>
  <c r="I98" i="10"/>
  <c r="I144" i="10" s="1"/>
  <c r="H98" i="10"/>
  <c r="H144" i="10" s="1"/>
  <c r="G98" i="10"/>
  <c r="G144" i="10" s="1"/>
  <c r="F98" i="10"/>
  <c r="F144" i="10" s="1"/>
  <c r="E98" i="10"/>
  <c r="E144" i="10" s="1"/>
  <c r="D98" i="10"/>
  <c r="D144" i="10" s="1"/>
  <c r="C98" i="10"/>
  <c r="C144" i="10" s="1"/>
  <c r="AB97" i="10"/>
  <c r="AA97" i="10"/>
  <c r="AB96" i="10"/>
  <c r="AA96" i="10"/>
  <c r="AB95" i="10"/>
  <c r="AA95" i="10"/>
  <c r="AB94" i="10"/>
  <c r="AA94" i="10"/>
  <c r="AB93" i="10"/>
  <c r="AA93" i="10"/>
  <c r="Z92" i="10"/>
  <c r="Z143" i="10" s="1"/>
  <c r="Y92" i="10"/>
  <c r="Y143" i="10" s="1"/>
  <c r="X92" i="10"/>
  <c r="X143" i="10" s="1"/>
  <c r="W92" i="10"/>
  <c r="W143" i="10" s="1"/>
  <c r="V92" i="10"/>
  <c r="V143" i="10" s="1"/>
  <c r="U92" i="10"/>
  <c r="U143" i="10" s="1"/>
  <c r="T92" i="10"/>
  <c r="T143" i="10" s="1"/>
  <c r="S92" i="10"/>
  <c r="S143" i="10" s="1"/>
  <c r="R92" i="10"/>
  <c r="R143" i="10" s="1"/>
  <c r="Q92" i="10"/>
  <c r="Q143" i="10" s="1"/>
  <c r="P92" i="10"/>
  <c r="P143" i="10" s="1"/>
  <c r="O92" i="10"/>
  <c r="O143" i="10" s="1"/>
  <c r="N92" i="10"/>
  <c r="N143" i="10" s="1"/>
  <c r="M92" i="10"/>
  <c r="M143" i="10" s="1"/>
  <c r="L92" i="10"/>
  <c r="L143" i="10" s="1"/>
  <c r="K92" i="10"/>
  <c r="K143" i="10" s="1"/>
  <c r="J92" i="10"/>
  <c r="J143" i="10" s="1"/>
  <c r="I92" i="10"/>
  <c r="I143" i="10" s="1"/>
  <c r="H92" i="10"/>
  <c r="H143" i="10" s="1"/>
  <c r="G92" i="10"/>
  <c r="G143" i="10" s="1"/>
  <c r="F92" i="10"/>
  <c r="F143" i="10" s="1"/>
  <c r="E92" i="10"/>
  <c r="E143" i="10" s="1"/>
  <c r="D92" i="10"/>
  <c r="AB92" i="10" s="1"/>
  <c r="C92" i="10"/>
  <c r="C143" i="10" s="1"/>
  <c r="AA143" i="10" s="1"/>
  <c r="AB91" i="10"/>
  <c r="AA91" i="10"/>
  <c r="AB90" i="10"/>
  <c r="AA90" i="10"/>
  <c r="AB89" i="10"/>
  <c r="AA89" i="10"/>
  <c r="AB88" i="10"/>
  <c r="AA88" i="10"/>
  <c r="AB87" i="10"/>
  <c r="AA87" i="10"/>
  <c r="AB86" i="10"/>
  <c r="AA86" i="10"/>
  <c r="AB85" i="10"/>
  <c r="AA85" i="10"/>
  <c r="AB84" i="10"/>
  <c r="AA84" i="10"/>
  <c r="Z83" i="10"/>
  <c r="Z142" i="10" s="1"/>
  <c r="Y83" i="10"/>
  <c r="Y142" i="10" s="1"/>
  <c r="X83" i="10"/>
  <c r="X142" i="10" s="1"/>
  <c r="W83" i="10"/>
  <c r="W142" i="10" s="1"/>
  <c r="V83" i="10"/>
  <c r="V142" i="10" s="1"/>
  <c r="U83" i="10"/>
  <c r="U142" i="10" s="1"/>
  <c r="T83" i="10"/>
  <c r="T142" i="10" s="1"/>
  <c r="S83" i="10"/>
  <c r="S142" i="10" s="1"/>
  <c r="R83" i="10"/>
  <c r="R142" i="10" s="1"/>
  <c r="Q83" i="10"/>
  <c r="Q142" i="10" s="1"/>
  <c r="P83" i="10"/>
  <c r="P142" i="10" s="1"/>
  <c r="O83" i="10"/>
  <c r="O142" i="10" s="1"/>
  <c r="N83" i="10"/>
  <c r="N142" i="10" s="1"/>
  <c r="M83" i="10"/>
  <c r="M142" i="10" s="1"/>
  <c r="L83" i="10"/>
  <c r="L142" i="10" s="1"/>
  <c r="K83" i="10"/>
  <c r="K142" i="10" s="1"/>
  <c r="J83" i="10"/>
  <c r="J142" i="10" s="1"/>
  <c r="I83" i="10"/>
  <c r="I142" i="10" s="1"/>
  <c r="H83" i="10"/>
  <c r="H142" i="10" s="1"/>
  <c r="G83" i="10"/>
  <c r="G142" i="10" s="1"/>
  <c r="F83" i="10"/>
  <c r="E83" i="10"/>
  <c r="E142" i="10" s="1"/>
  <c r="D83" i="10"/>
  <c r="C83" i="10"/>
  <c r="AB82" i="10"/>
  <c r="AA82" i="10"/>
  <c r="AB81" i="10"/>
  <c r="AA81" i="10"/>
  <c r="AB80" i="10"/>
  <c r="AA80" i="10"/>
  <c r="AB79" i="10"/>
  <c r="AA79" i="10"/>
  <c r="AB78" i="10"/>
  <c r="AA78" i="10"/>
  <c r="AB77" i="10"/>
  <c r="AA77" i="10"/>
  <c r="AB76" i="10"/>
  <c r="AA76" i="10"/>
  <c r="AB75" i="10"/>
  <c r="AA75" i="10"/>
  <c r="AB74" i="10"/>
  <c r="AA74" i="10"/>
  <c r="Z73" i="10"/>
  <c r="Z141" i="10" s="1"/>
  <c r="Y73" i="10"/>
  <c r="Y141" i="10" s="1"/>
  <c r="X73" i="10"/>
  <c r="X141" i="10" s="1"/>
  <c r="W73" i="10"/>
  <c r="W141" i="10" s="1"/>
  <c r="V73" i="10"/>
  <c r="V141" i="10" s="1"/>
  <c r="U73" i="10"/>
  <c r="U141" i="10" s="1"/>
  <c r="T73" i="10"/>
  <c r="T141" i="10" s="1"/>
  <c r="S73" i="10"/>
  <c r="S141" i="10" s="1"/>
  <c r="R73" i="10"/>
  <c r="R141" i="10" s="1"/>
  <c r="Q73" i="10"/>
  <c r="Q141" i="10" s="1"/>
  <c r="P73" i="10"/>
  <c r="P141" i="10" s="1"/>
  <c r="O73" i="10"/>
  <c r="O141" i="10" s="1"/>
  <c r="N73" i="10"/>
  <c r="N141" i="10" s="1"/>
  <c r="M73" i="10"/>
  <c r="M141" i="10" s="1"/>
  <c r="L73" i="10"/>
  <c r="K73" i="10"/>
  <c r="K141" i="10" s="1"/>
  <c r="J73" i="10"/>
  <c r="J141" i="10" s="1"/>
  <c r="I73" i="10"/>
  <c r="I141" i="10" s="1"/>
  <c r="H73" i="10"/>
  <c r="H141" i="10" s="1"/>
  <c r="G73" i="10"/>
  <c r="G141" i="10" s="1"/>
  <c r="F73" i="10"/>
  <c r="F141" i="10" s="1"/>
  <c r="E73" i="10"/>
  <c r="E141" i="10" s="1"/>
  <c r="D73" i="10"/>
  <c r="C73" i="10"/>
  <c r="C141" i="10" s="1"/>
  <c r="AB72" i="10"/>
  <c r="AA72" i="10"/>
  <c r="AB71" i="10"/>
  <c r="AA71" i="10"/>
  <c r="AB70" i="10"/>
  <c r="AA70" i="10"/>
  <c r="AB69" i="10"/>
  <c r="AA69" i="10"/>
  <c r="Z68" i="10"/>
  <c r="Z140" i="10" s="1"/>
  <c r="Y68" i="10"/>
  <c r="Y140" i="10" s="1"/>
  <c r="X68" i="10"/>
  <c r="X140" i="10" s="1"/>
  <c r="W68" i="10"/>
  <c r="W140" i="10" s="1"/>
  <c r="V68" i="10"/>
  <c r="V140" i="10" s="1"/>
  <c r="U68" i="10"/>
  <c r="U140" i="10" s="1"/>
  <c r="T68" i="10"/>
  <c r="T140" i="10" s="1"/>
  <c r="S68" i="10"/>
  <c r="S140" i="10" s="1"/>
  <c r="R68" i="10"/>
  <c r="R140" i="10" s="1"/>
  <c r="Q68" i="10"/>
  <c r="Q140" i="10" s="1"/>
  <c r="P68" i="10"/>
  <c r="O68" i="10"/>
  <c r="O140" i="10" s="1"/>
  <c r="N68" i="10"/>
  <c r="N140" i="10" s="1"/>
  <c r="M68" i="10"/>
  <c r="M140" i="10" s="1"/>
  <c r="L68" i="10"/>
  <c r="K68" i="10"/>
  <c r="K140" i="10" s="1"/>
  <c r="J68" i="10"/>
  <c r="J140" i="10" s="1"/>
  <c r="I68" i="10"/>
  <c r="I140" i="10" s="1"/>
  <c r="H68" i="10"/>
  <c r="H140" i="10" s="1"/>
  <c r="G68" i="10"/>
  <c r="G140" i="10" s="1"/>
  <c r="F68" i="10"/>
  <c r="F140" i="10" s="1"/>
  <c r="E68" i="10"/>
  <c r="E140" i="10" s="1"/>
  <c r="D68" i="10"/>
  <c r="D140" i="10" s="1"/>
  <c r="C68" i="10"/>
  <c r="C140" i="10" s="1"/>
  <c r="AB67" i="10"/>
  <c r="AA67" i="10"/>
  <c r="AB66" i="10"/>
  <c r="AA66" i="10"/>
  <c r="AB65" i="10"/>
  <c r="AA65" i="10"/>
  <c r="AB64" i="10"/>
  <c r="AA64" i="10"/>
  <c r="AB63" i="10"/>
  <c r="AA63" i="10"/>
  <c r="AB62" i="10"/>
  <c r="AA62" i="10"/>
  <c r="AB61" i="10"/>
  <c r="AA61" i="10"/>
  <c r="AB60" i="10"/>
  <c r="AA60" i="10"/>
  <c r="AB59" i="10"/>
  <c r="AA59" i="10"/>
  <c r="AB58" i="10"/>
  <c r="AA58" i="10"/>
  <c r="AB57" i="10"/>
  <c r="AA57" i="10"/>
  <c r="AB56" i="10"/>
  <c r="AA56" i="10"/>
  <c r="AB55" i="10"/>
  <c r="AA55" i="10"/>
  <c r="AB54" i="10"/>
  <c r="AA54" i="10"/>
  <c r="AB53" i="10"/>
  <c r="AA53" i="10"/>
  <c r="AB52" i="10"/>
  <c r="AA52" i="10"/>
  <c r="Z51" i="10"/>
  <c r="Z139" i="10" s="1"/>
  <c r="Y51" i="10"/>
  <c r="Y139" i="10" s="1"/>
  <c r="X51" i="10"/>
  <c r="X139" i="10" s="1"/>
  <c r="W51" i="10"/>
  <c r="W139" i="10" s="1"/>
  <c r="V51" i="10"/>
  <c r="V139" i="10" s="1"/>
  <c r="U51" i="10"/>
  <c r="U139" i="10" s="1"/>
  <c r="T51" i="10"/>
  <c r="S51" i="10"/>
  <c r="S139" i="10" s="1"/>
  <c r="R51" i="10"/>
  <c r="R139" i="10" s="1"/>
  <c r="Q51" i="10"/>
  <c r="Q139" i="10" s="1"/>
  <c r="P51" i="10"/>
  <c r="P139" i="10" s="1"/>
  <c r="O51" i="10"/>
  <c r="O139" i="10" s="1"/>
  <c r="N51" i="10"/>
  <c r="N139" i="10" s="1"/>
  <c r="M51" i="10"/>
  <c r="M139" i="10" s="1"/>
  <c r="L51" i="10"/>
  <c r="L139" i="10" s="1"/>
  <c r="K51" i="10"/>
  <c r="K139" i="10" s="1"/>
  <c r="J51" i="10"/>
  <c r="J139" i="10" s="1"/>
  <c r="I51" i="10"/>
  <c r="I139" i="10" s="1"/>
  <c r="H51" i="10"/>
  <c r="H139" i="10" s="1"/>
  <c r="G51" i="10"/>
  <c r="G139" i="10" s="1"/>
  <c r="F51" i="10"/>
  <c r="F139" i="10" s="1"/>
  <c r="E51" i="10"/>
  <c r="E139" i="10" s="1"/>
  <c r="D51" i="10"/>
  <c r="C51" i="10"/>
  <c r="C139" i="10" s="1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AD22" i="10"/>
  <c r="AC22" i="10"/>
  <c r="AB22" i="10"/>
  <c r="AA22" i="10"/>
  <c r="AD21" i="10"/>
  <c r="AC21" i="10"/>
  <c r="AB21" i="10"/>
  <c r="AA21" i="10"/>
  <c r="AD20" i="10"/>
  <c r="AC20" i="10"/>
  <c r="AB20" i="10"/>
  <c r="AA20" i="10"/>
  <c r="AD19" i="10"/>
  <c r="AC19" i="10"/>
  <c r="AB19" i="10"/>
  <c r="AA19" i="10"/>
  <c r="AD18" i="10"/>
  <c r="AC18" i="10"/>
  <c r="AB18" i="10"/>
  <c r="AB23" i="10" s="1"/>
  <c r="AA18" i="10"/>
  <c r="AA23" i="10" s="1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AC16" i="10" s="1"/>
  <c r="AD15" i="10"/>
  <c r="AC15" i="10"/>
  <c r="AB15" i="10"/>
  <c r="AA15" i="10"/>
  <c r="AD14" i="10"/>
  <c r="AC14" i="10"/>
  <c r="AB14" i="10"/>
  <c r="AA14" i="10"/>
  <c r="AA16" i="10" s="1"/>
  <c r="AD13" i="10"/>
  <c r="AC13" i="10"/>
  <c r="AD12" i="10"/>
  <c r="AC12" i="10"/>
  <c r="AB12" i="10"/>
  <c r="AA12" i="10"/>
  <c r="AD11" i="10"/>
  <c r="AC11" i="10"/>
  <c r="AB11" i="10"/>
  <c r="AA11" i="10"/>
  <c r="AD10" i="10"/>
  <c r="AC10" i="10"/>
  <c r="AB10" i="10"/>
  <c r="AA10" i="10"/>
  <c r="AD9" i="10"/>
  <c r="AC9" i="10"/>
  <c r="AB9" i="10"/>
  <c r="AA9" i="10"/>
  <c r="AD8" i="10"/>
  <c r="AC8" i="10"/>
  <c r="AB8" i="10"/>
  <c r="AA8" i="10"/>
  <c r="AD7" i="10"/>
  <c r="AC7" i="10"/>
  <c r="AB7" i="10"/>
  <c r="AA7" i="10"/>
  <c r="AD6" i="10"/>
  <c r="AC6" i="10"/>
  <c r="AB6" i="10"/>
  <c r="AA6" i="10"/>
  <c r="AD5" i="10"/>
  <c r="AC5" i="10"/>
  <c r="AB5" i="10"/>
  <c r="AA5" i="10"/>
  <c r="N154" i="9"/>
  <c r="I154" i="9"/>
  <c r="M154" i="9" s="1"/>
  <c r="N153" i="9"/>
  <c r="I153" i="9"/>
  <c r="M153" i="9" s="1"/>
  <c r="N152" i="9"/>
  <c r="I152" i="9"/>
  <c r="M152" i="9" s="1"/>
  <c r="N151" i="9"/>
  <c r="I151" i="9"/>
  <c r="M151" i="9" s="1"/>
  <c r="N150" i="9"/>
  <c r="M150" i="9"/>
  <c r="I150" i="9"/>
  <c r="N149" i="9"/>
  <c r="I149" i="9"/>
  <c r="M149" i="9" s="1"/>
  <c r="N148" i="9"/>
  <c r="I148" i="9"/>
  <c r="M148" i="9" s="1"/>
  <c r="N147" i="9"/>
  <c r="I147" i="9"/>
  <c r="M147" i="9" s="1"/>
  <c r="N146" i="9"/>
  <c r="I146" i="9"/>
  <c r="M146" i="9" s="1"/>
  <c r="N145" i="9"/>
  <c r="I145" i="9"/>
  <c r="M145" i="9" s="1"/>
  <c r="N144" i="9"/>
  <c r="I144" i="9"/>
  <c r="M144" i="9" s="1"/>
  <c r="N143" i="9"/>
  <c r="I143" i="9"/>
  <c r="M143" i="9" s="1"/>
  <c r="N142" i="9"/>
  <c r="I142" i="9"/>
  <c r="M142" i="9" s="1"/>
  <c r="N141" i="9"/>
  <c r="I141" i="9"/>
  <c r="M141" i="9" s="1"/>
  <c r="N140" i="9"/>
  <c r="I140" i="9"/>
  <c r="M140" i="9" s="1"/>
  <c r="N139" i="9"/>
  <c r="I139" i="9"/>
  <c r="M139" i="9" s="1"/>
  <c r="N138" i="9"/>
  <c r="I138" i="9"/>
  <c r="M138" i="9" s="1"/>
  <c r="N137" i="9"/>
  <c r="I137" i="9"/>
  <c r="M137" i="9" s="1"/>
  <c r="N136" i="9"/>
  <c r="I136" i="9"/>
  <c r="M136" i="9" s="1"/>
  <c r="N135" i="9"/>
  <c r="I135" i="9"/>
  <c r="M135" i="9" s="1"/>
  <c r="N134" i="9"/>
  <c r="M134" i="9"/>
  <c r="I134" i="9"/>
  <c r="N133" i="9"/>
  <c r="I133" i="9"/>
  <c r="M133" i="9" s="1"/>
  <c r="N132" i="9"/>
  <c r="I132" i="9"/>
  <c r="M132" i="9" s="1"/>
  <c r="N131" i="9"/>
  <c r="I131" i="9"/>
  <c r="M131" i="9" s="1"/>
  <c r="N130" i="9"/>
  <c r="I130" i="9"/>
  <c r="M130" i="9" s="1"/>
  <c r="CQ129" i="9"/>
  <c r="CR129" i="9" s="1"/>
  <c r="N129" i="9"/>
  <c r="I129" i="9"/>
  <c r="M129" i="9" s="1"/>
  <c r="CQ128" i="9"/>
  <c r="CR128" i="9" s="1"/>
  <c r="N128" i="9"/>
  <c r="I128" i="9"/>
  <c r="M128" i="9" s="1"/>
  <c r="CQ127" i="9"/>
  <c r="CR127" i="9" s="1"/>
  <c r="N127" i="9"/>
  <c r="I127" i="9"/>
  <c r="M127" i="9" s="1"/>
  <c r="CQ126" i="9"/>
  <c r="CR126" i="9" s="1"/>
  <c r="N126" i="9"/>
  <c r="M126" i="9"/>
  <c r="I126" i="9"/>
  <c r="CQ125" i="9"/>
  <c r="CR125" i="9" s="1"/>
  <c r="N125" i="9"/>
  <c r="M125" i="9"/>
  <c r="I125" i="9"/>
  <c r="CQ124" i="9"/>
  <c r="CR124" i="9" s="1"/>
  <c r="N124" i="9"/>
  <c r="I124" i="9"/>
  <c r="M124" i="9" s="1"/>
  <c r="CQ123" i="9"/>
  <c r="CR123" i="9" s="1"/>
  <c r="N123" i="9"/>
  <c r="I123" i="9"/>
  <c r="M123" i="9" s="1"/>
  <c r="CQ122" i="9"/>
  <c r="CR122" i="9" s="1"/>
  <c r="N122" i="9"/>
  <c r="M122" i="9"/>
  <c r="I122" i="9"/>
  <c r="CQ121" i="9"/>
  <c r="CR121" i="9" s="1"/>
  <c r="N121" i="9"/>
  <c r="M121" i="9"/>
  <c r="I121" i="9"/>
  <c r="CQ120" i="9"/>
  <c r="CR120" i="9" s="1"/>
  <c r="N120" i="9"/>
  <c r="I120" i="9"/>
  <c r="M120" i="9" s="1"/>
  <c r="CQ119" i="9"/>
  <c r="CR119" i="9" s="1"/>
  <c r="N119" i="9"/>
  <c r="I119" i="9"/>
  <c r="M119" i="9" s="1"/>
  <c r="CQ118" i="9"/>
  <c r="CR118" i="9" s="1"/>
  <c r="N118" i="9"/>
  <c r="M118" i="9"/>
  <c r="I118" i="9"/>
  <c r="CQ117" i="9"/>
  <c r="CR117" i="9" s="1"/>
  <c r="N117" i="9"/>
  <c r="M117" i="9"/>
  <c r="I117" i="9"/>
  <c r="CQ116" i="9"/>
  <c r="CR116" i="9" s="1"/>
  <c r="N116" i="9"/>
  <c r="I116" i="9"/>
  <c r="M116" i="9" s="1"/>
  <c r="CQ115" i="9"/>
  <c r="CR115" i="9" s="1"/>
  <c r="N115" i="9"/>
  <c r="I115" i="9"/>
  <c r="M115" i="9" s="1"/>
  <c r="CQ114" i="9"/>
  <c r="CR114" i="9" s="1"/>
  <c r="N114" i="9"/>
  <c r="M114" i="9"/>
  <c r="I114" i="9"/>
  <c r="CQ113" i="9"/>
  <c r="CR113" i="9" s="1"/>
  <c r="N113" i="9"/>
  <c r="M113" i="9"/>
  <c r="I113" i="9"/>
  <c r="CQ112" i="9"/>
  <c r="CR112" i="9" s="1"/>
  <c r="N112" i="9"/>
  <c r="I112" i="9"/>
  <c r="M112" i="9" s="1"/>
  <c r="CQ111" i="9"/>
  <c r="CR111" i="9" s="1"/>
  <c r="N111" i="9"/>
  <c r="I111" i="9"/>
  <c r="M111" i="9" s="1"/>
  <c r="CQ110" i="9"/>
  <c r="CR110" i="9" s="1"/>
  <c r="N110" i="9"/>
  <c r="M110" i="9"/>
  <c r="I110" i="9"/>
  <c r="CQ109" i="9"/>
  <c r="CR109" i="9" s="1"/>
  <c r="N109" i="9"/>
  <c r="M109" i="9"/>
  <c r="I109" i="9"/>
  <c r="CQ108" i="9"/>
  <c r="CR108" i="9" s="1"/>
  <c r="N108" i="9"/>
  <c r="I108" i="9"/>
  <c r="M108" i="9" s="1"/>
  <c r="CQ107" i="9"/>
  <c r="CR107" i="9" s="1"/>
  <c r="N107" i="9"/>
  <c r="I107" i="9"/>
  <c r="M107" i="9" s="1"/>
  <c r="CQ106" i="9"/>
  <c r="CR106" i="9" s="1"/>
  <c r="N106" i="9"/>
  <c r="M106" i="9"/>
  <c r="I106" i="9"/>
  <c r="CQ105" i="9"/>
  <c r="CR105" i="9" s="1"/>
  <c r="N105" i="9"/>
  <c r="M105" i="9"/>
  <c r="I105" i="9"/>
  <c r="CQ104" i="9"/>
  <c r="CR104" i="9" s="1"/>
  <c r="N104" i="9"/>
  <c r="I104" i="9"/>
  <c r="M104" i="9" s="1"/>
  <c r="CQ103" i="9"/>
  <c r="CR103" i="9" s="1"/>
  <c r="N103" i="9"/>
  <c r="I103" i="9"/>
  <c r="M103" i="9" s="1"/>
  <c r="CQ102" i="9"/>
  <c r="CR102" i="9" s="1"/>
  <c r="N102" i="9"/>
  <c r="M102" i="9"/>
  <c r="I102" i="9"/>
  <c r="CQ101" i="9"/>
  <c r="CR101" i="9" s="1"/>
  <c r="N101" i="9"/>
  <c r="M101" i="9"/>
  <c r="I101" i="9"/>
  <c r="CQ100" i="9"/>
  <c r="CR100" i="9" s="1"/>
  <c r="N100" i="9"/>
  <c r="I100" i="9"/>
  <c r="M100" i="9" s="1"/>
  <c r="CQ99" i="9"/>
  <c r="CR99" i="9" s="1"/>
  <c r="N99" i="9"/>
  <c r="I99" i="9"/>
  <c r="M99" i="9" s="1"/>
  <c r="CQ98" i="9"/>
  <c r="CR98" i="9" s="1"/>
  <c r="N98" i="9"/>
  <c r="M98" i="9"/>
  <c r="I98" i="9"/>
  <c r="CQ97" i="9"/>
  <c r="CR97" i="9" s="1"/>
  <c r="N97" i="9"/>
  <c r="M97" i="9"/>
  <c r="I97" i="9"/>
  <c r="CQ96" i="9"/>
  <c r="CR96" i="9" s="1"/>
  <c r="N96" i="9"/>
  <c r="I96" i="9"/>
  <c r="M96" i="9" s="1"/>
  <c r="CQ95" i="9"/>
  <c r="CR95" i="9" s="1"/>
  <c r="N95" i="9"/>
  <c r="I95" i="9"/>
  <c r="M95" i="9" s="1"/>
  <c r="CQ94" i="9"/>
  <c r="CR94" i="9" s="1"/>
  <c r="N94" i="9"/>
  <c r="M94" i="9"/>
  <c r="I94" i="9"/>
  <c r="CQ93" i="9"/>
  <c r="CR93" i="9" s="1"/>
  <c r="N93" i="9"/>
  <c r="M93" i="9"/>
  <c r="I93" i="9"/>
  <c r="CQ92" i="9"/>
  <c r="CR92" i="9" s="1"/>
  <c r="N92" i="9"/>
  <c r="I92" i="9"/>
  <c r="M92" i="9" s="1"/>
  <c r="CQ91" i="9"/>
  <c r="CR91" i="9" s="1"/>
  <c r="N91" i="9"/>
  <c r="I91" i="9"/>
  <c r="M91" i="9" s="1"/>
  <c r="CQ90" i="9"/>
  <c r="CR90" i="9" s="1"/>
  <c r="N90" i="9"/>
  <c r="M90" i="9"/>
  <c r="I90" i="9"/>
  <c r="CQ89" i="9"/>
  <c r="CR89" i="9" s="1"/>
  <c r="N89" i="9"/>
  <c r="M89" i="9"/>
  <c r="I89" i="9"/>
  <c r="CQ88" i="9"/>
  <c r="CR88" i="9" s="1"/>
  <c r="N88" i="9"/>
  <c r="I88" i="9"/>
  <c r="M88" i="9" s="1"/>
  <c r="CQ87" i="9"/>
  <c r="CR87" i="9" s="1"/>
  <c r="N87" i="9"/>
  <c r="I87" i="9"/>
  <c r="M87" i="9" s="1"/>
  <c r="CQ86" i="9"/>
  <c r="CR86" i="9" s="1"/>
  <c r="N86" i="9"/>
  <c r="M86" i="9"/>
  <c r="I86" i="9"/>
  <c r="CQ85" i="9"/>
  <c r="CR85" i="9" s="1"/>
  <c r="N85" i="9"/>
  <c r="M85" i="9"/>
  <c r="I85" i="9"/>
  <c r="CQ84" i="9"/>
  <c r="CR84" i="9" s="1"/>
  <c r="N84" i="9"/>
  <c r="I84" i="9"/>
  <c r="M84" i="9" s="1"/>
  <c r="CQ83" i="9"/>
  <c r="CR83" i="9" s="1"/>
  <c r="N83" i="9"/>
  <c r="I83" i="9"/>
  <c r="M83" i="9" s="1"/>
  <c r="CQ82" i="9"/>
  <c r="CR82" i="9" s="1"/>
  <c r="N82" i="9"/>
  <c r="M82" i="9"/>
  <c r="I82" i="9"/>
  <c r="CQ81" i="9"/>
  <c r="CR81" i="9" s="1"/>
  <c r="N81" i="9"/>
  <c r="M81" i="9"/>
  <c r="I81" i="9"/>
  <c r="CQ80" i="9"/>
  <c r="CR80" i="9" s="1"/>
  <c r="N80" i="9"/>
  <c r="I80" i="9"/>
  <c r="M80" i="9" s="1"/>
  <c r="N79" i="9"/>
  <c r="I79" i="9"/>
  <c r="M79" i="9" s="1"/>
  <c r="N78" i="9"/>
  <c r="I78" i="9"/>
  <c r="M78" i="9" s="1"/>
  <c r="N77" i="9"/>
  <c r="I77" i="9"/>
  <c r="M77" i="9" s="1"/>
  <c r="N76" i="9"/>
  <c r="I76" i="9"/>
  <c r="M76" i="9" s="1"/>
  <c r="N75" i="9"/>
  <c r="M75" i="9"/>
  <c r="I75" i="9"/>
  <c r="N74" i="9"/>
  <c r="I74" i="9"/>
  <c r="M74" i="9" s="1"/>
  <c r="N73" i="9"/>
  <c r="I73" i="9"/>
  <c r="M73" i="9" s="1"/>
  <c r="N72" i="9"/>
  <c r="I72" i="9"/>
  <c r="M72" i="9" s="1"/>
  <c r="N71" i="9"/>
  <c r="I71" i="9"/>
  <c r="M71" i="9" s="1"/>
  <c r="N70" i="9"/>
  <c r="I70" i="9"/>
  <c r="M70" i="9" s="1"/>
  <c r="N69" i="9"/>
  <c r="I69" i="9"/>
  <c r="M69" i="9" s="1"/>
  <c r="N68" i="9"/>
  <c r="I68" i="9"/>
  <c r="M68" i="9" s="1"/>
  <c r="N67" i="9"/>
  <c r="M67" i="9"/>
  <c r="I67" i="9"/>
  <c r="N66" i="9"/>
  <c r="I66" i="9"/>
  <c r="M66" i="9" s="1"/>
  <c r="N65" i="9"/>
  <c r="I65" i="9"/>
  <c r="M65" i="9" s="1"/>
  <c r="N64" i="9"/>
  <c r="I64" i="9"/>
  <c r="M64" i="9" s="1"/>
  <c r="N63" i="9"/>
  <c r="I63" i="9"/>
  <c r="M63" i="9" s="1"/>
  <c r="N62" i="9"/>
  <c r="I62" i="9"/>
  <c r="M62" i="9" s="1"/>
  <c r="N61" i="9"/>
  <c r="I61" i="9"/>
  <c r="M61" i="9" s="1"/>
  <c r="N60" i="9"/>
  <c r="I60" i="9"/>
  <c r="M60" i="9" s="1"/>
  <c r="N59" i="9"/>
  <c r="M59" i="9"/>
  <c r="I59" i="9"/>
  <c r="N58" i="9"/>
  <c r="I58" i="9"/>
  <c r="M58" i="9" s="1"/>
  <c r="N57" i="9"/>
  <c r="I57" i="9"/>
  <c r="M57" i="9" s="1"/>
  <c r="N56" i="9"/>
  <c r="I56" i="9"/>
  <c r="M56" i="9" s="1"/>
  <c r="I42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CI21" i="9"/>
  <c r="CD19" i="9"/>
  <c r="BW19" i="9"/>
  <c r="BP19" i="9"/>
  <c r="BI19" i="9"/>
  <c r="BB19" i="9"/>
  <c r="AU19" i="9"/>
  <c r="AN19" i="9"/>
  <c r="AG19" i="9"/>
  <c r="Z19" i="9"/>
  <c r="S19" i="9"/>
  <c r="P19" i="9"/>
  <c r="W19" i="9" s="1"/>
  <c r="AD19" i="9" s="1"/>
  <c r="AK19" i="9" s="1"/>
  <c r="AR19" i="9" s="1"/>
  <c r="AY19" i="9" s="1"/>
  <c r="BF19" i="9" s="1"/>
  <c r="BM19" i="9" s="1"/>
  <c r="BT19" i="9" s="1"/>
  <c r="CA19" i="9" s="1"/>
  <c r="L19" i="9"/>
  <c r="J19" i="9"/>
  <c r="I19" i="9"/>
  <c r="H19" i="9"/>
  <c r="O19" i="9" s="1"/>
  <c r="V19" i="9" s="1"/>
  <c r="AC19" i="9" s="1"/>
  <c r="AJ19" i="9" s="1"/>
  <c r="AQ19" i="9" s="1"/>
  <c r="AX19" i="9" s="1"/>
  <c r="BE19" i="9" s="1"/>
  <c r="BL19" i="9" s="1"/>
  <c r="BS19" i="9" s="1"/>
  <c r="BZ19" i="9" s="1"/>
  <c r="F19" i="9"/>
  <c r="E19" i="9"/>
  <c r="J39" i="9" s="1"/>
  <c r="CD18" i="9"/>
  <c r="BW18" i="9"/>
  <c r="BP18" i="9"/>
  <c r="BI18" i="9"/>
  <c r="BB18" i="9"/>
  <c r="AU18" i="9"/>
  <c r="AN18" i="9"/>
  <c r="AG18" i="9"/>
  <c r="Z18" i="9"/>
  <c r="S18" i="9"/>
  <c r="L18" i="9"/>
  <c r="K18" i="9"/>
  <c r="J18" i="9"/>
  <c r="Q18" i="9" s="1"/>
  <c r="I18" i="9"/>
  <c r="P18" i="9" s="1"/>
  <c r="W18" i="9" s="1"/>
  <c r="AD18" i="9" s="1"/>
  <c r="AK18" i="9" s="1"/>
  <c r="AR18" i="9" s="1"/>
  <c r="AY18" i="9" s="1"/>
  <c r="BF18" i="9" s="1"/>
  <c r="BM18" i="9" s="1"/>
  <c r="BT18" i="9" s="1"/>
  <c r="CA18" i="9" s="1"/>
  <c r="H18" i="9"/>
  <c r="O18" i="9" s="1"/>
  <c r="V18" i="9" s="1"/>
  <c r="AC18" i="9" s="1"/>
  <c r="AJ18" i="9" s="1"/>
  <c r="AQ18" i="9" s="1"/>
  <c r="AX18" i="9" s="1"/>
  <c r="BE18" i="9" s="1"/>
  <c r="BL18" i="9" s="1"/>
  <c r="BS18" i="9" s="1"/>
  <c r="BZ18" i="9" s="1"/>
  <c r="F18" i="9"/>
  <c r="E18" i="9"/>
  <c r="J38" i="9" s="1"/>
  <c r="CD17" i="9"/>
  <c r="BW17" i="9"/>
  <c r="BP17" i="9"/>
  <c r="BI17" i="9"/>
  <c r="BB17" i="9"/>
  <c r="AU17" i="9"/>
  <c r="AN17" i="9"/>
  <c r="AG17" i="9"/>
  <c r="Z17" i="9"/>
  <c r="S17" i="9"/>
  <c r="Q17" i="9"/>
  <c r="L17" i="9"/>
  <c r="J17" i="9"/>
  <c r="I17" i="9"/>
  <c r="P17" i="9" s="1"/>
  <c r="W17" i="9" s="1"/>
  <c r="AD17" i="9" s="1"/>
  <c r="AK17" i="9" s="1"/>
  <c r="AR17" i="9" s="1"/>
  <c r="AY17" i="9" s="1"/>
  <c r="BF17" i="9" s="1"/>
  <c r="BM17" i="9" s="1"/>
  <c r="BT17" i="9" s="1"/>
  <c r="CA17" i="9" s="1"/>
  <c r="H17" i="9"/>
  <c r="O17" i="9" s="1"/>
  <c r="V17" i="9" s="1"/>
  <c r="AC17" i="9" s="1"/>
  <c r="AJ17" i="9" s="1"/>
  <c r="AQ17" i="9" s="1"/>
  <c r="AX17" i="9" s="1"/>
  <c r="BE17" i="9" s="1"/>
  <c r="BL17" i="9" s="1"/>
  <c r="BS17" i="9" s="1"/>
  <c r="BZ17" i="9" s="1"/>
  <c r="F17" i="9"/>
  <c r="E17" i="9"/>
  <c r="J37" i="9" s="1"/>
  <c r="CD16" i="9"/>
  <c r="BW16" i="9"/>
  <c r="BP16" i="9"/>
  <c r="BI16" i="9"/>
  <c r="BB16" i="9"/>
  <c r="AU16" i="9"/>
  <c r="AN16" i="9"/>
  <c r="AG16" i="9"/>
  <c r="Z16" i="9"/>
  <c r="S16" i="9"/>
  <c r="L16" i="9"/>
  <c r="J16" i="9"/>
  <c r="Q16" i="9" s="1"/>
  <c r="I16" i="9"/>
  <c r="P16" i="9" s="1"/>
  <c r="W16" i="9" s="1"/>
  <c r="AD16" i="9" s="1"/>
  <c r="AK16" i="9" s="1"/>
  <c r="AR16" i="9" s="1"/>
  <c r="AY16" i="9" s="1"/>
  <c r="BF16" i="9" s="1"/>
  <c r="BM16" i="9" s="1"/>
  <c r="BT16" i="9" s="1"/>
  <c r="CA16" i="9" s="1"/>
  <c r="H16" i="9"/>
  <c r="O16" i="9" s="1"/>
  <c r="V16" i="9" s="1"/>
  <c r="AC16" i="9" s="1"/>
  <c r="AJ16" i="9" s="1"/>
  <c r="AQ16" i="9" s="1"/>
  <c r="AX16" i="9" s="1"/>
  <c r="BE16" i="9" s="1"/>
  <c r="BL16" i="9" s="1"/>
  <c r="BS16" i="9" s="1"/>
  <c r="BZ16" i="9" s="1"/>
  <c r="F16" i="9"/>
  <c r="E16" i="9"/>
  <c r="J36" i="9" s="1"/>
  <c r="CD15" i="9"/>
  <c r="BW15" i="9"/>
  <c r="BP15" i="9"/>
  <c r="BI15" i="9"/>
  <c r="BB15" i="9"/>
  <c r="AU15" i="9"/>
  <c r="AN15" i="9"/>
  <c r="AG15" i="9"/>
  <c r="Z15" i="9"/>
  <c r="S15" i="9"/>
  <c r="Q15" i="9"/>
  <c r="L15" i="9"/>
  <c r="J15" i="9"/>
  <c r="I15" i="9"/>
  <c r="P15" i="9" s="1"/>
  <c r="W15" i="9" s="1"/>
  <c r="AD15" i="9" s="1"/>
  <c r="AK15" i="9" s="1"/>
  <c r="AR15" i="9" s="1"/>
  <c r="AY15" i="9" s="1"/>
  <c r="BF15" i="9" s="1"/>
  <c r="BM15" i="9" s="1"/>
  <c r="BT15" i="9" s="1"/>
  <c r="CA15" i="9" s="1"/>
  <c r="H15" i="9"/>
  <c r="O15" i="9" s="1"/>
  <c r="V15" i="9" s="1"/>
  <c r="AC15" i="9" s="1"/>
  <c r="AJ15" i="9" s="1"/>
  <c r="AQ15" i="9" s="1"/>
  <c r="AX15" i="9" s="1"/>
  <c r="BE15" i="9" s="1"/>
  <c r="BL15" i="9" s="1"/>
  <c r="BS15" i="9" s="1"/>
  <c r="BZ15" i="9" s="1"/>
  <c r="F15" i="9"/>
  <c r="E15" i="9"/>
  <c r="J35" i="9" s="1"/>
  <c r="CD14" i="9"/>
  <c r="BW14" i="9"/>
  <c r="BP14" i="9"/>
  <c r="BI14" i="9"/>
  <c r="BB14" i="9"/>
  <c r="AU14" i="9"/>
  <c r="AN14" i="9"/>
  <c r="AG14" i="9"/>
  <c r="Z14" i="9"/>
  <c r="S14" i="9"/>
  <c r="L14" i="9"/>
  <c r="J14" i="9"/>
  <c r="Q14" i="9" s="1"/>
  <c r="I14" i="9"/>
  <c r="P14" i="9" s="1"/>
  <c r="W14" i="9" s="1"/>
  <c r="AD14" i="9" s="1"/>
  <c r="AK14" i="9" s="1"/>
  <c r="AR14" i="9" s="1"/>
  <c r="AY14" i="9" s="1"/>
  <c r="BF14" i="9" s="1"/>
  <c r="BM14" i="9" s="1"/>
  <c r="BT14" i="9" s="1"/>
  <c r="CA14" i="9" s="1"/>
  <c r="H14" i="9"/>
  <c r="O14" i="9" s="1"/>
  <c r="V14" i="9" s="1"/>
  <c r="AC14" i="9" s="1"/>
  <c r="AJ14" i="9" s="1"/>
  <c r="AQ14" i="9" s="1"/>
  <c r="AX14" i="9" s="1"/>
  <c r="BE14" i="9" s="1"/>
  <c r="BL14" i="9" s="1"/>
  <c r="BS14" i="9" s="1"/>
  <c r="BZ14" i="9" s="1"/>
  <c r="F14" i="9"/>
  <c r="E14" i="9"/>
  <c r="J34" i="9" s="1"/>
  <c r="CD13" i="9"/>
  <c r="BW13" i="9"/>
  <c r="BP13" i="9"/>
  <c r="BI13" i="9"/>
  <c r="BB13" i="9"/>
  <c r="AU13" i="9"/>
  <c r="AN13" i="9"/>
  <c r="AG13" i="9"/>
  <c r="Z13" i="9"/>
  <c r="S13" i="9"/>
  <c r="Q13" i="9"/>
  <c r="L13" i="9"/>
  <c r="J13" i="9"/>
  <c r="I13" i="9"/>
  <c r="P13" i="9" s="1"/>
  <c r="W13" i="9" s="1"/>
  <c r="AD13" i="9" s="1"/>
  <c r="AK13" i="9" s="1"/>
  <c r="AR13" i="9" s="1"/>
  <c r="AY13" i="9" s="1"/>
  <c r="BF13" i="9" s="1"/>
  <c r="BM13" i="9" s="1"/>
  <c r="BT13" i="9" s="1"/>
  <c r="CA13" i="9" s="1"/>
  <c r="H13" i="9"/>
  <c r="O13" i="9" s="1"/>
  <c r="V13" i="9" s="1"/>
  <c r="AC13" i="9" s="1"/>
  <c r="AJ13" i="9" s="1"/>
  <c r="AQ13" i="9" s="1"/>
  <c r="AX13" i="9" s="1"/>
  <c r="BE13" i="9" s="1"/>
  <c r="BL13" i="9" s="1"/>
  <c r="BS13" i="9" s="1"/>
  <c r="BZ13" i="9" s="1"/>
  <c r="F13" i="9"/>
  <c r="E13" i="9"/>
  <c r="J33" i="9" s="1"/>
  <c r="CD12" i="9"/>
  <c r="BW12" i="9"/>
  <c r="BP12" i="9"/>
  <c r="BI12" i="9"/>
  <c r="BB12" i="9"/>
  <c r="AU12" i="9"/>
  <c r="AN12" i="9"/>
  <c r="AG12" i="9"/>
  <c r="Z12" i="9"/>
  <c r="S12" i="9"/>
  <c r="L12" i="9"/>
  <c r="J12" i="9"/>
  <c r="Q12" i="9" s="1"/>
  <c r="I12" i="9"/>
  <c r="P12" i="9" s="1"/>
  <c r="W12" i="9" s="1"/>
  <c r="AD12" i="9" s="1"/>
  <c r="AK12" i="9" s="1"/>
  <c r="AR12" i="9" s="1"/>
  <c r="AY12" i="9" s="1"/>
  <c r="BF12" i="9" s="1"/>
  <c r="BM12" i="9" s="1"/>
  <c r="BT12" i="9" s="1"/>
  <c r="CA12" i="9" s="1"/>
  <c r="H12" i="9"/>
  <c r="O12" i="9" s="1"/>
  <c r="V12" i="9" s="1"/>
  <c r="AC12" i="9" s="1"/>
  <c r="AJ12" i="9" s="1"/>
  <c r="AQ12" i="9" s="1"/>
  <c r="AX12" i="9" s="1"/>
  <c r="BE12" i="9" s="1"/>
  <c r="BL12" i="9" s="1"/>
  <c r="BS12" i="9" s="1"/>
  <c r="BZ12" i="9" s="1"/>
  <c r="F12" i="9"/>
  <c r="E12" i="9"/>
  <c r="J32" i="9" s="1"/>
  <c r="CD11" i="9"/>
  <c r="BW11" i="9"/>
  <c r="BP11" i="9"/>
  <c r="BI11" i="9"/>
  <c r="BB11" i="9"/>
  <c r="AU11" i="9"/>
  <c r="AN11" i="9"/>
  <c r="AG11" i="9"/>
  <c r="Z11" i="9"/>
  <c r="S11" i="9"/>
  <c r="Q11" i="9"/>
  <c r="L11" i="9"/>
  <c r="J11" i="9"/>
  <c r="I11" i="9"/>
  <c r="P11" i="9" s="1"/>
  <c r="W11" i="9" s="1"/>
  <c r="AD11" i="9" s="1"/>
  <c r="AK11" i="9" s="1"/>
  <c r="AR11" i="9" s="1"/>
  <c r="AY11" i="9" s="1"/>
  <c r="BF11" i="9" s="1"/>
  <c r="BM11" i="9" s="1"/>
  <c r="BT11" i="9" s="1"/>
  <c r="CA11" i="9" s="1"/>
  <c r="H11" i="9"/>
  <c r="O11" i="9" s="1"/>
  <c r="V11" i="9" s="1"/>
  <c r="AC11" i="9" s="1"/>
  <c r="AJ11" i="9" s="1"/>
  <c r="AQ11" i="9" s="1"/>
  <c r="AX11" i="9" s="1"/>
  <c r="BE11" i="9" s="1"/>
  <c r="BL11" i="9" s="1"/>
  <c r="BS11" i="9" s="1"/>
  <c r="BZ11" i="9" s="1"/>
  <c r="F11" i="9"/>
  <c r="E11" i="9"/>
  <c r="CD10" i="9"/>
  <c r="BW10" i="9"/>
  <c r="BP10" i="9"/>
  <c r="BI10" i="9"/>
  <c r="BB10" i="9"/>
  <c r="AU10" i="9"/>
  <c r="AN10" i="9"/>
  <c r="AG10" i="9"/>
  <c r="Z10" i="9"/>
  <c r="S10" i="9"/>
  <c r="L10" i="9"/>
  <c r="J10" i="9"/>
  <c r="Q10" i="9" s="1"/>
  <c r="I10" i="9"/>
  <c r="H10" i="9"/>
  <c r="O10" i="9" s="1"/>
  <c r="V10" i="9" s="1"/>
  <c r="AC10" i="9" s="1"/>
  <c r="AJ10" i="9" s="1"/>
  <c r="AQ10" i="9" s="1"/>
  <c r="AX10" i="9" s="1"/>
  <c r="BE10" i="9" s="1"/>
  <c r="BL10" i="9" s="1"/>
  <c r="BS10" i="9" s="1"/>
  <c r="BZ10" i="9" s="1"/>
  <c r="F10" i="9"/>
  <c r="E10" i="9"/>
  <c r="J30" i="9" s="1"/>
  <c r="CD9" i="9"/>
  <c r="BW9" i="9"/>
  <c r="BP9" i="9"/>
  <c r="BI9" i="9"/>
  <c r="BB9" i="9"/>
  <c r="AU9" i="9"/>
  <c r="AN9" i="9"/>
  <c r="AG9" i="9"/>
  <c r="Z9" i="9"/>
  <c r="S9" i="9"/>
  <c r="P9" i="9"/>
  <c r="W9" i="9" s="1"/>
  <c r="AD9" i="9" s="1"/>
  <c r="AK9" i="9" s="1"/>
  <c r="AR9" i="9" s="1"/>
  <c r="AY9" i="9" s="1"/>
  <c r="BF9" i="9" s="1"/>
  <c r="BM9" i="9" s="1"/>
  <c r="BT9" i="9" s="1"/>
  <c r="CA9" i="9" s="1"/>
  <c r="L9" i="9"/>
  <c r="J9" i="9"/>
  <c r="I9" i="9"/>
  <c r="H9" i="9"/>
  <c r="O9" i="9" s="1"/>
  <c r="V9" i="9" s="1"/>
  <c r="AC9" i="9" s="1"/>
  <c r="AJ9" i="9" s="1"/>
  <c r="AQ9" i="9" s="1"/>
  <c r="AX9" i="9" s="1"/>
  <c r="BE9" i="9" s="1"/>
  <c r="BL9" i="9" s="1"/>
  <c r="BS9" i="9" s="1"/>
  <c r="BZ9" i="9" s="1"/>
  <c r="F9" i="9"/>
  <c r="E9" i="9"/>
  <c r="J29" i="9" s="1"/>
  <c r="CD8" i="9"/>
  <c r="BW8" i="9"/>
  <c r="BP8" i="9"/>
  <c r="BI8" i="9"/>
  <c r="BB8" i="9"/>
  <c r="AU8" i="9"/>
  <c r="AN8" i="9"/>
  <c r="AG8" i="9"/>
  <c r="Z8" i="9"/>
  <c r="S8" i="9"/>
  <c r="L8" i="9"/>
  <c r="J8" i="9"/>
  <c r="I8" i="9"/>
  <c r="P8" i="9" s="1"/>
  <c r="W8" i="9" s="1"/>
  <c r="AD8" i="9" s="1"/>
  <c r="AK8" i="9" s="1"/>
  <c r="AR8" i="9" s="1"/>
  <c r="AY8" i="9" s="1"/>
  <c r="BF8" i="9" s="1"/>
  <c r="BM8" i="9" s="1"/>
  <c r="BT8" i="9" s="1"/>
  <c r="CA8" i="9" s="1"/>
  <c r="H8" i="9"/>
  <c r="O8" i="9" s="1"/>
  <c r="V8" i="9" s="1"/>
  <c r="AC8" i="9" s="1"/>
  <c r="AJ8" i="9" s="1"/>
  <c r="AQ8" i="9" s="1"/>
  <c r="AX8" i="9" s="1"/>
  <c r="BE8" i="9" s="1"/>
  <c r="BL8" i="9" s="1"/>
  <c r="BS8" i="9" s="1"/>
  <c r="BZ8" i="9" s="1"/>
  <c r="F8" i="9"/>
  <c r="E8" i="9"/>
  <c r="J28" i="9" s="1"/>
  <c r="CD7" i="9"/>
  <c r="BW7" i="9"/>
  <c r="BP7" i="9"/>
  <c r="BI7" i="9"/>
  <c r="BB7" i="9"/>
  <c r="AU7" i="9"/>
  <c r="AN7" i="9"/>
  <c r="AG7" i="9"/>
  <c r="Z7" i="9"/>
  <c r="S7" i="9"/>
  <c r="L7" i="9"/>
  <c r="J7" i="9"/>
  <c r="I7" i="9"/>
  <c r="P7" i="9" s="1"/>
  <c r="W7" i="9" s="1"/>
  <c r="AD7" i="9" s="1"/>
  <c r="AK7" i="9" s="1"/>
  <c r="AR7" i="9" s="1"/>
  <c r="AY7" i="9" s="1"/>
  <c r="BF7" i="9" s="1"/>
  <c r="BM7" i="9" s="1"/>
  <c r="BT7" i="9" s="1"/>
  <c r="CA7" i="9" s="1"/>
  <c r="H7" i="9"/>
  <c r="O7" i="9" s="1"/>
  <c r="V7" i="9" s="1"/>
  <c r="AC7" i="9" s="1"/>
  <c r="AJ7" i="9" s="1"/>
  <c r="AQ7" i="9" s="1"/>
  <c r="AX7" i="9" s="1"/>
  <c r="BE7" i="9" s="1"/>
  <c r="BL7" i="9" s="1"/>
  <c r="BS7" i="9" s="1"/>
  <c r="BZ7" i="9" s="1"/>
  <c r="F7" i="9"/>
  <c r="E7" i="9"/>
  <c r="J27" i="9" s="1"/>
  <c r="CD6" i="9"/>
  <c r="BW6" i="9"/>
  <c r="BP6" i="9"/>
  <c r="BI6" i="9"/>
  <c r="BB6" i="9"/>
  <c r="AU6" i="9"/>
  <c r="AN6" i="9"/>
  <c r="AG6" i="9"/>
  <c r="Z6" i="9"/>
  <c r="S6" i="9"/>
  <c r="P6" i="9"/>
  <c r="W6" i="9" s="1"/>
  <c r="AD6" i="9" s="1"/>
  <c r="AK6" i="9" s="1"/>
  <c r="AR6" i="9" s="1"/>
  <c r="AY6" i="9" s="1"/>
  <c r="BF6" i="9" s="1"/>
  <c r="BM6" i="9" s="1"/>
  <c r="BT6" i="9" s="1"/>
  <c r="CA6" i="9" s="1"/>
  <c r="L6" i="9"/>
  <c r="J6" i="9"/>
  <c r="I6" i="9"/>
  <c r="H6" i="9"/>
  <c r="O6" i="9" s="1"/>
  <c r="V6" i="9" s="1"/>
  <c r="AC6" i="9" s="1"/>
  <c r="AJ6" i="9" s="1"/>
  <c r="AQ6" i="9" s="1"/>
  <c r="AX6" i="9" s="1"/>
  <c r="BE6" i="9" s="1"/>
  <c r="BL6" i="9" s="1"/>
  <c r="BS6" i="9" s="1"/>
  <c r="BZ6" i="9" s="1"/>
  <c r="F6" i="9"/>
  <c r="E6" i="9"/>
  <c r="J26" i="9" s="1"/>
  <c r="CD5" i="9"/>
  <c r="BW5" i="9"/>
  <c r="BP5" i="9"/>
  <c r="BI5" i="9"/>
  <c r="BB5" i="9"/>
  <c r="AU5" i="9"/>
  <c r="AN5" i="9"/>
  <c r="AG5" i="9"/>
  <c r="Z5" i="9"/>
  <c r="S5" i="9"/>
  <c r="P5" i="9"/>
  <c r="W5" i="9" s="1"/>
  <c r="AD5" i="9" s="1"/>
  <c r="AK5" i="9" s="1"/>
  <c r="AR5" i="9" s="1"/>
  <c r="AY5" i="9" s="1"/>
  <c r="BF5" i="9" s="1"/>
  <c r="BM5" i="9" s="1"/>
  <c r="BT5" i="9" s="1"/>
  <c r="CA5" i="9" s="1"/>
  <c r="L5" i="9"/>
  <c r="J5" i="9"/>
  <c r="I5" i="9"/>
  <c r="H5" i="9"/>
  <c r="O5" i="9" s="1"/>
  <c r="V5" i="9" s="1"/>
  <c r="AC5" i="9" s="1"/>
  <c r="AJ5" i="9" s="1"/>
  <c r="AQ5" i="9" s="1"/>
  <c r="AX5" i="9" s="1"/>
  <c r="BE5" i="9" s="1"/>
  <c r="BL5" i="9" s="1"/>
  <c r="BS5" i="9" s="1"/>
  <c r="BZ5" i="9" s="1"/>
  <c r="F5" i="9"/>
  <c r="E5" i="9"/>
  <c r="K135" i="8"/>
  <c r="H135" i="8"/>
  <c r="J135" i="8" s="1"/>
  <c r="K134" i="8"/>
  <c r="H134" i="8"/>
  <c r="J134" i="8" s="1"/>
  <c r="K133" i="8"/>
  <c r="H133" i="8"/>
  <c r="J133" i="8" s="1"/>
  <c r="K132" i="8"/>
  <c r="H132" i="8"/>
  <c r="J132" i="8" s="1"/>
  <c r="K131" i="8"/>
  <c r="H131" i="8"/>
  <c r="J131" i="8" s="1"/>
  <c r="K130" i="8"/>
  <c r="J130" i="8"/>
  <c r="H130" i="8"/>
  <c r="K129" i="8"/>
  <c r="H129" i="8"/>
  <c r="J129" i="8" s="1"/>
  <c r="K128" i="8"/>
  <c r="J128" i="8"/>
  <c r="H128" i="8"/>
  <c r="K127" i="8"/>
  <c r="H127" i="8"/>
  <c r="J127" i="8" s="1"/>
  <c r="K126" i="8"/>
  <c r="H126" i="8"/>
  <c r="J126" i="8" s="1"/>
  <c r="K125" i="8"/>
  <c r="H125" i="8"/>
  <c r="J125" i="8" s="1"/>
  <c r="K124" i="8"/>
  <c r="H124" i="8"/>
  <c r="J124" i="8" s="1"/>
  <c r="K123" i="8"/>
  <c r="H123" i="8"/>
  <c r="J123" i="8" s="1"/>
  <c r="K122" i="8"/>
  <c r="J122" i="8"/>
  <c r="H122" i="8"/>
  <c r="K121" i="8"/>
  <c r="H121" i="8"/>
  <c r="J121" i="8" s="1"/>
  <c r="K120" i="8"/>
  <c r="J120" i="8"/>
  <c r="H120" i="8"/>
  <c r="K119" i="8"/>
  <c r="H119" i="8"/>
  <c r="J119" i="8" s="1"/>
  <c r="K118" i="8"/>
  <c r="H118" i="8"/>
  <c r="J118" i="8" s="1"/>
  <c r="K117" i="8"/>
  <c r="H117" i="8"/>
  <c r="J117" i="8" s="1"/>
  <c r="K116" i="8"/>
  <c r="H116" i="8"/>
  <c r="J116" i="8" s="1"/>
  <c r="K115" i="8"/>
  <c r="H115" i="8"/>
  <c r="J115" i="8" s="1"/>
  <c r="K114" i="8"/>
  <c r="J114" i="8"/>
  <c r="H114" i="8"/>
  <c r="K113" i="8"/>
  <c r="H113" i="8"/>
  <c r="J113" i="8" s="1"/>
  <c r="K112" i="8"/>
  <c r="J112" i="8"/>
  <c r="H112" i="8"/>
  <c r="K111" i="8"/>
  <c r="H111" i="8"/>
  <c r="J111" i="8" s="1"/>
  <c r="K110" i="8"/>
  <c r="H110" i="8"/>
  <c r="J110" i="8" s="1"/>
  <c r="K109" i="8"/>
  <c r="H109" i="8"/>
  <c r="J109" i="8" s="1"/>
  <c r="K108" i="8"/>
  <c r="H108" i="8"/>
  <c r="J108" i="8" s="1"/>
  <c r="K107" i="8"/>
  <c r="H107" i="8"/>
  <c r="J107" i="8" s="1"/>
  <c r="K106" i="8"/>
  <c r="J106" i="8"/>
  <c r="H106" i="8"/>
  <c r="K105" i="8"/>
  <c r="H105" i="8"/>
  <c r="J105" i="8" s="1"/>
  <c r="K104" i="8"/>
  <c r="J104" i="8"/>
  <c r="H104" i="8"/>
  <c r="K103" i="8"/>
  <c r="H103" i="8"/>
  <c r="J103" i="8" s="1"/>
  <c r="K102" i="8"/>
  <c r="H102" i="8"/>
  <c r="J102" i="8" s="1"/>
  <c r="K101" i="8"/>
  <c r="H101" i="8"/>
  <c r="J101" i="8" s="1"/>
  <c r="K100" i="8"/>
  <c r="H100" i="8"/>
  <c r="J100" i="8" s="1"/>
  <c r="K99" i="8"/>
  <c r="H99" i="8"/>
  <c r="J99" i="8" s="1"/>
  <c r="K98" i="8"/>
  <c r="J98" i="8"/>
  <c r="H98" i="8"/>
  <c r="K97" i="8"/>
  <c r="H97" i="8"/>
  <c r="J97" i="8" s="1"/>
  <c r="K96" i="8"/>
  <c r="J96" i="8"/>
  <c r="H96" i="8"/>
  <c r="K95" i="8"/>
  <c r="H95" i="8"/>
  <c r="J95" i="8" s="1"/>
  <c r="K94" i="8"/>
  <c r="H94" i="8"/>
  <c r="J94" i="8" s="1"/>
  <c r="K93" i="8"/>
  <c r="H93" i="8"/>
  <c r="J93" i="8" s="1"/>
  <c r="K92" i="8"/>
  <c r="H92" i="8"/>
  <c r="J92" i="8" s="1"/>
  <c r="K91" i="8"/>
  <c r="H91" i="8"/>
  <c r="J91" i="8" s="1"/>
  <c r="K90" i="8"/>
  <c r="J90" i="8"/>
  <c r="H90" i="8"/>
  <c r="K89" i="8"/>
  <c r="H89" i="8"/>
  <c r="J89" i="8" s="1"/>
  <c r="K88" i="8"/>
  <c r="J88" i="8"/>
  <c r="H88" i="8"/>
  <c r="K87" i="8"/>
  <c r="H87" i="8"/>
  <c r="J87" i="8" s="1"/>
  <c r="K86" i="8"/>
  <c r="H86" i="8"/>
  <c r="J86" i="8" s="1"/>
  <c r="K85" i="8"/>
  <c r="H85" i="8"/>
  <c r="J85" i="8" s="1"/>
  <c r="K84" i="8"/>
  <c r="H84" i="8"/>
  <c r="J84" i="8" s="1"/>
  <c r="K83" i="8"/>
  <c r="H83" i="8"/>
  <c r="J83" i="8" s="1"/>
  <c r="K82" i="8"/>
  <c r="J82" i="8"/>
  <c r="H82" i="8"/>
  <c r="K81" i="8"/>
  <c r="H81" i="8"/>
  <c r="J81" i="8" s="1"/>
  <c r="K80" i="8"/>
  <c r="J80" i="8"/>
  <c r="H80" i="8"/>
  <c r="K79" i="8"/>
  <c r="H79" i="8"/>
  <c r="J79" i="8" s="1"/>
  <c r="K78" i="8"/>
  <c r="H78" i="8"/>
  <c r="J78" i="8" s="1"/>
  <c r="K77" i="8"/>
  <c r="H77" i="8"/>
  <c r="J77" i="8" s="1"/>
  <c r="K76" i="8"/>
  <c r="H76" i="8"/>
  <c r="J76" i="8" s="1"/>
  <c r="K75" i="8"/>
  <c r="H75" i="8"/>
  <c r="J75" i="8" s="1"/>
  <c r="K74" i="8"/>
  <c r="J74" i="8"/>
  <c r="H74" i="8"/>
  <c r="K73" i="8"/>
  <c r="H73" i="8"/>
  <c r="J73" i="8" s="1"/>
  <c r="K72" i="8"/>
  <c r="J72" i="8"/>
  <c r="H72" i="8"/>
  <c r="K71" i="8"/>
  <c r="H71" i="8"/>
  <c r="J71" i="8" s="1"/>
  <c r="K70" i="8"/>
  <c r="H70" i="8"/>
  <c r="J70" i="8" s="1"/>
  <c r="K69" i="8"/>
  <c r="H69" i="8"/>
  <c r="J69" i="8" s="1"/>
  <c r="K68" i="8"/>
  <c r="H68" i="8"/>
  <c r="J68" i="8" s="1"/>
  <c r="K67" i="8"/>
  <c r="H67" i="8"/>
  <c r="J67" i="8" s="1"/>
  <c r="K66" i="8"/>
  <c r="J66" i="8"/>
  <c r="H66" i="8"/>
  <c r="K65" i="8"/>
  <c r="H65" i="8"/>
  <c r="J65" i="8" s="1"/>
  <c r="K64" i="8"/>
  <c r="J64" i="8"/>
  <c r="H64" i="8"/>
  <c r="K63" i="8"/>
  <c r="H63" i="8"/>
  <c r="J63" i="8" s="1"/>
  <c r="K62" i="8"/>
  <c r="H62" i="8"/>
  <c r="J62" i="8" s="1"/>
  <c r="K61" i="8"/>
  <c r="H61" i="8"/>
  <c r="J61" i="8" s="1"/>
  <c r="K60" i="8"/>
  <c r="H60" i="8"/>
  <c r="J60" i="8" s="1"/>
  <c r="K59" i="8"/>
  <c r="H59" i="8"/>
  <c r="J59" i="8" s="1"/>
  <c r="K58" i="8"/>
  <c r="J58" i="8"/>
  <c r="H58" i="8"/>
  <c r="K57" i="8"/>
  <c r="H57" i="8"/>
  <c r="J57" i="8" s="1"/>
  <c r="K56" i="8"/>
  <c r="J56" i="8"/>
  <c r="H56" i="8"/>
  <c r="K55" i="8"/>
  <c r="H55" i="8"/>
  <c r="J55" i="8" s="1"/>
  <c r="K54" i="8"/>
  <c r="H54" i="8"/>
  <c r="J54" i="8" s="1"/>
  <c r="K53" i="8"/>
  <c r="H53" i="8"/>
  <c r="J53" i="8" s="1"/>
  <c r="K52" i="8"/>
  <c r="H52" i="8"/>
  <c r="J52" i="8" s="1"/>
  <c r="K51" i="8"/>
  <c r="H51" i="8"/>
  <c r="J51" i="8" s="1"/>
  <c r="K50" i="8"/>
  <c r="J50" i="8"/>
  <c r="H50" i="8"/>
  <c r="K49" i="8"/>
  <c r="H49" i="8"/>
  <c r="J49" i="8" s="1"/>
  <c r="K48" i="8"/>
  <c r="J48" i="8"/>
  <c r="H48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D27" i="8"/>
  <c r="C27" i="8"/>
  <c r="C26" i="8"/>
  <c r="C25" i="8"/>
  <c r="N24" i="8"/>
  <c r="M24" i="8"/>
  <c r="L24" i="8"/>
  <c r="K24" i="8"/>
  <c r="J24" i="8"/>
  <c r="I24" i="8"/>
  <c r="H24" i="8"/>
  <c r="G24" i="8"/>
  <c r="F24" i="8"/>
  <c r="E24" i="8"/>
  <c r="D24" i="8"/>
  <c r="C24" i="8"/>
  <c r="C21" i="8"/>
  <c r="C42" i="8" s="1"/>
  <c r="D20" i="8"/>
  <c r="D19" i="8"/>
  <c r="D40" i="8" s="1"/>
  <c r="E18" i="8"/>
  <c r="E39" i="8" s="1"/>
  <c r="D18" i="8"/>
  <c r="D39" i="8" s="1"/>
  <c r="D17" i="8"/>
  <c r="E17" i="8" s="1"/>
  <c r="F17" i="8" s="1"/>
  <c r="D16" i="8"/>
  <c r="D15" i="8"/>
  <c r="D36" i="8" s="1"/>
  <c r="D14" i="8"/>
  <c r="D35" i="8" s="1"/>
  <c r="D13" i="8"/>
  <c r="D12" i="8"/>
  <c r="D33" i="8" s="1"/>
  <c r="D11" i="8"/>
  <c r="D32" i="8" s="1"/>
  <c r="E10" i="8"/>
  <c r="D10" i="8"/>
  <c r="D31" i="8" s="1"/>
  <c r="D9" i="8"/>
  <c r="E9" i="8" s="1"/>
  <c r="E30" i="8" s="1"/>
  <c r="D8" i="8"/>
  <c r="D29" i="8" s="1"/>
  <c r="D7" i="8"/>
  <c r="D28" i="8" s="1"/>
  <c r="D6" i="8"/>
  <c r="E6" i="8" s="1"/>
  <c r="D5" i="8"/>
  <c r="E5" i="8" s="1"/>
  <c r="E26" i="8" s="1"/>
  <c r="D4" i="8"/>
  <c r="L988" i="7"/>
  <c r="D988" i="7" s="1"/>
  <c r="Q987" i="7"/>
  <c r="P987" i="7"/>
  <c r="O987" i="7"/>
  <c r="H987" i="7"/>
  <c r="G987" i="7"/>
  <c r="Q986" i="7"/>
  <c r="P986" i="7"/>
  <c r="O986" i="7"/>
  <c r="H986" i="7"/>
  <c r="G986" i="7"/>
  <c r="Q985" i="7"/>
  <c r="P985" i="7"/>
  <c r="O985" i="7"/>
  <c r="H985" i="7"/>
  <c r="G985" i="7"/>
  <c r="Q984" i="7"/>
  <c r="P984" i="7"/>
  <c r="O984" i="7"/>
  <c r="H984" i="7"/>
  <c r="G984" i="7"/>
  <c r="Q983" i="7"/>
  <c r="P983" i="7"/>
  <c r="O983" i="7"/>
  <c r="H983" i="7"/>
  <c r="G983" i="7"/>
  <c r="Q982" i="7"/>
  <c r="P982" i="7"/>
  <c r="O982" i="7"/>
  <c r="H982" i="7"/>
  <c r="G982" i="7"/>
  <c r="Q981" i="7"/>
  <c r="P981" i="7"/>
  <c r="O981" i="7"/>
  <c r="H981" i="7"/>
  <c r="G981" i="7"/>
  <c r="Q980" i="7"/>
  <c r="P980" i="7"/>
  <c r="O980" i="7"/>
  <c r="H980" i="7"/>
  <c r="G980" i="7"/>
  <c r="Q979" i="7"/>
  <c r="P979" i="7"/>
  <c r="O979" i="7"/>
  <c r="H979" i="7"/>
  <c r="G979" i="7"/>
  <c r="Q978" i="7"/>
  <c r="P978" i="7"/>
  <c r="O978" i="7"/>
  <c r="H978" i="7"/>
  <c r="G978" i="7"/>
  <c r="Q977" i="7"/>
  <c r="P977" i="7"/>
  <c r="O977" i="7"/>
  <c r="H977" i="7"/>
  <c r="G977" i="7"/>
  <c r="Q976" i="7"/>
  <c r="P976" i="7"/>
  <c r="O976" i="7"/>
  <c r="H976" i="7"/>
  <c r="G976" i="7"/>
  <c r="Q975" i="7"/>
  <c r="P975" i="7"/>
  <c r="O975" i="7"/>
  <c r="H975" i="7"/>
  <c r="G975" i="7"/>
  <c r="Q974" i="7"/>
  <c r="P974" i="7"/>
  <c r="O974" i="7"/>
  <c r="H974" i="7"/>
  <c r="G974" i="7"/>
  <c r="Q973" i="7"/>
  <c r="P973" i="7"/>
  <c r="O973" i="7"/>
  <c r="H973" i="7"/>
  <c r="G973" i="7"/>
  <c r="Q972" i="7"/>
  <c r="P972" i="7"/>
  <c r="O972" i="7"/>
  <c r="H972" i="7"/>
  <c r="G972" i="7"/>
  <c r="Q971" i="7"/>
  <c r="P971" i="7"/>
  <c r="O971" i="7"/>
  <c r="H971" i="7"/>
  <c r="G971" i="7"/>
  <c r="Q970" i="7"/>
  <c r="P970" i="7"/>
  <c r="O970" i="7"/>
  <c r="H970" i="7"/>
  <c r="G970" i="7"/>
  <c r="Q969" i="7"/>
  <c r="P969" i="7"/>
  <c r="O969" i="7"/>
  <c r="H969" i="7"/>
  <c r="G969" i="7"/>
  <c r="Q968" i="7"/>
  <c r="P968" i="7"/>
  <c r="O968" i="7"/>
  <c r="O988" i="7" s="1"/>
  <c r="H968" i="7"/>
  <c r="G968" i="7"/>
  <c r="L966" i="7"/>
  <c r="D966" i="7" s="1"/>
  <c r="Q965" i="7"/>
  <c r="P965" i="7"/>
  <c r="O965" i="7"/>
  <c r="H965" i="7"/>
  <c r="G965" i="7"/>
  <c r="Q964" i="7"/>
  <c r="P964" i="7"/>
  <c r="O964" i="7"/>
  <c r="H964" i="7"/>
  <c r="G964" i="7"/>
  <c r="Q963" i="7"/>
  <c r="P963" i="7"/>
  <c r="O963" i="7"/>
  <c r="H963" i="7"/>
  <c r="G963" i="7"/>
  <c r="Q962" i="7"/>
  <c r="P962" i="7"/>
  <c r="O962" i="7"/>
  <c r="H962" i="7"/>
  <c r="G962" i="7"/>
  <c r="Q961" i="7"/>
  <c r="P961" i="7"/>
  <c r="O961" i="7"/>
  <c r="H961" i="7"/>
  <c r="G961" i="7"/>
  <c r="Q960" i="7"/>
  <c r="P960" i="7"/>
  <c r="O960" i="7"/>
  <c r="H960" i="7"/>
  <c r="G960" i="7"/>
  <c r="Q959" i="7"/>
  <c r="P959" i="7"/>
  <c r="O959" i="7"/>
  <c r="H959" i="7"/>
  <c r="G959" i="7"/>
  <c r="Q958" i="7"/>
  <c r="P958" i="7"/>
  <c r="O958" i="7"/>
  <c r="H958" i="7"/>
  <c r="G958" i="7"/>
  <c r="Q957" i="7"/>
  <c r="P957" i="7"/>
  <c r="O957" i="7"/>
  <c r="H957" i="7"/>
  <c r="G957" i="7"/>
  <c r="Q956" i="7"/>
  <c r="P956" i="7"/>
  <c r="O956" i="7"/>
  <c r="H956" i="7"/>
  <c r="G956" i="7"/>
  <c r="Q955" i="7"/>
  <c r="P955" i="7"/>
  <c r="O955" i="7"/>
  <c r="H955" i="7"/>
  <c r="G955" i="7"/>
  <c r="Q954" i="7"/>
  <c r="P954" i="7"/>
  <c r="O954" i="7"/>
  <c r="H954" i="7"/>
  <c r="G954" i="7"/>
  <c r="Q953" i="7"/>
  <c r="P953" i="7"/>
  <c r="O953" i="7"/>
  <c r="H953" i="7"/>
  <c r="G953" i="7"/>
  <c r="Q952" i="7"/>
  <c r="P952" i="7"/>
  <c r="O952" i="7"/>
  <c r="H952" i="7"/>
  <c r="G952" i="7"/>
  <c r="Q951" i="7"/>
  <c r="P951" i="7"/>
  <c r="O951" i="7"/>
  <c r="H951" i="7"/>
  <c r="G951" i="7"/>
  <c r="Q950" i="7"/>
  <c r="P950" i="7"/>
  <c r="O950" i="7"/>
  <c r="H950" i="7"/>
  <c r="G950" i="7"/>
  <c r="Q949" i="7"/>
  <c r="P949" i="7"/>
  <c r="O949" i="7"/>
  <c r="H949" i="7"/>
  <c r="G949" i="7"/>
  <c r="Q948" i="7"/>
  <c r="P948" i="7"/>
  <c r="O948" i="7"/>
  <c r="H948" i="7"/>
  <c r="G948" i="7"/>
  <c r="Q947" i="7"/>
  <c r="P947" i="7"/>
  <c r="O947" i="7"/>
  <c r="H947" i="7"/>
  <c r="G947" i="7"/>
  <c r="Q946" i="7"/>
  <c r="P946" i="7"/>
  <c r="O946" i="7"/>
  <c r="H946" i="7"/>
  <c r="G946" i="7"/>
  <c r="L944" i="7"/>
  <c r="D944" i="7" s="1"/>
  <c r="Q943" i="7"/>
  <c r="P943" i="7"/>
  <c r="O943" i="7"/>
  <c r="H943" i="7"/>
  <c r="G943" i="7"/>
  <c r="Q942" i="7"/>
  <c r="P942" i="7"/>
  <c r="O942" i="7"/>
  <c r="H942" i="7"/>
  <c r="G942" i="7"/>
  <c r="Q941" i="7"/>
  <c r="P941" i="7"/>
  <c r="O941" i="7"/>
  <c r="H941" i="7"/>
  <c r="G941" i="7"/>
  <c r="Q940" i="7"/>
  <c r="P940" i="7"/>
  <c r="O940" i="7"/>
  <c r="H940" i="7"/>
  <c r="G940" i="7"/>
  <c r="Q939" i="7"/>
  <c r="P939" i="7"/>
  <c r="O939" i="7"/>
  <c r="H939" i="7"/>
  <c r="G939" i="7"/>
  <c r="Q938" i="7"/>
  <c r="P938" i="7"/>
  <c r="O938" i="7"/>
  <c r="H938" i="7"/>
  <c r="G938" i="7"/>
  <c r="Q937" i="7"/>
  <c r="P937" i="7"/>
  <c r="O937" i="7"/>
  <c r="H937" i="7"/>
  <c r="G937" i="7"/>
  <c r="Q936" i="7"/>
  <c r="P936" i="7"/>
  <c r="O936" i="7"/>
  <c r="H936" i="7"/>
  <c r="G936" i="7"/>
  <c r="Q935" i="7"/>
  <c r="P935" i="7"/>
  <c r="O935" i="7"/>
  <c r="H935" i="7"/>
  <c r="G935" i="7"/>
  <c r="Q934" i="7"/>
  <c r="P934" i="7"/>
  <c r="O934" i="7"/>
  <c r="H934" i="7"/>
  <c r="G934" i="7"/>
  <c r="Q933" i="7"/>
  <c r="P933" i="7"/>
  <c r="O933" i="7"/>
  <c r="H933" i="7"/>
  <c r="G933" i="7"/>
  <c r="Q932" i="7"/>
  <c r="P932" i="7"/>
  <c r="O932" i="7"/>
  <c r="H932" i="7"/>
  <c r="G932" i="7"/>
  <c r="Q931" i="7"/>
  <c r="P931" i="7"/>
  <c r="O931" i="7"/>
  <c r="H931" i="7"/>
  <c r="G931" i="7"/>
  <c r="Q930" i="7"/>
  <c r="P930" i="7"/>
  <c r="O930" i="7"/>
  <c r="H930" i="7"/>
  <c r="G930" i="7"/>
  <c r="Q929" i="7"/>
  <c r="P929" i="7"/>
  <c r="O929" i="7"/>
  <c r="H929" i="7"/>
  <c r="G929" i="7"/>
  <c r="Q928" i="7"/>
  <c r="P928" i="7"/>
  <c r="O928" i="7"/>
  <c r="H928" i="7"/>
  <c r="G928" i="7"/>
  <c r="Q927" i="7"/>
  <c r="P927" i="7"/>
  <c r="O927" i="7"/>
  <c r="H927" i="7"/>
  <c r="G927" i="7"/>
  <c r="Q926" i="7"/>
  <c r="P926" i="7"/>
  <c r="O926" i="7"/>
  <c r="H926" i="7"/>
  <c r="G926" i="7"/>
  <c r="Q925" i="7"/>
  <c r="P925" i="7"/>
  <c r="O925" i="7"/>
  <c r="H925" i="7"/>
  <c r="G925" i="7"/>
  <c r="Q924" i="7"/>
  <c r="P924" i="7"/>
  <c r="O924" i="7"/>
  <c r="H924" i="7"/>
  <c r="G924" i="7"/>
  <c r="L922" i="7"/>
  <c r="D922" i="7" s="1"/>
  <c r="Q921" i="7"/>
  <c r="P921" i="7"/>
  <c r="O921" i="7"/>
  <c r="H921" i="7"/>
  <c r="G921" i="7"/>
  <c r="Q920" i="7"/>
  <c r="P920" i="7"/>
  <c r="O920" i="7"/>
  <c r="H920" i="7"/>
  <c r="G920" i="7"/>
  <c r="Q919" i="7"/>
  <c r="P919" i="7"/>
  <c r="O919" i="7"/>
  <c r="H919" i="7"/>
  <c r="G919" i="7"/>
  <c r="Q918" i="7"/>
  <c r="P918" i="7"/>
  <c r="O918" i="7"/>
  <c r="H918" i="7"/>
  <c r="G918" i="7"/>
  <c r="Q917" i="7"/>
  <c r="P917" i="7"/>
  <c r="O917" i="7"/>
  <c r="H917" i="7"/>
  <c r="G917" i="7"/>
  <c r="Q916" i="7"/>
  <c r="P916" i="7"/>
  <c r="O916" i="7"/>
  <c r="H916" i="7"/>
  <c r="G916" i="7"/>
  <c r="Q915" i="7"/>
  <c r="P915" i="7"/>
  <c r="O915" i="7"/>
  <c r="H915" i="7"/>
  <c r="G915" i="7"/>
  <c r="Q914" i="7"/>
  <c r="P914" i="7"/>
  <c r="O914" i="7"/>
  <c r="H914" i="7"/>
  <c r="G914" i="7"/>
  <c r="Q913" i="7"/>
  <c r="P913" i="7"/>
  <c r="O913" i="7"/>
  <c r="H913" i="7"/>
  <c r="G913" i="7"/>
  <c r="Q912" i="7"/>
  <c r="P912" i="7"/>
  <c r="O912" i="7"/>
  <c r="H912" i="7"/>
  <c r="G912" i="7"/>
  <c r="Q911" i="7"/>
  <c r="P911" i="7"/>
  <c r="O911" i="7"/>
  <c r="H911" i="7"/>
  <c r="G911" i="7"/>
  <c r="Q910" i="7"/>
  <c r="P910" i="7"/>
  <c r="O910" i="7"/>
  <c r="H910" i="7"/>
  <c r="G910" i="7"/>
  <c r="Q909" i="7"/>
  <c r="P909" i="7"/>
  <c r="O909" i="7"/>
  <c r="H909" i="7"/>
  <c r="G909" i="7"/>
  <c r="Q908" i="7"/>
  <c r="P908" i="7"/>
  <c r="O908" i="7"/>
  <c r="H908" i="7"/>
  <c r="G908" i="7"/>
  <c r="Q907" i="7"/>
  <c r="P907" i="7"/>
  <c r="O907" i="7"/>
  <c r="H907" i="7"/>
  <c r="G907" i="7"/>
  <c r="Q906" i="7"/>
  <c r="P906" i="7"/>
  <c r="O906" i="7"/>
  <c r="H906" i="7"/>
  <c r="G906" i="7"/>
  <c r="Q905" i="7"/>
  <c r="P905" i="7"/>
  <c r="O905" i="7"/>
  <c r="H905" i="7"/>
  <c r="G905" i="7"/>
  <c r="Q904" i="7"/>
  <c r="P904" i="7"/>
  <c r="O904" i="7"/>
  <c r="H904" i="7"/>
  <c r="G904" i="7"/>
  <c r="Q903" i="7"/>
  <c r="P903" i="7"/>
  <c r="O903" i="7"/>
  <c r="H903" i="7"/>
  <c r="G903" i="7"/>
  <c r="Q902" i="7"/>
  <c r="P902" i="7"/>
  <c r="O902" i="7"/>
  <c r="H902" i="7"/>
  <c r="G902" i="7"/>
  <c r="G922" i="7" s="1"/>
  <c r="L900" i="7"/>
  <c r="D900" i="7" s="1"/>
  <c r="I887" i="7" s="1"/>
  <c r="Q899" i="7"/>
  <c r="P899" i="7"/>
  <c r="O899" i="7"/>
  <c r="H899" i="7"/>
  <c r="G899" i="7"/>
  <c r="Q898" i="7"/>
  <c r="P898" i="7"/>
  <c r="O898" i="7"/>
  <c r="H898" i="7"/>
  <c r="G898" i="7"/>
  <c r="Q897" i="7"/>
  <c r="P897" i="7"/>
  <c r="O897" i="7"/>
  <c r="H897" i="7"/>
  <c r="G897" i="7"/>
  <c r="Q896" i="7"/>
  <c r="P896" i="7"/>
  <c r="O896" i="7"/>
  <c r="H896" i="7"/>
  <c r="G896" i="7"/>
  <c r="Q895" i="7"/>
  <c r="P895" i="7"/>
  <c r="O895" i="7"/>
  <c r="H895" i="7"/>
  <c r="G895" i="7"/>
  <c r="Q894" i="7"/>
  <c r="P894" i="7"/>
  <c r="O894" i="7"/>
  <c r="H894" i="7"/>
  <c r="G894" i="7"/>
  <c r="Q893" i="7"/>
  <c r="P893" i="7"/>
  <c r="O893" i="7"/>
  <c r="H893" i="7"/>
  <c r="G893" i="7"/>
  <c r="Q892" i="7"/>
  <c r="P892" i="7"/>
  <c r="O892" i="7"/>
  <c r="H892" i="7"/>
  <c r="G892" i="7"/>
  <c r="Q891" i="7"/>
  <c r="P891" i="7"/>
  <c r="O891" i="7"/>
  <c r="H891" i="7"/>
  <c r="G891" i="7"/>
  <c r="Q890" i="7"/>
  <c r="P890" i="7"/>
  <c r="O890" i="7"/>
  <c r="H890" i="7"/>
  <c r="G890" i="7"/>
  <c r="Q889" i="7"/>
  <c r="P889" i="7"/>
  <c r="O889" i="7"/>
  <c r="H889" i="7"/>
  <c r="G889" i="7"/>
  <c r="Q888" i="7"/>
  <c r="P888" i="7"/>
  <c r="O888" i="7"/>
  <c r="H888" i="7"/>
  <c r="G888" i="7"/>
  <c r="Q887" i="7"/>
  <c r="P887" i="7"/>
  <c r="O887" i="7"/>
  <c r="H887" i="7"/>
  <c r="G887" i="7"/>
  <c r="Q886" i="7"/>
  <c r="P886" i="7"/>
  <c r="O886" i="7"/>
  <c r="H886" i="7"/>
  <c r="G886" i="7"/>
  <c r="Q885" i="7"/>
  <c r="P885" i="7"/>
  <c r="O885" i="7"/>
  <c r="H885" i="7"/>
  <c r="G885" i="7"/>
  <c r="Q884" i="7"/>
  <c r="P884" i="7"/>
  <c r="O884" i="7"/>
  <c r="H884" i="7"/>
  <c r="G884" i="7"/>
  <c r="Q883" i="7"/>
  <c r="P883" i="7"/>
  <c r="O883" i="7"/>
  <c r="H883" i="7"/>
  <c r="G883" i="7"/>
  <c r="Q882" i="7"/>
  <c r="P882" i="7"/>
  <c r="O882" i="7"/>
  <c r="H882" i="7"/>
  <c r="G882" i="7"/>
  <c r="Q881" i="7"/>
  <c r="P881" i="7"/>
  <c r="O881" i="7"/>
  <c r="H881" i="7"/>
  <c r="G881" i="7"/>
  <c r="Q880" i="7"/>
  <c r="P880" i="7"/>
  <c r="O880" i="7"/>
  <c r="H880" i="7"/>
  <c r="G880" i="7"/>
  <c r="L878" i="7"/>
  <c r="D878" i="7" s="1"/>
  <c r="Q877" i="7"/>
  <c r="P877" i="7"/>
  <c r="O877" i="7"/>
  <c r="H877" i="7"/>
  <c r="G877" i="7"/>
  <c r="Q876" i="7"/>
  <c r="P876" i="7"/>
  <c r="O876" i="7"/>
  <c r="H876" i="7"/>
  <c r="G876" i="7"/>
  <c r="Q875" i="7"/>
  <c r="P875" i="7"/>
  <c r="O875" i="7"/>
  <c r="H875" i="7"/>
  <c r="G875" i="7"/>
  <c r="Q874" i="7"/>
  <c r="P874" i="7"/>
  <c r="O874" i="7"/>
  <c r="H874" i="7"/>
  <c r="G874" i="7"/>
  <c r="Q873" i="7"/>
  <c r="P873" i="7"/>
  <c r="O873" i="7"/>
  <c r="H873" i="7"/>
  <c r="G873" i="7"/>
  <c r="Q872" i="7"/>
  <c r="P872" i="7"/>
  <c r="O872" i="7"/>
  <c r="H872" i="7"/>
  <c r="G872" i="7"/>
  <c r="Q871" i="7"/>
  <c r="P871" i="7"/>
  <c r="O871" i="7"/>
  <c r="H871" i="7"/>
  <c r="G871" i="7"/>
  <c r="Q870" i="7"/>
  <c r="P870" i="7"/>
  <c r="O870" i="7"/>
  <c r="H870" i="7"/>
  <c r="G870" i="7"/>
  <c r="Q869" i="7"/>
  <c r="P869" i="7"/>
  <c r="O869" i="7"/>
  <c r="H869" i="7"/>
  <c r="G869" i="7"/>
  <c r="Q868" i="7"/>
  <c r="P868" i="7"/>
  <c r="O868" i="7"/>
  <c r="H868" i="7"/>
  <c r="G868" i="7"/>
  <c r="Q867" i="7"/>
  <c r="P867" i="7"/>
  <c r="O867" i="7"/>
  <c r="H867" i="7"/>
  <c r="G867" i="7"/>
  <c r="Q866" i="7"/>
  <c r="P866" i="7"/>
  <c r="O866" i="7"/>
  <c r="H866" i="7"/>
  <c r="G866" i="7"/>
  <c r="Q865" i="7"/>
  <c r="P865" i="7"/>
  <c r="O865" i="7"/>
  <c r="H865" i="7"/>
  <c r="G865" i="7"/>
  <c r="Q864" i="7"/>
  <c r="P864" i="7"/>
  <c r="O864" i="7"/>
  <c r="H864" i="7"/>
  <c r="G864" i="7"/>
  <c r="Q863" i="7"/>
  <c r="P863" i="7"/>
  <c r="O863" i="7"/>
  <c r="H863" i="7"/>
  <c r="G863" i="7"/>
  <c r="Q862" i="7"/>
  <c r="P862" i="7"/>
  <c r="O862" i="7"/>
  <c r="H862" i="7"/>
  <c r="G862" i="7"/>
  <c r="Q861" i="7"/>
  <c r="P861" i="7"/>
  <c r="O861" i="7"/>
  <c r="H861" i="7"/>
  <c r="G861" i="7"/>
  <c r="Q860" i="7"/>
  <c r="P860" i="7"/>
  <c r="O860" i="7"/>
  <c r="H860" i="7"/>
  <c r="G860" i="7"/>
  <c r="Q859" i="7"/>
  <c r="P859" i="7"/>
  <c r="O859" i="7"/>
  <c r="H859" i="7"/>
  <c r="G859" i="7"/>
  <c r="Q858" i="7"/>
  <c r="P858" i="7"/>
  <c r="O858" i="7"/>
  <c r="H858" i="7"/>
  <c r="G858" i="7"/>
  <c r="L856" i="7"/>
  <c r="D856" i="7" s="1"/>
  <c r="Q855" i="7"/>
  <c r="P855" i="7"/>
  <c r="O855" i="7"/>
  <c r="H855" i="7"/>
  <c r="G855" i="7"/>
  <c r="Q854" i="7"/>
  <c r="P854" i="7"/>
  <c r="O854" i="7"/>
  <c r="H854" i="7"/>
  <c r="G854" i="7"/>
  <c r="Q853" i="7"/>
  <c r="P853" i="7"/>
  <c r="O853" i="7"/>
  <c r="H853" i="7"/>
  <c r="G853" i="7"/>
  <c r="Q852" i="7"/>
  <c r="P852" i="7"/>
  <c r="O852" i="7"/>
  <c r="H852" i="7"/>
  <c r="G852" i="7"/>
  <c r="Q851" i="7"/>
  <c r="P851" i="7"/>
  <c r="O851" i="7"/>
  <c r="H851" i="7"/>
  <c r="G851" i="7"/>
  <c r="Q850" i="7"/>
  <c r="P850" i="7"/>
  <c r="O850" i="7"/>
  <c r="H850" i="7"/>
  <c r="G850" i="7"/>
  <c r="Q849" i="7"/>
  <c r="P849" i="7"/>
  <c r="O849" i="7"/>
  <c r="H849" i="7"/>
  <c r="G849" i="7"/>
  <c r="Q848" i="7"/>
  <c r="P848" i="7"/>
  <c r="O848" i="7"/>
  <c r="H848" i="7"/>
  <c r="G848" i="7"/>
  <c r="Q847" i="7"/>
  <c r="P847" i="7"/>
  <c r="O847" i="7"/>
  <c r="H847" i="7"/>
  <c r="G847" i="7"/>
  <c r="Q846" i="7"/>
  <c r="P846" i="7"/>
  <c r="O846" i="7"/>
  <c r="H846" i="7"/>
  <c r="G846" i="7"/>
  <c r="Q845" i="7"/>
  <c r="P845" i="7"/>
  <c r="O845" i="7"/>
  <c r="H845" i="7"/>
  <c r="G845" i="7"/>
  <c r="Q844" i="7"/>
  <c r="P844" i="7"/>
  <c r="O844" i="7"/>
  <c r="H844" i="7"/>
  <c r="G844" i="7"/>
  <c r="Q843" i="7"/>
  <c r="P843" i="7"/>
  <c r="O843" i="7"/>
  <c r="H843" i="7"/>
  <c r="G843" i="7"/>
  <c r="Q842" i="7"/>
  <c r="P842" i="7"/>
  <c r="O842" i="7"/>
  <c r="H842" i="7"/>
  <c r="G842" i="7"/>
  <c r="Q841" i="7"/>
  <c r="P841" i="7"/>
  <c r="O841" i="7"/>
  <c r="H841" i="7"/>
  <c r="G841" i="7"/>
  <c r="Q840" i="7"/>
  <c r="P840" i="7"/>
  <c r="O840" i="7"/>
  <c r="H840" i="7"/>
  <c r="G840" i="7"/>
  <c r="Q839" i="7"/>
  <c r="P839" i="7"/>
  <c r="O839" i="7"/>
  <c r="H839" i="7"/>
  <c r="G839" i="7"/>
  <c r="Q838" i="7"/>
  <c r="P838" i="7"/>
  <c r="O838" i="7"/>
  <c r="H838" i="7"/>
  <c r="G838" i="7"/>
  <c r="Q837" i="7"/>
  <c r="P837" i="7"/>
  <c r="O837" i="7"/>
  <c r="H837" i="7"/>
  <c r="G837" i="7"/>
  <c r="Q836" i="7"/>
  <c r="P836" i="7"/>
  <c r="O836" i="7"/>
  <c r="H836" i="7"/>
  <c r="G836" i="7"/>
  <c r="L834" i="7"/>
  <c r="D834" i="7" s="1"/>
  <c r="Q833" i="7"/>
  <c r="P833" i="7"/>
  <c r="O833" i="7"/>
  <c r="H833" i="7"/>
  <c r="G833" i="7"/>
  <c r="Q832" i="7"/>
  <c r="P832" i="7"/>
  <c r="O832" i="7"/>
  <c r="H832" i="7"/>
  <c r="G832" i="7"/>
  <c r="Q831" i="7"/>
  <c r="P831" i="7"/>
  <c r="O831" i="7"/>
  <c r="H831" i="7"/>
  <c r="G831" i="7"/>
  <c r="Q830" i="7"/>
  <c r="P830" i="7"/>
  <c r="O830" i="7"/>
  <c r="H830" i="7"/>
  <c r="G830" i="7"/>
  <c r="Q829" i="7"/>
  <c r="P829" i="7"/>
  <c r="O829" i="7"/>
  <c r="H829" i="7"/>
  <c r="G829" i="7"/>
  <c r="Q828" i="7"/>
  <c r="P828" i="7"/>
  <c r="O828" i="7"/>
  <c r="H828" i="7"/>
  <c r="G828" i="7"/>
  <c r="Q827" i="7"/>
  <c r="P827" i="7"/>
  <c r="O827" i="7"/>
  <c r="H827" i="7"/>
  <c r="G827" i="7"/>
  <c r="Q826" i="7"/>
  <c r="P826" i="7"/>
  <c r="O826" i="7"/>
  <c r="H826" i="7"/>
  <c r="G826" i="7"/>
  <c r="Q825" i="7"/>
  <c r="P825" i="7"/>
  <c r="O825" i="7"/>
  <c r="H825" i="7"/>
  <c r="G825" i="7"/>
  <c r="Q824" i="7"/>
  <c r="P824" i="7"/>
  <c r="O824" i="7"/>
  <c r="H824" i="7"/>
  <c r="G824" i="7"/>
  <c r="Q823" i="7"/>
  <c r="P823" i="7"/>
  <c r="O823" i="7"/>
  <c r="H823" i="7"/>
  <c r="G823" i="7"/>
  <c r="Q822" i="7"/>
  <c r="P822" i="7"/>
  <c r="O822" i="7"/>
  <c r="H822" i="7"/>
  <c r="G822" i="7"/>
  <c r="Q821" i="7"/>
  <c r="P821" i="7"/>
  <c r="O821" i="7"/>
  <c r="H821" i="7"/>
  <c r="G821" i="7"/>
  <c r="Q820" i="7"/>
  <c r="P820" i="7"/>
  <c r="O820" i="7"/>
  <c r="H820" i="7"/>
  <c r="G820" i="7"/>
  <c r="Q819" i="7"/>
  <c r="P819" i="7"/>
  <c r="O819" i="7"/>
  <c r="H819" i="7"/>
  <c r="G819" i="7"/>
  <c r="Q818" i="7"/>
  <c r="P818" i="7"/>
  <c r="O818" i="7"/>
  <c r="H818" i="7"/>
  <c r="G818" i="7"/>
  <c r="Q817" i="7"/>
  <c r="P817" i="7"/>
  <c r="O817" i="7"/>
  <c r="H817" i="7"/>
  <c r="G817" i="7"/>
  <c r="Q816" i="7"/>
  <c r="P816" i="7"/>
  <c r="O816" i="7"/>
  <c r="H816" i="7"/>
  <c r="G816" i="7"/>
  <c r="Q815" i="7"/>
  <c r="P815" i="7"/>
  <c r="O815" i="7"/>
  <c r="H815" i="7"/>
  <c r="G815" i="7"/>
  <c r="Q814" i="7"/>
  <c r="P814" i="7"/>
  <c r="O814" i="7"/>
  <c r="H814" i="7"/>
  <c r="G814" i="7"/>
  <c r="G834" i="7" s="1"/>
  <c r="L812" i="7"/>
  <c r="D812" i="7"/>
  <c r="I799" i="7" s="1"/>
  <c r="Q811" i="7"/>
  <c r="P811" i="7"/>
  <c r="O811" i="7"/>
  <c r="H811" i="7"/>
  <c r="G811" i="7"/>
  <c r="Q810" i="7"/>
  <c r="P810" i="7"/>
  <c r="O810" i="7"/>
  <c r="H810" i="7"/>
  <c r="G810" i="7"/>
  <c r="Q809" i="7"/>
  <c r="P809" i="7"/>
  <c r="O809" i="7"/>
  <c r="H809" i="7"/>
  <c r="G809" i="7"/>
  <c r="Q808" i="7"/>
  <c r="P808" i="7"/>
  <c r="O808" i="7"/>
  <c r="H808" i="7"/>
  <c r="G808" i="7"/>
  <c r="Q807" i="7"/>
  <c r="P807" i="7"/>
  <c r="O807" i="7"/>
  <c r="H807" i="7"/>
  <c r="G807" i="7"/>
  <c r="Q806" i="7"/>
  <c r="P806" i="7"/>
  <c r="O806" i="7"/>
  <c r="H806" i="7"/>
  <c r="G806" i="7"/>
  <c r="Q805" i="7"/>
  <c r="P805" i="7"/>
  <c r="O805" i="7"/>
  <c r="H805" i="7"/>
  <c r="G805" i="7"/>
  <c r="Q804" i="7"/>
  <c r="P804" i="7"/>
  <c r="O804" i="7"/>
  <c r="H804" i="7"/>
  <c r="G804" i="7"/>
  <c r="Q803" i="7"/>
  <c r="P803" i="7"/>
  <c r="O803" i="7"/>
  <c r="H803" i="7"/>
  <c r="G803" i="7"/>
  <c r="Q802" i="7"/>
  <c r="P802" i="7"/>
  <c r="O802" i="7"/>
  <c r="H802" i="7"/>
  <c r="G802" i="7"/>
  <c r="Q801" i="7"/>
  <c r="P801" i="7"/>
  <c r="O801" i="7"/>
  <c r="H801" i="7"/>
  <c r="G801" i="7"/>
  <c r="Q800" i="7"/>
  <c r="P800" i="7"/>
  <c r="O800" i="7"/>
  <c r="H800" i="7"/>
  <c r="G800" i="7"/>
  <c r="Q799" i="7"/>
  <c r="P799" i="7"/>
  <c r="O799" i="7"/>
  <c r="H799" i="7"/>
  <c r="G799" i="7"/>
  <c r="Q798" i="7"/>
  <c r="P798" i="7"/>
  <c r="O798" i="7"/>
  <c r="H798" i="7"/>
  <c r="G798" i="7"/>
  <c r="Q797" i="7"/>
  <c r="P797" i="7"/>
  <c r="O797" i="7"/>
  <c r="H797" i="7"/>
  <c r="G797" i="7"/>
  <c r="Q796" i="7"/>
  <c r="P796" i="7"/>
  <c r="O796" i="7"/>
  <c r="H796" i="7"/>
  <c r="G796" i="7"/>
  <c r="Q795" i="7"/>
  <c r="P795" i="7"/>
  <c r="O795" i="7"/>
  <c r="H795" i="7"/>
  <c r="G795" i="7"/>
  <c r="Q794" i="7"/>
  <c r="P794" i="7"/>
  <c r="O794" i="7"/>
  <c r="H794" i="7"/>
  <c r="G794" i="7"/>
  <c r="Q793" i="7"/>
  <c r="P793" i="7"/>
  <c r="O793" i="7"/>
  <c r="H793" i="7"/>
  <c r="G793" i="7"/>
  <c r="Q792" i="7"/>
  <c r="P792" i="7"/>
  <c r="O792" i="7"/>
  <c r="H792" i="7"/>
  <c r="G792" i="7"/>
  <c r="L790" i="7"/>
  <c r="D790" i="7" s="1"/>
  <c r="Q789" i="7"/>
  <c r="P789" i="7"/>
  <c r="O789" i="7"/>
  <c r="H789" i="7"/>
  <c r="G789" i="7"/>
  <c r="Q788" i="7"/>
  <c r="P788" i="7"/>
  <c r="O788" i="7"/>
  <c r="H788" i="7"/>
  <c r="G788" i="7"/>
  <c r="Q787" i="7"/>
  <c r="P787" i="7"/>
  <c r="O787" i="7"/>
  <c r="H787" i="7"/>
  <c r="G787" i="7"/>
  <c r="Q786" i="7"/>
  <c r="P786" i="7"/>
  <c r="O786" i="7"/>
  <c r="H786" i="7"/>
  <c r="G786" i="7"/>
  <c r="Q785" i="7"/>
  <c r="P785" i="7"/>
  <c r="O785" i="7"/>
  <c r="H785" i="7"/>
  <c r="G785" i="7"/>
  <c r="Q784" i="7"/>
  <c r="P784" i="7"/>
  <c r="O784" i="7"/>
  <c r="H784" i="7"/>
  <c r="G784" i="7"/>
  <c r="Q783" i="7"/>
  <c r="P783" i="7"/>
  <c r="O783" i="7"/>
  <c r="H783" i="7"/>
  <c r="G783" i="7"/>
  <c r="Q782" i="7"/>
  <c r="P782" i="7"/>
  <c r="O782" i="7"/>
  <c r="H782" i="7"/>
  <c r="G782" i="7"/>
  <c r="Q781" i="7"/>
  <c r="P781" i="7"/>
  <c r="O781" i="7"/>
  <c r="H781" i="7"/>
  <c r="G781" i="7"/>
  <c r="Q780" i="7"/>
  <c r="P780" i="7"/>
  <c r="O780" i="7"/>
  <c r="H780" i="7"/>
  <c r="G780" i="7"/>
  <c r="Q779" i="7"/>
  <c r="P779" i="7"/>
  <c r="O779" i="7"/>
  <c r="H779" i="7"/>
  <c r="G779" i="7"/>
  <c r="Q778" i="7"/>
  <c r="P778" i="7"/>
  <c r="O778" i="7"/>
  <c r="H778" i="7"/>
  <c r="G778" i="7"/>
  <c r="Q777" i="7"/>
  <c r="P777" i="7"/>
  <c r="O777" i="7"/>
  <c r="H777" i="7"/>
  <c r="G777" i="7"/>
  <c r="Q776" i="7"/>
  <c r="P776" i="7"/>
  <c r="O776" i="7"/>
  <c r="H776" i="7"/>
  <c r="G776" i="7"/>
  <c r="Q775" i="7"/>
  <c r="P775" i="7"/>
  <c r="O775" i="7"/>
  <c r="H775" i="7"/>
  <c r="G775" i="7"/>
  <c r="Q774" i="7"/>
  <c r="P774" i="7"/>
  <c r="O774" i="7"/>
  <c r="H774" i="7"/>
  <c r="G774" i="7"/>
  <c r="Q773" i="7"/>
  <c r="P773" i="7"/>
  <c r="O773" i="7"/>
  <c r="H773" i="7"/>
  <c r="G773" i="7"/>
  <c r="Q772" i="7"/>
  <c r="P772" i="7"/>
  <c r="O772" i="7"/>
  <c r="H772" i="7"/>
  <c r="G772" i="7"/>
  <c r="Q771" i="7"/>
  <c r="P771" i="7"/>
  <c r="O771" i="7"/>
  <c r="H771" i="7"/>
  <c r="G771" i="7"/>
  <c r="Q770" i="7"/>
  <c r="P770" i="7"/>
  <c r="O770" i="7"/>
  <c r="H770" i="7"/>
  <c r="G770" i="7"/>
  <c r="L768" i="7"/>
  <c r="D768" i="7" s="1"/>
  <c r="Q767" i="7"/>
  <c r="P767" i="7"/>
  <c r="O767" i="7"/>
  <c r="H767" i="7"/>
  <c r="G767" i="7"/>
  <c r="Q766" i="7"/>
  <c r="P766" i="7"/>
  <c r="O766" i="7"/>
  <c r="H766" i="7"/>
  <c r="G766" i="7"/>
  <c r="Q765" i="7"/>
  <c r="P765" i="7"/>
  <c r="O765" i="7"/>
  <c r="H765" i="7"/>
  <c r="G765" i="7"/>
  <c r="Q764" i="7"/>
  <c r="P764" i="7"/>
  <c r="O764" i="7"/>
  <c r="H764" i="7"/>
  <c r="G764" i="7"/>
  <c r="Q763" i="7"/>
  <c r="P763" i="7"/>
  <c r="O763" i="7"/>
  <c r="H763" i="7"/>
  <c r="G763" i="7"/>
  <c r="Q762" i="7"/>
  <c r="P762" i="7"/>
  <c r="O762" i="7"/>
  <c r="H762" i="7"/>
  <c r="G762" i="7"/>
  <c r="Q761" i="7"/>
  <c r="P761" i="7"/>
  <c r="O761" i="7"/>
  <c r="H761" i="7"/>
  <c r="G761" i="7"/>
  <c r="Q760" i="7"/>
  <c r="P760" i="7"/>
  <c r="O760" i="7"/>
  <c r="H760" i="7"/>
  <c r="G760" i="7"/>
  <c r="Q759" i="7"/>
  <c r="P759" i="7"/>
  <c r="O759" i="7"/>
  <c r="H759" i="7"/>
  <c r="G759" i="7"/>
  <c r="Q758" i="7"/>
  <c r="P758" i="7"/>
  <c r="O758" i="7"/>
  <c r="H758" i="7"/>
  <c r="G758" i="7"/>
  <c r="Q757" i="7"/>
  <c r="P757" i="7"/>
  <c r="O757" i="7"/>
  <c r="H757" i="7"/>
  <c r="G757" i="7"/>
  <c r="Q756" i="7"/>
  <c r="P756" i="7"/>
  <c r="O756" i="7"/>
  <c r="H756" i="7"/>
  <c r="G756" i="7"/>
  <c r="Q755" i="7"/>
  <c r="P755" i="7"/>
  <c r="O755" i="7"/>
  <c r="H755" i="7"/>
  <c r="G755" i="7"/>
  <c r="Q754" i="7"/>
  <c r="P754" i="7"/>
  <c r="O754" i="7"/>
  <c r="H754" i="7"/>
  <c r="G754" i="7"/>
  <c r="Q753" i="7"/>
  <c r="P753" i="7"/>
  <c r="O753" i="7"/>
  <c r="H753" i="7"/>
  <c r="G753" i="7"/>
  <c r="Q752" i="7"/>
  <c r="P752" i="7"/>
  <c r="O752" i="7"/>
  <c r="H752" i="7"/>
  <c r="G752" i="7"/>
  <c r="Q751" i="7"/>
  <c r="P751" i="7"/>
  <c r="O751" i="7"/>
  <c r="H751" i="7"/>
  <c r="G751" i="7"/>
  <c r="Q750" i="7"/>
  <c r="P750" i="7"/>
  <c r="O750" i="7"/>
  <c r="I750" i="7"/>
  <c r="H750" i="7"/>
  <c r="G750" i="7"/>
  <c r="Q749" i="7"/>
  <c r="P749" i="7"/>
  <c r="O749" i="7"/>
  <c r="H749" i="7"/>
  <c r="G749" i="7"/>
  <c r="Q748" i="7"/>
  <c r="P748" i="7"/>
  <c r="O748" i="7"/>
  <c r="H748" i="7"/>
  <c r="G748" i="7"/>
  <c r="G768" i="7" s="1"/>
  <c r="L746" i="7"/>
  <c r="D746" i="7" s="1"/>
  <c r="Q745" i="7"/>
  <c r="P745" i="7"/>
  <c r="O745" i="7"/>
  <c r="H745" i="7"/>
  <c r="G745" i="7"/>
  <c r="Q744" i="7"/>
  <c r="P744" i="7"/>
  <c r="O744" i="7"/>
  <c r="H744" i="7"/>
  <c r="G744" i="7"/>
  <c r="Q743" i="7"/>
  <c r="P743" i="7"/>
  <c r="O743" i="7"/>
  <c r="H743" i="7"/>
  <c r="G743" i="7"/>
  <c r="Q742" i="7"/>
  <c r="P742" i="7"/>
  <c r="O742" i="7"/>
  <c r="H742" i="7"/>
  <c r="G742" i="7"/>
  <c r="Q741" i="7"/>
  <c r="P741" i="7"/>
  <c r="O741" i="7"/>
  <c r="H741" i="7"/>
  <c r="G741" i="7"/>
  <c r="Q740" i="7"/>
  <c r="P740" i="7"/>
  <c r="O740" i="7"/>
  <c r="H740" i="7"/>
  <c r="G740" i="7"/>
  <c r="Q739" i="7"/>
  <c r="P739" i="7"/>
  <c r="O739" i="7"/>
  <c r="H739" i="7"/>
  <c r="G739" i="7"/>
  <c r="Q738" i="7"/>
  <c r="P738" i="7"/>
  <c r="O738" i="7"/>
  <c r="H738" i="7"/>
  <c r="G738" i="7"/>
  <c r="Q737" i="7"/>
  <c r="P737" i="7"/>
  <c r="O737" i="7"/>
  <c r="H737" i="7"/>
  <c r="G737" i="7"/>
  <c r="Q736" i="7"/>
  <c r="P736" i="7"/>
  <c r="O736" i="7"/>
  <c r="H736" i="7"/>
  <c r="G736" i="7"/>
  <c r="Q735" i="7"/>
  <c r="P735" i="7"/>
  <c r="O735" i="7"/>
  <c r="H735" i="7"/>
  <c r="G735" i="7"/>
  <c r="Q734" i="7"/>
  <c r="P734" i="7"/>
  <c r="O734" i="7"/>
  <c r="H734" i="7"/>
  <c r="G734" i="7"/>
  <c r="Q733" i="7"/>
  <c r="P733" i="7"/>
  <c r="O733" i="7"/>
  <c r="H733" i="7"/>
  <c r="G733" i="7"/>
  <c r="Q732" i="7"/>
  <c r="P732" i="7"/>
  <c r="O732" i="7"/>
  <c r="H732" i="7"/>
  <c r="G732" i="7"/>
  <c r="Q731" i="7"/>
  <c r="P731" i="7"/>
  <c r="O731" i="7"/>
  <c r="H731" i="7"/>
  <c r="G731" i="7"/>
  <c r="Q730" i="7"/>
  <c r="P730" i="7"/>
  <c r="O730" i="7"/>
  <c r="H730" i="7"/>
  <c r="G730" i="7"/>
  <c r="Q729" i="7"/>
  <c r="P729" i="7"/>
  <c r="O729" i="7"/>
  <c r="H729" i="7"/>
  <c r="G729" i="7"/>
  <c r="Q728" i="7"/>
  <c r="P728" i="7"/>
  <c r="O728" i="7"/>
  <c r="H728" i="7"/>
  <c r="G728" i="7"/>
  <c r="Q727" i="7"/>
  <c r="P727" i="7"/>
  <c r="O727" i="7"/>
  <c r="H727" i="7"/>
  <c r="G727" i="7"/>
  <c r="Q726" i="7"/>
  <c r="P726" i="7"/>
  <c r="O726" i="7"/>
  <c r="H726" i="7"/>
  <c r="G726" i="7"/>
  <c r="L724" i="7"/>
  <c r="D724" i="7" s="1"/>
  <c r="I711" i="7" s="1"/>
  <c r="Q723" i="7"/>
  <c r="P723" i="7"/>
  <c r="O723" i="7"/>
  <c r="H723" i="7"/>
  <c r="G723" i="7"/>
  <c r="Q722" i="7"/>
  <c r="P722" i="7"/>
  <c r="O722" i="7"/>
  <c r="H722" i="7"/>
  <c r="G722" i="7"/>
  <c r="Q721" i="7"/>
  <c r="P721" i="7"/>
  <c r="O721" i="7"/>
  <c r="H721" i="7"/>
  <c r="G721" i="7"/>
  <c r="Q720" i="7"/>
  <c r="P720" i="7"/>
  <c r="O720" i="7"/>
  <c r="H720" i="7"/>
  <c r="G720" i="7"/>
  <c r="Q719" i="7"/>
  <c r="P719" i="7"/>
  <c r="O719" i="7"/>
  <c r="H719" i="7"/>
  <c r="G719" i="7"/>
  <c r="Q718" i="7"/>
  <c r="P718" i="7"/>
  <c r="O718" i="7"/>
  <c r="H718" i="7"/>
  <c r="G718" i="7"/>
  <c r="Q717" i="7"/>
  <c r="P717" i="7"/>
  <c r="O717" i="7"/>
  <c r="H717" i="7"/>
  <c r="G717" i="7"/>
  <c r="Q716" i="7"/>
  <c r="P716" i="7"/>
  <c r="O716" i="7"/>
  <c r="H716" i="7"/>
  <c r="G716" i="7"/>
  <c r="Q715" i="7"/>
  <c r="P715" i="7"/>
  <c r="O715" i="7"/>
  <c r="H715" i="7"/>
  <c r="G715" i="7"/>
  <c r="Q714" i="7"/>
  <c r="P714" i="7"/>
  <c r="O714" i="7"/>
  <c r="H714" i="7"/>
  <c r="G714" i="7"/>
  <c r="Q713" i="7"/>
  <c r="P713" i="7"/>
  <c r="O713" i="7"/>
  <c r="H713" i="7"/>
  <c r="G713" i="7"/>
  <c r="Q712" i="7"/>
  <c r="P712" i="7"/>
  <c r="O712" i="7"/>
  <c r="H712" i="7"/>
  <c r="G712" i="7"/>
  <c r="Q711" i="7"/>
  <c r="P711" i="7"/>
  <c r="O711" i="7"/>
  <c r="H711" i="7"/>
  <c r="G711" i="7"/>
  <c r="Q710" i="7"/>
  <c r="P710" i="7"/>
  <c r="O710" i="7"/>
  <c r="H710" i="7"/>
  <c r="G710" i="7"/>
  <c r="Q709" i="7"/>
  <c r="P709" i="7"/>
  <c r="O709" i="7"/>
  <c r="H709" i="7"/>
  <c r="G709" i="7"/>
  <c r="Q708" i="7"/>
  <c r="P708" i="7"/>
  <c r="O708" i="7"/>
  <c r="H708" i="7"/>
  <c r="G708" i="7"/>
  <c r="Q707" i="7"/>
  <c r="P707" i="7"/>
  <c r="O707" i="7"/>
  <c r="H707" i="7"/>
  <c r="G707" i="7"/>
  <c r="Q706" i="7"/>
  <c r="P706" i="7"/>
  <c r="O706" i="7"/>
  <c r="H706" i="7"/>
  <c r="G706" i="7"/>
  <c r="Q705" i="7"/>
  <c r="P705" i="7"/>
  <c r="O705" i="7"/>
  <c r="O724" i="7" s="1"/>
  <c r="H705" i="7"/>
  <c r="G705" i="7"/>
  <c r="Q704" i="7"/>
  <c r="P704" i="7"/>
  <c r="O704" i="7"/>
  <c r="H704" i="7"/>
  <c r="G704" i="7"/>
  <c r="L702" i="7"/>
  <c r="D702" i="7" s="1"/>
  <c r="Q701" i="7"/>
  <c r="P701" i="7"/>
  <c r="O701" i="7"/>
  <c r="H701" i="7"/>
  <c r="G701" i="7"/>
  <c r="Q700" i="7"/>
  <c r="P700" i="7"/>
  <c r="O700" i="7"/>
  <c r="H700" i="7"/>
  <c r="G700" i="7"/>
  <c r="Q699" i="7"/>
  <c r="P699" i="7"/>
  <c r="O699" i="7"/>
  <c r="H699" i="7"/>
  <c r="G699" i="7"/>
  <c r="Q698" i="7"/>
  <c r="P698" i="7"/>
  <c r="O698" i="7"/>
  <c r="H698" i="7"/>
  <c r="G698" i="7"/>
  <c r="Q697" i="7"/>
  <c r="P697" i="7"/>
  <c r="O697" i="7"/>
  <c r="H697" i="7"/>
  <c r="G697" i="7"/>
  <c r="Q696" i="7"/>
  <c r="P696" i="7"/>
  <c r="O696" i="7"/>
  <c r="H696" i="7"/>
  <c r="G696" i="7"/>
  <c r="Q695" i="7"/>
  <c r="P695" i="7"/>
  <c r="O695" i="7"/>
  <c r="H695" i="7"/>
  <c r="G695" i="7"/>
  <c r="Q694" i="7"/>
  <c r="P694" i="7"/>
  <c r="O694" i="7"/>
  <c r="H694" i="7"/>
  <c r="G694" i="7"/>
  <c r="Q693" i="7"/>
  <c r="P693" i="7"/>
  <c r="O693" i="7"/>
  <c r="H693" i="7"/>
  <c r="G693" i="7"/>
  <c r="Q692" i="7"/>
  <c r="P692" i="7"/>
  <c r="O692" i="7"/>
  <c r="H692" i="7"/>
  <c r="G692" i="7"/>
  <c r="Q691" i="7"/>
  <c r="P691" i="7"/>
  <c r="O691" i="7"/>
  <c r="H691" i="7"/>
  <c r="G691" i="7"/>
  <c r="Q690" i="7"/>
  <c r="P690" i="7"/>
  <c r="O690" i="7"/>
  <c r="H690" i="7"/>
  <c r="G690" i="7"/>
  <c r="Q689" i="7"/>
  <c r="P689" i="7"/>
  <c r="O689" i="7"/>
  <c r="H689" i="7"/>
  <c r="G689" i="7"/>
  <c r="Q688" i="7"/>
  <c r="P688" i="7"/>
  <c r="O688" i="7"/>
  <c r="H688" i="7"/>
  <c r="G688" i="7"/>
  <c r="Q687" i="7"/>
  <c r="P687" i="7"/>
  <c r="O687" i="7"/>
  <c r="H687" i="7"/>
  <c r="G687" i="7"/>
  <c r="Q686" i="7"/>
  <c r="P686" i="7"/>
  <c r="O686" i="7"/>
  <c r="H686" i="7"/>
  <c r="G686" i="7"/>
  <c r="Q685" i="7"/>
  <c r="P685" i="7"/>
  <c r="O685" i="7"/>
  <c r="H685" i="7"/>
  <c r="G685" i="7"/>
  <c r="Q684" i="7"/>
  <c r="P684" i="7"/>
  <c r="O684" i="7"/>
  <c r="H684" i="7"/>
  <c r="G684" i="7"/>
  <c r="Q683" i="7"/>
  <c r="P683" i="7"/>
  <c r="O683" i="7"/>
  <c r="H683" i="7"/>
  <c r="G683" i="7"/>
  <c r="Q682" i="7"/>
  <c r="P682" i="7"/>
  <c r="O682" i="7"/>
  <c r="H682" i="7"/>
  <c r="G682" i="7"/>
  <c r="L680" i="7"/>
  <c r="D680" i="7" s="1"/>
  <c r="Q679" i="7"/>
  <c r="P679" i="7"/>
  <c r="O679" i="7"/>
  <c r="H679" i="7"/>
  <c r="G679" i="7"/>
  <c r="Q678" i="7"/>
  <c r="P678" i="7"/>
  <c r="O678" i="7"/>
  <c r="H678" i="7"/>
  <c r="G678" i="7"/>
  <c r="Q677" i="7"/>
  <c r="P677" i="7"/>
  <c r="O677" i="7"/>
  <c r="H677" i="7"/>
  <c r="G677" i="7"/>
  <c r="Q676" i="7"/>
  <c r="P676" i="7"/>
  <c r="O676" i="7"/>
  <c r="H676" i="7"/>
  <c r="G676" i="7"/>
  <c r="Q675" i="7"/>
  <c r="P675" i="7"/>
  <c r="O675" i="7"/>
  <c r="H675" i="7"/>
  <c r="G675" i="7"/>
  <c r="Q674" i="7"/>
  <c r="P674" i="7"/>
  <c r="O674" i="7"/>
  <c r="H674" i="7"/>
  <c r="G674" i="7"/>
  <c r="Q673" i="7"/>
  <c r="P673" i="7"/>
  <c r="O673" i="7"/>
  <c r="H673" i="7"/>
  <c r="G673" i="7"/>
  <c r="Q672" i="7"/>
  <c r="P672" i="7"/>
  <c r="O672" i="7"/>
  <c r="H672" i="7"/>
  <c r="G672" i="7"/>
  <c r="Q671" i="7"/>
  <c r="P671" i="7"/>
  <c r="O671" i="7"/>
  <c r="H671" i="7"/>
  <c r="G671" i="7"/>
  <c r="Q670" i="7"/>
  <c r="P670" i="7"/>
  <c r="O670" i="7"/>
  <c r="H670" i="7"/>
  <c r="G670" i="7"/>
  <c r="Q669" i="7"/>
  <c r="P669" i="7"/>
  <c r="O669" i="7"/>
  <c r="H669" i="7"/>
  <c r="G669" i="7"/>
  <c r="Q668" i="7"/>
  <c r="P668" i="7"/>
  <c r="O668" i="7"/>
  <c r="H668" i="7"/>
  <c r="G668" i="7"/>
  <c r="Q667" i="7"/>
  <c r="P667" i="7"/>
  <c r="O667" i="7"/>
  <c r="H667" i="7"/>
  <c r="G667" i="7"/>
  <c r="Q666" i="7"/>
  <c r="P666" i="7"/>
  <c r="O666" i="7"/>
  <c r="H666" i="7"/>
  <c r="G666" i="7"/>
  <c r="Q665" i="7"/>
  <c r="P665" i="7"/>
  <c r="O665" i="7"/>
  <c r="H665" i="7"/>
  <c r="G665" i="7"/>
  <c r="Q664" i="7"/>
  <c r="P664" i="7"/>
  <c r="O664" i="7"/>
  <c r="H664" i="7"/>
  <c r="G664" i="7"/>
  <c r="Q663" i="7"/>
  <c r="P663" i="7"/>
  <c r="O663" i="7"/>
  <c r="H663" i="7"/>
  <c r="G663" i="7"/>
  <c r="Q662" i="7"/>
  <c r="P662" i="7"/>
  <c r="O662" i="7"/>
  <c r="H662" i="7"/>
  <c r="G662" i="7"/>
  <c r="Q661" i="7"/>
  <c r="P661" i="7"/>
  <c r="O661" i="7"/>
  <c r="H661" i="7"/>
  <c r="G661" i="7"/>
  <c r="Q660" i="7"/>
  <c r="P660" i="7"/>
  <c r="O660" i="7"/>
  <c r="H660" i="7"/>
  <c r="G660" i="7"/>
  <c r="L658" i="7"/>
  <c r="D658" i="7" s="1"/>
  <c r="Q657" i="7"/>
  <c r="P657" i="7"/>
  <c r="O657" i="7"/>
  <c r="H657" i="7"/>
  <c r="G657" i="7"/>
  <c r="Q656" i="7"/>
  <c r="P656" i="7"/>
  <c r="O656" i="7"/>
  <c r="H656" i="7"/>
  <c r="G656" i="7"/>
  <c r="Q655" i="7"/>
  <c r="P655" i="7"/>
  <c r="O655" i="7"/>
  <c r="H655" i="7"/>
  <c r="G655" i="7"/>
  <c r="Q654" i="7"/>
  <c r="P654" i="7"/>
  <c r="O654" i="7"/>
  <c r="H654" i="7"/>
  <c r="G654" i="7"/>
  <c r="Q653" i="7"/>
  <c r="P653" i="7"/>
  <c r="O653" i="7"/>
  <c r="H653" i="7"/>
  <c r="G653" i="7"/>
  <c r="Q652" i="7"/>
  <c r="P652" i="7"/>
  <c r="O652" i="7"/>
  <c r="H652" i="7"/>
  <c r="G652" i="7"/>
  <c r="Q651" i="7"/>
  <c r="P651" i="7"/>
  <c r="O651" i="7"/>
  <c r="H651" i="7"/>
  <c r="G651" i="7"/>
  <c r="Q650" i="7"/>
  <c r="P650" i="7"/>
  <c r="O650" i="7"/>
  <c r="H650" i="7"/>
  <c r="G650" i="7"/>
  <c r="Q649" i="7"/>
  <c r="P649" i="7"/>
  <c r="O649" i="7"/>
  <c r="H649" i="7"/>
  <c r="G649" i="7"/>
  <c r="Q648" i="7"/>
  <c r="P648" i="7"/>
  <c r="O648" i="7"/>
  <c r="H648" i="7"/>
  <c r="G648" i="7"/>
  <c r="Q647" i="7"/>
  <c r="P647" i="7"/>
  <c r="O647" i="7"/>
  <c r="H647" i="7"/>
  <c r="G647" i="7"/>
  <c r="Q646" i="7"/>
  <c r="P646" i="7"/>
  <c r="O646" i="7"/>
  <c r="H646" i="7"/>
  <c r="G646" i="7"/>
  <c r="Q645" i="7"/>
  <c r="P645" i="7"/>
  <c r="O645" i="7"/>
  <c r="H645" i="7"/>
  <c r="G645" i="7"/>
  <c r="Q644" i="7"/>
  <c r="P644" i="7"/>
  <c r="O644" i="7"/>
  <c r="H644" i="7"/>
  <c r="G644" i="7"/>
  <c r="Q643" i="7"/>
  <c r="P643" i="7"/>
  <c r="O643" i="7"/>
  <c r="H643" i="7"/>
  <c r="G643" i="7"/>
  <c r="Q642" i="7"/>
  <c r="P642" i="7"/>
  <c r="O642" i="7"/>
  <c r="H642" i="7"/>
  <c r="G642" i="7"/>
  <c r="Q641" i="7"/>
  <c r="P641" i="7"/>
  <c r="O641" i="7"/>
  <c r="H641" i="7"/>
  <c r="G641" i="7"/>
  <c r="Q640" i="7"/>
  <c r="P640" i="7"/>
  <c r="O640" i="7"/>
  <c r="H640" i="7"/>
  <c r="G640" i="7"/>
  <c r="Q639" i="7"/>
  <c r="P639" i="7"/>
  <c r="O639" i="7"/>
  <c r="H639" i="7"/>
  <c r="G639" i="7"/>
  <c r="Q638" i="7"/>
  <c r="P638" i="7"/>
  <c r="O638" i="7"/>
  <c r="H638" i="7"/>
  <c r="G638" i="7"/>
  <c r="G658" i="7" s="1"/>
  <c r="L636" i="7"/>
  <c r="D636" i="7"/>
  <c r="I623" i="7" s="1"/>
  <c r="Q635" i="7"/>
  <c r="P635" i="7"/>
  <c r="O635" i="7"/>
  <c r="H635" i="7"/>
  <c r="G635" i="7"/>
  <c r="Q634" i="7"/>
  <c r="P634" i="7"/>
  <c r="O634" i="7"/>
  <c r="H634" i="7"/>
  <c r="G634" i="7"/>
  <c r="Q633" i="7"/>
  <c r="P633" i="7"/>
  <c r="O633" i="7"/>
  <c r="H633" i="7"/>
  <c r="G633" i="7"/>
  <c r="Q632" i="7"/>
  <c r="P632" i="7"/>
  <c r="O632" i="7"/>
  <c r="H632" i="7"/>
  <c r="G632" i="7"/>
  <c r="Q631" i="7"/>
  <c r="P631" i="7"/>
  <c r="O631" i="7"/>
  <c r="H631" i="7"/>
  <c r="G631" i="7"/>
  <c r="Q630" i="7"/>
  <c r="P630" i="7"/>
  <c r="O630" i="7"/>
  <c r="H630" i="7"/>
  <c r="G630" i="7"/>
  <c r="Q629" i="7"/>
  <c r="P629" i="7"/>
  <c r="O629" i="7"/>
  <c r="H629" i="7"/>
  <c r="G629" i="7"/>
  <c r="Q628" i="7"/>
  <c r="P628" i="7"/>
  <c r="O628" i="7"/>
  <c r="H628" i="7"/>
  <c r="G628" i="7"/>
  <c r="Q627" i="7"/>
  <c r="P627" i="7"/>
  <c r="O627" i="7"/>
  <c r="H627" i="7"/>
  <c r="G627" i="7"/>
  <c r="Q626" i="7"/>
  <c r="P626" i="7"/>
  <c r="O626" i="7"/>
  <c r="H626" i="7"/>
  <c r="G626" i="7"/>
  <c r="Q625" i="7"/>
  <c r="P625" i="7"/>
  <c r="O625" i="7"/>
  <c r="H625" i="7"/>
  <c r="G625" i="7"/>
  <c r="Q624" i="7"/>
  <c r="P624" i="7"/>
  <c r="O624" i="7"/>
  <c r="H624" i="7"/>
  <c r="G624" i="7"/>
  <c r="Q623" i="7"/>
  <c r="P623" i="7"/>
  <c r="O623" i="7"/>
  <c r="H623" i="7"/>
  <c r="G623" i="7"/>
  <c r="Q622" i="7"/>
  <c r="P622" i="7"/>
  <c r="O622" i="7"/>
  <c r="H622" i="7"/>
  <c r="G622" i="7"/>
  <c r="Q621" i="7"/>
  <c r="P621" i="7"/>
  <c r="O621" i="7"/>
  <c r="H621" i="7"/>
  <c r="G621" i="7"/>
  <c r="Q620" i="7"/>
  <c r="P620" i="7"/>
  <c r="O620" i="7"/>
  <c r="H620" i="7"/>
  <c r="G620" i="7"/>
  <c r="Q619" i="7"/>
  <c r="P619" i="7"/>
  <c r="O619" i="7"/>
  <c r="H619" i="7"/>
  <c r="G619" i="7"/>
  <c r="Q618" i="7"/>
  <c r="P618" i="7"/>
  <c r="O618" i="7"/>
  <c r="H618" i="7"/>
  <c r="G618" i="7"/>
  <c r="Q617" i="7"/>
  <c r="P617" i="7"/>
  <c r="O617" i="7"/>
  <c r="H617" i="7"/>
  <c r="G617" i="7"/>
  <c r="Q616" i="7"/>
  <c r="P616" i="7"/>
  <c r="O616" i="7"/>
  <c r="O636" i="7" s="1"/>
  <c r="H616" i="7"/>
  <c r="G616" i="7"/>
  <c r="L614" i="7"/>
  <c r="D614" i="7"/>
  <c r="Q613" i="7"/>
  <c r="P613" i="7"/>
  <c r="O613" i="7"/>
  <c r="H613" i="7"/>
  <c r="G613" i="7"/>
  <c r="Q612" i="7"/>
  <c r="P612" i="7"/>
  <c r="O612" i="7"/>
  <c r="H612" i="7"/>
  <c r="G612" i="7"/>
  <c r="Q611" i="7"/>
  <c r="P611" i="7"/>
  <c r="O611" i="7"/>
  <c r="H611" i="7"/>
  <c r="G611" i="7"/>
  <c r="Q610" i="7"/>
  <c r="P610" i="7"/>
  <c r="O610" i="7"/>
  <c r="H610" i="7"/>
  <c r="G610" i="7"/>
  <c r="Q609" i="7"/>
  <c r="P609" i="7"/>
  <c r="O609" i="7"/>
  <c r="H609" i="7"/>
  <c r="G609" i="7"/>
  <c r="Q608" i="7"/>
  <c r="P608" i="7"/>
  <c r="O608" i="7"/>
  <c r="H608" i="7"/>
  <c r="G608" i="7"/>
  <c r="Q607" i="7"/>
  <c r="P607" i="7"/>
  <c r="O607" i="7"/>
  <c r="H607" i="7"/>
  <c r="G607" i="7"/>
  <c r="Q606" i="7"/>
  <c r="P606" i="7"/>
  <c r="O606" i="7"/>
  <c r="H606" i="7"/>
  <c r="G606" i="7"/>
  <c r="Q605" i="7"/>
  <c r="P605" i="7"/>
  <c r="O605" i="7"/>
  <c r="H605" i="7"/>
  <c r="G605" i="7"/>
  <c r="Q604" i="7"/>
  <c r="P604" i="7"/>
  <c r="O604" i="7"/>
  <c r="H604" i="7"/>
  <c r="G604" i="7"/>
  <c r="Q603" i="7"/>
  <c r="P603" i="7"/>
  <c r="O603" i="7"/>
  <c r="H603" i="7"/>
  <c r="G603" i="7"/>
  <c r="Q602" i="7"/>
  <c r="P602" i="7"/>
  <c r="O602" i="7"/>
  <c r="H602" i="7"/>
  <c r="G602" i="7"/>
  <c r="Q601" i="7"/>
  <c r="P601" i="7"/>
  <c r="O601" i="7"/>
  <c r="H601" i="7"/>
  <c r="G601" i="7"/>
  <c r="Q600" i="7"/>
  <c r="P600" i="7"/>
  <c r="O600" i="7"/>
  <c r="H600" i="7"/>
  <c r="G600" i="7"/>
  <c r="Q599" i="7"/>
  <c r="P599" i="7"/>
  <c r="O599" i="7"/>
  <c r="H599" i="7"/>
  <c r="G599" i="7"/>
  <c r="Q598" i="7"/>
  <c r="P598" i="7"/>
  <c r="O598" i="7"/>
  <c r="H598" i="7"/>
  <c r="G598" i="7"/>
  <c r="Q597" i="7"/>
  <c r="P597" i="7"/>
  <c r="O597" i="7"/>
  <c r="H597" i="7"/>
  <c r="G597" i="7"/>
  <c r="Q596" i="7"/>
  <c r="P596" i="7"/>
  <c r="O596" i="7"/>
  <c r="H596" i="7"/>
  <c r="G596" i="7"/>
  <c r="Q595" i="7"/>
  <c r="P595" i="7"/>
  <c r="O595" i="7"/>
  <c r="H595" i="7"/>
  <c r="G595" i="7"/>
  <c r="Q594" i="7"/>
  <c r="P594" i="7"/>
  <c r="O594" i="7"/>
  <c r="H594" i="7"/>
  <c r="G594" i="7"/>
  <c r="L592" i="7"/>
  <c r="D592" i="7" s="1"/>
  <c r="Q591" i="7"/>
  <c r="P591" i="7"/>
  <c r="O591" i="7"/>
  <c r="H591" i="7"/>
  <c r="G591" i="7"/>
  <c r="Q590" i="7"/>
  <c r="P590" i="7"/>
  <c r="O590" i="7"/>
  <c r="H590" i="7"/>
  <c r="G590" i="7"/>
  <c r="Q589" i="7"/>
  <c r="P589" i="7"/>
  <c r="O589" i="7"/>
  <c r="H589" i="7"/>
  <c r="G589" i="7"/>
  <c r="Q588" i="7"/>
  <c r="P588" i="7"/>
  <c r="O588" i="7"/>
  <c r="H588" i="7"/>
  <c r="G588" i="7"/>
  <c r="Q587" i="7"/>
  <c r="P587" i="7"/>
  <c r="O587" i="7"/>
  <c r="H587" i="7"/>
  <c r="G587" i="7"/>
  <c r="Q586" i="7"/>
  <c r="P586" i="7"/>
  <c r="O586" i="7"/>
  <c r="H586" i="7"/>
  <c r="G586" i="7"/>
  <c r="Q585" i="7"/>
  <c r="P585" i="7"/>
  <c r="O585" i="7"/>
  <c r="H585" i="7"/>
  <c r="G585" i="7"/>
  <c r="Q584" i="7"/>
  <c r="P584" i="7"/>
  <c r="O584" i="7"/>
  <c r="H584" i="7"/>
  <c r="G584" i="7"/>
  <c r="Q583" i="7"/>
  <c r="P583" i="7"/>
  <c r="O583" i="7"/>
  <c r="H583" i="7"/>
  <c r="G583" i="7"/>
  <c r="Q582" i="7"/>
  <c r="P582" i="7"/>
  <c r="O582" i="7"/>
  <c r="H582" i="7"/>
  <c r="G582" i="7"/>
  <c r="Q581" i="7"/>
  <c r="P581" i="7"/>
  <c r="O581" i="7"/>
  <c r="H581" i="7"/>
  <c r="G581" i="7"/>
  <c r="Q580" i="7"/>
  <c r="P580" i="7"/>
  <c r="O580" i="7"/>
  <c r="H580" i="7"/>
  <c r="G580" i="7"/>
  <c r="Q579" i="7"/>
  <c r="P579" i="7"/>
  <c r="O579" i="7"/>
  <c r="H579" i="7"/>
  <c r="G579" i="7"/>
  <c r="Q578" i="7"/>
  <c r="P578" i="7"/>
  <c r="O578" i="7"/>
  <c r="H578" i="7"/>
  <c r="G578" i="7"/>
  <c r="Q577" i="7"/>
  <c r="P577" i="7"/>
  <c r="O577" i="7"/>
  <c r="H577" i="7"/>
  <c r="G577" i="7"/>
  <c r="Q576" i="7"/>
  <c r="P576" i="7"/>
  <c r="O576" i="7"/>
  <c r="H576" i="7"/>
  <c r="G576" i="7"/>
  <c r="Q575" i="7"/>
  <c r="P575" i="7"/>
  <c r="O575" i="7"/>
  <c r="H575" i="7"/>
  <c r="G575" i="7"/>
  <c r="Q574" i="7"/>
  <c r="P574" i="7"/>
  <c r="O574" i="7"/>
  <c r="I574" i="7"/>
  <c r="H574" i="7"/>
  <c r="G574" i="7"/>
  <c r="Q573" i="7"/>
  <c r="P573" i="7"/>
  <c r="O573" i="7"/>
  <c r="H573" i="7"/>
  <c r="G573" i="7"/>
  <c r="Q572" i="7"/>
  <c r="P572" i="7"/>
  <c r="O572" i="7"/>
  <c r="H572" i="7"/>
  <c r="G572" i="7"/>
  <c r="L569" i="7"/>
  <c r="D569" i="7" s="1"/>
  <c r="H569" i="7" s="1"/>
  <c r="Q568" i="7"/>
  <c r="P568" i="7"/>
  <c r="O568" i="7"/>
  <c r="H568" i="7"/>
  <c r="G568" i="7"/>
  <c r="Q567" i="7"/>
  <c r="P567" i="7"/>
  <c r="O567" i="7"/>
  <c r="H567" i="7"/>
  <c r="G567" i="7"/>
  <c r="Q566" i="7"/>
  <c r="P566" i="7"/>
  <c r="O566" i="7"/>
  <c r="H566" i="7"/>
  <c r="G566" i="7"/>
  <c r="Q565" i="7"/>
  <c r="P565" i="7"/>
  <c r="O565" i="7"/>
  <c r="H565" i="7"/>
  <c r="G565" i="7"/>
  <c r="Q564" i="7"/>
  <c r="P564" i="7"/>
  <c r="O564" i="7"/>
  <c r="H564" i="7"/>
  <c r="G564" i="7"/>
  <c r="Q563" i="7"/>
  <c r="P563" i="7"/>
  <c r="O563" i="7"/>
  <c r="H563" i="7"/>
  <c r="G563" i="7"/>
  <c r="Q562" i="7"/>
  <c r="P562" i="7"/>
  <c r="O562" i="7"/>
  <c r="H562" i="7"/>
  <c r="G562" i="7"/>
  <c r="Q561" i="7"/>
  <c r="P561" i="7"/>
  <c r="O561" i="7"/>
  <c r="H561" i="7"/>
  <c r="G561" i="7"/>
  <c r="Q560" i="7"/>
  <c r="P560" i="7"/>
  <c r="O560" i="7"/>
  <c r="H560" i="7"/>
  <c r="G560" i="7"/>
  <c r="Q559" i="7"/>
  <c r="P559" i="7"/>
  <c r="O559" i="7"/>
  <c r="H559" i="7"/>
  <c r="G559" i="7"/>
  <c r="Q558" i="7"/>
  <c r="P558" i="7"/>
  <c r="O558" i="7"/>
  <c r="H558" i="7"/>
  <c r="G558" i="7"/>
  <c r="Q557" i="7"/>
  <c r="P557" i="7"/>
  <c r="O557" i="7"/>
  <c r="H557" i="7"/>
  <c r="G557" i="7"/>
  <c r="Q556" i="7"/>
  <c r="P556" i="7"/>
  <c r="O556" i="7"/>
  <c r="H556" i="7"/>
  <c r="G556" i="7"/>
  <c r="Q555" i="7"/>
  <c r="P555" i="7"/>
  <c r="O555" i="7"/>
  <c r="H555" i="7"/>
  <c r="G555" i="7"/>
  <c r="Q554" i="7"/>
  <c r="P554" i="7"/>
  <c r="O554" i="7"/>
  <c r="H554" i="7"/>
  <c r="G554" i="7"/>
  <c r="Q553" i="7"/>
  <c r="P553" i="7"/>
  <c r="O553" i="7"/>
  <c r="H553" i="7"/>
  <c r="G553" i="7"/>
  <c r="Q552" i="7"/>
  <c r="P552" i="7"/>
  <c r="O552" i="7"/>
  <c r="H552" i="7"/>
  <c r="G552" i="7"/>
  <c r="Q551" i="7"/>
  <c r="P551" i="7"/>
  <c r="O551" i="7"/>
  <c r="H551" i="7"/>
  <c r="G551" i="7"/>
  <c r="Q550" i="7"/>
  <c r="P550" i="7"/>
  <c r="O550" i="7"/>
  <c r="H550" i="7"/>
  <c r="G550" i="7"/>
  <c r="Q549" i="7"/>
  <c r="P549" i="7"/>
  <c r="O549" i="7"/>
  <c r="H549" i="7"/>
  <c r="G549" i="7"/>
  <c r="L538" i="7"/>
  <c r="D538" i="7" s="1"/>
  <c r="Q537" i="7"/>
  <c r="P537" i="7"/>
  <c r="O537" i="7"/>
  <c r="H537" i="7"/>
  <c r="G537" i="7"/>
  <c r="Q536" i="7"/>
  <c r="P536" i="7"/>
  <c r="O536" i="7"/>
  <c r="H536" i="7"/>
  <c r="G536" i="7"/>
  <c r="Q535" i="7"/>
  <c r="P535" i="7"/>
  <c r="O535" i="7"/>
  <c r="H535" i="7"/>
  <c r="G535" i="7"/>
  <c r="Q534" i="7"/>
  <c r="P534" i="7"/>
  <c r="O534" i="7"/>
  <c r="H534" i="7"/>
  <c r="G534" i="7"/>
  <c r="Q533" i="7"/>
  <c r="P533" i="7"/>
  <c r="O533" i="7"/>
  <c r="H533" i="7"/>
  <c r="G533" i="7"/>
  <c r="Q532" i="7"/>
  <c r="P532" i="7"/>
  <c r="O532" i="7"/>
  <c r="H532" i="7"/>
  <c r="G532" i="7"/>
  <c r="Q531" i="7"/>
  <c r="P531" i="7"/>
  <c r="O531" i="7"/>
  <c r="H531" i="7"/>
  <c r="G531" i="7"/>
  <c r="Q530" i="7"/>
  <c r="P530" i="7"/>
  <c r="O530" i="7"/>
  <c r="H530" i="7"/>
  <c r="G530" i="7"/>
  <c r="Q529" i="7"/>
  <c r="P529" i="7"/>
  <c r="O529" i="7"/>
  <c r="H529" i="7"/>
  <c r="G529" i="7"/>
  <c r="Q528" i="7"/>
  <c r="P528" i="7"/>
  <c r="O528" i="7"/>
  <c r="H528" i="7"/>
  <c r="G528" i="7"/>
  <c r="Q527" i="7"/>
  <c r="P527" i="7"/>
  <c r="O527" i="7"/>
  <c r="H527" i="7"/>
  <c r="G527" i="7"/>
  <c r="Q526" i="7"/>
  <c r="P526" i="7"/>
  <c r="O526" i="7"/>
  <c r="H526" i="7"/>
  <c r="G526" i="7"/>
  <c r="Q525" i="7"/>
  <c r="P525" i="7"/>
  <c r="O525" i="7"/>
  <c r="H525" i="7"/>
  <c r="G525" i="7"/>
  <c r="Q524" i="7"/>
  <c r="P524" i="7"/>
  <c r="O524" i="7"/>
  <c r="H524" i="7"/>
  <c r="G524" i="7"/>
  <c r="Q523" i="7"/>
  <c r="P523" i="7"/>
  <c r="O523" i="7"/>
  <c r="H523" i="7"/>
  <c r="G523" i="7"/>
  <c r="Q522" i="7"/>
  <c r="P522" i="7"/>
  <c r="O522" i="7"/>
  <c r="H522" i="7"/>
  <c r="G522" i="7"/>
  <c r="Q521" i="7"/>
  <c r="P521" i="7"/>
  <c r="O521" i="7"/>
  <c r="H521" i="7"/>
  <c r="G521" i="7"/>
  <c r="Q520" i="7"/>
  <c r="P520" i="7"/>
  <c r="O520" i="7"/>
  <c r="I520" i="7"/>
  <c r="H520" i="7"/>
  <c r="G520" i="7"/>
  <c r="Q519" i="7"/>
  <c r="P519" i="7"/>
  <c r="O519" i="7"/>
  <c r="H519" i="7"/>
  <c r="G519" i="7"/>
  <c r="Q518" i="7"/>
  <c r="P518" i="7"/>
  <c r="O518" i="7"/>
  <c r="H518" i="7"/>
  <c r="G518" i="7"/>
  <c r="L516" i="7"/>
  <c r="D516" i="7" s="1"/>
  <c r="Q515" i="7"/>
  <c r="P515" i="7"/>
  <c r="O515" i="7"/>
  <c r="H515" i="7"/>
  <c r="G515" i="7"/>
  <c r="Q514" i="7"/>
  <c r="P514" i="7"/>
  <c r="O514" i="7"/>
  <c r="H514" i="7"/>
  <c r="G514" i="7"/>
  <c r="Q513" i="7"/>
  <c r="P513" i="7"/>
  <c r="O513" i="7"/>
  <c r="H513" i="7"/>
  <c r="G513" i="7"/>
  <c r="Q512" i="7"/>
  <c r="P512" i="7"/>
  <c r="O512" i="7"/>
  <c r="H512" i="7"/>
  <c r="G512" i="7"/>
  <c r="Q511" i="7"/>
  <c r="P511" i="7"/>
  <c r="O511" i="7"/>
  <c r="H511" i="7"/>
  <c r="G511" i="7"/>
  <c r="Q510" i="7"/>
  <c r="P510" i="7"/>
  <c r="O510" i="7"/>
  <c r="H510" i="7"/>
  <c r="G510" i="7"/>
  <c r="Q509" i="7"/>
  <c r="P509" i="7"/>
  <c r="O509" i="7"/>
  <c r="H509" i="7"/>
  <c r="G509" i="7"/>
  <c r="Q508" i="7"/>
  <c r="P508" i="7"/>
  <c r="O508" i="7"/>
  <c r="H508" i="7"/>
  <c r="G508" i="7"/>
  <c r="Q507" i="7"/>
  <c r="P507" i="7"/>
  <c r="O507" i="7"/>
  <c r="H507" i="7"/>
  <c r="G507" i="7"/>
  <c r="Q506" i="7"/>
  <c r="P506" i="7"/>
  <c r="O506" i="7"/>
  <c r="H506" i="7"/>
  <c r="G506" i="7"/>
  <c r="Q505" i="7"/>
  <c r="P505" i="7"/>
  <c r="O505" i="7"/>
  <c r="H505" i="7"/>
  <c r="G505" i="7"/>
  <c r="Q504" i="7"/>
  <c r="P504" i="7"/>
  <c r="O504" i="7"/>
  <c r="H504" i="7"/>
  <c r="G504" i="7"/>
  <c r="Q503" i="7"/>
  <c r="P503" i="7"/>
  <c r="O503" i="7"/>
  <c r="H503" i="7"/>
  <c r="G503" i="7"/>
  <c r="Q502" i="7"/>
  <c r="P502" i="7"/>
  <c r="O502" i="7"/>
  <c r="H502" i="7"/>
  <c r="G502" i="7"/>
  <c r="Q501" i="7"/>
  <c r="P501" i="7"/>
  <c r="O501" i="7"/>
  <c r="H501" i="7"/>
  <c r="G501" i="7"/>
  <c r="Q500" i="7"/>
  <c r="P500" i="7"/>
  <c r="O500" i="7"/>
  <c r="H500" i="7"/>
  <c r="G500" i="7"/>
  <c r="Q499" i="7"/>
  <c r="P499" i="7"/>
  <c r="O499" i="7"/>
  <c r="H499" i="7"/>
  <c r="G499" i="7"/>
  <c r="Q498" i="7"/>
  <c r="P498" i="7"/>
  <c r="O498" i="7"/>
  <c r="H498" i="7"/>
  <c r="G498" i="7"/>
  <c r="Q497" i="7"/>
  <c r="P497" i="7"/>
  <c r="O497" i="7"/>
  <c r="H497" i="7"/>
  <c r="G497" i="7"/>
  <c r="Q496" i="7"/>
  <c r="P496" i="7"/>
  <c r="O496" i="7"/>
  <c r="H496" i="7"/>
  <c r="G496" i="7"/>
  <c r="L494" i="7"/>
  <c r="D494" i="7" s="1"/>
  <c r="Q493" i="7"/>
  <c r="P493" i="7"/>
  <c r="O493" i="7"/>
  <c r="H493" i="7"/>
  <c r="G493" i="7"/>
  <c r="Q492" i="7"/>
  <c r="P492" i="7"/>
  <c r="O492" i="7"/>
  <c r="H492" i="7"/>
  <c r="G492" i="7"/>
  <c r="Q491" i="7"/>
  <c r="P491" i="7"/>
  <c r="O491" i="7"/>
  <c r="H491" i="7"/>
  <c r="G491" i="7"/>
  <c r="Q490" i="7"/>
  <c r="P490" i="7"/>
  <c r="O490" i="7"/>
  <c r="H490" i="7"/>
  <c r="G490" i="7"/>
  <c r="Q489" i="7"/>
  <c r="P489" i="7"/>
  <c r="O489" i="7"/>
  <c r="H489" i="7"/>
  <c r="G489" i="7"/>
  <c r="Q488" i="7"/>
  <c r="P488" i="7"/>
  <c r="O488" i="7"/>
  <c r="H488" i="7"/>
  <c r="G488" i="7"/>
  <c r="Q487" i="7"/>
  <c r="P487" i="7"/>
  <c r="O487" i="7"/>
  <c r="H487" i="7"/>
  <c r="G487" i="7"/>
  <c r="Q486" i="7"/>
  <c r="P486" i="7"/>
  <c r="O486" i="7"/>
  <c r="H486" i="7"/>
  <c r="G486" i="7"/>
  <c r="Q485" i="7"/>
  <c r="P485" i="7"/>
  <c r="O485" i="7"/>
  <c r="H485" i="7"/>
  <c r="G485" i="7"/>
  <c r="Q484" i="7"/>
  <c r="P484" i="7"/>
  <c r="O484" i="7"/>
  <c r="H484" i="7"/>
  <c r="G484" i="7"/>
  <c r="Q483" i="7"/>
  <c r="P483" i="7"/>
  <c r="O483" i="7"/>
  <c r="H483" i="7"/>
  <c r="G483" i="7"/>
  <c r="Q482" i="7"/>
  <c r="P482" i="7"/>
  <c r="O482" i="7"/>
  <c r="H482" i="7"/>
  <c r="G482" i="7"/>
  <c r="Q481" i="7"/>
  <c r="P481" i="7"/>
  <c r="O481" i="7"/>
  <c r="I481" i="7"/>
  <c r="H481" i="7"/>
  <c r="G481" i="7"/>
  <c r="Q480" i="7"/>
  <c r="P480" i="7"/>
  <c r="O480" i="7"/>
  <c r="H480" i="7"/>
  <c r="G480" i="7"/>
  <c r="Q479" i="7"/>
  <c r="P479" i="7"/>
  <c r="O479" i="7"/>
  <c r="H479" i="7"/>
  <c r="G479" i="7"/>
  <c r="Q478" i="7"/>
  <c r="P478" i="7"/>
  <c r="O478" i="7"/>
  <c r="H478" i="7"/>
  <c r="G478" i="7"/>
  <c r="Q477" i="7"/>
  <c r="P477" i="7"/>
  <c r="O477" i="7"/>
  <c r="H477" i="7"/>
  <c r="G477" i="7"/>
  <c r="Q476" i="7"/>
  <c r="P476" i="7"/>
  <c r="O476" i="7"/>
  <c r="H476" i="7"/>
  <c r="G476" i="7"/>
  <c r="Q475" i="7"/>
  <c r="P475" i="7"/>
  <c r="O475" i="7"/>
  <c r="H475" i="7"/>
  <c r="G475" i="7"/>
  <c r="Q474" i="7"/>
  <c r="P474" i="7"/>
  <c r="O474" i="7"/>
  <c r="H474" i="7"/>
  <c r="G474" i="7"/>
  <c r="L472" i="7"/>
  <c r="D472" i="7" s="1"/>
  <c r="Q471" i="7"/>
  <c r="P471" i="7"/>
  <c r="O471" i="7"/>
  <c r="H471" i="7"/>
  <c r="G471" i="7"/>
  <c r="Q470" i="7"/>
  <c r="P470" i="7"/>
  <c r="O470" i="7"/>
  <c r="H470" i="7"/>
  <c r="G470" i="7"/>
  <c r="Q469" i="7"/>
  <c r="P469" i="7"/>
  <c r="O469" i="7"/>
  <c r="H469" i="7"/>
  <c r="G469" i="7"/>
  <c r="Q468" i="7"/>
  <c r="P468" i="7"/>
  <c r="O468" i="7"/>
  <c r="H468" i="7"/>
  <c r="G468" i="7"/>
  <c r="Q467" i="7"/>
  <c r="P467" i="7"/>
  <c r="O467" i="7"/>
  <c r="H467" i="7"/>
  <c r="G467" i="7"/>
  <c r="Q466" i="7"/>
  <c r="P466" i="7"/>
  <c r="O466" i="7"/>
  <c r="H466" i="7"/>
  <c r="G466" i="7"/>
  <c r="Q465" i="7"/>
  <c r="P465" i="7"/>
  <c r="O465" i="7"/>
  <c r="H465" i="7"/>
  <c r="G465" i="7"/>
  <c r="Q464" i="7"/>
  <c r="P464" i="7"/>
  <c r="O464" i="7"/>
  <c r="H464" i="7"/>
  <c r="G464" i="7"/>
  <c r="Q463" i="7"/>
  <c r="P463" i="7"/>
  <c r="O463" i="7"/>
  <c r="H463" i="7"/>
  <c r="G463" i="7"/>
  <c r="Q462" i="7"/>
  <c r="P462" i="7"/>
  <c r="O462" i="7"/>
  <c r="H462" i="7"/>
  <c r="G462" i="7"/>
  <c r="Q461" i="7"/>
  <c r="P461" i="7"/>
  <c r="O461" i="7"/>
  <c r="H461" i="7"/>
  <c r="G461" i="7"/>
  <c r="Q460" i="7"/>
  <c r="P460" i="7"/>
  <c r="O460" i="7"/>
  <c r="H460" i="7"/>
  <c r="G460" i="7"/>
  <c r="Q459" i="7"/>
  <c r="P459" i="7"/>
  <c r="O459" i="7"/>
  <c r="H459" i="7"/>
  <c r="G459" i="7"/>
  <c r="Q458" i="7"/>
  <c r="P458" i="7"/>
  <c r="O458" i="7"/>
  <c r="H458" i="7"/>
  <c r="G458" i="7"/>
  <c r="Q457" i="7"/>
  <c r="P457" i="7"/>
  <c r="O457" i="7"/>
  <c r="H457" i="7"/>
  <c r="G457" i="7"/>
  <c r="Q456" i="7"/>
  <c r="P456" i="7"/>
  <c r="O456" i="7"/>
  <c r="H456" i="7"/>
  <c r="G456" i="7"/>
  <c r="Q455" i="7"/>
  <c r="P455" i="7"/>
  <c r="O455" i="7"/>
  <c r="H455" i="7"/>
  <c r="G455" i="7"/>
  <c r="Q454" i="7"/>
  <c r="P454" i="7"/>
  <c r="O454" i="7"/>
  <c r="H454" i="7"/>
  <c r="G454" i="7"/>
  <c r="Q453" i="7"/>
  <c r="P453" i="7"/>
  <c r="O453" i="7"/>
  <c r="O472" i="7" s="1"/>
  <c r="H453" i="7"/>
  <c r="G453" i="7"/>
  <c r="Q452" i="7"/>
  <c r="P452" i="7"/>
  <c r="O452" i="7"/>
  <c r="H452" i="7"/>
  <c r="G452" i="7"/>
  <c r="L450" i="7"/>
  <c r="D450" i="7" s="1"/>
  <c r="I432" i="7" s="1"/>
  <c r="Q449" i="7"/>
  <c r="P449" i="7"/>
  <c r="O449" i="7"/>
  <c r="H449" i="7"/>
  <c r="G449" i="7"/>
  <c r="Q448" i="7"/>
  <c r="P448" i="7"/>
  <c r="O448" i="7"/>
  <c r="H448" i="7"/>
  <c r="G448" i="7"/>
  <c r="Q447" i="7"/>
  <c r="P447" i="7"/>
  <c r="O447" i="7"/>
  <c r="H447" i="7"/>
  <c r="G447" i="7"/>
  <c r="Q446" i="7"/>
  <c r="P446" i="7"/>
  <c r="O446" i="7"/>
  <c r="H446" i="7"/>
  <c r="G446" i="7"/>
  <c r="Q445" i="7"/>
  <c r="P445" i="7"/>
  <c r="O445" i="7"/>
  <c r="H445" i="7"/>
  <c r="G445" i="7"/>
  <c r="Q444" i="7"/>
  <c r="P444" i="7"/>
  <c r="O444" i="7"/>
  <c r="H444" i="7"/>
  <c r="G444" i="7"/>
  <c r="Q443" i="7"/>
  <c r="P443" i="7"/>
  <c r="O443" i="7"/>
  <c r="H443" i="7"/>
  <c r="G443" i="7"/>
  <c r="Q442" i="7"/>
  <c r="P442" i="7"/>
  <c r="O442" i="7"/>
  <c r="H442" i="7"/>
  <c r="G442" i="7"/>
  <c r="Q441" i="7"/>
  <c r="P441" i="7"/>
  <c r="O441" i="7"/>
  <c r="H441" i="7"/>
  <c r="G441" i="7"/>
  <c r="Q440" i="7"/>
  <c r="P440" i="7"/>
  <c r="O440" i="7"/>
  <c r="H440" i="7"/>
  <c r="G440" i="7"/>
  <c r="Q439" i="7"/>
  <c r="P439" i="7"/>
  <c r="O439" i="7"/>
  <c r="H439" i="7"/>
  <c r="G439" i="7"/>
  <c r="Q438" i="7"/>
  <c r="P438" i="7"/>
  <c r="O438" i="7"/>
  <c r="H438" i="7"/>
  <c r="G438" i="7"/>
  <c r="Q437" i="7"/>
  <c r="P437" i="7"/>
  <c r="O437" i="7"/>
  <c r="H437" i="7"/>
  <c r="G437" i="7"/>
  <c r="Q436" i="7"/>
  <c r="P436" i="7"/>
  <c r="O436" i="7"/>
  <c r="H436" i="7"/>
  <c r="G436" i="7"/>
  <c r="Q435" i="7"/>
  <c r="P435" i="7"/>
  <c r="O435" i="7"/>
  <c r="H435" i="7"/>
  <c r="G435" i="7"/>
  <c r="Q434" i="7"/>
  <c r="P434" i="7"/>
  <c r="O434" i="7"/>
  <c r="H434" i="7"/>
  <c r="G434" i="7"/>
  <c r="Q433" i="7"/>
  <c r="P433" i="7"/>
  <c r="O433" i="7"/>
  <c r="H433" i="7"/>
  <c r="G433" i="7"/>
  <c r="Q432" i="7"/>
  <c r="P432" i="7"/>
  <c r="O432" i="7"/>
  <c r="H432" i="7"/>
  <c r="G432" i="7"/>
  <c r="Q431" i="7"/>
  <c r="P431" i="7"/>
  <c r="O431" i="7"/>
  <c r="H431" i="7"/>
  <c r="G431" i="7"/>
  <c r="Q430" i="7"/>
  <c r="P430" i="7"/>
  <c r="O430" i="7"/>
  <c r="H430" i="7"/>
  <c r="G430" i="7"/>
  <c r="L428" i="7"/>
  <c r="D428" i="7" s="1"/>
  <c r="Q427" i="7"/>
  <c r="P427" i="7"/>
  <c r="O427" i="7"/>
  <c r="H427" i="7"/>
  <c r="G427" i="7"/>
  <c r="Q426" i="7"/>
  <c r="P426" i="7"/>
  <c r="O426" i="7"/>
  <c r="H426" i="7"/>
  <c r="G426" i="7"/>
  <c r="Q425" i="7"/>
  <c r="P425" i="7"/>
  <c r="O425" i="7"/>
  <c r="H425" i="7"/>
  <c r="G425" i="7"/>
  <c r="Q424" i="7"/>
  <c r="P424" i="7"/>
  <c r="O424" i="7"/>
  <c r="H424" i="7"/>
  <c r="G424" i="7"/>
  <c r="Q423" i="7"/>
  <c r="P423" i="7"/>
  <c r="O423" i="7"/>
  <c r="H423" i="7"/>
  <c r="G423" i="7"/>
  <c r="Q422" i="7"/>
  <c r="P422" i="7"/>
  <c r="O422" i="7"/>
  <c r="H422" i="7"/>
  <c r="G422" i="7"/>
  <c r="Q421" i="7"/>
  <c r="P421" i="7"/>
  <c r="O421" i="7"/>
  <c r="H421" i="7"/>
  <c r="G421" i="7"/>
  <c r="Q420" i="7"/>
  <c r="P420" i="7"/>
  <c r="O420" i="7"/>
  <c r="H420" i="7"/>
  <c r="G420" i="7"/>
  <c r="Q419" i="7"/>
  <c r="P419" i="7"/>
  <c r="O419" i="7"/>
  <c r="H419" i="7"/>
  <c r="G419" i="7"/>
  <c r="Q418" i="7"/>
  <c r="P418" i="7"/>
  <c r="O418" i="7"/>
  <c r="H418" i="7"/>
  <c r="G418" i="7"/>
  <c r="Q417" i="7"/>
  <c r="P417" i="7"/>
  <c r="O417" i="7"/>
  <c r="H417" i="7"/>
  <c r="G417" i="7"/>
  <c r="Q416" i="7"/>
  <c r="P416" i="7"/>
  <c r="O416" i="7"/>
  <c r="H416" i="7"/>
  <c r="G416" i="7"/>
  <c r="Q415" i="7"/>
  <c r="P415" i="7"/>
  <c r="O415" i="7"/>
  <c r="H415" i="7"/>
  <c r="G415" i="7"/>
  <c r="Q414" i="7"/>
  <c r="P414" i="7"/>
  <c r="O414" i="7"/>
  <c r="H414" i="7"/>
  <c r="G414" i="7"/>
  <c r="Q413" i="7"/>
  <c r="P413" i="7"/>
  <c r="O413" i="7"/>
  <c r="H413" i="7"/>
  <c r="G413" i="7"/>
  <c r="Q412" i="7"/>
  <c r="P412" i="7"/>
  <c r="O412" i="7"/>
  <c r="H412" i="7"/>
  <c r="G412" i="7"/>
  <c r="Q411" i="7"/>
  <c r="P411" i="7"/>
  <c r="O411" i="7"/>
  <c r="H411" i="7"/>
  <c r="G411" i="7"/>
  <c r="Q410" i="7"/>
  <c r="P410" i="7"/>
  <c r="O410" i="7"/>
  <c r="H410" i="7"/>
  <c r="G410" i="7"/>
  <c r="Q409" i="7"/>
  <c r="P409" i="7"/>
  <c r="O409" i="7"/>
  <c r="H409" i="7"/>
  <c r="G409" i="7"/>
  <c r="Q408" i="7"/>
  <c r="P408" i="7"/>
  <c r="O408" i="7"/>
  <c r="H408" i="7"/>
  <c r="G408" i="7"/>
  <c r="L406" i="7"/>
  <c r="D406" i="7" s="1"/>
  <c r="I393" i="7" s="1"/>
  <c r="Q405" i="7"/>
  <c r="P405" i="7"/>
  <c r="O405" i="7"/>
  <c r="H405" i="7"/>
  <c r="G405" i="7"/>
  <c r="Q404" i="7"/>
  <c r="P404" i="7"/>
  <c r="O404" i="7"/>
  <c r="H404" i="7"/>
  <c r="G404" i="7"/>
  <c r="Q403" i="7"/>
  <c r="P403" i="7"/>
  <c r="O403" i="7"/>
  <c r="H403" i="7"/>
  <c r="G403" i="7"/>
  <c r="Q402" i="7"/>
  <c r="P402" i="7"/>
  <c r="O402" i="7"/>
  <c r="H402" i="7"/>
  <c r="G402" i="7"/>
  <c r="Q401" i="7"/>
  <c r="P401" i="7"/>
  <c r="O401" i="7"/>
  <c r="H401" i="7"/>
  <c r="G401" i="7"/>
  <c r="Q400" i="7"/>
  <c r="P400" i="7"/>
  <c r="O400" i="7"/>
  <c r="H400" i="7"/>
  <c r="G400" i="7"/>
  <c r="Q399" i="7"/>
  <c r="P399" i="7"/>
  <c r="O399" i="7"/>
  <c r="H399" i="7"/>
  <c r="G399" i="7"/>
  <c r="Q398" i="7"/>
  <c r="P398" i="7"/>
  <c r="O398" i="7"/>
  <c r="H398" i="7"/>
  <c r="G398" i="7"/>
  <c r="Q397" i="7"/>
  <c r="P397" i="7"/>
  <c r="O397" i="7"/>
  <c r="H397" i="7"/>
  <c r="G397" i="7"/>
  <c r="Q396" i="7"/>
  <c r="P396" i="7"/>
  <c r="O396" i="7"/>
  <c r="H396" i="7"/>
  <c r="G396" i="7"/>
  <c r="Q395" i="7"/>
  <c r="P395" i="7"/>
  <c r="O395" i="7"/>
  <c r="H395" i="7"/>
  <c r="G395" i="7"/>
  <c r="Q394" i="7"/>
  <c r="P394" i="7"/>
  <c r="O394" i="7"/>
  <c r="H394" i="7"/>
  <c r="G394" i="7"/>
  <c r="Q393" i="7"/>
  <c r="P393" i="7"/>
  <c r="O393" i="7"/>
  <c r="H393" i="7"/>
  <c r="G393" i="7"/>
  <c r="Q392" i="7"/>
  <c r="P392" i="7"/>
  <c r="O392" i="7"/>
  <c r="H392" i="7"/>
  <c r="G392" i="7"/>
  <c r="Q391" i="7"/>
  <c r="P391" i="7"/>
  <c r="O391" i="7"/>
  <c r="H391" i="7"/>
  <c r="G391" i="7"/>
  <c r="Q390" i="7"/>
  <c r="P390" i="7"/>
  <c r="O390" i="7"/>
  <c r="H390" i="7"/>
  <c r="G390" i="7"/>
  <c r="Q389" i="7"/>
  <c r="P389" i="7"/>
  <c r="O389" i="7"/>
  <c r="H389" i="7"/>
  <c r="G389" i="7"/>
  <c r="Q388" i="7"/>
  <c r="P388" i="7"/>
  <c r="O388" i="7"/>
  <c r="H388" i="7"/>
  <c r="G388" i="7"/>
  <c r="Q387" i="7"/>
  <c r="P387" i="7"/>
  <c r="O387" i="7"/>
  <c r="H387" i="7"/>
  <c r="G387" i="7"/>
  <c r="Q386" i="7"/>
  <c r="P386" i="7"/>
  <c r="O386" i="7"/>
  <c r="H386" i="7"/>
  <c r="G386" i="7"/>
  <c r="L384" i="7"/>
  <c r="D384" i="7"/>
  <c r="I366" i="7" s="1"/>
  <c r="Q383" i="7"/>
  <c r="P383" i="7"/>
  <c r="O383" i="7"/>
  <c r="H383" i="7"/>
  <c r="G383" i="7"/>
  <c r="Q382" i="7"/>
  <c r="P382" i="7"/>
  <c r="O382" i="7"/>
  <c r="H382" i="7"/>
  <c r="G382" i="7"/>
  <c r="Q381" i="7"/>
  <c r="P381" i="7"/>
  <c r="O381" i="7"/>
  <c r="H381" i="7"/>
  <c r="G381" i="7"/>
  <c r="Q380" i="7"/>
  <c r="P380" i="7"/>
  <c r="O380" i="7"/>
  <c r="H380" i="7"/>
  <c r="G380" i="7"/>
  <c r="Q379" i="7"/>
  <c r="P379" i="7"/>
  <c r="O379" i="7"/>
  <c r="H379" i="7"/>
  <c r="G379" i="7"/>
  <c r="Q378" i="7"/>
  <c r="P378" i="7"/>
  <c r="O378" i="7"/>
  <c r="H378" i="7"/>
  <c r="G378" i="7"/>
  <c r="Q377" i="7"/>
  <c r="P377" i="7"/>
  <c r="O377" i="7"/>
  <c r="H377" i="7"/>
  <c r="G377" i="7"/>
  <c r="Q376" i="7"/>
  <c r="P376" i="7"/>
  <c r="O376" i="7"/>
  <c r="H376" i="7"/>
  <c r="G376" i="7"/>
  <c r="Q375" i="7"/>
  <c r="P375" i="7"/>
  <c r="O375" i="7"/>
  <c r="H375" i="7"/>
  <c r="G375" i="7"/>
  <c r="Q374" i="7"/>
  <c r="P374" i="7"/>
  <c r="O374" i="7"/>
  <c r="H374" i="7"/>
  <c r="G374" i="7"/>
  <c r="Q373" i="7"/>
  <c r="P373" i="7"/>
  <c r="O373" i="7"/>
  <c r="H373" i="7"/>
  <c r="G373" i="7"/>
  <c r="Q372" i="7"/>
  <c r="P372" i="7"/>
  <c r="O372" i="7"/>
  <c r="H372" i="7"/>
  <c r="G372" i="7"/>
  <c r="Q371" i="7"/>
  <c r="P371" i="7"/>
  <c r="O371" i="7"/>
  <c r="H371" i="7"/>
  <c r="G371" i="7"/>
  <c r="Q370" i="7"/>
  <c r="P370" i="7"/>
  <c r="O370" i="7"/>
  <c r="H370" i="7"/>
  <c r="G370" i="7"/>
  <c r="Q369" i="7"/>
  <c r="P369" i="7"/>
  <c r="O369" i="7"/>
  <c r="H369" i="7"/>
  <c r="G369" i="7"/>
  <c r="Q368" i="7"/>
  <c r="P368" i="7"/>
  <c r="O368" i="7"/>
  <c r="H368" i="7"/>
  <c r="G368" i="7"/>
  <c r="Q367" i="7"/>
  <c r="P367" i="7"/>
  <c r="O367" i="7"/>
  <c r="H367" i="7"/>
  <c r="G367" i="7"/>
  <c r="Q366" i="7"/>
  <c r="P366" i="7"/>
  <c r="O366" i="7"/>
  <c r="H366" i="7"/>
  <c r="G366" i="7"/>
  <c r="Q365" i="7"/>
  <c r="P365" i="7"/>
  <c r="O365" i="7"/>
  <c r="H365" i="7"/>
  <c r="G365" i="7"/>
  <c r="Q364" i="7"/>
  <c r="P364" i="7"/>
  <c r="O364" i="7"/>
  <c r="H364" i="7"/>
  <c r="G364" i="7"/>
  <c r="L362" i="7"/>
  <c r="D362" i="7" s="1"/>
  <c r="Q361" i="7"/>
  <c r="P361" i="7"/>
  <c r="O361" i="7"/>
  <c r="H361" i="7"/>
  <c r="G361" i="7"/>
  <c r="Q360" i="7"/>
  <c r="P360" i="7"/>
  <c r="O360" i="7"/>
  <c r="H360" i="7"/>
  <c r="G360" i="7"/>
  <c r="Q359" i="7"/>
  <c r="P359" i="7"/>
  <c r="O359" i="7"/>
  <c r="H359" i="7"/>
  <c r="G359" i="7"/>
  <c r="Q358" i="7"/>
  <c r="P358" i="7"/>
  <c r="O358" i="7"/>
  <c r="H358" i="7"/>
  <c r="G358" i="7"/>
  <c r="Q357" i="7"/>
  <c r="P357" i="7"/>
  <c r="O357" i="7"/>
  <c r="H357" i="7"/>
  <c r="G357" i="7"/>
  <c r="Q356" i="7"/>
  <c r="P356" i="7"/>
  <c r="O356" i="7"/>
  <c r="H356" i="7"/>
  <c r="G356" i="7"/>
  <c r="Q355" i="7"/>
  <c r="P355" i="7"/>
  <c r="O355" i="7"/>
  <c r="H355" i="7"/>
  <c r="G355" i="7"/>
  <c r="Q354" i="7"/>
  <c r="P354" i="7"/>
  <c r="O354" i="7"/>
  <c r="H354" i="7"/>
  <c r="G354" i="7"/>
  <c r="Q353" i="7"/>
  <c r="P353" i="7"/>
  <c r="O353" i="7"/>
  <c r="H353" i="7"/>
  <c r="G353" i="7"/>
  <c r="Q352" i="7"/>
  <c r="P352" i="7"/>
  <c r="O352" i="7"/>
  <c r="H352" i="7"/>
  <c r="G352" i="7"/>
  <c r="Q351" i="7"/>
  <c r="P351" i="7"/>
  <c r="O351" i="7"/>
  <c r="H351" i="7"/>
  <c r="G351" i="7"/>
  <c r="Q350" i="7"/>
  <c r="P350" i="7"/>
  <c r="O350" i="7"/>
  <c r="H350" i="7"/>
  <c r="G350" i="7"/>
  <c r="Q349" i="7"/>
  <c r="P349" i="7"/>
  <c r="O349" i="7"/>
  <c r="H349" i="7"/>
  <c r="G349" i="7"/>
  <c r="Q348" i="7"/>
  <c r="P348" i="7"/>
  <c r="O348" i="7"/>
  <c r="H348" i="7"/>
  <c r="G348" i="7"/>
  <c r="Q347" i="7"/>
  <c r="P347" i="7"/>
  <c r="O347" i="7"/>
  <c r="H347" i="7"/>
  <c r="G347" i="7"/>
  <c r="Q346" i="7"/>
  <c r="P346" i="7"/>
  <c r="O346" i="7"/>
  <c r="H346" i="7"/>
  <c r="G346" i="7"/>
  <c r="Q345" i="7"/>
  <c r="P345" i="7"/>
  <c r="O345" i="7"/>
  <c r="H345" i="7"/>
  <c r="G345" i="7"/>
  <c r="Q344" i="7"/>
  <c r="P344" i="7"/>
  <c r="O344" i="7"/>
  <c r="H344" i="7"/>
  <c r="G344" i="7"/>
  <c r="Q343" i="7"/>
  <c r="P343" i="7"/>
  <c r="O343" i="7"/>
  <c r="H343" i="7"/>
  <c r="G343" i="7"/>
  <c r="Q342" i="7"/>
  <c r="P342" i="7"/>
  <c r="O342" i="7"/>
  <c r="H342" i="7"/>
  <c r="G342" i="7"/>
  <c r="L340" i="7"/>
  <c r="D340" i="7" s="1"/>
  <c r="I322" i="7" s="1"/>
  <c r="H340" i="7"/>
  <c r="Q339" i="7"/>
  <c r="P339" i="7"/>
  <c r="O339" i="7"/>
  <c r="H339" i="7"/>
  <c r="G339" i="7"/>
  <c r="Q338" i="7"/>
  <c r="P338" i="7"/>
  <c r="O338" i="7"/>
  <c r="H338" i="7"/>
  <c r="G338" i="7"/>
  <c r="Q337" i="7"/>
  <c r="P337" i="7"/>
  <c r="O337" i="7"/>
  <c r="H337" i="7"/>
  <c r="G337" i="7"/>
  <c r="Q336" i="7"/>
  <c r="P336" i="7"/>
  <c r="O336" i="7"/>
  <c r="H336" i="7"/>
  <c r="G336" i="7"/>
  <c r="Q335" i="7"/>
  <c r="P335" i="7"/>
  <c r="O335" i="7"/>
  <c r="H335" i="7"/>
  <c r="G335" i="7"/>
  <c r="Q334" i="7"/>
  <c r="P334" i="7"/>
  <c r="O334" i="7"/>
  <c r="H334" i="7"/>
  <c r="G334" i="7"/>
  <c r="Q333" i="7"/>
  <c r="P333" i="7"/>
  <c r="O333" i="7"/>
  <c r="H333" i="7"/>
  <c r="G333" i="7"/>
  <c r="Q332" i="7"/>
  <c r="P332" i="7"/>
  <c r="O332" i="7"/>
  <c r="H332" i="7"/>
  <c r="G332" i="7"/>
  <c r="Q331" i="7"/>
  <c r="P331" i="7"/>
  <c r="O331" i="7"/>
  <c r="H331" i="7"/>
  <c r="G331" i="7"/>
  <c r="Q330" i="7"/>
  <c r="P330" i="7"/>
  <c r="O330" i="7"/>
  <c r="H330" i="7"/>
  <c r="G330" i="7"/>
  <c r="Q329" i="7"/>
  <c r="P329" i="7"/>
  <c r="O329" i="7"/>
  <c r="H329" i="7"/>
  <c r="G329" i="7"/>
  <c r="Q328" i="7"/>
  <c r="P328" i="7"/>
  <c r="O328" i="7"/>
  <c r="H328" i="7"/>
  <c r="G328" i="7"/>
  <c r="Q327" i="7"/>
  <c r="P327" i="7"/>
  <c r="O327" i="7"/>
  <c r="I327" i="7"/>
  <c r="H327" i="7"/>
  <c r="G327" i="7"/>
  <c r="Q326" i="7"/>
  <c r="P326" i="7"/>
  <c r="O326" i="7"/>
  <c r="H326" i="7"/>
  <c r="G326" i="7"/>
  <c r="Q325" i="7"/>
  <c r="P325" i="7"/>
  <c r="O325" i="7"/>
  <c r="H325" i="7"/>
  <c r="G325" i="7"/>
  <c r="Q324" i="7"/>
  <c r="P324" i="7"/>
  <c r="O324" i="7"/>
  <c r="H324" i="7"/>
  <c r="G324" i="7"/>
  <c r="Q323" i="7"/>
  <c r="P323" i="7"/>
  <c r="O323" i="7"/>
  <c r="H323" i="7"/>
  <c r="G323" i="7"/>
  <c r="Q322" i="7"/>
  <c r="P322" i="7"/>
  <c r="O322" i="7"/>
  <c r="H322" i="7"/>
  <c r="G322" i="7"/>
  <c r="Q321" i="7"/>
  <c r="P321" i="7"/>
  <c r="O321" i="7"/>
  <c r="H321" i="7"/>
  <c r="G321" i="7"/>
  <c r="Q320" i="7"/>
  <c r="P320" i="7"/>
  <c r="O320" i="7"/>
  <c r="H320" i="7"/>
  <c r="G320" i="7"/>
  <c r="L318" i="7"/>
  <c r="D318" i="7"/>
  <c r="Q317" i="7"/>
  <c r="P317" i="7"/>
  <c r="O317" i="7"/>
  <c r="H317" i="7"/>
  <c r="G317" i="7"/>
  <c r="Q316" i="7"/>
  <c r="P316" i="7"/>
  <c r="O316" i="7"/>
  <c r="H316" i="7"/>
  <c r="G316" i="7"/>
  <c r="Q315" i="7"/>
  <c r="P315" i="7"/>
  <c r="O315" i="7"/>
  <c r="H315" i="7"/>
  <c r="G315" i="7"/>
  <c r="Q314" i="7"/>
  <c r="P314" i="7"/>
  <c r="O314" i="7"/>
  <c r="H314" i="7"/>
  <c r="G314" i="7"/>
  <c r="Q313" i="7"/>
  <c r="P313" i="7"/>
  <c r="O313" i="7"/>
  <c r="H313" i="7"/>
  <c r="G313" i="7"/>
  <c r="Q312" i="7"/>
  <c r="P312" i="7"/>
  <c r="O312" i="7"/>
  <c r="H312" i="7"/>
  <c r="G312" i="7"/>
  <c r="Q311" i="7"/>
  <c r="P311" i="7"/>
  <c r="O311" i="7"/>
  <c r="H311" i="7"/>
  <c r="G311" i="7"/>
  <c r="Q310" i="7"/>
  <c r="P310" i="7"/>
  <c r="O310" i="7"/>
  <c r="H310" i="7"/>
  <c r="G310" i="7"/>
  <c r="Q309" i="7"/>
  <c r="P309" i="7"/>
  <c r="O309" i="7"/>
  <c r="H309" i="7"/>
  <c r="G309" i="7"/>
  <c r="Q308" i="7"/>
  <c r="P308" i="7"/>
  <c r="O308" i="7"/>
  <c r="H308" i="7"/>
  <c r="G308" i="7"/>
  <c r="Q307" i="7"/>
  <c r="P307" i="7"/>
  <c r="O307" i="7"/>
  <c r="H307" i="7"/>
  <c r="G307" i="7"/>
  <c r="Q306" i="7"/>
  <c r="P306" i="7"/>
  <c r="O306" i="7"/>
  <c r="H306" i="7"/>
  <c r="G306" i="7"/>
  <c r="Q305" i="7"/>
  <c r="P305" i="7"/>
  <c r="O305" i="7"/>
  <c r="H305" i="7"/>
  <c r="G305" i="7"/>
  <c r="Q304" i="7"/>
  <c r="P304" i="7"/>
  <c r="O304" i="7"/>
  <c r="H304" i="7"/>
  <c r="G304" i="7"/>
  <c r="Q303" i="7"/>
  <c r="P303" i="7"/>
  <c r="O303" i="7"/>
  <c r="H303" i="7"/>
  <c r="G303" i="7"/>
  <c r="Q302" i="7"/>
  <c r="P302" i="7"/>
  <c r="O302" i="7"/>
  <c r="H302" i="7"/>
  <c r="G302" i="7"/>
  <c r="Q301" i="7"/>
  <c r="P301" i="7"/>
  <c r="O301" i="7"/>
  <c r="H301" i="7"/>
  <c r="G301" i="7"/>
  <c r="Q300" i="7"/>
  <c r="P300" i="7"/>
  <c r="O300" i="7"/>
  <c r="H300" i="7"/>
  <c r="G300" i="7"/>
  <c r="Q299" i="7"/>
  <c r="P299" i="7"/>
  <c r="O299" i="7"/>
  <c r="H299" i="7"/>
  <c r="G299" i="7"/>
  <c r="Q298" i="7"/>
  <c r="P298" i="7"/>
  <c r="O298" i="7"/>
  <c r="H298" i="7"/>
  <c r="G298" i="7"/>
  <c r="L296" i="7"/>
  <c r="D296" i="7" s="1"/>
  <c r="I278" i="7" s="1"/>
  <c r="Q295" i="7"/>
  <c r="P295" i="7"/>
  <c r="O295" i="7"/>
  <c r="H295" i="7"/>
  <c r="G295" i="7"/>
  <c r="Q294" i="7"/>
  <c r="P294" i="7"/>
  <c r="O294" i="7"/>
  <c r="H294" i="7"/>
  <c r="G294" i="7"/>
  <c r="Q293" i="7"/>
  <c r="P293" i="7"/>
  <c r="O293" i="7"/>
  <c r="H293" i="7"/>
  <c r="G293" i="7"/>
  <c r="Q292" i="7"/>
  <c r="P292" i="7"/>
  <c r="O292" i="7"/>
  <c r="H292" i="7"/>
  <c r="G292" i="7"/>
  <c r="Q291" i="7"/>
  <c r="P291" i="7"/>
  <c r="O291" i="7"/>
  <c r="H291" i="7"/>
  <c r="G291" i="7"/>
  <c r="Q290" i="7"/>
  <c r="P290" i="7"/>
  <c r="O290" i="7"/>
  <c r="H290" i="7"/>
  <c r="G290" i="7"/>
  <c r="Q289" i="7"/>
  <c r="P289" i="7"/>
  <c r="O289" i="7"/>
  <c r="H289" i="7"/>
  <c r="G289" i="7"/>
  <c r="Q288" i="7"/>
  <c r="P288" i="7"/>
  <c r="O288" i="7"/>
  <c r="H288" i="7"/>
  <c r="G288" i="7"/>
  <c r="Q287" i="7"/>
  <c r="P287" i="7"/>
  <c r="O287" i="7"/>
  <c r="H287" i="7"/>
  <c r="G287" i="7"/>
  <c r="Q286" i="7"/>
  <c r="P286" i="7"/>
  <c r="O286" i="7"/>
  <c r="H286" i="7"/>
  <c r="G286" i="7"/>
  <c r="Q285" i="7"/>
  <c r="P285" i="7"/>
  <c r="O285" i="7"/>
  <c r="H285" i="7"/>
  <c r="G285" i="7"/>
  <c r="Q284" i="7"/>
  <c r="P284" i="7"/>
  <c r="O284" i="7"/>
  <c r="H284" i="7"/>
  <c r="G284" i="7"/>
  <c r="Q283" i="7"/>
  <c r="P283" i="7"/>
  <c r="O283" i="7"/>
  <c r="H283" i="7"/>
  <c r="G283" i="7"/>
  <c r="Q282" i="7"/>
  <c r="P282" i="7"/>
  <c r="O282" i="7"/>
  <c r="H282" i="7"/>
  <c r="G282" i="7"/>
  <c r="Q281" i="7"/>
  <c r="P281" i="7"/>
  <c r="O281" i="7"/>
  <c r="H281" i="7"/>
  <c r="G281" i="7"/>
  <c r="Q280" i="7"/>
  <c r="P280" i="7"/>
  <c r="O280" i="7"/>
  <c r="H280" i="7"/>
  <c r="G280" i="7"/>
  <c r="Q279" i="7"/>
  <c r="P279" i="7"/>
  <c r="O279" i="7"/>
  <c r="H279" i="7"/>
  <c r="G279" i="7"/>
  <c r="Q278" i="7"/>
  <c r="P278" i="7"/>
  <c r="O278" i="7"/>
  <c r="H278" i="7"/>
  <c r="G278" i="7"/>
  <c r="Q277" i="7"/>
  <c r="P277" i="7"/>
  <c r="O277" i="7"/>
  <c r="H277" i="7"/>
  <c r="G277" i="7"/>
  <c r="Q276" i="7"/>
  <c r="P276" i="7"/>
  <c r="O276" i="7"/>
  <c r="O296" i="7" s="1"/>
  <c r="H276" i="7"/>
  <c r="G276" i="7"/>
  <c r="L274" i="7"/>
  <c r="D274" i="7" s="1"/>
  <c r="I261" i="7" s="1"/>
  <c r="H274" i="7"/>
  <c r="Q273" i="7"/>
  <c r="P273" i="7"/>
  <c r="O273" i="7"/>
  <c r="H273" i="7"/>
  <c r="G273" i="7"/>
  <c r="Q272" i="7"/>
  <c r="P272" i="7"/>
  <c r="O272" i="7"/>
  <c r="H272" i="7"/>
  <c r="G272" i="7"/>
  <c r="Q271" i="7"/>
  <c r="P271" i="7"/>
  <c r="O271" i="7"/>
  <c r="H271" i="7"/>
  <c r="G271" i="7"/>
  <c r="Q270" i="7"/>
  <c r="P270" i="7"/>
  <c r="O270" i="7"/>
  <c r="H270" i="7"/>
  <c r="G270" i="7"/>
  <c r="Q269" i="7"/>
  <c r="P269" i="7"/>
  <c r="O269" i="7"/>
  <c r="H269" i="7"/>
  <c r="G269" i="7"/>
  <c r="Q268" i="7"/>
  <c r="P268" i="7"/>
  <c r="O268" i="7"/>
  <c r="H268" i="7"/>
  <c r="G268" i="7"/>
  <c r="Q267" i="7"/>
  <c r="P267" i="7"/>
  <c r="O267" i="7"/>
  <c r="H267" i="7"/>
  <c r="G267" i="7"/>
  <c r="Q266" i="7"/>
  <c r="P266" i="7"/>
  <c r="O266" i="7"/>
  <c r="H266" i="7"/>
  <c r="G266" i="7"/>
  <c r="Q265" i="7"/>
  <c r="P265" i="7"/>
  <c r="O265" i="7"/>
  <c r="H265" i="7"/>
  <c r="G265" i="7"/>
  <c r="Q264" i="7"/>
  <c r="P264" i="7"/>
  <c r="O264" i="7"/>
  <c r="H264" i="7"/>
  <c r="G264" i="7"/>
  <c r="Q263" i="7"/>
  <c r="P263" i="7"/>
  <c r="O263" i="7"/>
  <c r="H263" i="7"/>
  <c r="G263" i="7"/>
  <c r="Q262" i="7"/>
  <c r="P262" i="7"/>
  <c r="O262" i="7"/>
  <c r="H262" i="7"/>
  <c r="G262" i="7"/>
  <c r="Q261" i="7"/>
  <c r="P261" i="7"/>
  <c r="O261" i="7"/>
  <c r="H261" i="7"/>
  <c r="G261" i="7"/>
  <c r="Q260" i="7"/>
  <c r="P260" i="7"/>
  <c r="O260" i="7"/>
  <c r="H260" i="7"/>
  <c r="G260" i="7"/>
  <c r="Q259" i="7"/>
  <c r="P259" i="7"/>
  <c r="O259" i="7"/>
  <c r="H259" i="7"/>
  <c r="G259" i="7"/>
  <c r="Q258" i="7"/>
  <c r="P258" i="7"/>
  <c r="O258" i="7"/>
  <c r="H258" i="7"/>
  <c r="G258" i="7"/>
  <c r="Q257" i="7"/>
  <c r="P257" i="7"/>
  <c r="O257" i="7"/>
  <c r="H257" i="7"/>
  <c r="G257" i="7"/>
  <c r="Q256" i="7"/>
  <c r="P256" i="7"/>
  <c r="O256" i="7"/>
  <c r="H256" i="7"/>
  <c r="G256" i="7"/>
  <c r="Q255" i="7"/>
  <c r="P255" i="7"/>
  <c r="O255" i="7"/>
  <c r="H255" i="7"/>
  <c r="G255" i="7"/>
  <c r="Q254" i="7"/>
  <c r="P254" i="7"/>
  <c r="O254" i="7"/>
  <c r="H254" i="7"/>
  <c r="G254" i="7"/>
  <c r="L252" i="7"/>
  <c r="D252" i="7" s="1"/>
  <c r="Q251" i="7"/>
  <c r="P251" i="7"/>
  <c r="O251" i="7"/>
  <c r="H251" i="7"/>
  <c r="G251" i="7"/>
  <c r="Q250" i="7"/>
  <c r="P250" i="7"/>
  <c r="O250" i="7"/>
  <c r="H250" i="7"/>
  <c r="G250" i="7"/>
  <c r="Q249" i="7"/>
  <c r="P249" i="7"/>
  <c r="O249" i="7"/>
  <c r="H249" i="7"/>
  <c r="G249" i="7"/>
  <c r="Q248" i="7"/>
  <c r="P248" i="7"/>
  <c r="O248" i="7"/>
  <c r="H248" i="7"/>
  <c r="G248" i="7"/>
  <c r="Q247" i="7"/>
  <c r="P247" i="7"/>
  <c r="O247" i="7"/>
  <c r="H247" i="7"/>
  <c r="G247" i="7"/>
  <c r="Q246" i="7"/>
  <c r="P246" i="7"/>
  <c r="O246" i="7"/>
  <c r="H246" i="7"/>
  <c r="G246" i="7"/>
  <c r="Q245" i="7"/>
  <c r="P245" i="7"/>
  <c r="O245" i="7"/>
  <c r="H245" i="7"/>
  <c r="G245" i="7"/>
  <c r="Q244" i="7"/>
  <c r="P244" i="7"/>
  <c r="O244" i="7"/>
  <c r="H244" i="7"/>
  <c r="G244" i="7"/>
  <c r="Q243" i="7"/>
  <c r="P243" i="7"/>
  <c r="O243" i="7"/>
  <c r="H243" i="7"/>
  <c r="G243" i="7"/>
  <c r="Q242" i="7"/>
  <c r="P242" i="7"/>
  <c r="O242" i="7"/>
  <c r="H242" i="7"/>
  <c r="G242" i="7"/>
  <c r="Q241" i="7"/>
  <c r="P241" i="7"/>
  <c r="O241" i="7"/>
  <c r="H241" i="7"/>
  <c r="G241" i="7"/>
  <c r="Q240" i="7"/>
  <c r="P240" i="7"/>
  <c r="O240" i="7"/>
  <c r="H240" i="7"/>
  <c r="G240" i="7"/>
  <c r="Q239" i="7"/>
  <c r="P239" i="7"/>
  <c r="O239" i="7"/>
  <c r="H239" i="7"/>
  <c r="G239" i="7"/>
  <c r="Q238" i="7"/>
  <c r="P238" i="7"/>
  <c r="O238" i="7"/>
  <c r="H238" i="7"/>
  <c r="G238" i="7"/>
  <c r="Q237" i="7"/>
  <c r="P237" i="7"/>
  <c r="O237" i="7"/>
  <c r="H237" i="7"/>
  <c r="G237" i="7"/>
  <c r="Q236" i="7"/>
  <c r="P236" i="7"/>
  <c r="O236" i="7"/>
  <c r="H236" i="7"/>
  <c r="G236" i="7"/>
  <c r="Q235" i="7"/>
  <c r="P235" i="7"/>
  <c r="O235" i="7"/>
  <c r="H235" i="7"/>
  <c r="G235" i="7"/>
  <c r="Q234" i="7"/>
  <c r="P234" i="7"/>
  <c r="O234" i="7"/>
  <c r="H234" i="7"/>
  <c r="G234" i="7"/>
  <c r="Q233" i="7"/>
  <c r="P233" i="7"/>
  <c r="O233" i="7"/>
  <c r="H233" i="7"/>
  <c r="G233" i="7"/>
  <c r="Q232" i="7"/>
  <c r="P232" i="7"/>
  <c r="O232" i="7"/>
  <c r="H232" i="7"/>
  <c r="G232" i="7"/>
  <c r="L230" i="7"/>
  <c r="D230" i="7"/>
  <c r="I217" i="7" s="1"/>
  <c r="Q229" i="7"/>
  <c r="P229" i="7"/>
  <c r="O229" i="7"/>
  <c r="H229" i="7"/>
  <c r="G229" i="7"/>
  <c r="Q228" i="7"/>
  <c r="P228" i="7"/>
  <c r="O228" i="7"/>
  <c r="H228" i="7"/>
  <c r="G228" i="7"/>
  <c r="Q227" i="7"/>
  <c r="P227" i="7"/>
  <c r="O227" i="7"/>
  <c r="H227" i="7"/>
  <c r="G227" i="7"/>
  <c r="Q226" i="7"/>
  <c r="P226" i="7"/>
  <c r="O226" i="7"/>
  <c r="H226" i="7"/>
  <c r="G226" i="7"/>
  <c r="Q225" i="7"/>
  <c r="P225" i="7"/>
  <c r="O225" i="7"/>
  <c r="H225" i="7"/>
  <c r="G225" i="7"/>
  <c r="Q224" i="7"/>
  <c r="P224" i="7"/>
  <c r="O224" i="7"/>
  <c r="H224" i="7"/>
  <c r="G224" i="7"/>
  <c r="Q223" i="7"/>
  <c r="P223" i="7"/>
  <c r="O223" i="7"/>
  <c r="H223" i="7"/>
  <c r="G223" i="7"/>
  <c r="Q222" i="7"/>
  <c r="P222" i="7"/>
  <c r="O222" i="7"/>
  <c r="H222" i="7"/>
  <c r="G222" i="7"/>
  <c r="Q221" i="7"/>
  <c r="P221" i="7"/>
  <c r="O221" i="7"/>
  <c r="H221" i="7"/>
  <c r="G221" i="7"/>
  <c r="Q220" i="7"/>
  <c r="P220" i="7"/>
  <c r="O220" i="7"/>
  <c r="H220" i="7"/>
  <c r="G220" i="7"/>
  <c r="Q219" i="7"/>
  <c r="P219" i="7"/>
  <c r="O219" i="7"/>
  <c r="H219" i="7"/>
  <c r="G219" i="7"/>
  <c r="Q218" i="7"/>
  <c r="P218" i="7"/>
  <c r="O218" i="7"/>
  <c r="H218" i="7"/>
  <c r="G218" i="7"/>
  <c r="Q217" i="7"/>
  <c r="P217" i="7"/>
  <c r="O217" i="7"/>
  <c r="H217" i="7"/>
  <c r="G217" i="7"/>
  <c r="Q216" i="7"/>
  <c r="P216" i="7"/>
  <c r="O216" i="7"/>
  <c r="H216" i="7"/>
  <c r="G216" i="7"/>
  <c r="Q215" i="7"/>
  <c r="P215" i="7"/>
  <c r="O215" i="7"/>
  <c r="H215" i="7"/>
  <c r="G215" i="7"/>
  <c r="Q214" i="7"/>
  <c r="P214" i="7"/>
  <c r="O214" i="7"/>
  <c r="H214" i="7"/>
  <c r="G214" i="7"/>
  <c r="Q213" i="7"/>
  <c r="P213" i="7"/>
  <c r="O213" i="7"/>
  <c r="H213" i="7"/>
  <c r="G213" i="7"/>
  <c r="Q212" i="7"/>
  <c r="P212" i="7"/>
  <c r="O212" i="7"/>
  <c r="H212" i="7"/>
  <c r="G212" i="7"/>
  <c r="Q211" i="7"/>
  <c r="P211" i="7"/>
  <c r="O211" i="7"/>
  <c r="H211" i="7"/>
  <c r="G211" i="7"/>
  <c r="Q210" i="7"/>
  <c r="P210" i="7"/>
  <c r="O210" i="7"/>
  <c r="H210" i="7"/>
  <c r="G210" i="7"/>
  <c r="G230" i="7" s="1"/>
  <c r="L208" i="7"/>
  <c r="D208" i="7" s="1"/>
  <c r="I190" i="7" s="1"/>
  <c r="Q207" i="7"/>
  <c r="P207" i="7"/>
  <c r="O207" i="7"/>
  <c r="H207" i="7"/>
  <c r="G207" i="7"/>
  <c r="Q206" i="7"/>
  <c r="P206" i="7"/>
  <c r="O206" i="7"/>
  <c r="H206" i="7"/>
  <c r="G206" i="7"/>
  <c r="Q205" i="7"/>
  <c r="P205" i="7"/>
  <c r="O205" i="7"/>
  <c r="H205" i="7"/>
  <c r="G205" i="7"/>
  <c r="Q204" i="7"/>
  <c r="P204" i="7"/>
  <c r="O204" i="7"/>
  <c r="H204" i="7"/>
  <c r="G204" i="7"/>
  <c r="Q203" i="7"/>
  <c r="P203" i="7"/>
  <c r="O203" i="7"/>
  <c r="H203" i="7"/>
  <c r="G203" i="7"/>
  <c r="Q202" i="7"/>
  <c r="P202" i="7"/>
  <c r="O202" i="7"/>
  <c r="H202" i="7"/>
  <c r="G202" i="7"/>
  <c r="Q201" i="7"/>
  <c r="P201" i="7"/>
  <c r="O201" i="7"/>
  <c r="H201" i="7"/>
  <c r="G201" i="7"/>
  <c r="Q200" i="7"/>
  <c r="P200" i="7"/>
  <c r="O200" i="7"/>
  <c r="H200" i="7"/>
  <c r="G200" i="7"/>
  <c r="Q199" i="7"/>
  <c r="P199" i="7"/>
  <c r="O199" i="7"/>
  <c r="H199" i="7"/>
  <c r="G199" i="7"/>
  <c r="Q198" i="7"/>
  <c r="P198" i="7"/>
  <c r="O198" i="7"/>
  <c r="H198" i="7"/>
  <c r="G198" i="7"/>
  <c r="Q197" i="7"/>
  <c r="P197" i="7"/>
  <c r="O197" i="7"/>
  <c r="H197" i="7"/>
  <c r="G197" i="7"/>
  <c r="Q196" i="7"/>
  <c r="P196" i="7"/>
  <c r="O196" i="7"/>
  <c r="H196" i="7"/>
  <c r="G196" i="7"/>
  <c r="Q195" i="7"/>
  <c r="P195" i="7"/>
  <c r="O195" i="7"/>
  <c r="H195" i="7"/>
  <c r="G195" i="7"/>
  <c r="Q194" i="7"/>
  <c r="P194" i="7"/>
  <c r="O194" i="7"/>
  <c r="H194" i="7"/>
  <c r="G194" i="7"/>
  <c r="Q193" i="7"/>
  <c r="P193" i="7"/>
  <c r="O193" i="7"/>
  <c r="H193" i="7"/>
  <c r="G193" i="7"/>
  <c r="Q192" i="7"/>
  <c r="P192" i="7"/>
  <c r="O192" i="7"/>
  <c r="H192" i="7"/>
  <c r="G192" i="7"/>
  <c r="Q191" i="7"/>
  <c r="P191" i="7"/>
  <c r="O191" i="7"/>
  <c r="H191" i="7"/>
  <c r="G191" i="7"/>
  <c r="Q190" i="7"/>
  <c r="P190" i="7"/>
  <c r="O190" i="7"/>
  <c r="H190" i="7"/>
  <c r="G190" i="7"/>
  <c r="Q189" i="7"/>
  <c r="P189" i="7"/>
  <c r="O189" i="7"/>
  <c r="H189" i="7"/>
  <c r="G189" i="7"/>
  <c r="Q188" i="7"/>
  <c r="P188" i="7"/>
  <c r="P208" i="7" s="1"/>
  <c r="O188" i="7"/>
  <c r="H188" i="7"/>
  <c r="G188" i="7"/>
  <c r="L186" i="7"/>
  <c r="D186" i="7" s="1"/>
  <c r="I168" i="7" s="1"/>
  <c r="Q185" i="7"/>
  <c r="P185" i="7"/>
  <c r="O185" i="7"/>
  <c r="H185" i="7"/>
  <c r="G185" i="7"/>
  <c r="Q184" i="7"/>
  <c r="P184" i="7"/>
  <c r="O184" i="7"/>
  <c r="H184" i="7"/>
  <c r="G184" i="7"/>
  <c r="Q183" i="7"/>
  <c r="P183" i="7"/>
  <c r="O183" i="7"/>
  <c r="H183" i="7"/>
  <c r="G183" i="7"/>
  <c r="Q182" i="7"/>
  <c r="P182" i="7"/>
  <c r="O182" i="7"/>
  <c r="H182" i="7"/>
  <c r="G182" i="7"/>
  <c r="Q181" i="7"/>
  <c r="P181" i="7"/>
  <c r="O181" i="7"/>
  <c r="H181" i="7"/>
  <c r="G181" i="7"/>
  <c r="Q180" i="7"/>
  <c r="P180" i="7"/>
  <c r="O180" i="7"/>
  <c r="H180" i="7"/>
  <c r="G180" i="7"/>
  <c r="Q179" i="7"/>
  <c r="P179" i="7"/>
  <c r="O179" i="7"/>
  <c r="H179" i="7"/>
  <c r="G179" i="7"/>
  <c r="Q178" i="7"/>
  <c r="P178" i="7"/>
  <c r="O178" i="7"/>
  <c r="H178" i="7"/>
  <c r="G178" i="7"/>
  <c r="Q177" i="7"/>
  <c r="P177" i="7"/>
  <c r="O177" i="7"/>
  <c r="H177" i="7"/>
  <c r="G177" i="7"/>
  <c r="Q176" i="7"/>
  <c r="P176" i="7"/>
  <c r="O176" i="7"/>
  <c r="H176" i="7"/>
  <c r="G176" i="7"/>
  <c r="Q175" i="7"/>
  <c r="P175" i="7"/>
  <c r="O175" i="7"/>
  <c r="H175" i="7"/>
  <c r="G175" i="7"/>
  <c r="Q174" i="7"/>
  <c r="P174" i="7"/>
  <c r="O174" i="7"/>
  <c r="H174" i="7"/>
  <c r="G174" i="7"/>
  <c r="Q173" i="7"/>
  <c r="P173" i="7"/>
  <c r="O173" i="7"/>
  <c r="H173" i="7"/>
  <c r="G173" i="7"/>
  <c r="Q172" i="7"/>
  <c r="P172" i="7"/>
  <c r="O172" i="7"/>
  <c r="H172" i="7"/>
  <c r="G172" i="7"/>
  <c r="Q171" i="7"/>
  <c r="P171" i="7"/>
  <c r="O171" i="7"/>
  <c r="H171" i="7"/>
  <c r="G171" i="7"/>
  <c r="Q170" i="7"/>
  <c r="P170" i="7"/>
  <c r="O170" i="7"/>
  <c r="H170" i="7"/>
  <c r="G170" i="7"/>
  <c r="Q169" i="7"/>
  <c r="P169" i="7"/>
  <c r="O169" i="7"/>
  <c r="H169" i="7"/>
  <c r="G169" i="7"/>
  <c r="Q168" i="7"/>
  <c r="P168" i="7"/>
  <c r="O168" i="7"/>
  <c r="H168" i="7"/>
  <c r="G168" i="7"/>
  <c r="Q167" i="7"/>
  <c r="P167" i="7"/>
  <c r="O167" i="7"/>
  <c r="H167" i="7"/>
  <c r="G167" i="7"/>
  <c r="Q166" i="7"/>
  <c r="P166" i="7"/>
  <c r="O166" i="7"/>
  <c r="H166" i="7"/>
  <c r="G166" i="7"/>
  <c r="L164" i="7"/>
  <c r="D164" i="7" s="1"/>
  <c r="I146" i="7" s="1"/>
  <c r="Q163" i="7"/>
  <c r="P163" i="7"/>
  <c r="O163" i="7"/>
  <c r="H163" i="7"/>
  <c r="G163" i="7"/>
  <c r="Q162" i="7"/>
  <c r="P162" i="7"/>
  <c r="O162" i="7"/>
  <c r="H162" i="7"/>
  <c r="G162" i="7"/>
  <c r="Q161" i="7"/>
  <c r="P161" i="7"/>
  <c r="O161" i="7"/>
  <c r="H161" i="7"/>
  <c r="G161" i="7"/>
  <c r="Q160" i="7"/>
  <c r="P160" i="7"/>
  <c r="O160" i="7"/>
  <c r="H160" i="7"/>
  <c r="G160" i="7"/>
  <c r="Q159" i="7"/>
  <c r="P159" i="7"/>
  <c r="O159" i="7"/>
  <c r="H159" i="7"/>
  <c r="G159" i="7"/>
  <c r="Q158" i="7"/>
  <c r="P158" i="7"/>
  <c r="O158" i="7"/>
  <c r="H158" i="7"/>
  <c r="G158" i="7"/>
  <c r="Q157" i="7"/>
  <c r="P157" i="7"/>
  <c r="O157" i="7"/>
  <c r="H157" i="7"/>
  <c r="G157" i="7"/>
  <c r="Q156" i="7"/>
  <c r="P156" i="7"/>
  <c r="O156" i="7"/>
  <c r="H156" i="7"/>
  <c r="G156" i="7"/>
  <c r="Q155" i="7"/>
  <c r="P155" i="7"/>
  <c r="O155" i="7"/>
  <c r="H155" i="7"/>
  <c r="G155" i="7"/>
  <c r="Q154" i="7"/>
  <c r="P154" i="7"/>
  <c r="O154" i="7"/>
  <c r="H154" i="7"/>
  <c r="G154" i="7"/>
  <c r="Q153" i="7"/>
  <c r="P153" i="7"/>
  <c r="O153" i="7"/>
  <c r="H153" i="7"/>
  <c r="G153" i="7"/>
  <c r="Q152" i="7"/>
  <c r="P152" i="7"/>
  <c r="O152" i="7"/>
  <c r="H152" i="7"/>
  <c r="G152" i="7"/>
  <c r="Q151" i="7"/>
  <c r="P151" i="7"/>
  <c r="O151" i="7"/>
  <c r="H151" i="7"/>
  <c r="G151" i="7"/>
  <c r="Q150" i="7"/>
  <c r="P150" i="7"/>
  <c r="O150" i="7"/>
  <c r="H150" i="7"/>
  <c r="G150" i="7"/>
  <c r="Q149" i="7"/>
  <c r="P149" i="7"/>
  <c r="O149" i="7"/>
  <c r="H149" i="7"/>
  <c r="G149" i="7"/>
  <c r="Q148" i="7"/>
  <c r="P148" i="7"/>
  <c r="O148" i="7"/>
  <c r="H148" i="7"/>
  <c r="G148" i="7"/>
  <c r="Q147" i="7"/>
  <c r="P147" i="7"/>
  <c r="O147" i="7"/>
  <c r="H147" i="7"/>
  <c r="G147" i="7"/>
  <c r="Q146" i="7"/>
  <c r="P146" i="7"/>
  <c r="O146" i="7"/>
  <c r="H146" i="7"/>
  <c r="G146" i="7"/>
  <c r="Q145" i="7"/>
  <c r="P145" i="7"/>
  <c r="O145" i="7"/>
  <c r="H145" i="7"/>
  <c r="G145" i="7"/>
  <c r="Q144" i="7"/>
  <c r="P144" i="7"/>
  <c r="O144" i="7"/>
  <c r="H144" i="7"/>
  <c r="G144" i="7"/>
  <c r="L142" i="7"/>
  <c r="D142" i="7" s="1"/>
  <c r="Q141" i="7"/>
  <c r="P141" i="7"/>
  <c r="O141" i="7"/>
  <c r="H141" i="7"/>
  <c r="G141" i="7"/>
  <c r="Q140" i="7"/>
  <c r="P140" i="7"/>
  <c r="O140" i="7"/>
  <c r="H140" i="7"/>
  <c r="G140" i="7"/>
  <c r="Q139" i="7"/>
  <c r="P139" i="7"/>
  <c r="O139" i="7"/>
  <c r="H139" i="7"/>
  <c r="G139" i="7"/>
  <c r="Q138" i="7"/>
  <c r="P138" i="7"/>
  <c r="O138" i="7"/>
  <c r="H138" i="7"/>
  <c r="G138" i="7"/>
  <c r="Q137" i="7"/>
  <c r="P137" i="7"/>
  <c r="O137" i="7"/>
  <c r="H137" i="7"/>
  <c r="G137" i="7"/>
  <c r="Q136" i="7"/>
  <c r="P136" i="7"/>
  <c r="O136" i="7"/>
  <c r="H136" i="7"/>
  <c r="G136" i="7"/>
  <c r="Q135" i="7"/>
  <c r="P135" i="7"/>
  <c r="O135" i="7"/>
  <c r="H135" i="7"/>
  <c r="G135" i="7"/>
  <c r="Q134" i="7"/>
  <c r="P134" i="7"/>
  <c r="O134" i="7"/>
  <c r="H134" i="7"/>
  <c r="G134" i="7"/>
  <c r="Q133" i="7"/>
  <c r="P133" i="7"/>
  <c r="O133" i="7"/>
  <c r="H133" i="7"/>
  <c r="G133" i="7"/>
  <c r="Q132" i="7"/>
  <c r="P132" i="7"/>
  <c r="O132" i="7"/>
  <c r="H132" i="7"/>
  <c r="G132" i="7"/>
  <c r="Q131" i="7"/>
  <c r="P131" i="7"/>
  <c r="O131" i="7"/>
  <c r="H131" i="7"/>
  <c r="G131" i="7"/>
  <c r="Q130" i="7"/>
  <c r="P130" i="7"/>
  <c r="O130" i="7"/>
  <c r="H130" i="7"/>
  <c r="G130" i="7"/>
  <c r="Q129" i="7"/>
  <c r="P129" i="7"/>
  <c r="O129" i="7"/>
  <c r="H129" i="7"/>
  <c r="G129" i="7"/>
  <c r="Q128" i="7"/>
  <c r="P128" i="7"/>
  <c r="O128" i="7"/>
  <c r="H128" i="7"/>
  <c r="G128" i="7"/>
  <c r="Q127" i="7"/>
  <c r="P127" i="7"/>
  <c r="O127" i="7"/>
  <c r="H127" i="7"/>
  <c r="G127" i="7"/>
  <c r="Q126" i="7"/>
  <c r="P126" i="7"/>
  <c r="O126" i="7"/>
  <c r="H126" i="7"/>
  <c r="G126" i="7"/>
  <c r="Q125" i="7"/>
  <c r="P125" i="7"/>
  <c r="O125" i="7"/>
  <c r="H125" i="7"/>
  <c r="G125" i="7"/>
  <c r="Q124" i="7"/>
  <c r="P124" i="7"/>
  <c r="O124" i="7"/>
  <c r="H124" i="7"/>
  <c r="G124" i="7"/>
  <c r="Q123" i="7"/>
  <c r="P123" i="7"/>
  <c r="O123" i="7"/>
  <c r="H123" i="7"/>
  <c r="G123" i="7"/>
  <c r="Q122" i="7"/>
  <c r="P122" i="7"/>
  <c r="O122" i="7"/>
  <c r="H122" i="7"/>
  <c r="G122" i="7"/>
  <c r="L120" i="7"/>
  <c r="D120" i="7"/>
  <c r="I102" i="7" s="1"/>
  <c r="Q119" i="7"/>
  <c r="P119" i="7"/>
  <c r="O119" i="7"/>
  <c r="H119" i="7"/>
  <c r="G119" i="7"/>
  <c r="Q118" i="7"/>
  <c r="P118" i="7"/>
  <c r="O118" i="7"/>
  <c r="H118" i="7"/>
  <c r="G118" i="7"/>
  <c r="Q117" i="7"/>
  <c r="P117" i="7"/>
  <c r="O117" i="7"/>
  <c r="H117" i="7"/>
  <c r="G117" i="7"/>
  <c r="Q116" i="7"/>
  <c r="P116" i="7"/>
  <c r="O116" i="7"/>
  <c r="H116" i="7"/>
  <c r="G116" i="7"/>
  <c r="Q115" i="7"/>
  <c r="P115" i="7"/>
  <c r="O115" i="7"/>
  <c r="H115" i="7"/>
  <c r="G115" i="7"/>
  <c r="Q114" i="7"/>
  <c r="P114" i="7"/>
  <c r="O114" i="7"/>
  <c r="H114" i="7"/>
  <c r="G114" i="7"/>
  <c r="Q113" i="7"/>
  <c r="P113" i="7"/>
  <c r="O113" i="7"/>
  <c r="H113" i="7"/>
  <c r="G113" i="7"/>
  <c r="Q112" i="7"/>
  <c r="P112" i="7"/>
  <c r="O112" i="7"/>
  <c r="H112" i="7"/>
  <c r="G112" i="7"/>
  <c r="Q111" i="7"/>
  <c r="P111" i="7"/>
  <c r="O111" i="7"/>
  <c r="H111" i="7"/>
  <c r="G111" i="7"/>
  <c r="Q110" i="7"/>
  <c r="P110" i="7"/>
  <c r="O110" i="7"/>
  <c r="H110" i="7"/>
  <c r="G110" i="7"/>
  <c r="Q109" i="7"/>
  <c r="P109" i="7"/>
  <c r="O109" i="7"/>
  <c r="H109" i="7"/>
  <c r="G109" i="7"/>
  <c r="Q108" i="7"/>
  <c r="P108" i="7"/>
  <c r="O108" i="7"/>
  <c r="H108" i="7"/>
  <c r="G108" i="7"/>
  <c r="Q107" i="7"/>
  <c r="P107" i="7"/>
  <c r="O107" i="7"/>
  <c r="H107" i="7"/>
  <c r="G107" i="7"/>
  <c r="Q106" i="7"/>
  <c r="P106" i="7"/>
  <c r="O106" i="7"/>
  <c r="H106" i="7"/>
  <c r="G106" i="7"/>
  <c r="Q105" i="7"/>
  <c r="P105" i="7"/>
  <c r="O105" i="7"/>
  <c r="H105" i="7"/>
  <c r="G105" i="7"/>
  <c r="Q104" i="7"/>
  <c r="P104" i="7"/>
  <c r="O104" i="7"/>
  <c r="H104" i="7"/>
  <c r="G104" i="7"/>
  <c r="Q103" i="7"/>
  <c r="P103" i="7"/>
  <c r="O103" i="7"/>
  <c r="H103" i="7"/>
  <c r="G103" i="7"/>
  <c r="Q102" i="7"/>
  <c r="P102" i="7"/>
  <c r="O102" i="7"/>
  <c r="H102" i="7"/>
  <c r="G102" i="7"/>
  <c r="Q101" i="7"/>
  <c r="P101" i="7"/>
  <c r="O101" i="7"/>
  <c r="H101" i="7"/>
  <c r="G101" i="7"/>
  <c r="Q100" i="7"/>
  <c r="P100" i="7"/>
  <c r="O100" i="7"/>
  <c r="O120" i="7" s="1"/>
  <c r="H100" i="7"/>
  <c r="G100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P91" i="7"/>
  <c r="B91" i="7"/>
  <c r="P90" i="7"/>
  <c r="B90" i="7"/>
  <c r="P89" i="7"/>
  <c r="B89" i="7"/>
  <c r="P88" i="7"/>
  <c r="B88" i="7"/>
  <c r="P87" i="7"/>
  <c r="B87" i="7"/>
  <c r="P86" i="7"/>
  <c r="B86" i="7"/>
  <c r="P85" i="7"/>
  <c r="B85" i="7"/>
  <c r="P84" i="7"/>
  <c r="B84" i="7"/>
  <c r="P83" i="7"/>
  <c r="B83" i="7"/>
  <c r="P82" i="7"/>
  <c r="B82" i="7"/>
  <c r="P81" i="7"/>
  <c r="B81" i="7"/>
  <c r="P80" i="7"/>
  <c r="B80" i="7"/>
  <c r="P79" i="7"/>
  <c r="B79" i="7"/>
  <c r="P78" i="7"/>
  <c r="B78" i="7"/>
  <c r="P77" i="7"/>
  <c r="B77" i="7"/>
  <c r="P76" i="7"/>
  <c r="B76" i="7"/>
  <c r="P75" i="7"/>
  <c r="B75" i="7"/>
  <c r="P74" i="7"/>
  <c r="B74" i="7"/>
  <c r="P73" i="7"/>
  <c r="B73" i="7"/>
  <c r="P72" i="7"/>
  <c r="B72" i="7"/>
  <c r="B53" i="7"/>
  <c r="N52" i="7"/>
  <c r="M52" i="7"/>
  <c r="L52" i="7"/>
  <c r="K52" i="7"/>
  <c r="J52" i="7"/>
  <c r="I52" i="7"/>
  <c r="H52" i="7"/>
  <c r="G52" i="7"/>
  <c r="F52" i="7"/>
  <c r="E52" i="7"/>
  <c r="D52" i="7"/>
  <c r="C52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EF26" i="7"/>
  <c r="BW26" i="7"/>
  <c r="DY24" i="7"/>
  <c r="DN24" i="7"/>
  <c r="DC24" i="7"/>
  <c r="CR24" i="7"/>
  <c r="CG24" i="7"/>
  <c r="BV24" i="7"/>
  <c r="BK24" i="7"/>
  <c r="AZ24" i="7"/>
  <c r="AO24" i="7"/>
  <c r="AK24" i="7"/>
  <c r="AV24" i="7" s="1"/>
  <c r="BG24" i="7" s="1"/>
  <c r="BR24" i="7" s="1"/>
  <c r="CC24" i="7" s="1"/>
  <c r="CN24" i="7" s="1"/>
  <c r="CY24" i="7" s="1"/>
  <c r="DJ24" i="7" s="1"/>
  <c r="DU24" i="7" s="1"/>
  <c r="AG24" i="7"/>
  <c r="AR24" i="7" s="1"/>
  <c r="BC24" i="7" s="1"/>
  <c r="BN24" i="7" s="1"/>
  <c r="BY24" i="7" s="1"/>
  <c r="CJ24" i="7" s="1"/>
  <c r="CU24" i="7" s="1"/>
  <c r="DF24" i="7" s="1"/>
  <c r="DQ24" i="7" s="1"/>
  <c r="EB24" i="7" s="1"/>
  <c r="AD24" i="7"/>
  <c r="Y24" i="7"/>
  <c r="AJ24" i="7" s="1"/>
  <c r="AU24" i="7" s="1"/>
  <c r="BF24" i="7" s="1"/>
  <c r="BQ24" i="7" s="1"/>
  <c r="CB24" i="7" s="1"/>
  <c r="CM24" i="7" s="1"/>
  <c r="CX24" i="7" s="1"/>
  <c r="DI24" i="7" s="1"/>
  <c r="DT24" i="7" s="1"/>
  <c r="V24" i="7"/>
  <c r="S24" i="7"/>
  <c r="Q24" i="7"/>
  <c r="P24" i="7"/>
  <c r="AA24" i="7" s="1"/>
  <c r="AL24" i="7" s="1"/>
  <c r="AW24" i="7" s="1"/>
  <c r="BH24" i="7" s="1"/>
  <c r="BS24" i="7" s="1"/>
  <c r="CD24" i="7" s="1"/>
  <c r="CO24" i="7" s="1"/>
  <c r="CZ24" i="7" s="1"/>
  <c r="DK24" i="7" s="1"/>
  <c r="DV24" i="7" s="1"/>
  <c r="O24" i="7"/>
  <c r="Z24" i="7" s="1"/>
  <c r="N24" i="7"/>
  <c r="M24" i="7"/>
  <c r="X24" i="7" s="1"/>
  <c r="AI24" i="7" s="1"/>
  <c r="AT24" i="7" s="1"/>
  <c r="BE24" i="7" s="1"/>
  <c r="BP24" i="7" s="1"/>
  <c r="CA24" i="7" s="1"/>
  <c r="CL24" i="7" s="1"/>
  <c r="CW24" i="7" s="1"/>
  <c r="DH24" i="7" s="1"/>
  <c r="DS24" i="7" s="1"/>
  <c r="L24" i="7"/>
  <c r="W24" i="7" s="1"/>
  <c r="AH24" i="7" s="1"/>
  <c r="AS24" i="7" s="1"/>
  <c r="BD24" i="7" s="1"/>
  <c r="BO24" i="7" s="1"/>
  <c r="BZ24" i="7" s="1"/>
  <c r="CK24" i="7" s="1"/>
  <c r="CV24" i="7" s="1"/>
  <c r="DG24" i="7" s="1"/>
  <c r="DR24" i="7" s="1"/>
  <c r="I24" i="7"/>
  <c r="H24" i="7"/>
  <c r="DY23" i="7"/>
  <c r="DN23" i="7"/>
  <c r="DC23" i="7"/>
  <c r="CR23" i="7"/>
  <c r="CG23" i="7"/>
  <c r="BV23" i="7"/>
  <c r="BK23" i="7"/>
  <c r="AZ23" i="7"/>
  <c r="AO23" i="7"/>
  <c r="AD23" i="7"/>
  <c r="AB23" i="7"/>
  <c r="V23" i="7"/>
  <c r="AG23" i="7" s="1"/>
  <c r="AR23" i="7" s="1"/>
  <c r="BC23" i="7" s="1"/>
  <c r="BN23" i="7" s="1"/>
  <c r="BY23" i="7" s="1"/>
  <c r="CJ23" i="7" s="1"/>
  <c r="CU23" i="7" s="1"/>
  <c r="DF23" i="7" s="1"/>
  <c r="DQ23" i="7" s="1"/>
  <c r="EB23" i="7" s="1"/>
  <c r="T23" i="7"/>
  <c r="S23" i="7"/>
  <c r="Q23" i="7"/>
  <c r="R23" i="7" s="1"/>
  <c r="P23" i="7"/>
  <c r="AA23" i="7" s="1"/>
  <c r="AL23" i="7" s="1"/>
  <c r="AW23" i="7" s="1"/>
  <c r="BH23" i="7" s="1"/>
  <c r="BS23" i="7" s="1"/>
  <c r="CD23" i="7" s="1"/>
  <c r="CO23" i="7" s="1"/>
  <c r="CZ23" i="7" s="1"/>
  <c r="DK23" i="7" s="1"/>
  <c r="DV23" i="7" s="1"/>
  <c r="O23" i="7"/>
  <c r="Z23" i="7" s="1"/>
  <c r="AK23" i="7" s="1"/>
  <c r="AV23" i="7" s="1"/>
  <c r="BG23" i="7" s="1"/>
  <c r="BR23" i="7" s="1"/>
  <c r="CC23" i="7" s="1"/>
  <c r="CN23" i="7" s="1"/>
  <c r="CY23" i="7" s="1"/>
  <c r="DJ23" i="7" s="1"/>
  <c r="DU23" i="7" s="1"/>
  <c r="N23" i="7"/>
  <c r="Y23" i="7" s="1"/>
  <c r="AJ23" i="7" s="1"/>
  <c r="AU23" i="7" s="1"/>
  <c r="BF23" i="7" s="1"/>
  <c r="BQ23" i="7" s="1"/>
  <c r="CB23" i="7" s="1"/>
  <c r="CM23" i="7" s="1"/>
  <c r="CX23" i="7" s="1"/>
  <c r="DI23" i="7" s="1"/>
  <c r="DT23" i="7" s="1"/>
  <c r="M23" i="7"/>
  <c r="X23" i="7" s="1"/>
  <c r="AI23" i="7" s="1"/>
  <c r="AT23" i="7" s="1"/>
  <c r="BE23" i="7" s="1"/>
  <c r="BP23" i="7" s="1"/>
  <c r="CA23" i="7" s="1"/>
  <c r="CL23" i="7" s="1"/>
  <c r="CW23" i="7" s="1"/>
  <c r="DH23" i="7" s="1"/>
  <c r="DS23" i="7" s="1"/>
  <c r="L23" i="7"/>
  <c r="W23" i="7" s="1"/>
  <c r="AH23" i="7" s="1"/>
  <c r="AS23" i="7" s="1"/>
  <c r="BD23" i="7" s="1"/>
  <c r="BO23" i="7" s="1"/>
  <c r="BZ23" i="7" s="1"/>
  <c r="CK23" i="7" s="1"/>
  <c r="CV23" i="7" s="1"/>
  <c r="DG23" i="7" s="1"/>
  <c r="DR23" i="7" s="1"/>
  <c r="I23" i="7"/>
  <c r="H23" i="7"/>
  <c r="C49" i="7" s="1"/>
  <c r="DY22" i="7"/>
  <c r="DN22" i="7"/>
  <c r="DC22" i="7"/>
  <c r="CR22" i="7"/>
  <c r="CG22" i="7"/>
  <c r="BV22" i="7"/>
  <c r="BK22" i="7"/>
  <c r="AZ22" i="7"/>
  <c r="AO22" i="7"/>
  <c r="AK22" i="7"/>
  <c r="AV22" i="7" s="1"/>
  <c r="BG22" i="7" s="1"/>
  <c r="BR22" i="7" s="1"/>
  <c r="CC22" i="7" s="1"/>
  <c r="CN22" i="7" s="1"/>
  <c r="CY22" i="7" s="1"/>
  <c r="DJ22" i="7" s="1"/>
  <c r="DU22" i="7" s="1"/>
  <c r="AD22" i="7"/>
  <c r="AA22" i="7"/>
  <c r="AL22" i="7" s="1"/>
  <c r="AW22" i="7" s="1"/>
  <c r="BH22" i="7" s="1"/>
  <c r="BS22" i="7" s="1"/>
  <c r="CD22" i="7" s="1"/>
  <c r="CO22" i="7" s="1"/>
  <c r="CZ22" i="7" s="1"/>
  <c r="DK22" i="7" s="1"/>
  <c r="DV22" i="7" s="1"/>
  <c r="Y22" i="7"/>
  <c r="AJ22" i="7" s="1"/>
  <c r="AU22" i="7" s="1"/>
  <c r="BF22" i="7" s="1"/>
  <c r="BQ22" i="7" s="1"/>
  <c r="CB22" i="7" s="1"/>
  <c r="CM22" i="7" s="1"/>
  <c r="CX22" i="7" s="1"/>
  <c r="DI22" i="7" s="1"/>
  <c r="DT22" i="7" s="1"/>
  <c r="V22" i="7"/>
  <c r="AG22" i="7" s="1"/>
  <c r="AR22" i="7" s="1"/>
  <c r="BC22" i="7" s="1"/>
  <c r="BN22" i="7" s="1"/>
  <c r="BY22" i="7" s="1"/>
  <c r="CJ22" i="7" s="1"/>
  <c r="CU22" i="7" s="1"/>
  <c r="DF22" i="7" s="1"/>
  <c r="DQ22" i="7" s="1"/>
  <c r="EB22" i="7" s="1"/>
  <c r="S22" i="7"/>
  <c r="Q22" i="7"/>
  <c r="P22" i="7"/>
  <c r="O22" i="7"/>
  <c r="Z22" i="7" s="1"/>
  <c r="N22" i="7"/>
  <c r="M22" i="7"/>
  <c r="X22" i="7" s="1"/>
  <c r="AI22" i="7" s="1"/>
  <c r="AT22" i="7" s="1"/>
  <c r="BE22" i="7" s="1"/>
  <c r="BP22" i="7" s="1"/>
  <c r="CA22" i="7" s="1"/>
  <c r="CL22" i="7" s="1"/>
  <c r="CW22" i="7" s="1"/>
  <c r="DH22" i="7" s="1"/>
  <c r="DS22" i="7" s="1"/>
  <c r="L22" i="7"/>
  <c r="W22" i="7" s="1"/>
  <c r="AH22" i="7" s="1"/>
  <c r="AS22" i="7" s="1"/>
  <c r="BD22" i="7" s="1"/>
  <c r="BO22" i="7" s="1"/>
  <c r="BZ22" i="7" s="1"/>
  <c r="CK22" i="7" s="1"/>
  <c r="CV22" i="7" s="1"/>
  <c r="DG22" i="7" s="1"/>
  <c r="DR22" i="7" s="1"/>
  <c r="I22" i="7"/>
  <c r="H22" i="7"/>
  <c r="DY21" i="7"/>
  <c r="DN21" i="7"/>
  <c r="DC21" i="7"/>
  <c r="CR21" i="7"/>
  <c r="CG21" i="7"/>
  <c r="BV21" i="7"/>
  <c r="BK21" i="7"/>
  <c r="AZ21" i="7"/>
  <c r="AT21" i="7"/>
  <c r="BE21" i="7" s="1"/>
  <c r="BP21" i="7" s="1"/>
  <c r="CA21" i="7" s="1"/>
  <c r="CL21" i="7" s="1"/>
  <c r="CW21" i="7" s="1"/>
  <c r="DH21" i="7" s="1"/>
  <c r="DS21" i="7" s="1"/>
  <c r="AO21" i="7"/>
  <c r="AL21" i="7"/>
  <c r="AW21" i="7" s="1"/>
  <c r="BH21" i="7" s="1"/>
  <c r="BS21" i="7" s="1"/>
  <c r="CD21" i="7" s="1"/>
  <c r="CO21" i="7" s="1"/>
  <c r="CZ21" i="7" s="1"/>
  <c r="DK21" i="7" s="1"/>
  <c r="DV21" i="7" s="1"/>
  <c r="AH21" i="7"/>
  <c r="AS21" i="7" s="1"/>
  <c r="BD21" i="7" s="1"/>
  <c r="BO21" i="7" s="1"/>
  <c r="BZ21" i="7" s="1"/>
  <c r="CK21" i="7" s="1"/>
  <c r="CV21" i="7" s="1"/>
  <c r="DG21" i="7" s="1"/>
  <c r="DR21" i="7" s="1"/>
  <c r="AD21" i="7"/>
  <c r="V21" i="7"/>
  <c r="AG21" i="7" s="1"/>
  <c r="AR21" i="7" s="1"/>
  <c r="BC21" i="7" s="1"/>
  <c r="BN21" i="7" s="1"/>
  <c r="BY21" i="7" s="1"/>
  <c r="CJ21" i="7" s="1"/>
  <c r="CU21" i="7" s="1"/>
  <c r="DF21" i="7" s="1"/>
  <c r="DQ21" i="7" s="1"/>
  <c r="EB21" i="7" s="1"/>
  <c r="S21" i="7"/>
  <c r="Q21" i="7"/>
  <c r="P21" i="7"/>
  <c r="AA21" i="7" s="1"/>
  <c r="O21" i="7"/>
  <c r="Z21" i="7" s="1"/>
  <c r="AK21" i="7" s="1"/>
  <c r="AV21" i="7" s="1"/>
  <c r="BG21" i="7" s="1"/>
  <c r="BR21" i="7" s="1"/>
  <c r="CC21" i="7" s="1"/>
  <c r="CN21" i="7" s="1"/>
  <c r="CY21" i="7" s="1"/>
  <c r="DJ21" i="7" s="1"/>
  <c r="DU21" i="7" s="1"/>
  <c r="N21" i="7"/>
  <c r="Y21" i="7" s="1"/>
  <c r="AJ21" i="7" s="1"/>
  <c r="AU21" i="7" s="1"/>
  <c r="BF21" i="7" s="1"/>
  <c r="BQ21" i="7" s="1"/>
  <c r="CB21" i="7" s="1"/>
  <c r="CM21" i="7" s="1"/>
  <c r="CX21" i="7" s="1"/>
  <c r="DI21" i="7" s="1"/>
  <c r="DT21" i="7" s="1"/>
  <c r="M21" i="7"/>
  <c r="X21" i="7" s="1"/>
  <c r="AI21" i="7" s="1"/>
  <c r="L21" i="7"/>
  <c r="W21" i="7" s="1"/>
  <c r="I21" i="7"/>
  <c r="H21" i="7"/>
  <c r="C47" i="7" s="1"/>
  <c r="DY20" i="7"/>
  <c r="DN20" i="7"/>
  <c r="DC20" i="7"/>
  <c r="CR20" i="7"/>
  <c r="CG20" i="7"/>
  <c r="BV20" i="7"/>
  <c r="BK20" i="7"/>
  <c r="AZ20" i="7"/>
  <c r="AO20" i="7"/>
  <c r="AD20" i="7"/>
  <c r="Y20" i="7"/>
  <c r="AJ20" i="7" s="1"/>
  <c r="AU20" i="7" s="1"/>
  <c r="BF20" i="7" s="1"/>
  <c r="BQ20" i="7" s="1"/>
  <c r="CB20" i="7" s="1"/>
  <c r="CM20" i="7" s="1"/>
  <c r="CX20" i="7" s="1"/>
  <c r="DI20" i="7" s="1"/>
  <c r="DT20" i="7" s="1"/>
  <c r="V20" i="7"/>
  <c r="AG20" i="7" s="1"/>
  <c r="AR20" i="7" s="1"/>
  <c r="BC20" i="7" s="1"/>
  <c r="BN20" i="7" s="1"/>
  <c r="BY20" i="7" s="1"/>
  <c r="CJ20" i="7" s="1"/>
  <c r="CU20" i="7" s="1"/>
  <c r="DF20" i="7" s="1"/>
  <c r="DQ20" i="7" s="1"/>
  <c r="EB20" i="7" s="1"/>
  <c r="S20" i="7"/>
  <c r="Q20" i="7"/>
  <c r="P20" i="7"/>
  <c r="AA20" i="7" s="1"/>
  <c r="AL20" i="7" s="1"/>
  <c r="AW20" i="7" s="1"/>
  <c r="BH20" i="7" s="1"/>
  <c r="BS20" i="7" s="1"/>
  <c r="CD20" i="7" s="1"/>
  <c r="CO20" i="7" s="1"/>
  <c r="CZ20" i="7" s="1"/>
  <c r="DK20" i="7" s="1"/>
  <c r="DV20" i="7" s="1"/>
  <c r="O20" i="7"/>
  <c r="Z20" i="7" s="1"/>
  <c r="AK20" i="7" s="1"/>
  <c r="AV20" i="7" s="1"/>
  <c r="BG20" i="7" s="1"/>
  <c r="BR20" i="7" s="1"/>
  <c r="CC20" i="7" s="1"/>
  <c r="CN20" i="7" s="1"/>
  <c r="CY20" i="7" s="1"/>
  <c r="DJ20" i="7" s="1"/>
  <c r="DU20" i="7" s="1"/>
  <c r="N20" i="7"/>
  <c r="M20" i="7"/>
  <c r="X20" i="7" s="1"/>
  <c r="AI20" i="7" s="1"/>
  <c r="AT20" i="7" s="1"/>
  <c r="BE20" i="7" s="1"/>
  <c r="BP20" i="7" s="1"/>
  <c r="CA20" i="7" s="1"/>
  <c r="CL20" i="7" s="1"/>
  <c r="CW20" i="7" s="1"/>
  <c r="DH20" i="7" s="1"/>
  <c r="DS20" i="7" s="1"/>
  <c r="L20" i="7"/>
  <c r="W20" i="7" s="1"/>
  <c r="AH20" i="7" s="1"/>
  <c r="AS20" i="7" s="1"/>
  <c r="BD20" i="7" s="1"/>
  <c r="BO20" i="7" s="1"/>
  <c r="BZ20" i="7" s="1"/>
  <c r="CK20" i="7" s="1"/>
  <c r="CV20" i="7" s="1"/>
  <c r="DG20" i="7" s="1"/>
  <c r="DR20" i="7" s="1"/>
  <c r="J20" i="7"/>
  <c r="I20" i="7"/>
  <c r="H20" i="7"/>
  <c r="DY19" i="7"/>
  <c r="DN19" i="7"/>
  <c r="DC19" i="7"/>
  <c r="CR19" i="7"/>
  <c r="CG19" i="7"/>
  <c r="BV19" i="7"/>
  <c r="BK19" i="7"/>
  <c r="AZ19" i="7"/>
  <c r="AR19" i="7"/>
  <c r="BC19" i="7" s="1"/>
  <c r="BN19" i="7" s="1"/>
  <c r="BY19" i="7" s="1"/>
  <c r="CJ19" i="7" s="1"/>
  <c r="CU19" i="7" s="1"/>
  <c r="DF19" i="7" s="1"/>
  <c r="DQ19" i="7" s="1"/>
  <c r="EB19" i="7" s="1"/>
  <c r="AO19" i="7"/>
  <c r="AD19" i="7"/>
  <c r="AB19" i="7"/>
  <c r="V19" i="7"/>
  <c r="AG19" i="7" s="1"/>
  <c r="T19" i="7"/>
  <c r="S19" i="7"/>
  <c r="Q19" i="7"/>
  <c r="R19" i="7" s="1"/>
  <c r="P19" i="7"/>
  <c r="AA19" i="7" s="1"/>
  <c r="AL19" i="7" s="1"/>
  <c r="AW19" i="7" s="1"/>
  <c r="BH19" i="7" s="1"/>
  <c r="BS19" i="7" s="1"/>
  <c r="CD19" i="7" s="1"/>
  <c r="CO19" i="7" s="1"/>
  <c r="CZ19" i="7" s="1"/>
  <c r="DK19" i="7" s="1"/>
  <c r="DV19" i="7" s="1"/>
  <c r="O19" i="7"/>
  <c r="Z19" i="7" s="1"/>
  <c r="AK19" i="7" s="1"/>
  <c r="AV19" i="7" s="1"/>
  <c r="BG19" i="7" s="1"/>
  <c r="BR19" i="7" s="1"/>
  <c r="CC19" i="7" s="1"/>
  <c r="CN19" i="7" s="1"/>
  <c r="CY19" i="7" s="1"/>
  <c r="DJ19" i="7" s="1"/>
  <c r="DU19" i="7" s="1"/>
  <c r="N19" i="7"/>
  <c r="Y19" i="7" s="1"/>
  <c r="AJ19" i="7" s="1"/>
  <c r="AU19" i="7" s="1"/>
  <c r="BF19" i="7" s="1"/>
  <c r="BQ19" i="7" s="1"/>
  <c r="CB19" i="7" s="1"/>
  <c r="CM19" i="7" s="1"/>
  <c r="CX19" i="7" s="1"/>
  <c r="DI19" i="7" s="1"/>
  <c r="DT19" i="7" s="1"/>
  <c r="M19" i="7"/>
  <c r="X19" i="7" s="1"/>
  <c r="AI19" i="7" s="1"/>
  <c r="AT19" i="7" s="1"/>
  <c r="BE19" i="7" s="1"/>
  <c r="BP19" i="7" s="1"/>
  <c r="CA19" i="7" s="1"/>
  <c r="CL19" i="7" s="1"/>
  <c r="CW19" i="7" s="1"/>
  <c r="DH19" i="7" s="1"/>
  <c r="DS19" i="7" s="1"/>
  <c r="L19" i="7"/>
  <c r="W19" i="7" s="1"/>
  <c r="AH19" i="7" s="1"/>
  <c r="AS19" i="7" s="1"/>
  <c r="BD19" i="7" s="1"/>
  <c r="BO19" i="7" s="1"/>
  <c r="BZ19" i="7" s="1"/>
  <c r="CK19" i="7" s="1"/>
  <c r="CV19" i="7" s="1"/>
  <c r="DG19" i="7" s="1"/>
  <c r="DR19" i="7" s="1"/>
  <c r="I19" i="7"/>
  <c r="H19" i="7"/>
  <c r="J19" i="7" s="1"/>
  <c r="DY18" i="7"/>
  <c r="DN18" i="7"/>
  <c r="DC18" i="7"/>
  <c r="CR18" i="7"/>
  <c r="CG18" i="7"/>
  <c r="BV18" i="7"/>
  <c r="BK18" i="7"/>
  <c r="AZ18" i="7"/>
  <c r="AO18" i="7"/>
  <c r="AD18" i="7"/>
  <c r="AA18" i="7"/>
  <c r="AL18" i="7" s="1"/>
  <c r="AW18" i="7" s="1"/>
  <c r="BH18" i="7" s="1"/>
  <c r="BS18" i="7" s="1"/>
  <c r="CD18" i="7" s="1"/>
  <c r="CO18" i="7" s="1"/>
  <c r="CZ18" i="7" s="1"/>
  <c r="DK18" i="7" s="1"/>
  <c r="DV18" i="7" s="1"/>
  <c r="Y18" i="7"/>
  <c r="AJ18" i="7" s="1"/>
  <c r="AU18" i="7" s="1"/>
  <c r="BF18" i="7" s="1"/>
  <c r="BQ18" i="7" s="1"/>
  <c r="CB18" i="7" s="1"/>
  <c r="CM18" i="7" s="1"/>
  <c r="CX18" i="7" s="1"/>
  <c r="DI18" i="7" s="1"/>
  <c r="DT18" i="7" s="1"/>
  <c r="V18" i="7"/>
  <c r="AG18" i="7" s="1"/>
  <c r="AR18" i="7" s="1"/>
  <c r="BC18" i="7" s="1"/>
  <c r="BN18" i="7" s="1"/>
  <c r="BY18" i="7" s="1"/>
  <c r="CJ18" i="7" s="1"/>
  <c r="CU18" i="7" s="1"/>
  <c r="DF18" i="7" s="1"/>
  <c r="DQ18" i="7" s="1"/>
  <c r="EB18" i="7" s="1"/>
  <c r="S18" i="7"/>
  <c r="Q18" i="7"/>
  <c r="P18" i="7"/>
  <c r="O18" i="7"/>
  <c r="Z18" i="7" s="1"/>
  <c r="AK18" i="7" s="1"/>
  <c r="AV18" i="7" s="1"/>
  <c r="BG18" i="7" s="1"/>
  <c r="BR18" i="7" s="1"/>
  <c r="CC18" i="7" s="1"/>
  <c r="CN18" i="7" s="1"/>
  <c r="CY18" i="7" s="1"/>
  <c r="DJ18" i="7" s="1"/>
  <c r="DU18" i="7" s="1"/>
  <c r="N18" i="7"/>
  <c r="M18" i="7"/>
  <c r="X18" i="7" s="1"/>
  <c r="AI18" i="7" s="1"/>
  <c r="AT18" i="7" s="1"/>
  <c r="BE18" i="7" s="1"/>
  <c r="BP18" i="7" s="1"/>
  <c r="CA18" i="7" s="1"/>
  <c r="CL18" i="7" s="1"/>
  <c r="CW18" i="7" s="1"/>
  <c r="DH18" i="7" s="1"/>
  <c r="DS18" i="7" s="1"/>
  <c r="L18" i="7"/>
  <c r="W18" i="7" s="1"/>
  <c r="AH18" i="7" s="1"/>
  <c r="AS18" i="7" s="1"/>
  <c r="BD18" i="7" s="1"/>
  <c r="BO18" i="7" s="1"/>
  <c r="BZ18" i="7" s="1"/>
  <c r="CK18" i="7" s="1"/>
  <c r="CV18" i="7" s="1"/>
  <c r="DG18" i="7" s="1"/>
  <c r="DR18" i="7" s="1"/>
  <c r="I18" i="7"/>
  <c r="H18" i="7"/>
  <c r="J18" i="7" s="1"/>
  <c r="DY17" i="7"/>
  <c r="DN17" i="7"/>
  <c r="DC17" i="7"/>
  <c r="CR17" i="7"/>
  <c r="CG17" i="7"/>
  <c r="BV17" i="7"/>
  <c r="BK17" i="7"/>
  <c r="AZ17" i="7"/>
  <c r="AO17" i="7"/>
  <c r="AD17" i="7"/>
  <c r="V17" i="7"/>
  <c r="AG17" i="7" s="1"/>
  <c r="AR17" i="7" s="1"/>
  <c r="BC17" i="7" s="1"/>
  <c r="BN17" i="7" s="1"/>
  <c r="BY17" i="7" s="1"/>
  <c r="CJ17" i="7" s="1"/>
  <c r="CU17" i="7" s="1"/>
  <c r="DF17" i="7" s="1"/>
  <c r="DQ17" i="7" s="1"/>
  <c r="EB17" i="7" s="1"/>
  <c r="S17" i="7"/>
  <c r="Q17" i="7"/>
  <c r="P17" i="7"/>
  <c r="AA17" i="7" s="1"/>
  <c r="AL17" i="7" s="1"/>
  <c r="AW17" i="7" s="1"/>
  <c r="BH17" i="7" s="1"/>
  <c r="BS17" i="7" s="1"/>
  <c r="CD17" i="7" s="1"/>
  <c r="CO17" i="7" s="1"/>
  <c r="CZ17" i="7" s="1"/>
  <c r="DK17" i="7" s="1"/>
  <c r="DV17" i="7" s="1"/>
  <c r="O17" i="7"/>
  <c r="Z17" i="7" s="1"/>
  <c r="AK17" i="7" s="1"/>
  <c r="AV17" i="7" s="1"/>
  <c r="BG17" i="7" s="1"/>
  <c r="BR17" i="7" s="1"/>
  <c r="CC17" i="7" s="1"/>
  <c r="CN17" i="7" s="1"/>
  <c r="CY17" i="7" s="1"/>
  <c r="DJ17" i="7" s="1"/>
  <c r="DU17" i="7" s="1"/>
  <c r="N17" i="7"/>
  <c r="Y17" i="7" s="1"/>
  <c r="AJ17" i="7" s="1"/>
  <c r="AU17" i="7" s="1"/>
  <c r="BF17" i="7" s="1"/>
  <c r="BQ17" i="7" s="1"/>
  <c r="CB17" i="7" s="1"/>
  <c r="CM17" i="7" s="1"/>
  <c r="CX17" i="7" s="1"/>
  <c r="DI17" i="7" s="1"/>
  <c r="DT17" i="7" s="1"/>
  <c r="M17" i="7"/>
  <c r="X17" i="7" s="1"/>
  <c r="AI17" i="7" s="1"/>
  <c r="AT17" i="7" s="1"/>
  <c r="BE17" i="7" s="1"/>
  <c r="BP17" i="7" s="1"/>
  <c r="CA17" i="7" s="1"/>
  <c r="CL17" i="7" s="1"/>
  <c r="CW17" i="7" s="1"/>
  <c r="DH17" i="7" s="1"/>
  <c r="DS17" i="7" s="1"/>
  <c r="L17" i="7"/>
  <c r="W17" i="7" s="1"/>
  <c r="AH17" i="7" s="1"/>
  <c r="AS17" i="7" s="1"/>
  <c r="BD17" i="7" s="1"/>
  <c r="BO17" i="7" s="1"/>
  <c r="BZ17" i="7" s="1"/>
  <c r="CK17" i="7" s="1"/>
  <c r="CV17" i="7" s="1"/>
  <c r="DG17" i="7" s="1"/>
  <c r="DR17" i="7" s="1"/>
  <c r="I17" i="7"/>
  <c r="H17" i="7"/>
  <c r="C43" i="7" s="1"/>
  <c r="DY16" i="7"/>
  <c r="DN16" i="7"/>
  <c r="DC16" i="7"/>
  <c r="CR16" i="7"/>
  <c r="CG16" i="7"/>
  <c r="BV16" i="7"/>
  <c r="BK16" i="7"/>
  <c r="AZ16" i="7"/>
  <c r="AO16" i="7"/>
  <c r="AD16" i="7"/>
  <c r="AA16" i="7"/>
  <c r="AL16" i="7" s="1"/>
  <c r="AW16" i="7" s="1"/>
  <c r="BH16" i="7" s="1"/>
  <c r="BS16" i="7" s="1"/>
  <c r="CD16" i="7" s="1"/>
  <c r="CO16" i="7" s="1"/>
  <c r="CZ16" i="7" s="1"/>
  <c r="DK16" i="7" s="1"/>
  <c r="DV16" i="7" s="1"/>
  <c r="Y16" i="7"/>
  <c r="AJ16" i="7" s="1"/>
  <c r="AU16" i="7" s="1"/>
  <c r="BF16" i="7" s="1"/>
  <c r="BQ16" i="7" s="1"/>
  <c r="CB16" i="7" s="1"/>
  <c r="CM16" i="7" s="1"/>
  <c r="CX16" i="7" s="1"/>
  <c r="DI16" i="7" s="1"/>
  <c r="DT16" i="7" s="1"/>
  <c r="V16" i="7"/>
  <c r="AG16" i="7" s="1"/>
  <c r="AR16" i="7" s="1"/>
  <c r="BC16" i="7" s="1"/>
  <c r="BN16" i="7" s="1"/>
  <c r="BY16" i="7" s="1"/>
  <c r="CJ16" i="7" s="1"/>
  <c r="CU16" i="7" s="1"/>
  <c r="DF16" i="7" s="1"/>
  <c r="DQ16" i="7" s="1"/>
  <c r="EB16" i="7" s="1"/>
  <c r="S16" i="7"/>
  <c r="Q16" i="7"/>
  <c r="AB16" i="7" s="1"/>
  <c r="AM16" i="7" s="1"/>
  <c r="P16" i="7"/>
  <c r="O16" i="7"/>
  <c r="Z16" i="7" s="1"/>
  <c r="AK16" i="7" s="1"/>
  <c r="AV16" i="7" s="1"/>
  <c r="BG16" i="7" s="1"/>
  <c r="BR16" i="7" s="1"/>
  <c r="CC16" i="7" s="1"/>
  <c r="CN16" i="7" s="1"/>
  <c r="CY16" i="7" s="1"/>
  <c r="DJ16" i="7" s="1"/>
  <c r="DU16" i="7" s="1"/>
  <c r="N16" i="7"/>
  <c r="M16" i="7"/>
  <c r="X16" i="7" s="1"/>
  <c r="AI16" i="7" s="1"/>
  <c r="AT16" i="7" s="1"/>
  <c r="BE16" i="7" s="1"/>
  <c r="BP16" i="7" s="1"/>
  <c r="CA16" i="7" s="1"/>
  <c r="CL16" i="7" s="1"/>
  <c r="CW16" i="7" s="1"/>
  <c r="DH16" i="7" s="1"/>
  <c r="DS16" i="7" s="1"/>
  <c r="L16" i="7"/>
  <c r="W16" i="7" s="1"/>
  <c r="AH16" i="7" s="1"/>
  <c r="AS16" i="7" s="1"/>
  <c r="BD16" i="7" s="1"/>
  <c r="BO16" i="7" s="1"/>
  <c r="BZ16" i="7" s="1"/>
  <c r="CK16" i="7" s="1"/>
  <c r="CV16" i="7" s="1"/>
  <c r="DG16" i="7" s="1"/>
  <c r="DR16" i="7" s="1"/>
  <c r="I16" i="7"/>
  <c r="H16" i="7"/>
  <c r="DY15" i="7"/>
  <c r="DN15" i="7"/>
  <c r="DC15" i="7"/>
  <c r="CR15" i="7"/>
  <c r="CG15" i="7"/>
  <c r="BV15" i="7"/>
  <c r="BK15" i="7"/>
  <c r="AZ15" i="7"/>
  <c r="AS15" i="7"/>
  <c r="BD15" i="7" s="1"/>
  <c r="BO15" i="7" s="1"/>
  <c r="BZ15" i="7" s="1"/>
  <c r="CK15" i="7" s="1"/>
  <c r="CV15" i="7" s="1"/>
  <c r="DG15" i="7" s="1"/>
  <c r="DR15" i="7" s="1"/>
  <c r="AO15" i="7"/>
  <c r="AD15" i="7"/>
  <c r="Z15" i="7"/>
  <c r="AK15" i="7" s="1"/>
  <c r="AV15" i="7" s="1"/>
  <c r="BG15" i="7" s="1"/>
  <c r="BR15" i="7" s="1"/>
  <c r="CC15" i="7" s="1"/>
  <c r="CN15" i="7" s="1"/>
  <c r="CY15" i="7" s="1"/>
  <c r="DJ15" i="7" s="1"/>
  <c r="DU15" i="7" s="1"/>
  <c r="V15" i="7"/>
  <c r="AG15" i="7" s="1"/>
  <c r="AR15" i="7" s="1"/>
  <c r="BC15" i="7" s="1"/>
  <c r="BN15" i="7" s="1"/>
  <c r="BY15" i="7" s="1"/>
  <c r="CJ15" i="7" s="1"/>
  <c r="CU15" i="7" s="1"/>
  <c r="DF15" i="7" s="1"/>
  <c r="DQ15" i="7" s="1"/>
  <c r="EB15" i="7" s="1"/>
  <c r="S15" i="7"/>
  <c r="Q15" i="7"/>
  <c r="P15" i="7"/>
  <c r="AA15" i="7" s="1"/>
  <c r="AL15" i="7" s="1"/>
  <c r="AW15" i="7" s="1"/>
  <c r="BH15" i="7" s="1"/>
  <c r="BS15" i="7" s="1"/>
  <c r="CD15" i="7" s="1"/>
  <c r="CO15" i="7" s="1"/>
  <c r="CZ15" i="7" s="1"/>
  <c r="DK15" i="7" s="1"/>
  <c r="DV15" i="7" s="1"/>
  <c r="O15" i="7"/>
  <c r="N15" i="7"/>
  <c r="Y15" i="7" s="1"/>
  <c r="AJ15" i="7" s="1"/>
  <c r="AU15" i="7" s="1"/>
  <c r="BF15" i="7" s="1"/>
  <c r="BQ15" i="7" s="1"/>
  <c r="CB15" i="7" s="1"/>
  <c r="CM15" i="7" s="1"/>
  <c r="CX15" i="7" s="1"/>
  <c r="DI15" i="7" s="1"/>
  <c r="DT15" i="7" s="1"/>
  <c r="M15" i="7"/>
  <c r="X15" i="7" s="1"/>
  <c r="AI15" i="7" s="1"/>
  <c r="AT15" i="7" s="1"/>
  <c r="BE15" i="7" s="1"/>
  <c r="BP15" i="7" s="1"/>
  <c r="CA15" i="7" s="1"/>
  <c r="CL15" i="7" s="1"/>
  <c r="CW15" i="7" s="1"/>
  <c r="DH15" i="7" s="1"/>
  <c r="DS15" i="7" s="1"/>
  <c r="L15" i="7"/>
  <c r="W15" i="7" s="1"/>
  <c r="AH15" i="7" s="1"/>
  <c r="I15" i="7"/>
  <c r="H15" i="7"/>
  <c r="T15" i="7" s="1"/>
  <c r="DY14" i="7"/>
  <c r="DN14" i="7"/>
  <c r="DC14" i="7"/>
  <c r="CR14" i="7"/>
  <c r="CG14" i="7"/>
  <c r="BV14" i="7"/>
  <c r="BK14" i="7"/>
  <c r="BC14" i="7"/>
  <c r="BN14" i="7" s="1"/>
  <c r="BY14" i="7" s="1"/>
  <c r="CJ14" i="7" s="1"/>
  <c r="CU14" i="7" s="1"/>
  <c r="DF14" i="7" s="1"/>
  <c r="DQ14" i="7" s="1"/>
  <c r="EB14" i="7" s="1"/>
  <c r="AZ14" i="7"/>
  <c r="AO14" i="7"/>
  <c r="AJ14" i="7"/>
  <c r="AU14" i="7" s="1"/>
  <c r="BF14" i="7" s="1"/>
  <c r="BQ14" i="7" s="1"/>
  <c r="CB14" i="7" s="1"/>
  <c r="CM14" i="7" s="1"/>
  <c r="CX14" i="7" s="1"/>
  <c r="DI14" i="7" s="1"/>
  <c r="DT14" i="7" s="1"/>
  <c r="AD14" i="7"/>
  <c r="AB14" i="7"/>
  <c r="AM14" i="7" s="1"/>
  <c r="Y14" i="7"/>
  <c r="V14" i="7"/>
  <c r="AG14" i="7" s="1"/>
  <c r="AR14" i="7" s="1"/>
  <c r="T14" i="7"/>
  <c r="S14" i="7"/>
  <c r="Q14" i="7"/>
  <c r="P14" i="7"/>
  <c r="AA14" i="7" s="1"/>
  <c r="AL14" i="7" s="1"/>
  <c r="AW14" i="7" s="1"/>
  <c r="BH14" i="7" s="1"/>
  <c r="BS14" i="7" s="1"/>
  <c r="CD14" i="7" s="1"/>
  <c r="CO14" i="7" s="1"/>
  <c r="CZ14" i="7" s="1"/>
  <c r="DK14" i="7" s="1"/>
  <c r="DV14" i="7" s="1"/>
  <c r="O14" i="7"/>
  <c r="Z14" i="7" s="1"/>
  <c r="AK14" i="7" s="1"/>
  <c r="AV14" i="7" s="1"/>
  <c r="BG14" i="7" s="1"/>
  <c r="BR14" i="7" s="1"/>
  <c r="CC14" i="7" s="1"/>
  <c r="CN14" i="7" s="1"/>
  <c r="CY14" i="7" s="1"/>
  <c r="DJ14" i="7" s="1"/>
  <c r="DU14" i="7" s="1"/>
  <c r="N14" i="7"/>
  <c r="M14" i="7"/>
  <c r="X14" i="7" s="1"/>
  <c r="AI14" i="7" s="1"/>
  <c r="AT14" i="7" s="1"/>
  <c r="BE14" i="7" s="1"/>
  <c r="BP14" i="7" s="1"/>
  <c r="CA14" i="7" s="1"/>
  <c r="CL14" i="7" s="1"/>
  <c r="CW14" i="7" s="1"/>
  <c r="DH14" i="7" s="1"/>
  <c r="DS14" i="7" s="1"/>
  <c r="L14" i="7"/>
  <c r="W14" i="7" s="1"/>
  <c r="AH14" i="7" s="1"/>
  <c r="AS14" i="7" s="1"/>
  <c r="BD14" i="7" s="1"/>
  <c r="BO14" i="7" s="1"/>
  <c r="BZ14" i="7" s="1"/>
  <c r="CK14" i="7" s="1"/>
  <c r="CV14" i="7" s="1"/>
  <c r="DG14" i="7" s="1"/>
  <c r="DR14" i="7" s="1"/>
  <c r="J14" i="7"/>
  <c r="I14" i="7"/>
  <c r="H14" i="7"/>
  <c r="C40" i="7" s="1"/>
  <c r="DY13" i="7"/>
  <c r="DN13" i="7"/>
  <c r="DC13" i="7"/>
  <c r="CR13" i="7"/>
  <c r="CG13" i="7"/>
  <c r="BV13" i="7"/>
  <c r="BK13" i="7"/>
  <c r="BC13" i="7"/>
  <c r="BN13" i="7" s="1"/>
  <c r="BY13" i="7" s="1"/>
  <c r="CJ13" i="7" s="1"/>
  <c r="CU13" i="7" s="1"/>
  <c r="DF13" i="7" s="1"/>
  <c r="DQ13" i="7" s="1"/>
  <c r="EB13" i="7" s="1"/>
  <c r="AZ13" i="7"/>
  <c r="AO13" i="7"/>
  <c r="AD13" i="7"/>
  <c r="AB13" i="7"/>
  <c r="AM13" i="7" s="1"/>
  <c r="X13" i="7"/>
  <c r="AI13" i="7" s="1"/>
  <c r="AT13" i="7" s="1"/>
  <c r="BE13" i="7" s="1"/>
  <c r="BP13" i="7" s="1"/>
  <c r="CA13" i="7" s="1"/>
  <c r="CL13" i="7" s="1"/>
  <c r="CW13" i="7" s="1"/>
  <c r="DH13" i="7" s="1"/>
  <c r="DS13" i="7" s="1"/>
  <c r="V13" i="7"/>
  <c r="AG13" i="7" s="1"/>
  <c r="AR13" i="7" s="1"/>
  <c r="T13" i="7"/>
  <c r="S13" i="7"/>
  <c r="R13" i="7"/>
  <c r="AE13" i="7" s="1"/>
  <c r="Q13" i="7"/>
  <c r="P13" i="7"/>
  <c r="AA13" i="7" s="1"/>
  <c r="AL13" i="7" s="1"/>
  <c r="AW13" i="7" s="1"/>
  <c r="BH13" i="7" s="1"/>
  <c r="BS13" i="7" s="1"/>
  <c r="CD13" i="7" s="1"/>
  <c r="CO13" i="7" s="1"/>
  <c r="CZ13" i="7" s="1"/>
  <c r="DK13" i="7" s="1"/>
  <c r="DV13" i="7" s="1"/>
  <c r="O13" i="7"/>
  <c r="Z13" i="7" s="1"/>
  <c r="AK13" i="7" s="1"/>
  <c r="AV13" i="7" s="1"/>
  <c r="BG13" i="7" s="1"/>
  <c r="BR13" i="7" s="1"/>
  <c r="CC13" i="7" s="1"/>
  <c r="CN13" i="7" s="1"/>
  <c r="CY13" i="7" s="1"/>
  <c r="DJ13" i="7" s="1"/>
  <c r="DU13" i="7" s="1"/>
  <c r="N13" i="7"/>
  <c r="Y13" i="7" s="1"/>
  <c r="AJ13" i="7" s="1"/>
  <c r="AU13" i="7" s="1"/>
  <c r="BF13" i="7" s="1"/>
  <c r="BQ13" i="7" s="1"/>
  <c r="CB13" i="7" s="1"/>
  <c r="CM13" i="7" s="1"/>
  <c r="CX13" i="7" s="1"/>
  <c r="DI13" i="7" s="1"/>
  <c r="DT13" i="7" s="1"/>
  <c r="M13" i="7"/>
  <c r="L13" i="7"/>
  <c r="W13" i="7" s="1"/>
  <c r="AH13" i="7" s="1"/>
  <c r="AS13" i="7" s="1"/>
  <c r="BD13" i="7" s="1"/>
  <c r="BO13" i="7" s="1"/>
  <c r="BZ13" i="7" s="1"/>
  <c r="CK13" i="7" s="1"/>
  <c r="CV13" i="7" s="1"/>
  <c r="DG13" i="7" s="1"/>
  <c r="DR13" i="7" s="1"/>
  <c r="J13" i="7"/>
  <c r="I13" i="7"/>
  <c r="H13" i="7"/>
  <c r="C39" i="7" s="1"/>
  <c r="DY12" i="7"/>
  <c r="DN12" i="7"/>
  <c r="DC12" i="7"/>
  <c r="CR12" i="7"/>
  <c r="CG12" i="7"/>
  <c r="BV12" i="7"/>
  <c r="BK12" i="7"/>
  <c r="AZ12" i="7"/>
  <c r="AO12" i="7"/>
  <c r="AD12" i="7"/>
  <c r="AA12" i="7"/>
  <c r="AL12" i="7" s="1"/>
  <c r="AW12" i="7" s="1"/>
  <c r="BH12" i="7" s="1"/>
  <c r="BS12" i="7" s="1"/>
  <c r="CD12" i="7" s="1"/>
  <c r="CO12" i="7" s="1"/>
  <c r="CZ12" i="7" s="1"/>
  <c r="DK12" i="7" s="1"/>
  <c r="DV12" i="7" s="1"/>
  <c r="Z12" i="7"/>
  <c r="AK12" i="7" s="1"/>
  <c r="AV12" i="7" s="1"/>
  <c r="BG12" i="7" s="1"/>
  <c r="BR12" i="7" s="1"/>
  <c r="CC12" i="7" s="1"/>
  <c r="CN12" i="7" s="1"/>
  <c r="CY12" i="7" s="1"/>
  <c r="DJ12" i="7" s="1"/>
  <c r="DU12" i="7" s="1"/>
  <c r="V12" i="7"/>
  <c r="AG12" i="7" s="1"/>
  <c r="AR12" i="7" s="1"/>
  <c r="BC12" i="7" s="1"/>
  <c r="BN12" i="7" s="1"/>
  <c r="BY12" i="7" s="1"/>
  <c r="CJ12" i="7" s="1"/>
  <c r="CU12" i="7" s="1"/>
  <c r="DF12" i="7" s="1"/>
  <c r="DQ12" i="7" s="1"/>
  <c r="EB12" i="7" s="1"/>
  <c r="S12" i="7"/>
  <c r="R12" i="7"/>
  <c r="Q12" i="7"/>
  <c r="AB12" i="7" s="1"/>
  <c r="AM12" i="7" s="1"/>
  <c r="P12" i="7"/>
  <c r="N12" i="7"/>
  <c r="Y12" i="7" s="1"/>
  <c r="AJ12" i="7" s="1"/>
  <c r="AU12" i="7" s="1"/>
  <c r="BF12" i="7" s="1"/>
  <c r="BQ12" i="7" s="1"/>
  <c r="CB12" i="7" s="1"/>
  <c r="CM12" i="7" s="1"/>
  <c r="CX12" i="7" s="1"/>
  <c r="DI12" i="7" s="1"/>
  <c r="DT12" i="7" s="1"/>
  <c r="M12" i="7"/>
  <c r="X12" i="7" s="1"/>
  <c r="AI12" i="7" s="1"/>
  <c r="AT12" i="7" s="1"/>
  <c r="BE12" i="7" s="1"/>
  <c r="BP12" i="7" s="1"/>
  <c r="CA12" i="7" s="1"/>
  <c r="CL12" i="7" s="1"/>
  <c r="CW12" i="7" s="1"/>
  <c r="DH12" i="7" s="1"/>
  <c r="DS12" i="7" s="1"/>
  <c r="L12" i="7"/>
  <c r="W12" i="7" s="1"/>
  <c r="AH12" i="7" s="1"/>
  <c r="AS12" i="7" s="1"/>
  <c r="BD12" i="7" s="1"/>
  <c r="BO12" i="7" s="1"/>
  <c r="BZ12" i="7" s="1"/>
  <c r="CK12" i="7" s="1"/>
  <c r="CV12" i="7" s="1"/>
  <c r="DG12" i="7" s="1"/>
  <c r="DR12" i="7" s="1"/>
  <c r="I12" i="7"/>
  <c r="H12" i="7"/>
  <c r="DY11" i="7"/>
  <c r="DN11" i="7"/>
  <c r="DC11" i="7"/>
  <c r="CR11" i="7"/>
  <c r="CG11" i="7"/>
  <c r="BV11" i="7"/>
  <c r="BK11" i="7"/>
  <c r="AZ11" i="7"/>
  <c r="AO11" i="7"/>
  <c r="AK11" i="7"/>
  <c r="AV11" i="7" s="1"/>
  <c r="BG11" i="7" s="1"/>
  <c r="BR11" i="7" s="1"/>
  <c r="CC11" i="7" s="1"/>
  <c r="CN11" i="7" s="1"/>
  <c r="CY11" i="7" s="1"/>
  <c r="DJ11" i="7" s="1"/>
  <c r="DU11" i="7" s="1"/>
  <c r="AE11" i="7"/>
  <c r="AD11" i="7"/>
  <c r="AA11" i="7"/>
  <c r="AL11" i="7" s="1"/>
  <c r="AW11" i="7" s="1"/>
  <c r="BH11" i="7" s="1"/>
  <c r="BS11" i="7" s="1"/>
  <c r="CD11" i="7" s="1"/>
  <c r="CO11" i="7" s="1"/>
  <c r="CZ11" i="7" s="1"/>
  <c r="DK11" i="7" s="1"/>
  <c r="DV11" i="7" s="1"/>
  <c r="Z11" i="7"/>
  <c r="V11" i="7"/>
  <c r="AG11" i="7" s="1"/>
  <c r="AR11" i="7" s="1"/>
  <c r="BC11" i="7" s="1"/>
  <c r="BN11" i="7" s="1"/>
  <c r="BY11" i="7" s="1"/>
  <c r="CJ11" i="7" s="1"/>
  <c r="CU11" i="7" s="1"/>
  <c r="DF11" i="7" s="1"/>
  <c r="DQ11" i="7" s="1"/>
  <c r="EB11" i="7" s="1"/>
  <c r="U11" i="7"/>
  <c r="S11" i="7"/>
  <c r="Q11" i="7"/>
  <c r="R11" i="7" s="1"/>
  <c r="D37" i="7" s="1"/>
  <c r="P11" i="7"/>
  <c r="N11" i="7"/>
  <c r="Y11" i="7" s="1"/>
  <c r="AJ11" i="7" s="1"/>
  <c r="AU11" i="7" s="1"/>
  <c r="BF11" i="7" s="1"/>
  <c r="BQ11" i="7" s="1"/>
  <c r="CB11" i="7" s="1"/>
  <c r="CM11" i="7" s="1"/>
  <c r="CX11" i="7" s="1"/>
  <c r="DI11" i="7" s="1"/>
  <c r="DT11" i="7" s="1"/>
  <c r="M11" i="7"/>
  <c r="X11" i="7" s="1"/>
  <c r="AI11" i="7" s="1"/>
  <c r="AT11" i="7" s="1"/>
  <c r="BE11" i="7" s="1"/>
  <c r="BP11" i="7" s="1"/>
  <c r="CA11" i="7" s="1"/>
  <c r="CL11" i="7" s="1"/>
  <c r="CW11" i="7" s="1"/>
  <c r="DH11" i="7" s="1"/>
  <c r="DS11" i="7" s="1"/>
  <c r="L11" i="7"/>
  <c r="W11" i="7" s="1"/>
  <c r="AH11" i="7" s="1"/>
  <c r="AS11" i="7" s="1"/>
  <c r="BD11" i="7" s="1"/>
  <c r="BO11" i="7" s="1"/>
  <c r="BZ11" i="7" s="1"/>
  <c r="CK11" i="7" s="1"/>
  <c r="CV11" i="7" s="1"/>
  <c r="DG11" i="7" s="1"/>
  <c r="DR11" i="7" s="1"/>
  <c r="I11" i="7"/>
  <c r="H11" i="7"/>
  <c r="DY10" i="7"/>
  <c r="DN10" i="7"/>
  <c r="DC10" i="7"/>
  <c r="CR10" i="7"/>
  <c r="CG10" i="7"/>
  <c r="BV10" i="7"/>
  <c r="BK10" i="7"/>
  <c r="AZ10" i="7"/>
  <c r="AO10" i="7"/>
  <c r="AD10" i="7"/>
  <c r="AA10" i="7"/>
  <c r="AL10" i="7" s="1"/>
  <c r="AW10" i="7" s="1"/>
  <c r="BH10" i="7" s="1"/>
  <c r="BS10" i="7" s="1"/>
  <c r="CD10" i="7" s="1"/>
  <c r="CO10" i="7" s="1"/>
  <c r="CZ10" i="7" s="1"/>
  <c r="DK10" i="7" s="1"/>
  <c r="DV10" i="7" s="1"/>
  <c r="Y10" i="7"/>
  <c r="AJ10" i="7" s="1"/>
  <c r="AU10" i="7" s="1"/>
  <c r="BF10" i="7" s="1"/>
  <c r="BQ10" i="7" s="1"/>
  <c r="CB10" i="7" s="1"/>
  <c r="CM10" i="7" s="1"/>
  <c r="CX10" i="7" s="1"/>
  <c r="DI10" i="7" s="1"/>
  <c r="DT10" i="7" s="1"/>
  <c r="V10" i="7"/>
  <c r="AG10" i="7" s="1"/>
  <c r="AR10" i="7" s="1"/>
  <c r="BC10" i="7" s="1"/>
  <c r="BN10" i="7" s="1"/>
  <c r="BY10" i="7" s="1"/>
  <c r="CJ10" i="7" s="1"/>
  <c r="CU10" i="7" s="1"/>
  <c r="DF10" i="7" s="1"/>
  <c r="DQ10" i="7" s="1"/>
  <c r="EB10" i="7" s="1"/>
  <c r="S10" i="7"/>
  <c r="Q10" i="7"/>
  <c r="AB10" i="7" s="1"/>
  <c r="AM10" i="7" s="1"/>
  <c r="P10" i="7"/>
  <c r="O10" i="7"/>
  <c r="Z10" i="7" s="1"/>
  <c r="AK10" i="7" s="1"/>
  <c r="AV10" i="7" s="1"/>
  <c r="BG10" i="7" s="1"/>
  <c r="BR10" i="7" s="1"/>
  <c r="CC10" i="7" s="1"/>
  <c r="CN10" i="7" s="1"/>
  <c r="CY10" i="7" s="1"/>
  <c r="DJ10" i="7" s="1"/>
  <c r="DU10" i="7" s="1"/>
  <c r="N10" i="7"/>
  <c r="M10" i="7"/>
  <c r="X10" i="7" s="1"/>
  <c r="AI10" i="7" s="1"/>
  <c r="AT10" i="7" s="1"/>
  <c r="BE10" i="7" s="1"/>
  <c r="BP10" i="7" s="1"/>
  <c r="CA10" i="7" s="1"/>
  <c r="CL10" i="7" s="1"/>
  <c r="CW10" i="7" s="1"/>
  <c r="DH10" i="7" s="1"/>
  <c r="DS10" i="7" s="1"/>
  <c r="L10" i="7"/>
  <c r="W10" i="7" s="1"/>
  <c r="AH10" i="7" s="1"/>
  <c r="AS10" i="7" s="1"/>
  <c r="BD10" i="7" s="1"/>
  <c r="BO10" i="7" s="1"/>
  <c r="BZ10" i="7" s="1"/>
  <c r="CK10" i="7" s="1"/>
  <c r="CV10" i="7" s="1"/>
  <c r="DG10" i="7" s="1"/>
  <c r="DR10" i="7" s="1"/>
  <c r="I10" i="7"/>
  <c r="H10" i="7"/>
  <c r="DY9" i="7"/>
  <c r="DN9" i="7"/>
  <c r="DC9" i="7"/>
  <c r="CR9" i="7"/>
  <c r="CG9" i="7"/>
  <c r="BV9" i="7"/>
  <c r="BK9" i="7"/>
  <c r="AZ9" i="7"/>
  <c r="AO9" i="7"/>
  <c r="AD9" i="7"/>
  <c r="AB9" i="7"/>
  <c r="AM9" i="7" s="1"/>
  <c r="X9" i="7"/>
  <c r="AI9" i="7" s="1"/>
  <c r="AT9" i="7" s="1"/>
  <c r="BE9" i="7" s="1"/>
  <c r="BP9" i="7" s="1"/>
  <c r="CA9" i="7" s="1"/>
  <c r="CL9" i="7" s="1"/>
  <c r="CW9" i="7" s="1"/>
  <c r="DH9" i="7" s="1"/>
  <c r="DS9" i="7" s="1"/>
  <c r="V9" i="7"/>
  <c r="AG9" i="7" s="1"/>
  <c r="AR9" i="7" s="1"/>
  <c r="BC9" i="7" s="1"/>
  <c r="BN9" i="7" s="1"/>
  <c r="BY9" i="7" s="1"/>
  <c r="CJ9" i="7" s="1"/>
  <c r="CU9" i="7" s="1"/>
  <c r="DF9" i="7" s="1"/>
  <c r="DQ9" i="7" s="1"/>
  <c r="EB9" i="7" s="1"/>
  <c r="S9" i="7"/>
  <c r="R9" i="7"/>
  <c r="D35" i="7" s="1"/>
  <c r="Q9" i="7"/>
  <c r="P9" i="7"/>
  <c r="AA9" i="7" s="1"/>
  <c r="AL9" i="7" s="1"/>
  <c r="AW9" i="7" s="1"/>
  <c r="BH9" i="7" s="1"/>
  <c r="BS9" i="7" s="1"/>
  <c r="CD9" i="7" s="1"/>
  <c r="CO9" i="7" s="1"/>
  <c r="CZ9" i="7" s="1"/>
  <c r="DK9" i="7" s="1"/>
  <c r="DV9" i="7" s="1"/>
  <c r="O9" i="7"/>
  <c r="Z9" i="7" s="1"/>
  <c r="AK9" i="7" s="1"/>
  <c r="AV9" i="7" s="1"/>
  <c r="BG9" i="7" s="1"/>
  <c r="BR9" i="7" s="1"/>
  <c r="CC9" i="7" s="1"/>
  <c r="CN9" i="7" s="1"/>
  <c r="CY9" i="7" s="1"/>
  <c r="DJ9" i="7" s="1"/>
  <c r="DU9" i="7" s="1"/>
  <c r="N9" i="7"/>
  <c r="Y9" i="7" s="1"/>
  <c r="AJ9" i="7" s="1"/>
  <c r="AU9" i="7" s="1"/>
  <c r="BF9" i="7" s="1"/>
  <c r="BQ9" i="7" s="1"/>
  <c r="CB9" i="7" s="1"/>
  <c r="CM9" i="7" s="1"/>
  <c r="CX9" i="7" s="1"/>
  <c r="DI9" i="7" s="1"/>
  <c r="DT9" i="7" s="1"/>
  <c r="M9" i="7"/>
  <c r="L9" i="7"/>
  <c r="W9" i="7" s="1"/>
  <c r="AH9" i="7" s="1"/>
  <c r="AS9" i="7" s="1"/>
  <c r="BD9" i="7" s="1"/>
  <c r="BO9" i="7" s="1"/>
  <c r="BZ9" i="7" s="1"/>
  <c r="CK9" i="7" s="1"/>
  <c r="CV9" i="7" s="1"/>
  <c r="DG9" i="7" s="1"/>
  <c r="DR9" i="7" s="1"/>
  <c r="I9" i="7"/>
  <c r="H9" i="7"/>
  <c r="DY8" i="7"/>
  <c r="DN8" i="7"/>
  <c r="DC8" i="7"/>
  <c r="CR8" i="7"/>
  <c r="CG8" i="7"/>
  <c r="BV8" i="7"/>
  <c r="BK8" i="7"/>
  <c r="AZ8" i="7"/>
  <c r="AO8" i="7"/>
  <c r="AD8" i="7"/>
  <c r="AA8" i="7"/>
  <c r="AL8" i="7" s="1"/>
  <c r="AW8" i="7" s="1"/>
  <c r="BH8" i="7" s="1"/>
  <c r="BS8" i="7" s="1"/>
  <c r="CD8" i="7" s="1"/>
  <c r="CO8" i="7" s="1"/>
  <c r="CZ8" i="7" s="1"/>
  <c r="DK8" i="7" s="1"/>
  <c r="DV8" i="7" s="1"/>
  <c r="V8" i="7"/>
  <c r="AG8" i="7" s="1"/>
  <c r="AR8" i="7" s="1"/>
  <c r="BC8" i="7" s="1"/>
  <c r="BN8" i="7" s="1"/>
  <c r="BY8" i="7" s="1"/>
  <c r="CJ8" i="7" s="1"/>
  <c r="CU8" i="7" s="1"/>
  <c r="DF8" i="7" s="1"/>
  <c r="DQ8" i="7" s="1"/>
  <c r="EB8" i="7" s="1"/>
  <c r="S8" i="7"/>
  <c r="Q8" i="7"/>
  <c r="P8" i="7"/>
  <c r="O8" i="7"/>
  <c r="Z8" i="7" s="1"/>
  <c r="AK8" i="7" s="1"/>
  <c r="AV8" i="7" s="1"/>
  <c r="BG8" i="7" s="1"/>
  <c r="BR8" i="7" s="1"/>
  <c r="CC8" i="7" s="1"/>
  <c r="CN8" i="7" s="1"/>
  <c r="CY8" i="7" s="1"/>
  <c r="DJ8" i="7" s="1"/>
  <c r="DU8" i="7" s="1"/>
  <c r="N8" i="7"/>
  <c r="Y8" i="7" s="1"/>
  <c r="AJ8" i="7" s="1"/>
  <c r="AU8" i="7" s="1"/>
  <c r="BF8" i="7" s="1"/>
  <c r="BQ8" i="7" s="1"/>
  <c r="CB8" i="7" s="1"/>
  <c r="CM8" i="7" s="1"/>
  <c r="CX8" i="7" s="1"/>
  <c r="DI8" i="7" s="1"/>
  <c r="DT8" i="7" s="1"/>
  <c r="M8" i="7"/>
  <c r="X8" i="7" s="1"/>
  <c r="AI8" i="7" s="1"/>
  <c r="AT8" i="7" s="1"/>
  <c r="BE8" i="7" s="1"/>
  <c r="BP8" i="7" s="1"/>
  <c r="CA8" i="7" s="1"/>
  <c r="CL8" i="7" s="1"/>
  <c r="CW8" i="7" s="1"/>
  <c r="DH8" i="7" s="1"/>
  <c r="DS8" i="7" s="1"/>
  <c r="L8" i="7"/>
  <c r="W8" i="7" s="1"/>
  <c r="AH8" i="7" s="1"/>
  <c r="AS8" i="7" s="1"/>
  <c r="BD8" i="7" s="1"/>
  <c r="BO8" i="7" s="1"/>
  <c r="BZ8" i="7" s="1"/>
  <c r="CK8" i="7" s="1"/>
  <c r="CV8" i="7" s="1"/>
  <c r="DG8" i="7" s="1"/>
  <c r="DR8" i="7" s="1"/>
  <c r="I8" i="7"/>
  <c r="H8" i="7"/>
  <c r="C34" i="7" s="1"/>
  <c r="DY7" i="7"/>
  <c r="DN7" i="7"/>
  <c r="DC7" i="7"/>
  <c r="CR7" i="7"/>
  <c r="CG7" i="7"/>
  <c r="BV7" i="7"/>
  <c r="BK7" i="7"/>
  <c r="AZ7" i="7"/>
  <c r="AO7" i="7"/>
  <c r="AD7" i="7"/>
  <c r="AB7" i="7"/>
  <c r="V7" i="7"/>
  <c r="AG7" i="7" s="1"/>
  <c r="AR7" i="7" s="1"/>
  <c r="BC7" i="7" s="1"/>
  <c r="BN7" i="7" s="1"/>
  <c r="BY7" i="7" s="1"/>
  <c r="CJ7" i="7" s="1"/>
  <c r="CU7" i="7" s="1"/>
  <c r="DF7" i="7" s="1"/>
  <c r="DQ7" i="7" s="1"/>
  <c r="EB7" i="7" s="1"/>
  <c r="T7" i="7"/>
  <c r="S7" i="7"/>
  <c r="Q7" i="7"/>
  <c r="P7" i="7"/>
  <c r="AA7" i="7" s="1"/>
  <c r="AL7" i="7" s="1"/>
  <c r="AW7" i="7" s="1"/>
  <c r="BH7" i="7" s="1"/>
  <c r="BS7" i="7" s="1"/>
  <c r="CD7" i="7" s="1"/>
  <c r="CO7" i="7" s="1"/>
  <c r="CZ7" i="7" s="1"/>
  <c r="DK7" i="7" s="1"/>
  <c r="DV7" i="7" s="1"/>
  <c r="O7" i="7"/>
  <c r="Z7" i="7" s="1"/>
  <c r="AK7" i="7" s="1"/>
  <c r="AV7" i="7" s="1"/>
  <c r="BG7" i="7" s="1"/>
  <c r="BR7" i="7" s="1"/>
  <c r="CC7" i="7" s="1"/>
  <c r="CN7" i="7" s="1"/>
  <c r="CY7" i="7" s="1"/>
  <c r="DJ7" i="7" s="1"/>
  <c r="DU7" i="7" s="1"/>
  <c r="N7" i="7"/>
  <c r="Y7" i="7" s="1"/>
  <c r="AJ7" i="7" s="1"/>
  <c r="AU7" i="7" s="1"/>
  <c r="BF7" i="7" s="1"/>
  <c r="BQ7" i="7" s="1"/>
  <c r="CB7" i="7" s="1"/>
  <c r="CM7" i="7" s="1"/>
  <c r="CX7" i="7" s="1"/>
  <c r="DI7" i="7" s="1"/>
  <c r="DT7" i="7" s="1"/>
  <c r="M7" i="7"/>
  <c r="X7" i="7" s="1"/>
  <c r="AI7" i="7" s="1"/>
  <c r="AT7" i="7" s="1"/>
  <c r="BE7" i="7" s="1"/>
  <c r="BP7" i="7" s="1"/>
  <c r="CA7" i="7" s="1"/>
  <c r="CL7" i="7" s="1"/>
  <c r="CW7" i="7" s="1"/>
  <c r="DH7" i="7" s="1"/>
  <c r="DS7" i="7" s="1"/>
  <c r="L7" i="7"/>
  <c r="W7" i="7" s="1"/>
  <c r="AH7" i="7" s="1"/>
  <c r="AS7" i="7" s="1"/>
  <c r="BD7" i="7" s="1"/>
  <c r="BO7" i="7" s="1"/>
  <c r="BZ7" i="7" s="1"/>
  <c r="CK7" i="7" s="1"/>
  <c r="CV7" i="7" s="1"/>
  <c r="DG7" i="7" s="1"/>
  <c r="DR7" i="7" s="1"/>
  <c r="J7" i="7"/>
  <c r="I7" i="7"/>
  <c r="H7" i="7"/>
  <c r="C33" i="7" s="1"/>
  <c r="DY6" i="7"/>
  <c r="DN6" i="7"/>
  <c r="DC6" i="7"/>
  <c r="CR6" i="7"/>
  <c r="CG6" i="7"/>
  <c r="BV6" i="7"/>
  <c r="BK6" i="7"/>
  <c r="AZ6" i="7"/>
  <c r="AO6" i="7"/>
  <c r="AD6" i="7"/>
  <c r="V6" i="7"/>
  <c r="AG6" i="7" s="1"/>
  <c r="AR6" i="7" s="1"/>
  <c r="BC6" i="7" s="1"/>
  <c r="BN6" i="7" s="1"/>
  <c r="BY6" i="7" s="1"/>
  <c r="CJ6" i="7" s="1"/>
  <c r="CU6" i="7" s="1"/>
  <c r="DF6" i="7" s="1"/>
  <c r="DQ6" i="7" s="1"/>
  <c r="EB6" i="7" s="1"/>
  <c r="S6" i="7"/>
  <c r="Q6" i="7"/>
  <c r="AB6" i="7" s="1"/>
  <c r="P6" i="7"/>
  <c r="AA6" i="7" s="1"/>
  <c r="AL6" i="7" s="1"/>
  <c r="AW6" i="7" s="1"/>
  <c r="BH6" i="7" s="1"/>
  <c r="BS6" i="7" s="1"/>
  <c r="CD6" i="7" s="1"/>
  <c r="CO6" i="7" s="1"/>
  <c r="CZ6" i="7" s="1"/>
  <c r="DK6" i="7" s="1"/>
  <c r="DV6" i="7" s="1"/>
  <c r="O6" i="7"/>
  <c r="Z6" i="7" s="1"/>
  <c r="AK6" i="7" s="1"/>
  <c r="AV6" i="7" s="1"/>
  <c r="BG6" i="7" s="1"/>
  <c r="BR6" i="7" s="1"/>
  <c r="CC6" i="7" s="1"/>
  <c r="CN6" i="7" s="1"/>
  <c r="CY6" i="7" s="1"/>
  <c r="DJ6" i="7" s="1"/>
  <c r="DU6" i="7" s="1"/>
  <c r="N6" i="7"/>
  <c r="Y6" i="7" s="1"/>
  <c r="AJ6" i="7" s="1"/>
  <c r="AU6" i="7" s="1"/>
  <c r="BF6" i="7" s="1"/>
  <c r="BQ6" i="7" s="1"/>
  <c r="CB6" i="7" s="1"/>
  <c r="CM6" i="7" s="1"/>
  <c r="CX6" i="7" s="1"/>
  <c r="DI6" i="7" s="1"/>
  <c r="DT6" i="7" s="1"/>
  <c r="M6" i="7"/>
  <c r="X6" i="7" s="1"/>
  <c r="AI6" i="7" s="1"/>
  <c r="AT6" i="7" s="1"/>
  <c r="BE6" i="7" s="1"/>
  <c r="BP6" i="7" s="1"/>
  <c r="CA6" i="7" s="1"/>
  <c r="CL6" i="7" s="1"/>
  <c r="CW6" i="7" s="1"/>
  <c r="DH6" i="7" s="1"/>
  <c r="DS6" i="7" s="1"/>
  <c r="L6" i="7"/>
  <c r="W6" i="7" s="1"/>
  <c r="AH6" i="7" s="1"/>
  <c r="AS6" i="7" s="1"/>
  <c r="BD6" i="7" s="1"/>
  <c r="BO6" i="7" s="1"/>
  <c r="BZ6" i="7" s="1"/>
  <c r="CK6" i="7" s="1"/>
  <c r="CV6" i="7" s="1"/>
  <c r="DG6" i="7" s="1"/>
  <c r="DR6" i="7" s="1"/>
  <c r="J6" i="7"/>
  <c r="I6" i="7"/>
  <c r="H6" i="7"/>
  <c r="C32" i="7" s="1"/>
  <c r="DY5" i="7"/>
  <c r="DN5" i="7"/>
  <c r="DC5" i="7"/>
  <c r="CR5" i="7"/>
  <c r="CG5" i="7"/>
  <c r="BV5" i="7"/>
  <c r="BK5" i="7"/>
  <c r="AZ5" i="7"/>
  <c r="AO5" i="7"/>
  <c r="AD5" i="7"/>
  <c r="AB5" i="7"/>
  <c r="AM5" i="7" s="1"/>
  <c r="V5" i="7"/>
  <c r="AG5" i="7" s="1"/>
  <c r="AR5" i="7" s="1"/>
  <c r="BC5" i="7" s="1"/>
  <c r="BN5" i="7" s="1"/>
  <c r="BY5" i="7" s="1"/>
  <c r="CJ5" i="7" s="1"/>
  <c r="CU5" i="7" s="1"/>
  <c r="DF5" i="7" s="1"/>
  <c r="DQ5" i="7" s="1"/>
  <c r="EB5" i="7" s="1"/>
  <c r="S5" i="7"/>
  <c r="Q5" i="7"/>
  <c r="P5" i="7"/>
  <c r="AA5" i="7" s="1"/>
  <c r="AL5" i="7" s="1"/>
  <c r="AW5" i="7" s="1"/>
  <c r="BH5" i="7" s="1"/>
  <c r="BS5" i="7" s="1"/>
  <c r="CD5" i="7" s="1"/>
  <c r="CO5" i="7" s="1"/>
  <c r="CZ5" i="7" s="1"/>
  <c r="DK5" i="7" s="1"/>
  <c r="DV5" i="7" s="1"/>
  <c r="O5" i="7"/>
  <c r="N5" i="7"/>
  <c r="Y5" i="7" s="1"/>
  <c r="AJ5" i="7" s="1"/>
  <c r="AU5" i="7" s="1"/>
  <c r="BF5" i="7" s="1"/>
  <c r="BQ5" i="7" s="1"/>
  <c r="CB5" i="7" s="1"/>
  <c r="CM5" i="7" s="1"/>
  <c r="CX5" i="7" s="1"/>
  <c r="DI5" i="7" s="1"/>
  <c r="DT5" i="7" s="1"/>
  <c r="M5" i="7"/>
  <c r="X5" i="7" s="1"/>
  <c r="AI5" i="7" s="1"/>
  <c r="AT5" i="7" s="1"/>
  <c r="BE5" i="7" s="1"/>
  <c r="BP5" i="7" s="1"/>
  <c r="CA5" i="7" s="1"/>
  <c r="CL5" i="7" s="1"/>
  <c r="CW5" i="7" s="1"/>
  <c r="DH5" i="7" s="1"/>
  <c r="DS5" i="7" s="1"/>
  <c r="L5" i="7"/>
  <c r="W5" i="7" s="1"/>
  <c r="AH5" i="7" s="1"/>
  <c r="AS5" i="7" s="1"/>
  <c r="BD5" i="7" s="1"/>
  <c r="BO5" i="7" s="1"/>
  <c r="BZ5" i="7" s="1"/>
  <c r="CK5" i="7" s="1"/>
  <c r="CV5" i="7" s="1"/>
  <c r="DG5" i="7" s="1"/>
  <c r="DR5" i="7" s="1"/>
  <c r="I5" i="7"/>
  <c r="H5" i="7"/>
  <c r="M70" i="6"/>
  <c r="G70" i="6"/>
  <c r="M69" i="6"/>
  <c r="G69" i="6"/>
  <c r="M68" i="6"/>
  <c r="G68" i="6"/>
  <c r="G71" i="6" s="1"/>
  <c r="M67" i="6"/>
  <c r="G67" i="6"/>
  <c r="M61" i="6"/>
  <c r="G61" i="6"/>
  <c r="G63" i="6" s="1"/>
  <c r="M60" i="6"/>
  <c r="G60" i="6"/>
  <c r="M54" i="6"/>
  <c r="G54" i="6"/>
  <c r="M53" i="6"/>
  <c r="G53" i="6"/>
  <c r="M52" i="6"/>
  <c r="G52" i="6"/>
  <c r="G56" i="6" s="1"/>
  <c r="M46" i="6"/>
  <c r="G46" i="6"/>
  <c r="M45" i="6"/>
  <c r="G45" i="6"/>
  <c r="M44" i="6"/>
  <c r="M48" i="6" s="1"/>
  <c r="G44" i="6"/>
  <c r="G39" i="6"/>
  <c r="G40" i="6" s="1"/>
  <c r="M38" i="6"/>
  <c r="G38" i="6"/>
  <c r="M37" i="6"/>
  <c r="G37" i="6"/>
  <c r="M32" i="6"/>
  <c r="G32" i="6"/>
  <c r="M31" i="6"/>
  <c r="G31" i="6"/>
  <c r="M30" i="6"/>
  <c r="G30" i="6"/>
  <c r="M29" i="6"/>
  <c r="G29" i="6"/>
  <c r="G33" i="6" s="1"/>
  <c r="G24" i="6"/>
  <c r="M23" i="6"/>
  <c r="G23" i="6"/>
  <c r="M22" i="6"/>
  <c r="M25" i="6" s="1"/>
  <c r="G22" i="6"/>
  <c r="M21" i="6"/>
  <c r="G21" i="6"/>
  <c r="M16" i="6"/>
  <c r="G16" i="6"/>
  <c r="M15" i="6"/>
  <c r="M14" i="6"/>
  <c r="G14" i="6"/>
  <c r="M13" i="6"/>
  <c r="G13" i="6"/>
  <c r="M7" i="6"/>
  <c r="G7" i="6"/>
  <c r="M6" i="6"/>
  <c r="G6" i="6"/>
  <c r="M5" i="6"/>
  <c r="M9" i="6" s="1"/>
  <c r="G5" i="6"/>
  <c r="G9" i="6" s="1"/>
  <c r="M106" i="5"/>
  <c r="L106" i="5"/>
  <c r="N106" i="5" s="1"/>
  <c r="G106" i="5"/>
  <c r="M105" i="5"/>
  <c r="L105" i="5"/>
  <c r="N105" i="5" s="1"/>
  <c r="G105" i="5"/>
  <c r="M104" i="5"/>
  <c r="L104" i="5"/>
  <c r="N104" i="5" s="1"/>
  <c r="G104" i="5"/>
  <c r="M103" i="5"/>
  <c r="L103" i="5"/>
  <c r="G103" i="5"/>
  <c r="M99" i="5"/>
  <c r="L99" i="5"/>
  <c r="N99" i="5" s="1"/>
  <c r="G99" i="5"/>
  <c r="M98" i="5"/>
  <c r="L98" i="5"/>
  <c r="N98" i="5" s="1"/>
  <c r="G98" i="5"/>
  <c r="M97" i="5"/>
  <c r="L97" i="5"/>
  <c r="N97" i="5" s="1"/>
  <c r="G97" i="5"/>
  <c r="M96" i="5"/>
  <c r="L96" i="5"/>
  <c r="G96" i="5"/>
  <c r="M92" i="5"/>
  <c r="L92" i="5"/>
  <c r="G92" i="5"/>
  <c r="M91" i="5"/>
  <c r="L91" i="5"/>
  <c r="N91" i="5" s="1"/>
  <c r="G91" i="5"/>
  <c r="M90" i="5"/>
  <c r="L90" i="5"/>
  <c r="N90" i="5" s="1"/>
  <c r="G90" i="5"/>
  <c r="M89" i="5"/>
  <c r="L89" i="5"/>
  <c r="G89" i="5"/>
  <c r="N85" i="5"/>
  <c r="M85" i="5"/>
  <c r="L85" i="5"/>
  <c r="G85" i="5"/>
  <c r="N84" i="5"/>
  <c r="M84" i="5"/>
  <c r="L84" i="5"/>
  <c r="G84" i="5"/>
  <c r="N83" i="5"/>
  <c r="M83" i="5"/>
  <c r="L83" i="5"/>
  <c r="G83" i="5"/>
  <c r="N82" i="5"/>
  <c r="M82" i="5"/>
  <c r="L82" i="5"/>
  <c r="G82" i="5"/>
  <c r="M80" i="5"/>
  <c r="G16" i="5" s="1"/>
  <c r="M78" i="5"/>
  <c r="L78" i="5"/>
  <c r="N78" i="5" s="1"/>
  <c r="G78" i="5"/>
  <c r="M77" i="5"/>
  <c r="L77" i="5"/>
  <c r="N77" i="5" s="1"/>
  <c r="G77" i="5"/>
  <c r="M76" i="5"/>
  <c r="L76" i="5"/>
  <c r="N76" i="5" s="1"/>
  <c r="G76" i="5"/>
  <c r="M75" i="5"/>
  <c r="L75" i="5"/>
  <c r="G75" i="5"/>
  <c r="M71" i="5"/>
  <c r="L71" i="5"/>
  <c r="N71" i="5" s="1"/>
  <c r="G71" i="5"/>
  <c r="M70" i="5"/>
  <c r="L70" i="5"/>
  <c r="N70" i="5" s="1"/>
  <c r="G70" i="5"/>
  <c r="M69" i="5"/>
  <c r="L69" i="5"/>
  <c r="N69" i="5" s="1"/>
  <c r="G69" i="5"/>
  <c r="M68" i="5"/>
  <c r="L68" i="5"/>
  <c r="G68" i="5"/>
  <c r="M64" i="5"/>
  <c r="L64" i="5"/>
  <c r="G64" i="5"/>
  <c r="M63" i="5"/>
  <c r="L63" i="5"/>
  <c r="N63" i="5" s="1"/>
  <c r="G63" i="5"/>
  <c r="M62" i="5"/>
  <c r="L62" i="5"/>
  <c r="N62" i="5" s="1"/>
  <c r="G62" i="5"/>
  <c r="M61" i="5"/>
  <c r="L61" i="5"/>
  <c r="G61" i="5"/>
  <c r="N57" i="5"/>
  <c r="M57" i="5"/>
  <c r="L57" i="5"/>
  <c r="G57" i="5"/>
  <c r="N56" i="5"/>
  <c r="M56" i="5"/>
  <c r="L56" i="5"/>
  <c r="G56" i="5"/>
  <c r="N55" i="5"/>
  <c r="M55" i="5"/>
  <c r="L55" i="5"/>
  <c r="G55" i="5"/>
  <c r="N54" i="5"/>
  <c r="M54" i="5"/>
  <c r="L54" i="5"/>
  <c r="G54" i="5"/>
  <c r="M52" i="5"/>
  <c r="C18" i="5" s="1"/>
  <c r="M50" i="5"/>
  <c r="L50" i="5"/>
  <c r="N50" i="5" s="1"/>
  <c r="G50" i="5"/>
  <c r="M49" i="5"/>
  <c r="L49" i="5"/>
  <c r="N49" i="5" s="1"/>
  <c r="G49" i="5"/>
  <c r="M48" i="5"/>
  <c r="L48" i="5"/>
  <c r="N48" i="5" s="1"/>
  <c r="G48" i="5"/>
  <c r="M47" i="5"/>
  <c r="L47" i="5"/>
  <c r="G47" i="5"/>
  <c r="M43" i="5"/>
  <c r="L43" i="5"/>
  <c r="N43" i="5" s="1"/>
  <c r="G43" i="5"/>
  <c r="M42" i="5"/>
  <c r="L42" i="5"/>
  <c r="N42" i="5" s="1"/>
  <c r="G42" i="5"/>
  <c r="M41" i="5"/>
  <c r="L41" i="5"/>
  <c r="N41" i="5" s="1"/>
  <c r="G41" i="5"/>
  <c r="M40" i="5"/>
  <c r="L40" i="5"/>
  <c r="G40" i="5"/>
  <c r="M36" i="5"/>
  <c r="L36" i="5"/>
  <c r="G36" i="5"/>
  <c r="M35" i="5"/>
  <c r="L35" i="5"/>
  <c r="N35" i="5" s="1"/>
  <c r="G35" i="5"/>
  <c r="M34" i="5"/>
  <c r="L34" i="5"/>
  <c r="N34" i="5" s="1"/>
  <c r="G34" i="5"/>
  <c r="M33" i="5"/>
  <c r="L33" i="5"/>
  <c r="G33" i="5"/>
  <c r="N29" i="5"/>
  <c r="M29" i="5"/>
  <c r="L29" i="5"/>
  <c r="G29" i="5"/>
  <c r="N28" i="5"/>
  <c r="M28" i="5"/>
  <c r="L28" i="5"/>
  <c r="G28" i="5"/>
  <c r="N27" i="5"/>
  <c r="M27" i="5"/>
  <c r="L27" i="5"/>
  <c r="G27" i="5"/>
  <c r="N26" i="5"/>
  <c r="M26" i="5"/>
  <c r="L26" i="5"/>
  <c r="G26" i="5"/>
  <c r="M24" i="5"/>
  <c r="C14" i="5"/>
  <c r="L9" i="5"/>
  <c r="K9" i="5"/>
  <c r="G9" i="5"/>
  <c r="L8" i="5"/>
  <c r="K8" i="5"/>
  <c r="G8" i="5"/>
  <c r="L7" i="5"/>
  <c r="K7" i="5"/>
  <c r="G7" i="5"/>
  <c r="L6" i="5"/>
  <c r="K6" i="5"/>
  <c r="G6" i="5"/>
  <c r="L5" i="5"/>
  <c r="K5" i="5"/>
  <c r="G5" i="5"/>
  <c r="L4" i="5"/>
  <c r="K4" i="5"/>
  <c r="G4" i="5"/>
  <c r="L987" i="4"/>
  <c r="D987" i="4" s="1"/>
  <c r="I969" i="4" s="1"/>
  <c r="Q986" i="4"/>
  <c r="P986" i="4"/>
  <c r="O986" i="4"/>
  <c r="H986" i="4"/>
  <c r="G986" i="4"/>
  <c r="Q985" i="4"/>
  <c r="P985" i="4"/>
  <c r="O985" i="4"/>
  <c r="H985" i="4"/>
  <c r="G985" i="4"/>
  <c r="Q984" i="4"/>
  <c r="P984" i="4"/>
  <c r="O984" i="4"/>
  <c r="H984" i="4"/>
  <c r="G984" i="4"/>
  <c r="Q983" i="4"/>
  <c r="P983" i="4"/>
  <c r="O983" i="4"/>
  <c r="H983" i="4"/>
  <c r="G983" i="4"/>
  <c r="Q982" i="4"/>
  <c r="P982" i="4"/>
  <c r="O982" i="4"/>
  <c r="H982" i="4"/>
  <c r="G982" i="4"/>
  <c r="Q981" i="4"/>
  <c r="P981" i="4"/>
  <c r="O981" i="4"/>
  <c r="H981" i="4"/>
  <c r="G981" i="4"/>
  <c r="Q980" i="4"/>
  <c r="P980" i="4"/>
  <c r="O980" i="4"/>
  <c r="H980" i="4"/>
  <c r="G980" i="4"/>
  <c r="Q979" i="4"/>
  <c r="P979" i="4"/>
  <c r="O979" i="4"/>
  <c r="H979" i="4"/>
  <c r="G979" i="4"/>
  <c r="Q978" i="4"/>
  <c r="P978" i="4"/>
  <c r="O978" i="4"/>
  <c r="H978" i="4"/>
  <c r="G978" i="4"/>
  <c r="Q977" i="4"/>
  <c r="P977" i="4"/>
  <c r="O977" i="4"/>
  <c r="H977" i="4"/>
  <c r="G977" i="4"/>
  <c r="Q976" i="4"/>
  <c r="P976" i="4"/>
  <c r="O976" i="4"/>
  <c r="H976" i="4"/>
  <c r="G976" i="4"/>
  <c r="Q975" i="4"/>
  <c r="P975" i="4"/>
  <c r="O975" i="4"/>
  <c r="H975" i="4"/>
  <c r="G975" i="4"/>
  <c r="Q974" i="4"/>
  <c r="P974" i="4"/>
  <c r="O974" i="4"/>
  <c r="H974" i="4"/>
  <c r="G974" i="4"/>
  <c r="Q973" i="4"/>
  <c r="P973" i="4"/>
  <c r="O973" i="4"/>
  <c r="H973" i="4"/>
  <c r="G973" i="4"/>
  <c r="Q972" i="4"/>
  <c r="P972" i="4"/>
  <c r="O972" i="4"/>
  <c r="H972" i="4"/>
  <c r="G972" i="4"/>
  <c r="Q971" i="4"/>
  <c r="P971" i="4"/>
  <c r="O971" i="4"/>
  <c r="H971" i="4"/>
  <c r="G971" i="4"/>
  <c r="Q970" i="4"/>
  <c r="P970" i="4"/>
  <c r="O970" i="4"/>
  <c r="H970" i="4"/>
  <c r="G970" i="4"/>
  <c r="Q969" i="4"/>
  <c r="P969" i="4"/>
  <c r="O969" i="4"/>
  <c r="H969" i="4"/>
  <c r="G969" i="4"/>
  <c r="Q968" i="4"/>
  <c r="P968" i="4"/>
  <c r="O968" i="4"/>
  <c r="H968" i="4"/>
  <c r="G968" i="4"/>
  <c r="Q967" i="4"/>
  <c r="P967" i="4"/>
  <c r="O967" i="4"/>
  <c r="H967" i="4"/>
  <c r="G967" i="4"/>
  <c r="L965" i="4"/>
  <c r="D965" i="4"/>
  <c r="Q964" i="4"/>
  <c r="P964" i="4"/>
  <c r="O964" i="4"/>
  <c r="H964" i="4"/>
  <c r="G964" i="4"/>
  <c r="Q963" i="4"/>
  <c r="P963" i="4"/>
  <c r="O963" i="4"/>
  <c r="H963" i="4"/>
  <c r="G963" i="4"/>
  <c r="Q962" i="4"/>
  <c r="P962" i="4"/>
  <c r="O962" i="4"/>
  <c r="H962" i="4"/>
  <c r="G962" i="4"/>
  <c r="Q961" i="4"/>
  <c r="P961" i="4"/>
  <c r="O961" i="4"/>
  <c r="H961" i="4"/>
  <c r="G961" i="4"/>
  <c r="Q960" i="4"/>
  <c r="P960" i="4"/>
  <c r="O960" i="4"/>
  <c r="H960" i="4"/>
  <c r="G960" i="4"/>
  <c r="Q959" i="4"/>
  <c r="P959" i="4"/>
  <c r="O959" i="4"/>
  <c r="H959" i="4"/>
  <c r="G959" i="4"/>
  <c r="Q958" i="4"/>
  <c r="P958" i="4"/>
  <c r="O958" i="4"/>
  <c r="H958" i="4"/>
  <c r="G958" i="4"/>
  <c r="Q957" i="4"/>
  <c r="P957" i="4"/>
  <c r="O957" i="4"/>
  <c r="H957" i="4"/>
  <c r="G957" i="4"/>
  <c r="Q956" i="4"/>
  <c r="P956" i="4"/>
  <c r="O956" i="4"/>
  <c r="H956" i="4"/>
  <c r="G956" i="4"/>
  <c r="Q955" i="4"/>
  <c r="P955" i="4"/>
  <c r="O955" i="4"/>
  <c r="H955" i="4"/>
  <c r="G955" i="4"/>
  <c r="Q954" i="4"/>
  <c r="P954" i="4"/>
  <c r="O954" i="4"/>
  <c r="H954" i="4"/>
  <c r="G954" i="4"/>
  <c r="Q953" i="4"/>
  <c r="P953" i="4"/>
  <c r="O953" i="4"/>
  <c r="H953" i="4"/>
  <c r="G953" i="4"/>
  <c r="Q952" i="4"/>
  <c r="P952" i="4"/>
  <c r="O952" i="4"/>
  <c r="H952" i="4"/>
  <c r="G952" i="4"/>
  <c r="Q951" i="4"/>
  <c r="P951" i="4"/>
  <c r="O951" i="4"/>
  <c r="H951" i="4"/>
  <c r="G951" i="4"/>
  <c r="Q950" i="4"/>
  <c r="P950" i="4"/>
  <c r="O950" i="4"/>
  <c r="H950" i="4"/>
  <c r="G950" i="4"/>
  <c r="Q949" i="4"/>
  <c r="P949" i="4"/>
  <c r="O949" i="4"/>
  <c r="H949" i="4"/>
  <c r="G949" i="4"/>
  <c r="Q948" i="4"/>
  <c r="P948" i="4"/>
  <c r="O948" i="4"/>
  <c r="H948" i="4"/>
  <c r="G948" i="4"/>
  <c r="Q947" i="4"/>
  <c r="P947" i="4"/>
  <c r="O947" i="4"/>
  <c r="H947" i="4"/>
  <c r="G947" i="4"/>
  <c r="Q946" i="4"/>
  <c r="P946" i="4"/>
  <c r="O946" i="4"/>
  <c r="H946" i="4"/>
  <c r="G946" i="4"/>
  <c r="Q945" i="4"/>
  <c r="P945" i="4"/>
  <c r="O945" i="4"/>
  <c r="H945" i="4"/>
  <c r="G945" i="4"/>
  <c r="L943" i="4"/>
  <c r="D943" i="4" s="1"/>
  <c r="Q942" i="4"/>
  <c r="P942" i="4"/>
  <c r="O942" i="4"/>
  <c r="H942" i="4"/>
  <c r="G942" i="4"/>
  <c r="Q941" i="4"/>
  <c r="P941" i="4"/>
  <c r="O941" i="4"/>
  <c r="H941" i="4"/>
  <c r="G941" i="4"/>
  <c r="Q940" i="4"/>
  <c r="P940" i="4"/>
  <c r="O940" i="4"/>
  <c r="H940" i="4"/>
  <c r="G940" i="4"/>
  <c r="Q939" i="4"/>
  <c r="P939" i="4"/>
  <c r="O939" i="4"/>
  <c r="H939" i="4"/>
  <c r="G939" i="4"/>
  <c r="Q938" i="4"/>
  <c r="P938" i="4"/>
  <c r="O938" i="4"/>
  <c r="H938" i="4"/>
  <c r="G938" i="4"/>
  <c r="Q937" i="4"/>
  <c r="P937" i="4"/>
  <c r="O937" i="4"/>
  <c r="H937" i="4"/>
  <c r="G937" i="4"/>
  <c r="Q936" i="4"/>
  <c r="P936" i="4"/>
  <c r="O936" i="4"/>
  <c r="H936" i="4"/>
  <c r="G936" i="4"/>
  <c r="Q935" i="4"/>
  <c r="P935" i="4"/>
  <c r="O935" i="4"/>
  <c r="H935" i="4"/>
  <c r="G935" i="4"/>
  <c r="Q934" i="4"/>
  <c r="P934" i="4"/>
  <c r="O934" i="4"/>
  <c r="H934" i="4"/>
  <c r="G934" i="4"/>
  <c r="Q933" i="4"/>
  <c r="P933" i="4"/>
  <c r="O933" i="4"/>
  <c r="H933" i="4"/>
  <c r="G933" i="4"/>
  <c r="Q932" i="4"/>
  <c r="P932" i="4"/>
  <c r="O932" i="4"/>
  <c r="H932" i="4"/>
  <c r="G932" i="4"/>
  <c r="Q931" i="4"/>
  <c r="P931" i="4"/>
  <c r="O931" i="4"/>
  <c r="H931" i="4"/>
  <c r="G931" i="4"/>
  <c r="Q930" i="4"/>
  <c r="P930" i="4"/>
  <c r="O930" i="4"/>
  <c r="I930" i="4"/>
  <c r="H930" i="4"/>
  <c r="G930" i="4"/>
  <c r="Q929" i="4"/>
  <c r="P929" i="4"/>
  <c r="O929" i="4"/>
  <c r="H929" i="4"/>
  <c r="G929" i="4"/>
  <c r="Q928" i="4"/>
  <c r="P928" i="4"/>
  <c r="O928" i="4"/>
  <c r="H928" i="4"/>
  <c r="G928" i="4"/>
  <c r="Q927" i="4"/>
  <c r="P927" i="4"/>
  <c r="O927" i="4"/>
  <c r="H927" i="4"/>
  <c r="G927" i="4"/>
  <c r="Q926" i="4"/>
  <c r="P926" i="4"/>
  <c r="O926" i="4"/>
  <c r="H926" i="4"/>
  <c r="G926" i="4"/>
  <c r="Q925" i="4"/>
  <c r="P925" i="4"/>
  <c r="O925" i="4"/>
  <c r="H925" i="4"/>
  <c r="G925" i="4"/>
  <c r="Q924" i="4"/>
  <c r="P924" i="4"/>
  <c r="O924" i="4"/>
  <c r="H924" i="4"/>
  <c r="G924" i="4"/>
  <c r="Q923" i="4"/>
  <c r="P923" i="4"/>
  <c r="O923" i="4"/>
  <c r="H923" i="4"/>
  <c r="G923" i="4"/>
  <c r="L921" i="4"/>
  <c r="D921" i="4"/>
  <c r="Q920" i="4"/>
  <c r="P920" i="4"/>
  <c r="O920" i="4"/>
  <c r="H920" i="4"/>
  <c r="G920" i="4"/>
  <c r="Q919" i="4"/>
  <c r="P919" i="4"/>
  <c r="O919" i="4"/>
  <c r="H919" i="4"/>
  <c r="G919" i="4"/>
  <c r="Q918" i="4"/>
  <c r="P918" i="4"/>
  <c r="O918" i="4"/>
  <c r="H918" i="4"/>
  <c r="G918" i="4"/>
  <c r="Q917" i="4"/>
  <c r="P917" i="4"/>
  <c r="O917" i="4"/>
  <c r="H917" i="4"/>
  <c r="G917" i="4"/>
  <c r="Q916" i="4"/>
  <c r="P916" i="4"/>
  <c r="O916" i="4"/>
  <c r="H916" i="4"/>
  <c r="G916" i="4"/>
  <c r="Q915" i="4"/>
  <c r="P915" i="4"/>
  <c r="O915" i="4"/>
  <c r="H915" i="4"/>
  <c r="G915" i="4"/>
  <c r="Q914" i="4"/>
  <c r="P914" i="4"/>
  <c r="O914" i="4"/>
  <c r="H914" i="4"/>
  <c r="G914" i="4"/>
  <c r="Q913" i="4"/>
  <c r="P913" i="4"/>
  <c r="O913" i="4"/>
  <c r="H913" i="4"/>
  <c r="G913" i="4"/>
  <c r="Q912" i="4"/>
  <c r="P912" i="4"/>
  <c r="O912" i="4"/>
  <c r="H912" i="4"/>
  <c r="G912" i="4"/>
  <c r="Q911" i="4"/>
  <c r="P911" i="4"/>
  <c r="O911" i="4"/>
  <c r="H911" i="4"/>
  <c r="G911" i="4"/>
  <c r="Q910" i="4"/>
  <c r="P910" i="4"/>
  <c r="O910" i="4"/>
  <c r="H910" i="4"/>
  <c r="G910" i="4"/>
  <c r="Q909" i="4"/>
  <c r="P909" i="4"/>
  <c r="O909" i="4"/>
  <c r="H909" i="4"/>
  <c r="G909" i="4"/>
  <c r="Q908" i="4"/>
  <c r="P908" i="4"/>
  <c r="O908" i="4"/>
  <c r="H908" i="4"/>
  <c r="G908" i="4"/>
  <c r="Q907" i="4"/>
  <c r="P907" i="4"/>
  <c r="O907" i="4"/>
  <c r="H907" i="4"/>
  <c r="G907" i="4"/>
  <c r="Q906" i="4"/>
  <c r="P906" i="4"/>
  <c r="O906" i="4"/>
  <c r="H906" i="4"/>
  <c r="G906" i="4"/>
  <c r="Q905" i="4"/>
  <c r="P905" i="4"/>
  <c r="O905" i="4"/>
  <c r="H905" i="4"/>
  <c r="G905" i="4"/>
  <c r="Q904" i="4"/>
  <c r="P904" i="4"/>
  <c r="O904" i="4"/>
  <c r="H904" i="4"/>
  <c r="G904" i="4"/>
  <c r="Q903" i="4"/>
  <c r="P903" i="4"/>
  <c r="O903" i="4"/>
  <c r="H903" i="4"/>
  <c r="G903" i="4"/>
  <c r="Q902" i="4"/>
  <c r="P902" i="4"/>
  <c r="O902" i="4"/>
  <c r="H902" i="4"/>
  <c r="G902" i="4"/>
  <c r="Q901" i="4"/>
  <c r="P901" i="4"/>
  <c r="O901" i="4"/>
  <c r="H901" i="4"/>
  <c r="G901" i="4"/>
  <c r="G921" i="4" s="1"/>
  <c r="L899" i="4"/>
  <c r="D899" i="4" s="1"/>
  <c r="Q898" i="4"/>
  <c r="P898" i="4"/>
  <c r="O898" i="4"/>
  <c r="H898" i="4"/>
  <c r="G898" i="4"/>
  <c r="Q897" i="4"/>
  <c r="P897" i="4"/>
  <c r="O897" i="4"/>
  <c r="H897" i="4"/>
  <c r="G897" i="4"/>
  <c r="Q896" i="4"/>
  <c r="P896" i="4"/>
  <c r="O896" i="4"/>
  <c r="H896" i="4"/>
  <c r="G896" i="4"/>
  <c r="Q895" i="4"/>
  <c r="P895" i="4"/>
  <c r="O895" i="4"/>
  <c r="H895" i="4"/>
  <c r="G895" i="4"/>
  <c r="Q894" i="4"/>
  <c r="P894" i="4"/>
  <c r="O894" i="4"/>
  <c r="H894" i="4"/>
  <c r="G894" i="4"/>
  <c r="Q893" i="4"/>
  <c r="P893" i="4"/>
  <c r="O893" i="4"/>
  <c r="H893" i="4"/>
  <c r="G893" i="4"/>
  <c r="Q892" i="4"/>
  <c r="P892" i="4"/>
  <c r="O892" i="4"/>
  <c r="H892" i="4"/>
  <c r="G892" i="4"/>
  <c r="Q891" i="4"/>
  <c r="P891" i="4"/>
  <c r="O891" i="4"/>
  <c r="H891" i="4"/>
  <c r="G891" i="4"/>
  <c r="Q890" i="4"/>
  <c r="P890" i="4"/>
  <c r="O890" i="4"/>
  <c r="H890" i="4"/>
  <c r="G890" i="4"/>
  <c r="Q889" i="4"/>
  <c r="P889" i="4"/>
  <c r="O889" i="4"/>
  <c r="H889" i="4"/>
  <c r="G889" i="4"/>
  <c r="Q888" i="4"/>
  <c r="P888" i="4"/>
  <c r="O888" i="4"/>
  <c r="H888" i="4"/>
  <c r="G888" i="4"/>
  <c r="Q887" i="4"/>
  <c r="P887" i="4"/>
  <c r="O887" i="4"/>
  <c r="H887" i="4"/>
  <c r="G887" i="4"/>
  <c r="Q886" i="4"/>
  <c r="P886" i="4"/>
  <c r="O886" i="4"/>
  <c r="H886" i="4"/>
  <c r="G886" i="4"/>
  <c r="Q885" i="4"/>
  <c r="P885" i="4"/>
  <c r="O885" i="4"/>
  <c r="H885" i="4"/>
  <c r="G885" i="4"/>
  <c r="Q884" i="4"/>
  <c r="P884" i="4"/>
  <c r="O884" i="4"/>
  <c r="H884" i="4"/>
  <c r="G884" i="4"/>
  <c r="Q883" i="4"/>
  <c r="P883" i="4"/>
  <c r="O883" i="4"/>
  <c r="H883" i="4"/>
  <c r="G883" i="4"/>
  <c r="Q882" i="4"/>
  <c r="P882" i="4"/>
  <c r="O882" i="4"/>
  <c r="H882" i="4"/>
  <c r="G882" i="4"/>
  <c r="Q881" i="4"/>
  <c r="P881" i="4"/>
  <c r="O881" i="4"/>
  <c r="I881" i="4"/>
  <c r="H881" i="4"/>
  <c r="G881" i="4"/>
  <c r="Q880" i="4"/>
  <c r="P880" i="4"/>
  <c r="O880" i="4"/>
  <c r="H880" i="4"/>
  <c r="G880" i="4"/>
  <c r="Q879" i="4"/>
  <c r="P879" i="4"/>
  <c r="O879" i="4"/>
  <c r="H879" i="4"/>
  <c r="G879" i="4"/>
  <c r="L877" i="4"/>
  <c r="D877" i="4" s="1"/>
  <c r="I859" i="4" s="1"/>
  <c r="Q876" i="4"/>
  <c r="P876" i="4"/>
  <c r="O876" i="4"/>
  <c r="H876" i="4"/>
  <c r="G876" i="4"/>
  <c r="Q875" i="4"/>
  <c r="P875" i="4"/>
  <c r="O875" i="4"/>
  <c r="H875" i="4"/>
  <c r="G875" i="4"/>
  <c r="Q874" i="4"/>
  <c r="P874" i="4"/>
  <c r="O874" i="4"/>
  <c r="H874" i="4"/>
  <c r="G874" i="4"/>
  <c r="Q873" i="4"/>
  <c r="P873" i="4"/>
  <c r="O873" i="4"/>
  <c r="H873" i="4"/>
  <c r="G873" i="4"/>
  <c r="Q872" i="4"/>
  <c r="P872" i="4"/>
  <c r="O872" i="4"/>
  <c r="H872" i="4"/>
  <c r="G872" i="4"/>
  <c r="Q871" i="4"/>
  <c r="P871" i="4"/>
  <c r="O871" i="4"/>
  <c r="H871" i="4"/>
  <c r="G871" i="4"/>
  <c r="Q870" i="4"/>
  <c r="P870" i="4"/>
  <c r="O870" i="4"/>
  <c r="H870" i="4"/>
  <c r="G870" i="4"/>
  <c r="Q869" i="4"/>
  <c r="P869" i="4"/>
  <c r="O869" i="4"/>
  <c r="H869" i="4"/>
  <c r="G869" i="4"/>
  <c r="Q868" i="4"/>
  <c r="P868" i="4"/>
  <c r="O868" i="4"/>
  <c r="H868" i="4"/>
  <c r="G868" i="4"/>
  <c r="Q867" i="4"/>
  <c r="P867" i="4"/>
  <c r="O867" i="4"/>
  <c r="H867" i="4"/>
  <c r="G867" i="4"/>
  <c r="Q866" i="4"/>
  <c r="P866" i="4"/>
  <c r="O866" i="4"/>
  <c r="H866" i="4"/>
  <c r="G866" i="4"/>
  <c r="Q865" i="4"/>
  <c r="P865" i="4"/>
  <c r="O865" i="4"/>
  <c r="H865" i="4"/>
  <c r="G865" i="4"/>
  <c r="Q864" i="4"/>
  <c r="P864" i="4"/>
  <c r="O864" i="4"/>
  <c r="H864" i="4"/>
  <c r="G864" i="4"/>
  <c r="Q863" i="4"/>
  <c r="P863" i="4"/>
  <c r="O863" i="4"/>
  <c r="H863" i="4"/>
  <c r="G863" i="4"/>
  <c r="Q862" i="4"/>
  <c r="P862" i="4"/>
  <c r="O862" i="4"/>
  <c r="H862" i="4"/>
  <c r="G862" i="4"/>
  <c r="Q861" i="4"/>
  <c r="P861" i="4"/>
  <c r="O861" i="4"/>
  <c r="H861" i="4"/>
  <c r="G861" i="4"/>
  <c r="Q860" i="4"/>
  <c r="P860" i="4"/>
  <c r="O860" i="4"/>
  <c r="H860" i="4"/>
  <c r="G860" i="4"/>
  <c r="Q859" i="4"/>
  <c r="P859" i="4"/>
  <c r="O859" i="4"/>
  <c r="H859" i="4"/>
  <c r="G859" i="4"/>
  <c r="Q858" i="4"/>
  <c r="P858" i="4"/>
  <c r="O858" i="4"/>
  <c r="H858" i="4"/>
  <c r="G858" i="4"/>
  <c r="Q857" i="4"/>
  <c r="P857" i="4"/>
  <c r="O857" i="4"/>
  <c r="H857" i="4"/>
  <c r="G857" i="4"/>
  <c r="L855" i="4"/>
  <c r="D855" i="4" s="1"/>
  <c r="H855" i="4" s="1"/>
  <c r="Q854" i="4"/>
  <c r="P854" i="4"/>
  <c r="O854" i="4"/>
  <c r="H854" i="4"/>
  <c r="G854" i="4"/>
  <c r="Q853" i="4"/>
  <c r="P853" i="4"/>
  <c r="O853" i="4"/>
  <c r="H853" i="4"/>
  <c r="G853" i="4"/>
  <c r="Q852" i="4"/>
  <c r="P852" i="4"/>
  <c r="O852" i="4"/>
  <c r="H852" i="4"/>
  <c r="G852" i="4"/>
  <c r="Q851" i="4"/>
  <c r="P851" i="4"/>
  <c r="O851" i="4"/>
  <c r="H851" i="4"/>
  <c r="G851" i="4"/>
  <c r="Q850" i="4"/>
  <c r="P850" i="4"/>
  <c r="O850" i="4"/>
  <c r="H850" i="4"/>
  <c r="G850" i="4"/>
  <c r="Q849" i="4"/>
  <c r="P849" i="4"/>
  <c r="O849" i="4"/>
  <c r="H849" i="4"/>
  <c r="G849" i="4"/>
  <c r="Q848" i="4"/>
  <c r="P848" i="4"/>
  <c r="O848" i="4"/>
  <c r="H848" i="4"/>
  <c r="G848" i="4"/>
  <c r="Q847" i="4"/>
  <c r="P847" i="4"/>
  <c r="O847" i="4"/>
  <c r="H847" i="4"/>
  <c r="G847" i="4"/>
  <c r="Q846" i="4"/>
  <c r="P846" i="4"/>
  <c r="O846" i="4"/>
  <c r="H846" i="4"/>
  <c r="G846" i="4"/>
  <c r="Q845" i="4"/>
  <c r="P845" i="4"/>
  <c r="O845" i="4"/>
  <c r="H845" i="4"/>
  <c r="G845" i="4"/>
  <c r="Q844" i="4"/>
  <c r="P844" i="4"/>
  <c r="O844" i="4"/>
  <c r="H844" i="4"/>
  <c r="G844" i="4"/>
  <c r="Q843" i="4"/>
  <c r="P843" i="4"/>
  <c r="O843" i="4"/>
  <c r="H843" i="4"/>
  <c r="G843" i="4"/>
  <c r="Q842" i="4"/>
  <c r="P842" i="4"/>
  <c r="O842" i="4"/>
  <c r="H842" i="4"/>
  <c r="G842" i="4"/>
  <c r="Q841" i="4"/>
  <c r="P841" i="4"/>
  <c r="O841" i="4"/>
  <c r="H841" i="4"/>
  <c r="G841" i="4"/>
  <c r="Q840" i="4"/>
  <c r="P840" i="4"/>
  <c r="O840" i="4"/>
  <c r="H840" i="4"/>
  <c r="G840" i="4"/>
  <c r="Q839" i="4"/>
  <c r="P839" i="4"/>
  <c r="O839" i="4"/>
  <c r="H839" i="4"/>
  <c r="G839" i="4"/>
  <c r="Q838" i="4"/>
  <c r="P838" i="4"/>
  <c r="O838" i="4"/>
  <c r="H838" i="4"/>
  <c r="G838" i="4"/>
  <c r="Q837" i="4"/>
  <c r="P837" i="4"/>
  <c r="O837" i="4"/>
  <c r="I837" i="4"/>
  <c r="H837" i="4"/>
  <c r="G837" i="4"/>
  <c r="Q836" i="4"/>
  <c r="P836" i="4"/>
  <c r="O836" i="4"/>
  <c r="H836" i="4"/>
  <c r="G836" i="4"/>
  <c r="Q835" i="4"/>
  <c r="P835" i="4"/>
  <c r="O835" i="4"/>
  <c r="H835" i="4"/>
  <c r="G835" i="4"/>
  <c r="L833" i="4"/>
  <c r="D833" i="4" s="1"/>
  <c r="H833" i="4" s="1"/>
  <c r="Q832" i="4"/>
  <c r="P832" i="4"/>
  <c r="O832" i="4"/>
  <c r="H832" i="4"/>
  <c r="G832" i="4"/>
  <c r="Q831" i="4"/>
  <c r="P831" i="4"/>
  <c r="O831" i="4"/>
  <c r="H831" i="4"/>
  <c r="G831" i="4"/>
  <c r="Q830" i="4"/>
  <c r="P830" i="4"/>
  <c r="O830" i="4"/>
  <c r="H830" i="4"/>
  <c r="G830" i="4"/>
  <c r="Q829" i="4"/>
  <c r="P829" i="4"/>
  <c r="O829" i="4"/>
  <c r="H829" i="4"/>
  <c r="G829" i="4"/>
  <c r="Q828" i="4"/>
  <c r="P828" i="4"/>
  <c r="O828" i="4"/>
  <c r="H828" i="4"/>
  <c r="G828" i="4"/>
  <c r="Q827" i="4"/>
  <c r="P827" i="4"/>
  <c r="O827" i="4"/>
  <c r="H827" i="4"/>
  <c r="G827" i="4"/>
  <c r="Q826" i="4"/>
  <c r="P826" i="4"/>
  <c r="O826" i="4"/>
  <c r="H826" i="4"/>
  <c r="G826" i="4"/>
  <c r="Q825" i="4"/>
  <c r="P825" i="4"/>
  <c r="O825" i="4"/>
  <c r="H825" i="4"/>
  <c r="G825" i="4"/>
  <c r="Q824" i="4"/>
  <c r="P824" i="4"/>
  <c r="O824" i="4"/>
  <c r="H824" i="4"/>
  <c r="G824" i="4"/>
  <c r="Q823" i="4"/>
  <c r="P823" i="4"/>
  <c r="O823" i="4"/>
  <c r="H823" i="4"/>
  <c r="G823" i="4"/>
  <c r="Q822" i="4"/>
  <c r="P822" i="4"/>
  <c r="O822" i="4"/>
  <c r="H822" i="4"/>
  <c r="G822" i="4"/>
  <c r="Q821" i="4"/>
  <c r="P821" i="4"/>
  <c r="O821" i="4"/>
  <c r="H821" i="4"/>
  <c r="G821" i="4"/>
  <c r="Q820" i="4"/>
  <c r="P820" i="4"/>
  <c r="O820" i="4"/>
  <c r="H820" i="4"/>
  <c r="G820" i="4"/>
  <c r="Q819" i="4"/>
  <c r="P819" i="4"/>
  <c r="O819" i="4"/>
  <c r="H819" i="4"/>
  <c r="G819" i="4"/>
  <c r="Q818" i="4"/>
  <c r="P818" i="4"/>
  <c r="O818" i="4"/>
  <c r="H818" i="4"/>
  <c r="G818" i="4"/>
  <c r="Q817" i="4"/>
  <c r="P817" i="4"/>
  <c r="O817" i="4"/>
  <c r="H817" i="4"/>
  <c r="G817" i="4"/>
  <c r="Q816" i="4"/>
  <c r="P816" i="4"/>
  <c r="O816" i="4"/>
  <c r="H816" i="4"/>
  <c r="G816" i="4"/>
  <c r="Q815" i="4"/>
  <c r="P815" i="4"/>
  <c r="O815" i="4"/>
  <c r="H815" i="4"/>
  <c r="G815" i="4"/>
  <c r="Q814" i="4"/>
  <c r="P814" i="4"/>
  <c r="O814" i="4"/>
  <c r="H814" i="4"/>
  <c r="G814" i="4"/>
  <c r="Q813" i="4"/>
  <c r="P813" i="4"/>
  <c r="O813" i="4"/>
  <c r="H813" i="4"/>
  <c r="G813" i="4"/>
  <c r="L811" i="4"/>
  <c r="D811" i="4" s="1"/>
  <c r="H811" i="4" s="1"/>
  <c r="Q810" i="4"/>
  <c r="P810" i="4"/>
  <c r="O810" i="4"/>
  <c r="H810" i="4"/>
  <c r="G810" i="4"/>
  <c r="Q809" i="4"/>
  <c r="P809" i="4"/>
  <c r="O809" i="4"/>
  <c r="H809" i="4"/>
  <c r="G809" i="4"/>
  <c r="Q808" i="4"/>
  <c r="P808" i="4"/>
  <c r="O808" i="4"/>
  <c r="H808" i="4"/>
  <c r="G808" i="4"/>
  <c r="Q807" i="4"/>
  <c r="P807" i="4"/>
  <c r="O807" i="4"/>
  <c r="H807" i="4"/>
  <c r="G807" i="4"/>
  <c r="Q806" i="4"/>
  <c r="P806" i="4"/>
  <c r="O806" i="4"/>
  <c r="H806" i="4"/>
  <c r="G806" i="4"/>
  <c r="Q805" i="4"/>
  <c r="P805" i="4"/>
  <c r="O805" i="4"/>
  <c r="H805" i="4"/>
  <c r="G805" i="4"/>
  <c r="Q804" i="4"/>
  <c r="P804" i="4"/>
  <c r="O804" i="4"/>
  <c r="H804" i="4"/>
  <c r="G804" i="4"/>
  <c r="Q803" i="4"/>
  <c r="P803" i="4"/>
  <c r="O803" i="4"/>
  <c r="H803" i="4"/>
  <c r="G803" i="4"/>
  <c r="Q802" i="4"/>
  <c r="P802" i="4"/>
  <c r="O802" i="4"/>
  <c r="H802" i="4"/>
  <c r="G802" i="4"/>
  <c r="Q801" i="4"/>
  <c r="P801" i="4"/>
  <c r="O801" i="4"/>
  <c r="H801" i="4"/>
  <c r="G801" i="4"/>
  <c r="Q800" i="4"/>
  <c r="P800" i="4"/>
  <c r="O800" i="4"/>
  <c r="H800" i="4"/>
  <c r="G800" i="4"/>
  <c r="Q799" i="4"/>
  <c r="P799" i="4"/>
  <c r="O799" i="4"/>
  <c r="H799" i="4"/>
  <c r="G799" i="4"/>
  <c r="Q798" i="4"/>
  <c r="P798" i="4"/>
  <c r="O798" i="4"/>
  <c r="I798" i="4"/>
  <c r="H798" i="4"/>
  <c r="G798" i="4"/>
  <c r="Q797" i="4"/>
  <c r="P797" i="4"/>
  <c r="O797" i="4"/>
  <c r="H797" i="4"/>
  <c r="G797" i="4"/>
  <c r="Q796" i="4"/>
  <c r="P796" i="4"/>
  <c r="O796" i="4"/>
  <c r="H796" i="4"/>
  <c r="G796" i="4"/>
  <c r="Q795" i="4"/>
  <c r="P795" i="4"/>
  <c r="O795" i="4"/>
  <c r="H795" i="4"/>
  <c r="G795" i="4"/>
  <c r="Q794" i="4"/>
  <c r="P794" i="4"/>
  <c r="O794" i="4"/>
  <c r="H794" i="4"/>
  <c r="G794" i="4"/>
  <c r="Q793" i="4"/>
  <c r="P793" i="4"/>
  <c r="O793" i="4"/>
  <c r="I793" i="4"/>
  <c r="H793" i="4"/>
  <c r="G793" i="4"/>
  <c r="Q792" i="4"/>
  <c r="P792" i="4"/>
  <c r="O792" i="4"/>
  <c r="H792" i="4"/>
  <c r="G792" i="4"/>
  <c r="Q791" i="4"/>
  <c r="P791" i="4"/>
  <c r="O791" i="4"/>
  <c r="H791" i="4"/>
  <c r="G791" i="4"/>
  <c r="L789" i="4"/>
  <c r="D789" i="4"/>
  <c r="Q788" i="4"/>
  <c r="P788" i="4"/>
  <c r="O788" i="4"/>
  <c r="H788" i="4"/>
  <c r="G788" i="4"/>
  <c r="Q787" i="4"/>
  <c r="P787" i="4"/>
  <c r="O787" i="4"/>
  <c r="H787" i="4"/>
  <c r="G787" i="4"/>
  <c r="Q786" i="4"/>
  <c r="P786" i="4"/>
  <c r="O786" i="4"/>
  <c r="H786" i="4"/>
  <c r="G786" i="4"/>
  <c r="Q785" i="4"/>
  <c r="P785" i="4"/>
  <c r="O785" i="4"/>
  <c r="H785" i="4"/>
  <c r="G785" i="4"/>
  <c r="Q784" i="4"/>
  <c r="P784" i="4"/>
  <c r="O784" i="4"/>
  <c r="H784" i="4"/>
  <c r="G784" i="4"/>
  <c r="Q783" i="4"/>
  <c r="P783" i="4"/>
  <c r="O783" i="4"/>
  <c r="H783" i="4"/>
  <c r="G783" i="4"/>
  <c r="Q782" i="4"/>
  <c r="P782" i="4"/>
  <c r="O782" i="4"/>
  <c r="H782" i="4"/>
  <c r="G782" i="4"/>
  <c r="Q781" i="4"/>
  <c r="P781" i="4"/>
  <c r="O781" i="4"/>
  <c r="H781" i="4"/>
  <c r="G781" i="4"/>
  <c r="Q780" i="4"/>
  <c r="P780" i="4"/>
  <c r="O780" i="4"/>
  <c r="H780" i="4"/>
  <c r="G780" i="4"/>
  <c r="Q779" i="4"/>
  <c r="P779" i="4"/>
  <c r="O779" i="4"/>
  <c r="H779" i="4"/>
  <c r="G779" i="4"/>
  <c r="Q778" i="4"/>
  <c r="P778" i="4"/>
  <c r="O778" i="4"/>
  <c r="H778" i="4"/>
  <c r="G778" i="4"/>
  <c r="Q777" i="4"/>
  <c r="P777" i="4"/>
  <c r="O777" i="4"/>
  <c r="H777" i="4"/>
  <c r="G777" i="4"/>
  <c r="Q776" i="4"/>
  <c r="P776" i="4"/>
  <c r="O776" i="4"/>
  <c r="H776" i="4"/>
  <c r="G776" i="4"/>
  <c r="Q775" i="4"/>
  <c r="P775" i="4"/>
  <c r="O775" i="4"/>
  <c r="H775" i="4"/>
  <c r="G775" i="4"/>
  <c r="Q774" i="4"/>
  <c r="P774" i="4"/>
  <c r="O774" i="4"/>
  <c r="H774" i="4"/>
  <c r="G774" i="4"/>
  <c r="Q773" i="4"/>
  <c r="P773" i="4"/>
  <c r="O773" i="4"/>
  <c r="H773" i="4"/>
  <c r="G773" i="4"/>
  <c r="Q772" i="4"/>
  <c r="P772" i="4"/>
  <c r="O772" i="4"/>
  <c r="H772" i="4"/>
  <c r="G772" i="4"/>
  <c r="Q771" i="4"/>
  <c r="P771" i="4"/>
  <c r="O771" i="4"/>
  <c r="H771" i="4"/>
  <c r="G771" i="4"/>
  <c r="Q770" i="4"/>
  <c r="P770" i="4"/>
  <c r="O770" i="4"/>
  <c r="H770" i="4"/>
  <c r="G770" i="4"/>
  <c r="Q769" i="4"/>
  <c r="P769" i="4"/>
  <c r="O769" i="4"/>
  <c r="H769" i="4"/>
  <c r="G769" i="4"/>
  <c r="L767" i="4"/>
  <c r="D767" i="4" s="1"/>
  <c r="H767" i="4" s="1"/>
  <c r="Q766" i="4"/>
  <c r="P766" i="4"/>
  <c r="O766" i="4"/>
  <c r="H766" i="4"/>
  <c r="G766" i="4"/>
  <c r="Q765" i="4"/>
  <c r="P765" i="4"/>
  <c r="O765" i="4"/>
  <c r="H765" i="4"/>
  <c r="G765" i="4"/>
  <c r="Q764" i="4"/>
  <c r="P764" i="4"/>
  <c r="O764" i="4"/>
  <c r="H764" i="4"/>
  <c r="G764" i="4"/>
  <c r="Q763" i="4"/>
  <c r="P763" i="4"/>
  <c r="O763" i="4"/>
  <c r="H763" i="4"/>
  <c r="G763" i="4"/>
  <c r="Q762" i="4"/>
  <c r="P762" i="4"/>
  <c r="O762" i="4"/>
  <c r="H762" i="4"/>
  <c r="G762" i="4"/>
  <c r="Q761" i="4"/>
  <c r="P761" i="4"/>
  <c r="O761" i="4"/>
  <c r="H761" i="4"/>
  <c r="G761" i="4"/>
  <c r="Q760" i="4"/>
  <c r="P760" i="4"/>
  <c r="O760" i="4"/>
  <c r="H760" i="4"/>
  <c r="G760" i="4"/>
  <c r="Q759" i="4"/>
  <c r="P759" i="4"/>
  <c r="O759" i="4"/>
  <c r="H759" i="4"/>
  <c r="G759" i="4"/>
  <c r="Q758" i="4"/>
  <c r="P758" i="4"/>
  <c r="O758" i="4"/>
  <c r="H758" i="4"/>
  <c r="G758" i="4"/>
  <c r="Q757" i="4"/>
  <c r="P757" i="4"/>
  <c r="O757" i="4"/>
  <c r="H757" i="4"/>
  <c r="G757" i="4"/>
  <c r="Q756" i="4"/>
  <c r="P756" i="4"/>
  <c r="O756" i="4"/>
  <c r="H756" i="4"/>
  <c r="G756" i="4"/>
  <c r="Q755" i="4"/>
  <c r="P755" i="4"/>
  <c r="O755" i="4"/>
  <c r="H755" i="4"/>
  <c r="G755" i="4"/>
  <c r="Q754" i="4"/>
  <c r="P754" i="4"/>
  <c r="O754" i="4"/>
  <c r="H754" i="4"/>
  <c r="G754" i="4"/>
  <c r="Q753" i="4"/>
  <c r="P753" i="4"/>
  <c r="O753" i="4"/>
  <c r="H753" i="4"/>
  <c r="G753" i="4"/>
  <c r="Q752" i="4"/>
  <c r="P752" i="4"/>
  <c r="O752" i="4"/>
  <c r="H752" i="4"/>
  <c r="G752" i="4"/>
  <c r="Q751" i="4"/>
  <c r="P751" i="4"/>
  <c r="O751" i="4"/>
  <c r="H751" i="4"/>
  <c r="G751" i="4"/>
  <c r="Q750" i="4"/>
  <c r="P750" i="4"/>
  <c r="O750" i="4"/>
  <c r="H750" i="4"/>
  <c r="G750" i="4"/>
  <c r="Q749" i="4"/>
  <c r="P749" i="4"/>
  <c r="O749" i="4"/>
  <c r="I749" i="4"/>
  <c r="H749" i="4"/>
  <c r="G749" i="4"/>
  <c r="Q748" i="4"/>
  <c r="P748" i="4"/>
  <c r="O748" i="4"/>
  <c r="H748" i="4"/>
  <c r="G748" i="4"/>
  <c r="Q747" i="4"/>
  <c r="P747" i="4"/>
  <c r="O747" i="4"/>
  <c r="H747" i="4"/>
  <c r="G747" i="4"/>
  <c r="L745" i="4"/>
  <c r="D745" i="4"/>
  <c r="H745" i="4" s="1"/>
  <c r="Q744" i="4"/>
  <c r="P744" i="4"/>
  <c r="O744" i="4"/>
  <c r="H744" i="4"/>
  <c r="G744" i="4"/>
  <c r="Q743" i="4"/>
  <c r="P743" i="4"/>
  <c r="O743" i="4"/>
  <c r="H743" i="4"/>
  <c r="G743" i="4"/>
  <c r="Q742" i="4"/>
  <c r="P742" i="4"/>
  <c r="O742" i="4"/>
  <c r="H742" i="4"/>
  <c r="G742" i="4"/>
  <c r="Q741" i="4"/>
  <c r="P741" i="4"/>
  <c r="O741" i="4"/>
  <c r="H741" i="4"/>
  <c r="G741" i="4"/>
  <c r="Q740" i="4"/>
  <c r="P740" i="4"/>
  <c r="O740" i="4"/>
  <c r="H740" i="4"/>
  <c r="G740" i="4"/>
  <c r="Q739" i="4"/>
  <c r="P739" i="4"/>
  <c r="O739" i="4"/>
  <c r="H739" i="4"/>
  <c r="G739" i="4"/>
  <c r="Q738" i="4"/>
  <c r="P738" i="4"/>
  <c r="O738" i="4"/>
  <c r="H738" i="4"/>
  <c r="G738" i="4"/>
  <c r="Q737" i="4"/>
  <c r="P737" i="4"/>
  <c r="O737" i="4"/>
  <c r="H737" i="4"/>
  <c r="G737" i="4"/>
  <c r="Q736" i="4"/>
  <c r="P736" i="4"/>
  <c r="O736" i="4"/>
  <c r="H736" i="4"/>
  <c r="G736" i="4"/>
  <c r="Q735" i="4"/>
  <c r="P735" i="4"/>
  <c r="O735" i="4"/>
  <c r="H735" i="4"/>
  <c r="G735" i="4"/>
  <c r="Q734" i="4"/>
  <c r="P734" i="4"/>
  <c r="O734" i="4"/>
  <c r="H734" i="4"/>
  <c r="G734" i="4"/>
  <c r="Q733" i="4"/>
  <c r="P733" i="4"/>
  <c r="O733" i="4"/>
  <c r="H733" i="4"/>
  <c r="G733" i="4"/>
  <c r="Q732" i="4"/>
  <c r="P732" i="4"/>
  <c r="O732" i="4"/>
  <c r="H732" i="4"/>
  <c r="G732" i="4"/>
  <c r="Q731" i="4"/>
  <c r="P731" i="4"/>
  <c r="O731" i="4"/>
  <c r="H731" i="4"/>
  <c r="G731" i="4"/>
  <c r="Q730" i="4"/>
  <c r="P730" i="4"/>
  <c r="O730" i="4"/>
  <c r="H730" i="4"/>
  <c r="G730" i="4"/>
  <c r="Q729" i="4"/>
  <c r="P729" i="4"/>
  <c r="O729" i="4"/>
  <c r="H729" i="4"/>
  <c r="G729" i="4"/>
  <c r="Q728" i="4"/>
  <c r="P728" i="4"/>
  <c r="O728" i="4"/>
  <c r="H728" i="4"/>
  <c r="G728" i="4"/>
  <c r="Q727" i="4"/>
  <c r="P727" i="4"/>
  <c r="O727" i="4"/>
  <c r="H727" i="4"/>
  <c r="G727" i="4"/>
  <c r="Q726" i="4"/>
  <c r="P726" i="4"/>
  <c r="O726" i="4"/>
  <c r="H726" i="4"/>
  <c r="G726" i="4"/>
  <c r="Q725" i="4"/>
  <c r="P725" i="4"/>
  <c r="O725" i="4"/>
  <c r="H725" i="4"/>
  <c r="G725" i="4"/>
  <c r="L723" i="4"/>
  <c r="D723" i="4" s="1"/>
  <c r="Q722" i="4"/>
  <c r="P722" i="4"/>
  <c r="O722" i="4"/>
  <c r="H722" i="4"/>
  <c r="G722" i="4"/>
  <c r="Q721" i="4"/>
  <c r="P721" i="4"/>
  <c r="O721" i="4"/>
  <c r="H721" i="4"/>
  <c r="G721" i="4"/>
  <c r="Q720" i="4"/>
  <c r="P720" i="4"/>
  <c r="O720" i="4"/>
  <c r="H720" i="4"/>
  <c r="G720" i="4"/>
  <c r="Q719" i="4"/>
  <c r="P719" i="4"/>
  <c r="O719" i="4"/>
  <c r="H719" i="4"/>
  <c r="G719" i="4"/>
  <c r="Q718" i="4"/>
  <c r="P718" i="4"/>
  <c r="O718" i="4"/>
  <c r="H718" i="4"/>
  <c r="G718" i="4"/>
  <c r="Q717" i="4"/>
  <c r="P717" i="4"/>
  <c r="O717" i="4"/>
  <c r="H717" i="4"/>
  <c r="G717" i="4"/>
  <c r="Q716" i="4"/>
  <c r="P716" i="4"/>
  <c r="O716" i="4"/>
  <c r="H716" i="4"/>
  <c r="G716" i="4"/>
  <c r="Q715" i="4"/>
  <c r="P715" i="4"/>
  <c r="O715" i="4"/>
  <c r="H715" i="4"/>
  <c r="G715" i="4"/>
  <c r="Q714" i="4"/>
  <c r="P714" i="4"/>
  <c r="O714" i="4"/>
  <c r="H714" i="4"/>
  <c r="G714" i="4"/>
  <c r="Q713" i="4"/>
  <c r="P713" i="4"/>
  <c r="O713" i="4"/>
  <c r="H713" i="4"/>
  <c r="G713" i="4"/>
  <c r="Q712" i="4"/>
  <c r="P712" i="4"/>
  <c r="O712" i="4"/>
  <c r="H712" i="4"/>
  <c r="G712" i="4"/>
  <c r="Q711" i="4"/>
  <c r="P711" i="4"/>
  <c r="O711" i="4"/>
  <c r="H711" i="4"/>
  <c r="G711" i="4"/>
  <c r="Q710" i="4"/>
  <c r="P710" i="4"/>
  <c r="O710" i="4"/>
  <c r="I710" i="4"/>
  <c r="H710" i="4"/>
  <c r="G710" i="4"/>
  <c r="Q709" i="4"/>
  <c r="P709" i="4"/>
  <c r="O709" i="4"/>
  <c r="H709" i="4"/>
  <c r="G709" i="4"/>
  <c r="Q708" i="4"/>
  <c r="P708" i="4"/>
  <c r="O708" i="4"/>
  <c r="H708" i="4"/>
  <c r="G708" i="4"/>
  <c r="Q707" i="4"/>
  <c r="P707" i="4"/>
  <c r="O707" i="4"/>
  <c r="H707" i="4"/>
  <c r="G707" i="4"/>
  <c r="Q706" i="4"/>
  <c r="P706" i="4"/>
  <c r="O706" i="4"/>
  <c r="H706" i="4"/>
  <c r="G706" i="4"/>
  <c r="Q705" i="4"/>
  <c r="P705" i="4"/>
  <c r="O705" i="4"/>
  <c r="H705" i="4"/>
  <c r="G705" i="4"/>
  <c r="Q704" i="4"/>
  <c r="P704" i="4"/>
  <c r="O704" i="4"/>
  <c r="H704" i="4"/>
  <c r="G704" i="4"/>
  <c r="Q703" i="4"/>
  <c r="P703" i="4"/>
  <c r="O703" i="4"/>
  <c r="H703" i="4"/>
  <c r="G703" i="4"/>
  <c r="L701" i="4"/>
  <c r="D701" i="4"/>
  <c r="Q700" i="4"/>
  <c r="P700" i="4"/>
  <c r="O700" i="4"/>
  <c r="H700" i="4"/>
  <c r="G700" i="4"/>
  <c r="Q699" i="4"/>
  <c r="P699" i="4"/>
  <c r="O699" i="4"/>
  <c r="H699" i="4"/>
  <c r="G699" i="4"/>
  <c r="Q698" i="4"/>
  <c r="P698" i="4"/>
  <c r="O698" i="4"/>
  <c r="H698" i="4"/>
  <c r="G698" i="4"/>
  <c r="Q697" i="4"/>
  <c r="P697" i="4"/>
  <c r="O697" i="4"/>
  <c r="H697" i="4"/>
  <c r="G697" i="4"/>
  <c r="Q696" i="4"/>
  <c r="P696" i="4"/>
  <c r="O696" i="4"/>
  <c r="H696" i="4"/>
  <c r="G696" i="4"/>
  <c r="Q695" i="4"/>
  <c r="P695" i="4"/>
  <c r="O695" i="4"/>
  <c r="H695" i="4"/>
  <c r="G695" i="4"/>
  <c r="Q694" i="4"/>
  <c r="P694" i="4"/>
  <c r="O694" i="4"/>
  <c r="H694" i="4"/>
  <c r="G694" i="4"/>
  <c r="Q693" i="4"/>
  <c r="P693" i="4"/>
  <c r="O693" i="4"/>
  <c r="H693" i="4"/>
  <c r="G693" i="4"/>
  <c r="Q692" i="4"/>
  <c r="P692" i="4"/>
  <c r="O692" i="4"/>
  <c r="H692" i="4"/>
  <c r="G692" i="4"/>
  <c r="Q691" i="4"/>
  <c r="P691" i="4"/>
  <c r="O691" i="4"/>
  <c r="H691" i="4"/>
  <c r="G691" i="4"/>
  <c r="Q690" i="4"/>
  <c r="P690" i="4"/>
  <c r="O690" i="4"/>
  <c r="H690" i="4"/>
  <c r="G690" i="4"/>
  <c r="Q689" i="4"/>
  <c r="P689" i="4"/>
  <c r="O689" i="4"/>
  <c r="H689" i="4"/>
  <c r="G689" i="4"/>
  <c r="Q688" i="4"/>
  <c r="P688" i="4"/>
  <c r="O688" i="4"/>
  <c r="H688" i="4"/>
  <c r="G688" i="4"/>
  <c r="Q687" i="4"/>
  <c r="P687" i="4"/>
  <c r="O687" i="4"/>
  <c r="H687" i="4"/>
  <c r="G687" i="4"/>
  <c r="Q686" i="4"/>
  <c r="P686" i="4"/>
  <c r="O686" i="4"/>
  <c r="H686" i="4"/>
  <c r="G686" i="4"/>
  <c r="Q685" i="4"/>
  <c r="P685" i="4"/>
  <c r="O685" i="4"/>
  <c r="H685" i="4"/>
  <c r="G685" i="4"/>
  <c r="Q684" i="4"/>
  <c r="P684" i="4"/>
  <c r="O684" i="4"/>
  <c r="H684" i="4"/>
  <c r="G684" i="4"/>
  <c r="Q683" i="4"/>
  <c r="P683" i="4"/>
  <c r="O683" i="4"/>
  <c r="H683" i="4"/>
  <c r="G683" i="4"/>
  <c r="Q682" i="4"/>
  <c r="P682" i="4"/>
  <c r="O682" i="4"/>
  <c r="O701" i="4" s="1"/>
  <c r="H682" i="4"/>
  <c r="G682" i="4"/>
  <c r="Q681" i="4"/>
  <c r="P681" i="4"/>
  <c r="O681" i="4"/>
  <c r="H681" i="4"/>
  <c r="G681" i="4"/>
  <c r="L679" i="4"/>
  <c r="D679" i="4" s="1"/>
  <c r="Q678" i="4"/>
  <c r="P678" i="4"/>
  <c r="O678" i="4"/>
  <c r="H678" i="4"/>
  <c r="G678" i="4"/>
  <c r="Q677" i="4"/>
  <c r="P677" i="4"/>
  <c r="O677" i="4"/>
  <c r="H677" i="4"/>
  <c r="G677" i="4"/>
  <c r="Q676" i="4"/>
  <c r="P676" i="4"/>
  <c r="O676" i="4"/>
  <c r="H676" i="4"/>
  <c r="G676" i="4"/>
  <c r="Q675" i="4"/>
  <c r="P675" i="4"/>
  <c r="O675" i="4"/>
  <c r="H675" i="4"/>
  <c r="G675" i="4"/>
  <c r="Q674" i="4"/>
  <c r="P674" i="4"/>
  <c r="O674" i="4"/>
  <c r="H674" i="4"/>
  <c r="G674" i="4"/>
  <c r="Q673" i="4"/>
  <c r="P673" i="4"/>
  <c r="O673" i="4"/>
  <c r="H673" i="4"/>
  <c r="G673" i="4"/>
  <c r="Q672" i="4"/>
  <c r="P672" i="4"/>
  <c r="O672" i="4"/>
  <c r="H672" i="4"/>
  <c r="G672" i="4"/>
  <c r="Q671" i="4"/>
  <c r="P671" i="4"/>
  <c r="O671" i="4"/>
  <c r="H671" i="4"/>
  <c r="G671" i="4"/>
  <c r="Q670" i="4"/>
  <c r="P670" i="4"/>
  <c r="O670" i="4"/>
  <c r="H670" i="4"/>
  <c r="G670" i="4"/>
  <c r="Q669" i="4"/>
  <c r="P669" i="4"/>
  <c r="O669" i="4"/>
  <c r="H669" i="4"/>
  <c r="G669" i="4"/>
  <c r="Q668" i="4"/>
  <c r="P668" i="4"/>
  <c r="O668" i="4"/>
  <c r="H668" i="4"/>
  <c r="G668" i="4"/>
  <c r="Q667" i="4"/>
  <c r="P667" i="4"/>
  <c r="O667" i="4"/>
  <c r="H667" i="4"/>
  <c r="G667" i="4"/>
  <c r="Q666" i="4"/>
  <c r="P666" i="4"/>
  <c r="O666" i="4"/>
  <c r="H666" i="4"/>
  <c r="G666" i="4"/>
  <c r="Q665" i="4"/>
  <c r="P665" i="4"/>
  <c r="O665" i="4"/>
  <c r="H665" i="4"/>
  <c r="G665" i="4"/>
  <c r="Q664" i="4"/>
  <c r="P664" i="4"/>
  <c r="O664" i="4"/>
  <c r="H664" i="4"/>
  <c r="G664" i="4"/>
  <c r="Q663" i="4"/>
  <c r="P663" i="4"/>
  <c r="O663" i="4"/>
  <c r="H663" i="4"/>
  <c r="G663" i="4"/>
  <c r="Q662" i="4"/>
  <c r="P662" i="4"/>
  <c r="O662" i="4"/>
  <c r="H662" i="4"/>
  <c r="G662" i="4"/>
  <c r="Q661" i="4"/>
  <c r="P661" i="4"/>
  <c r="O661" i="4"/>
  <c r="H661" i="4"/>
  <c r="G661" i="4"/>
  <c r="Q660" i="4"/>
  <c r="P660" i="4"/>
  <c r="O660" i="4"/>
  <c r="H660" i="4"/>
  <c r="G660" i="4"/>
  <c r="Q659" i="4"/>
  <c r="P659" i="4"/>
  <c r="O659" i="4"/>
  <c r="H659" i="4"/>
  <c r="G659" i="4"/>
  <c r="L657" i="4"/>
  <c r="D657" i="4"/>
  <c r="I644" i="4" s="1"/>
  <c r="Q656" i="4"/>
  <c r="P656" i="4"/>
  <c r="O656" i="4"/>
  <c r="H656" i="4"/>
  <c r="G656" i="4"/>
  <c r="Q655" i="4"/>
  <c r="P655" i="4"/>
  <c r="O655" i="4"/>
  <c r="H655" i="4"/>
  <c r="G655" i="4"/>
  <c r="Q654" i="4"/>
  <c r="P654" i="4"/>
  <c r="O654" i="4"/>
  <c r="H654" i="4"/>
  <c r="G654" i="4"/>
  <c r="Q653" i="4"/>
  <c r="P653" i="4"/>
  <c r="O653" i="4"/>
  <c r="H653" i="4"/>
  <c r="G653" i="4"/>
  <c r="Q652" i="4"/>
  <c r="P652" i="4"/>
  <c r="O652" i="4"/>
  <c r="H652" i="4"/>
  <c r="G652" i="4"/>
  <c r="Q651" i="4"/>
  <c r="P651" i="4"/>
  <c r="O651" i="4"/>
  <c r="H651" i="4"/>
  <c r="G651" i="4"/>
  <c r="Q650" i="4"/>
  <c r="P650" i="4"/>
  <c r="O650" i="4"/>
  <c r="H650" i="4"/>
  <c r="G650" i="4"/>
  <c r="Q649" i="4"/>
  <c r="P649" i="4"/>
  <c r="O649" i="4"/>
  <c r="H649" i="4"/>
  <c r="G649" i="4"/>
  <c r="Q648" i="4"/>
  <c r="P648" i="4"/>
  <c r="O648" i="4"/>
  <c r="H648" i="4"/>
  <c r="G648" i="4"/>
  <c r="Q647" i="4"/>
  <c r="P647" i="4"/>
  <c r="O647" i="4"/>
  <c r="H647" i="4"/>
  <c r="G647" i="4"/>
  <c r="Q646" i="4"/>
  <c r="P646" i="4"/>
  <c r="O646" i="4"/>
  <c r="H646" i="4"/>
  <c r="G646" i="4"/>
  <c r="Q645" i="4"/>
  <c r="P645" i="4"/>
  <c r="O645" i="4"/>
  <c r="H645" i="4"/>
  <c r="G645" i="4"/>
  <c r="Q644" i="4"/>
  <c r="P644" i="4"/>
  <c r="O644" i="4"/>
  <c r="H644" i="4"/>
  <c r="G644" i="4"/>
  <c r="Q643" i="4"/>
  <c r="P643" i="4"/>
  <c r="O643" i="4"/>
  <c r="H643" i="4"/>
  <c r="G643" i="4"/>
  <c r="Q642" i="4"/>
  <c r="P642" i="4"/>
  <c r="O642" i="4"/>
  <c r="H642" i="4"/>
  <c r="G642" i="4"/>
  <c r="Q641" i="4"/>
  <c r="P641" i="4"/>
  <c r="O641" i="4"/>
  <c r="H641" i="4"/>
  <c r="G641" i="4"/>
  <c r="Q640" i="4"/>
  <c r="P640" i="4"/>
  <c r="O640" i="4"/>
  <c r="H640" i="4"/>
  <c r="G640" i="4"/>
  <c r="Q639" i="4"/>
  <c r="P639" i="4"/>
  <c r="O639" i="4"/>
  <c r="H639" i="4"/>
  <c r="G639" i="4"/>
  <c r="Q638" i="4"/>
  <c r="P638" i="4"/>
  <c r="O638" i="4"/>
  <c r="H638" i="4"/>
  <c r="G638" i="4"/>
  <c r="Q637" i="4"/>
  <c r="P637" i="4"/>
  <c r="O637" i="4"/>
  <c r="H637" i="4"/>
  <c r="G637" i="4"/>
  <c r="L635" i="4"/>
  <c r="D635" i="4" s="1"/>
  <c r="Q634" i="4"/>
  <c r="P634" i="4"/>
  <c r="O634" i="4"/>
  <c r="H634" i="4"/>
  <c r="G634" i="4"/>
  <c r="Q633" i="4"/>
  <c r="P633" i="4"/>
  <c r="O633" i="4"/>
  <c r="H633" i="4"/>
  <c r="G633" i="4"/>
  <c r="Q632" i="4"/>
  <c r="P632" i="4"/>
  <c r="O632" i="4"/>
  <c r="H632" i="4"/>
  <c r="G632" i="4"/>
  <c r="Q631" i="4"/>
  <c r="P631" i="4"/>
  <c r="O631" i="4"/>
  <c r="H631" i="4"/>
  <c r="G631" i="4"/>
  <c r="Q630" i="4"/>
  <c r="P630" i="4"/>
  <c r="O630" i="4"/>
  <c r="H630" i="4"/>
  <c r="G630" i="4"/>
  <c r="Q629" i="4"/>
  <c r="P629" i="4"/>
  <c r="O629" i="4"/>
  <c r="H629" i="4"/>
  <c r="G629" i="4"/>
  <c r="Q628" i="4"/>
  <c r="P628" i="4"/>
  <c r="O628" i="4"/>
  <c r="H628" i="4"/>
  <c r="G628" i="4"/>
  <c r="Q627" i="4"/>
  <c r="P627" i="4"/>
  <c r="O627" i="4"/>
  <c r="H627" i="4"/>
  <c r="G627" i="4"/>
  <c r="Q626" i="4"/>
  <c r="P626" i="4"/>
  <c r="O626" i="4"/>
  <c r="H626" i="4"/>
  <c r="G626" i="4"/>
  <c r="Q625" i="4"/>
  <c r="P625" i="4"/>
  <c r="O625" i="4"/>
  <c r="H625" i="4"/>
  <c r="G625" i="4"/>
  <c r="Q624" i="4"/>
  <c r="P624" i="4"/>
  <c r="O624" i="4"/>
  <c r="H624" i="4"/>
  <c r="G624" i="4"/>
  <c r="Q623" i="4"/>
  <c r="P623" i="4"/>
  <c r="O623" i="4"/>
  <c r="H623" i="4"/>
  <c r="G623" i="4"/>
  <c r="Q622" i="4"/>
  <c r="P622" i="4"/>
  <c r="O622" i="4"/>
  <c r="H622" i="4"/>
  <c r="G622" i="4"/>
  <c r="Q621" i="4"/>
  <c r="P621" i="4"/>
  <c r="O621" i="4"/>
  <c r="H621" i="4"/>
  <c r="G621" i="4"/>
  <c r="Q620" i="4"/>
  <c r="P620" i="4"/>
  <c r="O620" i="4"/>
  <c r="H620" i="4"/>
  <c r="G620" i="4"/>
  <c r="Q619" i="4"/>
  <c r="P619" i="4"/>
  <c r="O619" i="4"/>
  <c r="H619" i="4"/>
  <c r="G619" i="4"/>
  <c r="Q618" i="4"/>
  <c r="P618" i="4"/>
  <c r="O618" i="4"/>
  <c r="H618" i="4"/>
  <c r="G618" i="4"/>
  <c r="Q617" i="4"/>
  <c r="P617" i="4"/>
  <c r="O617" i="4"/>
  <c r="H617" i="4"/>
  <c r="G617" i="4"/>
  <c r="Q616" i="4"/>
  <c r="P616" i="4"/>
  <c r="O616" i="4"/>
  <c r="H616" i="4"/>
  <c r="G616" i="4"/>
  <c r="Q615" i="4"/>
  <c r="P615" i="4"/>
  <c r="O615" i="4"/>
  <c r="H615" i="4"/>
  <c r="G615" i="4"/>
  <c r="L613" i="4"/>
  <c r="D613" i="4" s="1"/>
  <c r="Q612" i="4"/>
  <c r="P612" i="4"/>
  <c r="O612" i="4"/>
  <c r="H612" i="4"/>
  <c r="G612" i="4"/>
  <c r="Q611" i="4"/>
  <c r="P611" i="4"/>
  <c r="O611" i="4"/>
  <c r="H611" i="4"/>
  <c r="G611" i="4"/>
  <c r="Q610" i="4"/>
  <c r="P610" i="4"/>
  <c r="O610" i="4"/>
  <c r="H610" i="4"/>
  <c r="G610" i="4"/>
  <c r="Q609" i="4"/>
  <c r="P609" i="4"/>
  <c r="O609" i="4"/>
  <c r="H609" i="4"/>
  <c r="G609" i="4"/>
  <c r="Q608" i="4"/>
  <c r="P608" i="4"/>
  <c r="O608" i="4"/>
  <c r="H608" i="4"/>
  <c r="G608" i="4"/>
  <c r="Q607" i="4"/>
  <c r="P607" i="4"/>
  <c r="O607" i="4"/>
  <c r="H607" i="4"/>
  <c r="G607" i="4"/>
  <c r="Q606" i="4"/>
  <c r="P606" i="4"/>
  <c r="O606" i="4"/>
  <c r="H606" i="4"/>
  <c r="G606" i="4"/>
  <c r="Q605" i="4"/>
  <c r="P605" i="4"/>
  <c r="O605" i="4"/>
  <c r="H605" i="4"/>
  <c r="G605" i="4"/>
  <c r="Q604" i="4"/>
  <c r="P604" i="4"/>
  <c r="O604" i="4"/>
  <c r="H604" i="4"/>
  <c r="G604" i="4"/>
  <c r="Q603" i="4"/>
  <c r="P603" i="4"/>
  <c r="O603" i="4"/>
  <c r="H603" i="4"/>
  <c r="G603" i="4"/>
  <c r="Q602" i="4"/>
  <c r="P602" i="4"/>
  <c r="O602" i="4"/>
  <c r="H602" i="4"/>
  <c r="G602" i="4"/>
  <c r="Q601" i="4"/>
  <c r="P601" i="4"/>
  <c r="O601" i="4"/>
  <c r="H601" i="4"/>
  <c r="G601" i="4"/>
  <c r="Q600" i="4"/>
  <c r="P600" i="4"/>
  <c r="O600" i="4"/>
  <c r="H600" i="4"/>
  <c r="G600" i="4"/>
  <c r="Q599" i="4"/>
  <c r="P599" i="4"/>
  <c r="O599" i="4"/>
  <c r="H599" i="4"/>
  <c r="G599" i="4"/>
  <c r="Q598" i="4"/>
  <c r="P598" i="4"/>
  <c r="O598" i="4"/>
  <c r="H598" i="4"/>
  <c r="G598" i="4"/>
  <c r="Q597" i="4"/>
  <c r="P597" i="4"/>
  <c r="O597" i="4"/>
  <c r="H597" i="4"/>
  <c r="G597" i="4"/>
  <c r="Q596" i="4"/>
  <c r="P596" i="4"/>
  <c r="O596" i="4"/>
  <c r="H596" i="4"/>
  <c r="G596" i="4"/>
  <c r="Q595" i="4"/>
  <c r="P595" i="4"/>
  <c r="O595" i="4"/>
  <c r="H595" i="4"/>
  <c r="G595" i="4"/>
  <c r="Q594" i="4"/>
  <c r="P594" i="4"/>
  <c r="O594" i="4"/>
  <c r="H594" i="4"/>
  <c r="G594" i="4"/>
  <c r="Q593" i="4"/>
  <c r="P593" i="4"/>
  <c r="O593" i="4"/>
  <c r="O613" i="4" s="1"/>
  <c r="H593" i="4"/>
  <c r="G593" i="4"/>
  <c r="L591" i="4"/>
  <c r="D591" i="4" s="1"/>
  <c r="Q590" i="4"/>
  <c r="P590" i="4"/>
  <c r="O590" i="4"/>
  <c r="H590" i="4"/>
  <c r="G590" i="4"/>
  <c r="Q589" i="4"/>
  <c r="P589" i="4"/>
  <c r="O589" i="4"/>
  <c r="H589" i="4"/>
  <c r="G589" i="4"/>
  <c r="Q588" i="4"/>
  <c r="P588" i="4"/>
  <c r="O588" i="4"/>
  <c r="H588" i="4"/>
  <c r="G588" i="4"/>
  <c r="Q587" i="4"/>
  <c r="P587" i="4"/>
  <c r="O587" i="4"/>
  <c r="H587" i="4"/>
  <c r="G587" i="4"/>
  <c r="Q586" i="4"/>
  <c r="P586" i="4"/>
  <c r="O586" i="4"/>
  <c r="H586" i="4"/>
  <c r="G586" i="4"/>
  <c r="Q585" i="4"/>
  <c r="P585" i="4"/>
  <c r="O585" i="4"/>
  <c r="H585" i="4"/>
  <c r="G585" i="4"/>
  <c r="Q584" i="4"/>
  <c r="P584" i="4"/>
  <c r="O584" i="4"/>
  <c r="H584" i="4"/>
  <c r="G584" i="4"/>
  <c r="Q583" i="4"/>
  <c r="P583" i="4"/>
  <c r="O583" i="4"/>
  <c r="H583" i="4"/>
  <c r="G583" i="4"/>
  <c r="Q582" i="4"/>
  <c r="P582" i="4"/>
  <c r="O582" i="4"/>
  <c r="H582" i="4"/>
  <c r="G582" i="4"/>
  <c r="Q581" i="4"/>
  <c r="P581" i="4"/>
  <c r="O581" i="4"/>
  <c r="H581" i="4"/>
  <c r="G581" i="4"/>
  <c r="Q580" i="4"/>
  <c r="P580" i="4"/>
  <c r="O580" i="4"/>
  <c r="H580" i="4"/>
  <c r="G580" i="4"/>
  <c r="Q579" i="4"/>
  <c r="P579" i="4"/>
  <c r="O579" i="4"/>
  <c r="H579" i="4"/>
  <c r="G579" i="4"/>
  <c r="Q578" i="4"/>
  <c r="P578" i="4"/>
  <c r="O578" i="4"/>
  <c r="H578" i="4"/>
  <c r="G578" i="4"/>
  <c r="Q577" i="4"/>
  <c r="P577" i="4"/>
  <c r="O577" i="4"/>
  <c r="H577" i="4"/>
  <c r="G577" i="4"/>
  <c r="Q576" i="4"/>
  <c r="P576" i="4"/>
  <c r="O576" i="4"/>
  <c r="H576" i="4"/>
  <c r="G576" i="4"/>
  <c r="Q575" i="4"/>
  <c r="P575" i="4"/>
  <c r="O575" i="4"/>
  <c r="H575" i="4"/>
  <c r="G575" i="4"/>
  <c r="Q574" i="4"/>
  <c r="P574" i="4"/>
  <c r="O574" i="4"/>
  <c r="H574" i="4"/>
  <c r="G574" i="4"/>
  <c r="Q573" i="4"/>
  <c r="P573" i="4"/>
  <c r="O573" i="4"/>
  <c r="H573" i="4"/>
  <c r="G573" i="4"/>
  <c r="Q572" i="4"/>
  <c r="P572" i="4"/>
  <c r="O572" i="4"/>
  <c r="H572" i="4"/>
  <c r="G572" i="4"/>
  <c r="Q571" i="4"/>
  <c r="P571" i="4"/>
  <c r="P591" i="4" s="1"/>
  <c r="O571" i="4"/>
  <c r="H571" i="4"/>
  <c r="G571" i="4"/>
  <c r="L569" i="4"/>
  <c r="D569" i="4" s="1"/>
  <c r="I556" i="4" s="1"/>
  <c r="Q568" i="4"/>
  <c r="P568" i="4"/>
  <c r="O568" i="4"/>
  <c r="H568" i="4"/>
  <c r="G568" i="4"/>
  <c r="Q567" i="4"/>
  <c r="P567" i="4"/>
  <c r="O567" i="4"/>
  <c r="H567" i="4"/>
  <c r="G567" i="4"/>
  <c r="Q566" i="4"/>
  <c r="P566" i="4"/>
  <c r="O566" i="4"/>
  <c r="H566" i="4"/>
  <c r="G566" i="4"/>
  <c r="Q565" i="4"/>
  <c r="P565" i="4"/>
  <c r="O565" i="4"/>
  <c r="H565" i="4"/>
  <c r="G565" i="4"/>
  <c r="Q564" i="4"/>
  <c r="P564" i="4"/>
  <c r="O564" i="4"/>
  <c r="H564" i="4"/>
  <c r="G564" i="4"/>
  <c r="Q563" i="4"/>
  <c r="P563" i="4"/>
  <c r="O563" i="4"/>
  <c r="H563" i="4"/>
  <c r="G563" i="4"/>
  <c r="Q562" i="4"/>
  <c r="P562" i="4"/>
  <c r="O562" i="4"/>
  <c r="H562" i="4"/>
  <c r="G562" i="4"/>
  <c r="Q561" i="4"/>
  <c r="P561" i="4"/>
  <c r="O561" i="4"/>
  <c r="H561" i="4"/>
  <c r="G561" i="4"/>
  <c r="Q560" i="4"/>
  <c r="P560" i="4"/>
  <c r="O560" i="4"/>
  <c r="H560" i="4"/>
  <c r="G560" i="4"/>
  <c r="Q559" i="4"/>
  <c r="P559" i="4"/>
  <c r="O559" i="4"/>
  <c r="H559" i="4"/>
  <c r="G559" i="4"/>
  <c r="Q558" i="4"/>
  <c r="P558" i="4"/>
  <c r="O558" i="4"/>
  <c r="H558" i="4"/>
  <c r="G558" i="4"/>
  <c r="Q557" i="4"/>
  <c r="P557" i="4"/>
  <c r="O557" i="4"/>
  <c r="H557" i="4"/>
  <c r="G557" i="4"/>
  <c r="Q556" i="4"/>
  <c r="P556" i="4"/>
  <c r="O556" i="4"/>
  <c r="H556" i="4"/>
  <c r="G556" i="4"/>
  <c r="Q555" i="4"/>
  <c r="P555" i="4"/>
  <c r="O555" i="4"/>
  <c r="H555" i="4"/>
  <c r="G555" i="4"/>
  <c r="Q554" i="4"/>
  <c r="P554" i="4"/>
  <c r="O554" i="4"/>
  <c r="H554" i="4"/>
  <c r="G554" i="4"/>
  <c r="Q553" i="4"/>
  <c r="P553" i="4"/>
  <c r="O553" i="4"/>
  <c r="H553" i="4"/>
  <c r="G553" i="4"/>
  <c r="Q552" i="4"/>
  <c r="P552" i="4"/>
  <c r="O552" i="4"/>
  <c r="H552" i="4"/>
  <c r="G552" i="4"/>
  <c r="Q551" i="4"/>
  <c r="P551" i="4"/>
  <c r="O551" i="4"/>
  <c r="H551" i="4"/>
  <c r="G551" i="4"/>
  <c r="Q550" i="4"/>
  <c r="P550" i="4"/>
  <c r="O550" i="4"/>
  <c r="H550" i="4"/>
  <c r="G550" i="4"/>
  <c r="Q549" i="4"/>
  <c r="P549" i="4"/>
  <c r="O549" i="4"/>
  <c r="H549" i="4"/>
  <c r="G549" i="4"/>
  <c r="L538" i="4"/>
  <c r="D538" i="4" s="1"/>
  <c r="Q537" i="4"/>
  <c r="P537" i="4"/>
  <c r="O537" i="4"/>
  <c r="H537" i="4"/>
  <c r="G537" i="4"/>
  <c r="Q536" i="4"/>
  <c r="P536" i="4"/>
  <c r="O536" i="4"/>
  <c r="H536" i="4"/>
  <c r="G536" i="4"/>
  <c r="Q535" i="4"/>
  <c r="P535" i="4"/>
  <c r="O535" i="4"/>
  <c r="H535" i="4"/>
  <c r="G535" i="4"/>
  <c r="Q534" i="4"/>
  <c r="P534" i="4"/>
  <c r="O534" i="4"/>
  <c r="H534" i="4"/>
  <c r="G534" i="4"/>
  <c r="Q533" i="4"/>
  <c r="P533" i="4"/>
  <c r="O533" i="4"/>
  <c r="H533" i="4"/>
  <c r="G533" i="4"/>
  <c r="Q532" i="4"/>
  <c r="P532" i="4"/>
  <c r="O532" i="4"/>
  <c r="H532" i="4"/>
  <c r="G532" i="4"/>
  <c r="Q531" i="4"/>
  <c r="P531" i="4"/>
  <c r="O531" i="4"/>
  <c r="H531" i="4"/>
  <c r="G531" i="4"/>
  <c r="Q530" i="4"/>
  <c r="P530" i="4"/>
  <c r="O530" i="4"/>
  <c r="H530" i="4"/>
  <c r="G530" i="4"/>
  <c r="Q529" i="4"/>
  <c r="P529" i="4"/>
  <c r="O529" i="4"/>
  <c r="H529" i="4"/>
  <c r="G529" i="4"/>
  <c r="Q528" i="4"/>
  <c r="P528" i="4"/>
  <c r="O528" i="4"/>
  <c r="H528" i="4"/>
  <c r="G528" i="4"/>
  <c r="Q527" i="4"/>
  <c r="P527" i="4"/>
  <c r="O527" i="4"/>
  <c r="H527" i="4"/>
  <c r="G527" i="4"/>
  <c r="Q526" i="4"/>
  <c r="P526" i="4"/>
  <c r="O526" i="4"/>
  <c r="H526" i="4"/>
  <c r="G526" i="4"/>
  <c r="Q525" i="4"/>
  <c r="P525" i="4"/>
  <c r="O525" i="4"/>
  <c r="H525" i="4"/>
  <c r="G525" i="4"/>
  <c r="Q524" i="4"/>
  <c r="P524" i="4"/>
  <c r="O524" i="4"/>
  <c r="H524" i="4"/>
  <c r="G524" i="4"/>
  <c r="Q523" i="4"/>
  <c r="P523" i="4"/>
  <c r="O523" i="4"/>
  <c r="H523" i="4"/>
  <c r="G523" i="4"/>
  <c r="Q522" i="4"/>
  <c r="P522" i="4"/>
  <c r="O522" i="4"/>
  <c r="H522" i="4"/>
  <c r="G522" i="4"/>
  <c r="Q521" i="4"/>
  <c r="P521" i="4"/>
  <c r="O521" i="4"/>
  <c r="H521" i="4"/>
  <c r="G521" i="4"/>
  <c r="Q520" i="4"/>
  <c r="P520" i="4"/>
  <c r="O520" i="4"/>
  <c r="H520" i="4"/>
  <c r="G520" i="4"/>
  <c r="Q519" i="4"/>
  <c r="P519" i="4"/>
  <c r="O519" i="4"/>
  <c r="H519" i="4"/>
  <c r="G519" i="4"/>
  <c r="Q518" i="4"/>
  <c r="P518" i="4"/>
  <c r="O518" i="4"/>
  <c r="O538" i="4" s="1"/>
  <c r="H518" i="4"/>
  <c r="G518" i="4"/>
  <c r="L516" i="4"/>
  <c r="D516" i="4"/>
  <c r="I503" i="4" s="1"/>
  <c r="Q515" i="4"/>
  <c r="P515" i="4"/>
  <c r="O515" i="4"/>
  <c r="H515" i="4"/>
  <c r="G515" i="4"/>
  <c r="Q514" i="4"/>
  <c r="P514" i="4"/>
  <c r="O514" i="4"/>
  <c r="H514" i="4"/>
  <c r="G514" i="4"/>
  <c r="Q513" i="4"/>
  <c r="P513" i="4"/>
  <c r="O513" i="4"/>
  <c r="H513" i="4"/>
  <c r="G513" i="4"/>
  <c r="Q512" i="4"/>
  <c r="P512" i="4"/>
  <c r="O512" i="4"/>
  <c r="H512" i="4"/>
  <c r="G512" i="4"/>
  <c r="Q511" i="4"/>
  <c r="P511" i="4"/>
  <c r="O511" i="4"/>
  <c r="H511" i="4"/>
  <c r="G511" i="4"/>
  <c r="Q510" i="4"/>
  <c r="P510" i="4"/>
  <c r="O510" i="4"/>
  <c r="H510" i="4"/>
  <c r="G510" i="4"/>
  <c r="Q509" i="4"/>
  <c r="P509" i="4"/>
  <c r="O509" i="4"/>
  <c r="H509" i="4"/>
  <c r="G509" i="4"/>
  <c r="Q508" i="4"/>
  <c r="P508" i="4"/>
  <c r="O508" i="4"/>
  <c r="H508" i="4"/>
  <c r="G508" i="4"/>
  <c r="Q507" i="4"/>
  <c r="P507" i="4"/>
  <c r="O507" i="4"/>
  <c r="H507" i="4"/>
  <c r="G507" i="4"/>
  <c r="Q506" i="4"/>
  <c r="P506" i="4"/>
  <c r="O506" i="4"/>
  <c r="H506" i="4"/>
  <c r="G506" i="4"/>
  <c r="Q505" i="4"/>
  <c r="P505" i="4"/>
  <c r="O505" i="4"/>
  <c r="H505" i="4"/>
  <c r="G505" i="4"/>
  <c r="Q504" i="4"/>
  <c r="P504" i="4"/>
  <c r="O504" i="4"/>
  <c r="H504" i="4"/>
  <c r="G504" i="4"/>
  <c r="Q503" i="4"/>
  <c r="P503" i="4"/>
  <c r="O503" i="4"/>
  <c r="H503" i="4"/>
  <c r="G503" i="4"/>
  <c r="Q502" i="4"/>
  <c r="P502" i="4"/>
  <c r="O502" i="4"/>
  <c r="H502" i="4"/>
  <c r="G502" i="4"/>
  <c r="Q501" i="4"/>
  <c r="P501" i="4"/>
  <c r="O501" i="4"/>
  <c r="H501" i="4"/>
  <c r="G501" i="4"/>
  <c r="Q500" i="4"/>
  <c r="P500" i="4"/>
  <c r="O500" i="4"/>
  <c r="H500" i="4"/>
  <c r="G500" i="4"/>
  <c r="Q499" i="4"/>
  <c r="P499" i="4"/>
  <c r="O499" i="4"/>
  <c r="H499" i="4"/>
  <c r="G499" i="4"/>
  <c r="Q498" i="4"/>
  <c r="P498" i="4"/>
  <c r="O498" i="4"/>
  <c r="H498" i="4"/>
  <c r="G498" i="4"/>
  <c r="Q497" i="4"/>
  <c r="P497" i="4"/>
  <c r="O497" i="4"/>
  <c r="H497" i="4"/>
  <c r="G497" i="4"/>
  <c r="Q496" i="4"/>
  <c r="P496" i="4"/>
  <c r="O496" i="4"/>
  <c r="H496" i="4"/>
  <c r="G496" i="4"/>
  <c r="G516" i="4" s="1"/>
  <c r="L494" i="4"/>
  <c r="D494" i="4" s="1"/>
  <c r="Q493" i="4"/>
  <c r="P493" i="4"/>
  <c r="O493" i="4"/>
  <c r="H493" i="4"/>
  <c r="G493" i="4"/>
  <c r="Q492" i="4"/>
  <c r="P492" i="4"/>
  <c r="O492" i="4"/>
  <c r="H492" i="4"/>
  <c r="G492" i="4"/>
  <c r="Q491" i="4"/>
  <c r="P491" i="4"/>
  <c r="O491" i="4"/>
  <c r="H491" i="4"/>
  <c r="G491" i="4"/>
  <c r="Q490" i="4"/>
  <c r="P490" i="4"/>
  <c r="O490" i="4"/>
  <c r="H490" i="4"/>
  <c r="G490" i="4"/>
  <c r="Q489" i="4"/>
  <c r="P489" i="4"/>
  <c r="O489" i="4"/>
  <c r="H489" i="4"/>
  <c r="G489" i="4"/>
  <c r="Q488" i="4"/>
  <c r="P488" i="4"/>
  <c r="O488" i="4"/>
  <c r="H488" i="4"/>
  <c r="G488" i="4"/>
  <c r="Q487" i="4"/>
  <c r="P487" i="4"/>
  <c r="O487" i="4"/>
  <c r="H487" i="4"/>
  <c r="G487" i="4"/>
  <c r="Q486" i="4"/>
  <c r="P486" i="4"/>
  <c r="O486" i="4"/>
  <c r="H486" i="4"/>
  <c r="G486" i="4"/>
  <c r="Q485" i="4"/>
  <c r="P485" i="4"/>
  <c r="O485" i="4"/>
  <c r="H485" i="4"/>
  <c r="G485" i="4"/>
  <c r="Q484" i="4"/>
  <c r="P484" i="4"/>
  <c r="O484" i="4"/>
  <c r="H484" i="4"/>
  <c r="G484" i="4"/>
  <c r="Q483" i="4"/>
  <c r="P483" i="4"/>
  <c r="O483" i="4"/>
  <c r="H483" i="4"/>
  <c r="G483" i="4"/>
  <c r="Q482" i="4"/>
  <c r="P482" i="4"/>
  <c r="O482" i="4"/>
  <c r="H482" i="4"/>
  <c r="G482" i="4"/>
  <c r="Q481" i="4"/>
  <c r="P481" i="4"/>
  <c r="O481" i="4"/>
  <c r="H481" i="4"/>
  <c r="G481" i="4"/>
  <c r="Q480" i="4"/>
  <c r="P480" i="4"/>
  <c r="O480" i="4"/>
  <c r="H480" i="4"/>
  <c r="G480" i="4"/>
  <c r="Q479" i="4"/>
  <c r="P479" i="4"/>
  <c r="O479" i="4"/>
  <c r="H479" i="4"/>
  <c r="G479" i="4"/>
  <c r="Q478" i="4"/>
  <c r="P478" i="4"/>
  <c r="O478" i="4"/>
  <c r="H478" i="4"/>
  <c r="G478" i="4"/>
  <c r="Q477" i="4"/>
  <c r="P477" i="4"/>
  <c r="O477" i="4"/>
  <c r="H477" i="4"/>
  <c r="G477" i="4"/>
  <c r="Q476" i="4"/>
  <c r="P476" i="4"/>
  <c r="O476" i="4"/>
  <c r="I476" i="4"/>
  <c r="H476" i="4"/>
  <c r="G476" i="4"/>
  <c r="Q475" i="4"/>
  <c r="P475" i="4"/>
  <c r="O475" i="4"/>
  <c r="H475" i="4"/>
  <c r="G475" i="4"/>
  <c r="Q474" i="4"/>
  <c r="P474" i="4"/>
  <c r="O474" i="4"/>
  <c r="H474" i="4"/>
  <c r="G474" i="4"/>
  <c r="L472" i="4"/>
  <c r="D472" i="4" s="1"/>
  <c r="Q471" i="4"/>
  <c r="P471" i="4"/>
  <c r="O471" i="4"/>
  <c r="H471" i="4"/>
  <c r="G471" i="4"/>
  <c r="Q470" i="4"/>
  <c r="P470" i="4"/>
  <c r="O470" i="4"/>
  <c r="H470" i="4"/>
  <c r="G470" i="4"/>
  <c r="Q469" i="4"/>
  <c r="P469" i="4"/>
  <c r="O469" i="4"/>
  <c r="H469" i="4"/>
  <c r="G469" i="4"/>
  <c r="Q468" i="4"/>
  <c r="P468" i="4"/>
  <c r="O468" i="4"/>
  <c r="H468" i="4"/>
  <c r="G468" i="4"/>
  <c r="Q467" i="4"/>
  <c r="P467" i="4"/>
  <c r="O467" i="4"/>
  <c r="H467" i="4"/>
  <c r="G467" i="4"/>
  <c r="Q466" i="4"/>
  <c r="P466" i="4"/>
  <c r="O466" i="4"/>
  <c r="H466" i="4"/>
  <c r="G466" i="4"/>
  <c r="Q465" i="4"/>
  <c r="P465" i="4"/>
  <c r="O465" i="4"/>
  <c r="H465" i="4"/>
  <c r="G465" i="4"/>
  <c r="Q464" i="4"/>
  <c r="P464" i="4"/>
  <c r="O464" i="4"/>
  <c r="H464" i="4"/>
  <c r="G464" i="4"/>
  <c r="Q463" i="4"/>
  <c r="P463" i="4"/>
  <c r="O463" i="4"/>
  <c r="H463" i="4"/>
  <c r="G463" i="4"/>
  <c r="Q462" i="4"/>
  <c r="P462" i="4"/>
  <c r="O462" i="4"/>
  <c r="H462" i="4"/>
  <c r="G462" i="4"/>
  <c r="Q461" i="4"/>
  <c r="P461" i="4"/>
  <c r="O461" i="4"/>
  <c r="H461" i="4"/>
  <c r="G461" i="4"/>
  <c r="Q460" i="4"/>
  <c r="P460" i="4"/>
  <c r="O460" i="4"/>
  <c r="H460" i="4"/>
  <c r="G460" i="4"/>
  <c r="Q459" i="4"/>
  <c r="P459" i="4"/>
  <c r="O459" i="4"/>
  <c r="H459" i="4"/>
  <c r="G459" i="4"/>
  <c r="Q458" i="4"/>
  <c r="P458" i="4"/>
  <c r="O458" i="4"/>
  <c r="H458" i="4"/>
  <c r="G458" i="4"/>
  <c r="Q457" i="4"/>
  <c r="P457" i="4"/>
  <c r="O457" i="4"/>
  <c r="H457" i="4"/>
  <c r="G457" i="4"/>
  <c r="Q456" i="4"/>
  <c r="P456" i="4"/>
  <c r="O456" i="4"/>
  <c r="H456" i="4"/>
  <c r="G456" i="4"/>
  <c r="Q455" i="4"/>
  <c r="P455" i="4"/>
  <c r="O455" i="4"/>
  <c r="H455" i="4"/>
  <c r="G455" i="4"/>
  <c r="Q454" i="4"/>
  <c r="P454" i="4"/>
  <c r="O454" i="4"/>
  <c r="H454" i="4"/>
  <c r="G454" i="4"/>
  <c r="Q453" i="4"/>
  <c r="P453" i="4"/>
  <c r="O453" i="4"/>
  <c r="H453" i="4"/>
  <c r="G453" i="4"/>
  <c r="Q452" i="4"/>
  <c r="P452" i="4"/>
  <c r="O452" i="4"/>
  <c r="H452" i="4"/>
  <c r="G452" i="4"/>
  <c r="L450" i="4"/>
  <c r="D450" i="4" s="1"/>
  <c r="Q449" i="4"/>
  <c r="P449" i="4"/>
  <c r="O449" i="4"/>
  <c r="H449" i="4"/>
  <c r="G449" i="4"/>
  <c r="Q448" i="4"/>
  <c r="P448" i="4"/>
  <c r="O448" i="4"/>
  <c r="H448" i="4"/>
  <c r="G448" i="4"/>
  <c r="Q447" i="4"/>
  <c r="P447" i="4"/>
  <c r="O447" i="4"/>
  <c r="H447" i="4"/>
  <c r="G447" i="4"/>
  <c r="Q446" i="4"/>
  <c r="P446" i="4"/>
  <c r="O446" i="4"/>
  <c r="H446" i="4"/>
  <c r="G446" i="4"/>
  <c r="Q445" i="4"/>
  <c r="P445" i="4"/>
  <c r="O445" i="4"/>
  <c r="H445" i="4"/>
  <c r="G445" i="4"/>
  <c r="Q444" i="4"/>
  <c r="P444" i="4"/>
  <c r="O444" i="4"/>
  <c r="H444" i="4"/>
  <c r="G444" i="4"/>
  <c r="Q443" i="4"/>
  <c r="P443" i="4"/>
  <c r="O443" i="4"/>
  <c r="H443" i="4"/>
  <c r="G443" i="4"/>
  <c r="Q442" i="4"/>
  <c r="P442" i="4"/>
  <c r="O442" i="4"/>
  <c r="H442" i="4"/>
  <c r="G442" i="4"/>
  <c r="Q441" i="4"/>
  <c r="P441" i="4"/>
  <c r="O441" i="4"/>
  <c r="H441" i="4"/>
  <c r="G441" i="4"/>
  <c r="Q440" i="4"/>
  <c r="P440" i="4"/>
  <c r="O440" i="4"/>
  <c r="H440" i="4"/>
  <c r="G440" i="4"/>
  <c r="Q439" i="4"/>
  <c r="P439" i="4"/>
  <c r="O439" i="4"/>
  <c r="H439" i="4"/>
  <c r="G439" i="4"/>
  <c r="Q438" i="4"/>
  <c r="P438" i="4"/>
  <c r="O438" i="4"/>
  <c r="H438" i="4"/>
  <c r="G438" i="4"/>
  <c r="Q437" i="4"/>
  <c r="P437" i="4"/>
  <c r="O437" i="4"/>
  <c r="H437" i="4"/>
  <c r="G437" i="4"/>
  <c r="Q436" i="4"/>
  <c r="P436" i="4"/>
  <c r="O436" i="4"/>
  <c r="H436" i="4"/>
  <c r="G436" i="4"/>
  <c r="Q435" i="4"/>
  <c r="P435" i="4"/>
  <c r="O435" i="4"/>
  <c r="H435" i="4"/>
  <c r="G435" i="4"/>
  <c r="Q434" i="4"/>
  <c r="P434" i="4"/>
  <c r="O434" i="4"/>
  <c r="H434" i="4"/>
  <c r="G434" i="4"/>
  <c r="Q433" i="4"/>
  <c r="P433" i="4"/>
  <c r="O433" i="4"/>
  <c r="H433" i="4"/>
  <c r="G433" i="4"/>
  <c r="Q432" i="4"/>
  <c r="P432" i="4"/>
  <c r="O432" i="4"/>
  <c r="H432" i="4"/>
  <c r="G432" i="4"/>
  <c r="Q431" i="4"/>
  <c r="P431" i="4"/>
  <c r="O431" i="4"/>
  <c r="H431" i="4"/>
  <c r="G431" i="4"/>
  <c r="Q430" i="4"/>
  <c r="P430" i="4"/>
  <c r="O430" i="4"/>
  <c r="O450" i="4" s="1"/>
  <c r="H430" i="4"/>
  <c r="G430" i="4"/>
  <c r="L428" i="4"/>
  <c r="D428" i="4"/>
  <c r="Q427" i="4"/>
  <c r="P427" i="4"/>
  <c r="O427" i="4"/>
  <c r="H427" i="4"/>
  <c r="G427" i="4"/>
  <c r="Q426" i="4"/>
  <c r="P426" i="4"/>
  <c r="O426" i="4"/>
  <c r="H426" i="4"/>
  <c r="G426" i="4"/>
  <c r="Q425" i="4"/>
  <c r="P425" i="4"/>
  <c r="O425" i="4"/>
  <c r="H425" i="4"/>
  <c r="G425" i="4"/>
  <c r="Q424" i="4"/>
  <c r="P424" i="4"/>
  <c r="O424" i="4"/>
  <c r="H424" i="4"/>
  <c r="G424" i="4"/>
  <c r="Q423" i="4"/>
  <c r="P423" i="4"/>
  <c r="O423" i="4"/>
  <c r="H423" i="4"/>
  <c r="G423" i="4"/>
  <c r="Q422" i="4"/>
  <c r="P422" i="4"/>
  <c r="O422" i="4"/>
  <c r="H422" i="4"/>
  <c r="G422" i="4"/>
  <c r="Q421" i="4"/>
  <c r="P421" i="4"/>
  <c r="O421" i="4"/>
  <c r="H421" i="4"/>
  <c r="G421" i="4"/>
  <c r="Q420" i="4"/>
  <c r="P420" i="4"/>
  <c r="O420" i="4"/>
  <c r="H420" i="4"/>
  <c r="G420" i="4"/>
  <c r="Q419" i="4"/>
  <c r="P419" i="4"/>
  <c r="O419" i="4"/>
  <c r="H419" i="4"/>
  <c r="G419" i="4"/>
  <c r="Q418" i="4"/>
  <c r="P418" i="4"/>
  <c r="O418" i="4"/>
  <c r="H418" i="4"/>
  <c r="G418" i="4"/>
  <c r="Q417" i="4"/>
  <c r="P417" i="4"/>
  <c r="O417" i="4"/>
  <c r="H417" i="4"/>
  <c r="G417" i="4"/>
  <c r="Q416" i="4"/>
  <c r="P416" i="4"/>
  <c r="O416" i="4"/>
  <c r="H416" i="4"/>
  <c r="G416" i="4"/>
  <c r="Q415" i="4"/>
  <c r="P415" i="4"/>
  <c r="O415" i="4"/>
  <c r="H415" i="4"/>
  <c r="G415" i="4"/>
  <c r="Q414" i="4"/>
  <c r="P414" i="4"/>
  <c r="O414" i="4"/>
  <c r="H414" i="4"/>
  <c r="G414" i="4"/>
  <c r="Q413" i="4"/>
  <c r="P413" i="4"/>
  <c r="O413" i="4"/>
  <c r="H413" i="4"/>
  <c r="G413" i="4"/>
  <c r="Q412" i="4"/>
  <c r="P412" i="4"/>
  <c r="O412" i="4"/>
  <c r="H412" i="4"/>
  <c r="G412" i="4"/>
  <c r="Q411" i="4"/>
  <c r="P411" i="4"/>
  <c r="O411" i="4"/>
  <c r="H411" i="4"/>
  <c r="G411" i="4"/>
  <c r="Q410" i="4"/>
  <c r="P410" i="4"/>
  <c r="O410" i="4"/>
  <c r="H410" i="4"/>
  <c r="G410" i="4"/>
  <c r="Q409" i="4"/>
  <c r="P409" i="4"/>
  <c r="O409" i="4"/>
  <c r="H409" i="4"/>
  <c r="G409" i="4"/>
  <c r="Q408" i="4"/>
  <c r="P408" i="4"/>
  <c r="O408" i="4"/>
  <c r="H408" i="4"/>
  <c r="G408" i="4"/>
  <c r="L406" i="4"/>
  <c r="D406" i="4"/>
  <c r="I393" i="4" s="1"/>
  <c r="Q405" i="4"/>
  <c r="P405" i="4"/>
  <c r="O405" i="4"/>
  <c r="H405" i="4"/>
  <c r="G405" i="4"/>
  <c r="Q404" i="4"/>
  <c r="P404" i="4"/>
  <c r="O404" i="4"/>
  <c r="H404" i="4"/>
  <c r="G404" i="4"/>
  <c r="Q403" i="4"/>
  <c r="P403" i="4"/>
  <c r="O403" i="4"/>
  <c r="H403" i="4"/>
  <c r="G403" i="4"/>
  <c r="Q402" i="4"/>
  <c r="P402" i="4"/>
  <c r="O402" i="4"/>
  <c r="H402" i="4"/>
  <c r="G402" i="4"/>
  <c r="Q401" i="4"/>
  <c r="P401" i="4"/>
  <c r="O401" i="4"/>
  <c r="H401" i="4"/>
  <c r="G401" i="4"/>
  <c r="Q400" i="4"/>
  <c r="P400" i="4"/>
  <c r="O400" i="4"/>
  <c r="H400" i="4"/>
  <c r="G400" i="4"/>
  <c r="Q399" i="4"/>
  <c r="P399" i="4"/>
  <c r="O399" i="4"/>
  <c r="H399" i="4"/>
  <c r="G399" i="4"/>
  <c r="Q398" i="4"/>
  <c r="P398" i="4"/>
  <c r="O398" i="4"/>
  <c r="H398" i="4"/>
  <c r="G398" i="4"/>
  <c r="Q397" i="4"/>
  <c r="P397" i="4"/>
  <c r="O397" i="4"/>
  <c r="H397" i="4"/>
  <c r="G397" i="4"/>
  <c r="Q396" i="4"/>
  <c r="P396" i="4"/>
  <c r="O396" i="4"/>
  <c r="H396" i="4"/>
  <c r="G396" i="4"/>
  <c r="Q395" i="4"/>
  <c r="P395" i="4"/>
  <c r="O395" i="4"/>
  <c r="H395" i="4"/>
  <c r="G395" i="4"/>
  <c r="Q394" i="4"/>
  <c r="P394" i="4"/>
  <c r="O394" i="4"/>
  <c r="H394" i="4"/>
  <c r="G394" i="4"/>
  <c r="Q393" i="4"/>
  <c r="P393" i="4"/>
  <c r="O393" i="4"/>
  <c r="H393" i="4"/>
  <c r="G393" i="4"/>
  <c r="Q392" i="4"/>
  <c r="P392" i="4"/>
  <c r="O392" i="4"/>
  <c r="H392" i="4"/>
  <c r="G392" i="4"/>
  <c r="Q391" i="4"/>
  <c r="P391" i="4"/>
  <c r="O391" i="4"/>
  <c r="H391" i="4"/>
  <c r="G391" i="4"/>
  <c r="Q390" i="4"/>
  <c r="P390" i="4"/>
  <c r="O390" i="4"/>
  <c r="H390" i="4"/>
  <c r="G390" i="4"/>
  <c r="Q389" i="4"/>
  <c r="P389" i="4"/>
  <c r="O389" i="4"/>
  <c r="H389" i="4"/>
  <c r="G389" i="4"/>
  <c r="Q388" i="4"/>
  <c r="P388" i="4"/>
  <c r="O388" i="4"/>
  <c r="I388" i="4"/>
  <c r="H388" i="4"/>
  <c r="G388" i="4"/>
  <c r="Q387" i="4"/>
  <c r="P387" i="4"/>
  <c r="O387" i="4"/>
  <c r="H387" i="4"/>
  <c r="G387" i="4"/>
  <c r="Q386" i="4"/>
  <c r="P386" i="4"/>
  <c r="O386" i="4"/>
  <c r="H386" i="4"/>
  <c r="G386" i="4"/>
  <c r="L384" i="4"/>
  <c r="D384" i="4" s="1"/>
  <c r="H384" i="4" s="1"/>
  <c r="Q383" i="4"/>
  <c r="P383" i="4"/>
  <c r="O383" i="4"/>
  <c r="H383" i="4"/>
  <c r="G383" i="4"/>
  <c r="Q382" i="4"/>
  <c r="P382" i="4"/>
  <c r="O382" i="4"/>
  <c r="H382" i="4"/>
  <c r="G382" i="4"/>
  <c r="Q381" i="4"/>
  <c r="P381" i="4"/>
  <c r="O381" i="4"/>
  <c r="H381" i="4"/>
  <c r="G381" i="4"/>
  <c r="Q380" i="4"/>
  <c r="P380" i="4"/>
  <c r="O380" i="4"/>
  <c r="H380" i="4"/>
  <c r="G380" i="4"/>
  <c r="Q379" i="4"/>
  <c r="P379" i="4"/>
  <c r="O379" i="4"/>
  <c r="H379" i="4"/>
  <c r="G379" i="4"/>
  <c r="Q378" i="4"/>
  <c r="P378" i="4"/>
  <c r="O378" i="4"/>
  <c r="H378" i="4"/>
  <c r="G378" i="4"/>
  <c r="Q377" i="4"/>
  <c r="P377" i="4"/>
  <c r="O377" i="4"/>
  <c r="H377" i="4"/>
  <c r="G377" i="4"/>
  <c r="Q376" i="4"/>
  <c r="P376" i="4"/>
  <c r="O376" i="4"/>
  <c r="H376" i="4"/>
  <c r="G376" i="4"/>
  <c r="Q375" i="4"/>
  <c r="P375" i="4"/>
  <c r="O375" i="4"/>
  <c r="H375" i="4"/>
  <c r="G375" i="4"/>
  <c r="Q374" i="4"/>
  <c r="P374" i="4"/>
  <c r="O374" i="4"/>
  <c r="H374" i="4"/>
  <c r="G374" i="4"/>
  <c r="Q373" i="4"/>
  <c r="P373" i="4"/>
  <c r="O373" i="4"/>
  <c r="H373" i="4"/>
  <c r="G373" i="4"/>
  <c r="Q372" i="4"/>
  <c r="P372" i="4"/>
  <c r="O372" i="4"/>
  <c r="H372" i="4"/>
  <c r="G372" i="4"/>
  <c r="Q371" i="4"/>
  <c r="P371" i="4"/>
  <c r="O371" i="4"/>
  <c r="H371" i="4"/>
  <c r="G371" i="4"/>
  <c r="Q370" i="4"/>
  <c r="P370" i="4"/>
  <c r="O370" i="4"/>
  <c r="H370" i="4"/>
  <c r="G370" i="4"/>
  <c r="Q369" i="4"/>
  <c r="P369" i="4"/>
  <c r="O369" i="4"/>
  <c r="H369" i="4"/>
  <c r="G369" i="4"/>
  <c r="Q368" i="4"/>
  <c r="P368" i="4"/>
  <c r="O368" i="4"/>
  <c r="H368" i="4"/>
  <c r="G368" i="4"/>
  <c r="Q367" i="4"/>
  <c r="P367" i="4"/>
  <c r="O367" i="4"/>
  <c r="H367" i="4"/>
  <c r="G367" i="4"/>
  <c r="Q366" i="4"/>
  <c r="P366" i="4"/>
  <c r="O366" i="4"/>
  <c r="H366" i="4"/>
  <c r="G366" i="4"/>
  <c r="Q365" i="4"/>
  <c r="P365" i="4"/>
  <c r="O365" i="4"/>
  <c r="H365" i="4"/>
  <c r="G365" i="4"/>
  <c r="Q364" i="4"/>
  <c r="P364" i="4"/>
  <c r="O364" i="4"/>
  <c r="H364" i="4"/>
  <c r="G364" i="4"/>
  <c r="L362" i="4"/>
  <c r="D362" i="4" s="1"/>
  <c r="I349" i="4" s="1"/>
  <c r="Q361" i="4"/>
  <c r="P361" i="4"/>
  <c r="O361" i="4"/>
  <c r="H361" i="4"/>
  <c r="G361" i="4"/>
  <c r="Q360" i="4"/>
  <c r="P360" i="4"/>
  <c r="O360" i="4"/>
  <c r="H360" i="4"/>
  <c r="G360" i="4"/>
  <c r="Q359" i="4"/>
  <c r="P359" i="4"/>
  <c r="O359" i="4"/>
  <c r="H359" i="4"/>
  <c r="G359" i="4"/>
  <c r="Q358" i="4"/>
  <c r="P358" i="4"/>
  <c r="O358" i="4"/>
  <c r="H358" i="4"/>
  <c r="G358" i="4"/>
  <c r="Q357" i="4"/>
  <c r="P357" i="4"/>
  <c r="O357" i="4"/>
  <c r="H357" i="4"/>
  <c r="G357" i="4"/>
  <c r="Q356" i="4"/>
  <c r="P356" i="4"/>
  <c r="O356" i="4"/>
  <c r="H356" i="4"/>
  <c r="G356" i="4"/>
  <c r="Q355" i="4"/>
  <c r="P355" i="4"/>
  <c r="O355" i="4"/>
  <c r="H355" i="4"/>
  <c r="G355" i="4"/>
  <c r="Q354" i="4"/>
  <c r="P354" i="4"/>
  <c r="O354" i="4"/>
  <c r="H354" i="4"/>
  <c r="G354" i="4"/>
  <c r="Q353" i="4"/>
  <c r="P353" i="4"/>
  <c r="O353" i="4"/>
  <c r="H353" i="4"/>
  <c r="G353" i="4"/>
  <c r="Q352" i="4"/>
  <c r="P352" i="4"/>
  <c r="O352" i="4"/>
  <c r="H352" i="4"/>
  <c r="G352" i="4"/>
  <c r="Q351" i="4"/>
  <c r="P351" i="4"/>
  <c r="O351" i="4"/>
  <c r="H351" i="4"/>
  <c r="G351" i="4"/>
  <c r="Q350" i="4"/>
  <c r="P350" i="4"/>
  <c r="O350" i="4"/>
  <c r="H350" i="4"/>
  <c r="G350" i="4"/>
  <c r="Q349" i="4"/>
  <c r="P349" i="4"/>
  <c r="O349" i="4"/>
  <c r="H349" i="4"/>
  <c r="G349" i="4"/>
  <c r="Q348" i="4"/>
  <c r="P348" i="4"/>
  <c r="O348" i="4"/>
  <c r="H348" i="4"/>
  <c r="G348" i="4"/>
  <c r="Q347" i="4"/>
  <c r="P347" i="4"/>
  <c r="O347" i="4"/>
  <c r="H347" i="4"/>
  <c r="G347" i="4"/>
  <c r="Q346" i="4"/>
  <c r="P346" i="4"/>
  <c r="O346" i="4"/>
  <c r="H346" i="4"/>
  <c r="G346" i="4"/>
  <c r="Q345" i="4"/>
  <c r="P345" i="4"/>
  <c r="O345" i="4"/>
  <c r="H345" i="4"/>
  <c r="G345" i="4"/>
  <c r="Q344" i="4"/>
  <c r="P344" i="4"/>
  <c r="O344" i="4"/>
  <c r="H344" i="4"/>
  <c r="G344" i="4"/>
  <c r="Q343" i="4"/>
  <c r="P343" i="4"/>
  <c r="O343" i="4"/>
  <c r="H343" i="4"/>
  <c r="G343" i="4"/>
  <c r="Q342" i="4"/>
  <c r="P342" i="4"/>
  <c r="O342" i="4"/>
  <c r="H342" i="4"/>
  <c r="G342" i="4"/>
  <c r="L340" i="4"/>
  <c r="D340" i="4" s="1"/>
  <c r="Q339" i="4"/>
  <c r="P339" i="4"/>
  <c r="O339" i="4"/>
  <c r="H339" i="4"/>
  <c r="G339" i="4"/>
  <c r="Q338" i="4"/>
  <c r="P338" i="4"/>
  <c r="O338" i="4"/>
  <c r="H338" i="4"/>
  <c r="G338" i="4"/>
  <c r="Q337" i="4"/>
  <c r="P337" i="4"/>
  <c r="O337" i="4"/>
  <c r="H337" i="4"/>
  <c r="G337" i="4"/>
  <c r="Q336" i="4"/>
  <c r="P336" i="4"/>
  <c r="O336" i="4"/>
  <c r="H336" i="4"/>
  <c r="G336" i="4"/>
  <c r="Q335" i="4"/>
  <c r="P335" i="4"/>
  <c r="O335" i="4"/>
  <c r="H335" i="4"/>
  <c r="G335" i="4"/>
  <c r="Q334" i="4"/>
  <c r="P334" i="4"/>
  <c r="O334" i="4"/>
  <c r="H334" i="4"/>
  <c r="G334" i="4"/>
  <c r="Q333" i="4"/>
  <c r="P333" i="4"/>
  <c r="O333" i="4"/>
  <c r="H333" i="4"/>
  <c r="G333" i="4"/>
  <c r="Q332" i="4"/>
  <c r="P332" i="4"/>
  <c r="O332" i="4"/>
  <c r="H332" i="4"/>
  <c r="G332" i="4"/>
  <c r="Q331" i="4"/>
  <c r="P331" i="4"/>
  <c r="O331" i="4"/>
  <c r="H331" i="4"/>
  <c r="G331" i="4"/>
  <c r="Q330" i="4"/>
  <c r="P330" i="4"/>
  <c r="O330" i="4"/>
  <c r="H330" i="4"/>
  <c r="G330" i="4"/>
  <c r="Q329" i="4"/>
  <c r="P329" i="4"/>
  <c r="O329" i="4"/>
  <c r="H329" i="4"/>
  <c r="G329" i="4"/>
  <c r="Q328" i="4"/>
  <c r="P328" i="4"/>
  <c r="O328" i="4"/>
  <c r="H328" i="4"/>
  <c r="G328" i="4"/>
  <c r="Q327" i="4"/>
  <c r="P327" i="4"/>
  <c r="O327" i="4"/>
  <c r="H327" i="4"/>
  <c r="G327" i="4"/>
  <c r="Q326" i="4"/>
  <c r="P326" i="4"/>
  <c r="O326" i="4"/>
  <c r="H326" i="4"/>
  <c r="G326" i="4"/>
  <c r="Q325" i="4"/>
  <c r="P325" i="4"/>
  <c r="O325" i="4"/>
  <c r="H325" i="4"/>
  <c r="G325" i="4"/>
  <c r="Q324" i="4"/>
  <c r="P324" i="4"/>
  <c r="O324" i="4"/>
  <c r="H324" i="4"/>
  <c r="G324" i="4"/>
  <c r="Q323" i="4"/>
  <c r="P323" i="4"/>
  <c r="O323" i="4"/>
  <c r="H323" i="4"/>
  <c r="G323" i="4"/>
  <c r="Q322" i="4"/>
  <c r="P322" i="4"/>
  <c r="O322" i="4"/>
  <c r="H322" i="4"/>
  <c r="G322" i="4"/>
  <c r="Q321" i="4"/>
  <c r="P321" i="4"/>
  <c r="O321" i="4"/>
  <c r="H321" i="4"/>
  <c r="G321" i="4"/>
  <c r="Q320" i="4"/>
  <c r="P320" i="4"/>
  <c r="O320" i="4"/>
  <c r="H320" i="4"/>
  <c r="G320" i="4"/>
  <c r="L318" i="4"/>
  <c r="D318" i="4"/>
  <c r="I305" i="4" s="1"/>
  <c r="Q317" i="4"/>
  <c r="P317" i="4"/>
  <c r="O317" i="4"/>
  <c r="H317" i="4"/>
  <c r="G317" i="4"/>
  <c r="Q316" i="4"/>
  <c r="P316" i="4"/>
  <c r="O316" i="4"/>
  <c r="H316" i="4"/>
  <c r="G316" i="4"/>
  <c r="Q315" i="4"/>
  <c r="P315" i="4"/>
  <c r="O315" i="4"/>
  <c r="H315" i="4"/>
  <c r="G315" i="4"/>
  <c r="Q314" i="4"/>
  <c r="P314" i="4"/>
  <c r="O314" i="4"/>
  <c r="H314" i="4"/>
  <c r="G314" i="4"/>
  <c r="Q313" i="4"/>
  <c r="P313" i="4"/>
  <c r="O313" i="4"/>
  <c r="H313" i="4"/>
  <c r="G313" i="4"/>
  <c r="Q312" i="4"/>
  <c r="P312" i="4"/>
  <c r="O312" i="4"/>
  <c r="H312" i="4"/>
  <c r="G312" i="4"/>
  <c r="Q311" i="4"/>
  <c r="P311" i="4"/>
  <c r="O311" i="4"/>
  <c r="H311" i="4"/>
  <c r="G311" i="4"/>
  <c r="Q310" i="4"/>
  <c r="P310" i="4"/>
  <c r="O310" i="4"/>
  <c r="H310" i="4"/>
  <c r="G310" i="4"/>
  <c r="Q309" i="4"/>
  <c r="P309" i="4"/>
  <c r="O309" i="4"/>
  <c r="H309" i="4"/>
  <c r="G309" i="4"/>
  <c r="Q308" i="4"/>
  <c r="P308" i="4"/>
  <c r="O308" i="4"/>
  <c r="H308" i="4"/>
  <c r="G308" i="4"/>
  <c r="Q307" i="4"/>
  <c r="P307" i="4"/>
  <c r="O307" i="4"/>
  <c r="H307" i="4"/>
  <c r="G307" i="4"/>
  <c r="Q306" i="4"/>
  <c r="P306" i="4"/>
  <c r="O306" i="4"/>
  <c r="H306" i="4"/>
  <c r="G306" i="4"/>
  <c r="Q305" i="4"/>
  <c r="P305" i="4"/>
  <c r="O305" i="4"/>
  <c r="H305" i="4"/>
  <c r="G305" i="4"/>
  <c r="Q304" i="4"/>
  <c r="P304" i="4"/>
  <c r="O304" i="4"/>
  <c r="H304" i="4"/>
  <c r="G304" i="4"/>
  <c r="Q303" i="4"/>
  <c r="P303" i="4"/>
  <c r="O303" i="4"/>
  <c r="H303" i="4"/>
  <c r="G303" i="4"/>
  <c r="Q302" i="4"/>
  <c r="P302" i="4"/>
  <c r="O302" i="4"/>
  <c r="H302" i="4"/>
  <c r="G302" i="4"/>
  <c r="Q301" i="4"/>
  <c r="P301" i="4"/>
  <c r="O301" i="4"/>
  <c r="H301" i="4"/>
  <c r="G301" i="4"/>
  <c r="Q300" i="4"/>
  <c r="P300" i="4"/>
  <c r="O300" i="4"/>
  <c r="I300" i="4"/>
  <c r="H300" i="4"/>
  <c r="G300" i="4"/>
  <c r="Q299" i="4"/>
  <c r="P299" i="4"/>
  <c r="O299" i="4"/>
  <c r="H299" i="4"/>
  <c r="G299" i="4"/>
  <c r="Q298" i="4"/>
  <c r="P298" i="4"/>
  <c r="O298" i="4"/>
  <c r="H298" i="4"/>
  <c r="G298" i="4"/>
  <c r="G318" i="4" s="1"/>
  <c r="L296" i="4"/>
  <c r="D296" i="4" s="1"/>
  <c r="I278" i="4" s="1"/>
  <c r="Q295" i="4"/>
  <c r="P295" i="4"/>
  <c r="O295" i="4"/>
  <c r="H295" i="4"/>
  <c r="G295" i="4"/>
  <c r="Q294" i="4"/>
  <c r="P294" i="4"/>
  <c r="O294" i="4"/>
  <c r="H294" i="4"/>
  <c r="G294" i="4"/>
  <c r="Q293" i="4"/>
  <c r="P293" i="4"/>
  <c r="O293" i="4"/>
  <c r="H293" i="4"/>
  <c r="G293" i="4"/>
  <c r="Q292" i="4"/>
  <c r="P292" i="4"/>
  <c r="O292" i="4"/>
  <c r="H292" i="4"/>
  <c r="G292" i="4"/>
  <c r="Q291" i="4"/>
  <c r="P291" i="4"/>
  <c r="O291" i="4"/>
  <c r="H291" i="4"/>
  <c r="G291" i="4"/>
  <c r="Q290" i="4"/>
  <c r="P290" i="4"/>
  <c r="O290" i="4"/>
  <c r="H290" i="4"/>
  <c r="G290" i="4"/>
  <c r="Q289" i="4"/>
  <c r="P289" i="4"/>
  <c r="O289" i="4"/>
  <c r="H289" i="4"/>
  <c r="G289" i="4"/>
  <c r="Q288" i="4"/>
  <c r="P288" i="4"/>
  <c r="O288" i="4"/>
  <c r="H288" i="4"/>
  <c r="G288" i="4"/>
  <c r="Q287" i="4"/>
  <c r="P287" i="4"/>
  <c r="O287" i="4"/>
  <c r="H287" i="4"/>
  <c r="G287" i="4"/>
  <c r="Q286" i="4"/>
  <c r="P286" i="4"/>
  <c r="O286" i="4"/>
  <c r="H286" i="4"/>
  <c r="G286" i="4"/>
  <c r="Q285" i="4"/>
  <c r="P285" i="4"/>
  <c r="O285" i="4"/>
  <c r="H285" i="4"/>
  <c r="G285" i="4"/>
  <c r="Q284" i="4"/>
  <c r="P284" i="4"/>
  <c r="O284" i="4"/>
  <c r="H284" i="4"/>
  <c r="G284" i="4"/>
  <c r="Q283" i="4"/>
  <c r="P283" i="4"/>
  <c r="O283" i="4"/>
  <c r="H283" i="4"/>
  <c r="G283" i="4"/>
  <c r="Q282" i="4"/>
  <c r="P282" i="4"/>
  <c r="O282" i="4"/>
  <c r="H282" i="4"/>
  <c r="G282" i="4"/>
  <c r="Q281" i="4"/>
  <c r="P281" i="4"/>
  <c r="O281" i="4"/>
  <c r="H281" i="4"/>
  <c r="G281" i="4"/>
  <c r="Q280" i="4"/>
  <c r="P280" i="4"/>
  <c r="O280" i="4"/>
  <c r="H280" i="4"/>
  <c r="G280" i="4"/>
  <c r="Q279" i="4"/>
  <c r="P279" i="4"/>
  <c r="O279" i="4"/>
  <c r="H279" i="4"/>
  <c r="G279" i="4"/>
  <c r="Q278" i="4"/>
  <c r="P278" i="4"/>
  <c r="O278" i="4"/>
  <c r="H278" i="4"/>
  <c r="G278" i="4"/>
  <c r="Q277" i="4"/>
  <c r="P277" i="4"/>
  <c r="O277" i="4"/>
  <c r="H277" i="4"/>
  <c r="G277" i="4"/>
  <c r="Q276" i="4"/>
  <c r="P276" i="4"/>
  <c r="O276" i="4"/>
  <c r="H276" i="4"/>
  <c r="G276" i="4"/>
  <c r="L274" i="4"/>
  <c r="D274" i="4" s="1"/>
  <c r="Q273" i="4"/>
  <c r="P273" i="4"/>
  <c r="O273" i="4"/>
  <c r="H273" i="4"/>
  <c r="G273" i="4"/>
  <c r="Q272" i="4"/>
  <c r="P272" i="4"/>
  <c r="O272" i="4"/>
  <c r="H272" i="4"/>
  <c r="G272" i="4"/>
  <c r="Q271" i="4"/>
  <c r="P271" i="4"/>
  <c r="O271" i="4"/>
  <c r="H271" i="4"/>
  <c r="G271" i="4"/>
  <c r="Q270" i="4"/>
  <c r="P270" i="4"/>
  <c r="O270" i="4"/>
  <c r="H270" i="4"/>
  <c r="G270" i="4"/>
  <c r="Q269" i="4"/>
  <c r="P269" i="4"/>
  <c r="O269" i="4"/>
  <c r="H269" i="4"/>
  <c r="G269" i="4"/>
  <c r="Q268" i="4"/>
  <c r="P268" i="4"/>
  <c r="O268" i="4"/>
  <c r="H268" i="4"/>
  <c r="G268" i="4"/>
  <c r="Q267" i="4"/>
  <c r="P267" i="4"/>
  <c r="O267" i="4"/>
  <c r="H267" i="4"/>
  <c r="G267" i="4"/>
  <c r="Q266" i="4"/>
  <c r="P266" i="4"/>
  <c r="O266" i="4"/>
  <c r="H266" i="4"/>
  <c r="G266" i="4"/>
  <c r="Q265" i="4"/>
  <c r="P265" i="4"/>
  <c r="O265" i="4"/>
  <c r="H265" i="4"/>
  <c r="G265" i="4"/>
  <c r="Q264" i="4"/>
  <c r="P264" i="4"/>
  <c r="O264" i="4"/>
  <c r="H264" i="4"/>
  <c r="G264" i="4"/>
  <c r="Q263" i="4"/>
  <c r="P263" i="4"/>
  <c r="O263" i="4"/>
  <c r="H263" i="4"/>
  <c r="G263" i="4"/>
  <c r="Q262" i="4"/>
  <c r="P262" i="4"/>
  <c r="O262" i="4"/>
  <c r="H262" i="4"/>
  <c r="G262" i="4"/>
  <c r="Q261" i="4"/>
  <c r="P261" i="4"/>
  <c r="O261" i="4"/>
  <c r="I261" i="4"/>
  <c r="H261" i="4"/>
  <c r="G261" i="4"/>
  <c r="Q260" i="4"/>
  <c r="P260" i="4"/>
  <c r="O260" i="4"/>
  <c r="H260" i="4"/>
  <c r="G260" i="4"/>
  <c r="Q259" i="4"/>
  <c r="P259" i="4"/>
  <c r="O259" i="4"/>
  <c r="H259" i="4"/>
  <c r="G259" i="4"/>
  <c r="Q258" i="4"/>
  <c r="P258" i="4"/>
  <c r="O258" i="4"/>
  <c r="H258" i="4"/>
  <c r="G258" i="4"/>
  <c r="Q257" i="4"/>
  <c r="P257" i="4"/>
  <c r="O257" i="4"/>
  <c r="H257" i="4"/>
  <c r="G257" i="4"/>
  <c r="Q256" i="4"/>
  <c r="P256" i="4"/>
  <c r="O256" i="4"/>
  <c r="H256" i="4"/>
  <c r="G256" i="4"/>
  <c r="Q255" i="4"/>
  <c r="P255" i="4"/>
  <c r="O255" i="4"/>
  <c r="H255" i="4"/>
  <c r="G255" i="4"/>
  <c r="Q254" i="4"/>
  <c r="P254" i="4"/>
  <c r="P274" i="4" s="1"/>
  <c r="O254" i="4"/>
  <c r="H254" i="4"/>
  <c r="G254" i="4"/>
  <c r="L252" i="4"/>
  <c r="D252" i="4"/>
  <c r="Q251" i="4"/>
  <c r="P251" i="4"/>
  <c r="O251" i="4"/>
  <c r="H251" i="4"/>
  <c r="G251" i="4"/>
  <c r="Q250" i="4"/>
  <c r="P250" i="4"/>
  <c r="O250" i="4"/>
  <c r="H250" i="4"/>
  <c r="G250" i="4"/>
  <c r="Q249" i="4"/>
  <c r="P249" i="4"/>
  <c r="O249" i="4"/>
  <c r="H249" i="4"/>
  <c r="G249" i="4"/>
  <c r="Q248" i="4"/>
  <c r="P248" i="4"/>
  <c r="O248" i="4"/>
  <c r="H248" i="4"/>
  <c r="G248" i="4"/>
  <c r="Q247" i="4"/>
  <c r="P247" i="4"/>
  <c r="O247" i="4"/>
  <c r="H247" i="4"/>
  <c r="G247" i="4"/>
  <c r="Q246" i="4"/>
  <c r="P246" i="4"/>
  <c r="O246" i="4"/>
  <c r="H246" i="4"/>
  <c r="G246" i="4"/>
  <c r="Q245" i="4"/>
  <c r="P245" i="4"/>
  <c r="O245" i="4"/>
  <c r="H245" i="4"/>
  <c r="G245" i="4"/>
  <c r="Q244" i="4"/>
  <c r="P244" i="4"/>
  <c r="O244" i="4"/>
  <c r="H244" i="4"/>
  <c r="G244" i="4"/>
  <c r="Q243" i="4"/>
  <c r="P243" i="4"/>
  <c r="O243" i="4"/>
  <c r="H243" i="4"/>
  <c r="G243" i="4"/>
  <c r="Q242" i="4"/>
  <c r="P242" i="4"/>
  <c r="O242" i="4"/>
  <c r="H242" i="4"/>
  <c r="G242" i="4"/>
  <c r="Q241" i="4"/>
  <c r="P241" i="4"/>
  <c r="O241" i="4"/>
  <c r="H241" i="4"/>
  <c r="G241" i="4"/>
  <c r="Q240" i="4"/>
  <c r="P240" i="4"/>
  <c r="O240" i="4"/>
  <c r="H240" i="4"/>
  <c r="G240" i="4"/>
  <c r="Q239" i="4"/>
  <c r="P239" i="4"/>
  <c r="O239" i="4"/>
  <c r="I239" i="4"/>
  <c r="H239" i="4"/>
  <c r="G239" i="4"/>
  <c r="Q238" i="4"/>
  <c r="P238" i="4"/>
  <c r="O238" i="4"/>
  <c r="H238" i="4"/>
  <c r="G238" i="4"/>
  <c r="Q237" i="4"/>
  <c r="P237" i="4"/>
  <c r="O237" i="4"/>
  <c r="H237" i="4"/>
  <c r="G237" i="4"/>
  <c r="Q236" i="4"/>
  <c r="P236" i="4"/>
  <c r="O236" i="4"/>
  <c r="H236" i="4"/>
  <c r="G236" i="4"/>
  <c r="Q235" i="4"/>
  <c r="P235" i="4"/>
  <c r="O235" i="4"/>
  <c r="H235" i="4"/>
  <c r="G235" i="4"/>
  <c r="Q234" i="4"/>
  <c r="P234" i="4"/>
  <c r="O234" i="4"/>
  <c r="H234" i="4"/>
  <c r="G234" i="4"/>
  <c r="Q233" i="4"/>
  <c r="P233" i="4"/>
  <c r="O233" i="4"/>
  <c r="H233" i="4"/>
  <c r="G233" i="4"/>
  <c r="Q232" i="4"/>
  <c r="P232" i="4"/>
  <c r="O232" i="4"/>
  <c r="H232" i="4"/>
  <c r="G232" i="4"/>
  <c r="L230" i="4"/>
  <c r="D230" i="4" s="1"/>
  <c r="Q229" i="4"/>
  <c r="P229" i="4"/>
  <c r="O229" i="4"/>
  <c r="H229" i="4"/>
  <c r="G229" i="4"/>
  <c r="Q228" i="4"/>
  <c r="P228" i="4"/>
  <c r="O228" i="4"/>
  <c r="H228" i="4"/>
  <c r="G228" i="4"/>
  <c r="Q227" i="4"/>
  <c r="P227" i="4"/>
  <c r="O227" i="4"/>
  <c r="H227" i="4"/>
  <c r="G227" i="4"/>
  <c r="Q226" i="4"/>
  <c r="P226" i="4"/>
  <c r="O226" i="4"/>
  <c r="H226" i="4"/>
  <c r="G226" i="4"/>
  <c r="Q225" i="4"/>
  <c r="P225" i="4"/>
  <c r="O225" i="4"/>
  <c r="H225" i="4"/>
  <c r="G225" i="4"/>
  <c r="Q224" i="4"/>
  <c r="P224" i="4"/>
  <c r="O224" i="4"/>
  <c r="H224" i="4"/>
  <c r="G224" i="4"/>
  <c r="Q223" i="4"/>
  <c r="P223" i="4"/>
  <c r="O223" i="4"/>
  <c r="H223" i="4"/>
  <c r="G223" i="4"/>
  <c r="Q222" i="4"/>
  <c r="P222" i="4"/>
  <c r="O222" i="4"/>
  <c r="H222" i="4"/>
  <c r="G222" i="4"/>
  <c r="Q221" i="4"/>
  <c r="P221" i="4"/>
  <c r="O221" i="4"/>
  <c r="H221" i="4"/>
  <c r="G221" i="4"/>
  <c r="Q220" i="4"/>
  <c r="P220" i="4"/>
  <c r="O220" i="4"/>
  <c r="H220" i="4"/>
  <c r="G220" i="4"/>
  <c r="Q219" i="4"/>
  <c r="P219" i="4"/>
  <c r="O219" i="4"/>
  <c r="H219" i="4"/>
  <c r="G219" i="4"/>
  <c r="Q218" i="4"/>
  <c r="P218" i="4"/>
  <c r="O218" i="4"/>
  <c r="H218" i="4"/>
  <c r="G218" i="4"/>
  <c r="Q217" i="4"/>
  <c r="P217" i="4"/>
  <c r="O217" i="4"/>
  <c r="H217" i="4"/>
  <c r="G217" i="4"/>
  <c r="Q216" i="4"/>
  <c r="P216" i="4"/>
  <c r="O216" i="4"/>
  <c r="H216" i="4"/>
  <c r="G216" i="4"/>
  <c r="Q215" i="4"/>
  <c r="P215" i="4"/>
  <c r="O215" i="4"/>
  <c r="H215" i="4"/>
  <c r="G215" i="4"/>
  <c r="Q214" i="4"/>
  <c r="P214" i="4"/>
  <c r="O214" i="4"/>
  <c r="H214" i="4"/>
  <c r="G214" i="4"/>
  <c r="Q213" i="4"/>
  <c r="P213" i="4"/>
  <c r="O213" i="4"/>
  <c r="H213" i="4"/>
  <c r="G213" i="4"/>
  <c r="Q212" i="4"/>
  <c r="P212" i="4"/>
  <c r="O212" i="4"/>
  <c r="H212" i="4"/>
  <c r="G212" i="4"/>
  <c r="Q211" i="4"/>
  <c r="P211" i="4"/>
  <c r="O211" i="4"/>
  <c r="H211" i="4"/>
  <c r="G211" i="4"/>
  <c r="Q210" i="4"/>
  <c r="P210" i="4"/>
  <c r="O210" i="4"/>
  <c r="H210" i="4"/>
  <c r="G210" i="4"/>
  <c r="L208" i="4"/>
  <c r="D208" i="4" s="1"/>
  <c r="I195" i="4" s="1"/>
  <c r="H208" i="4"/>
  <c r="Q207" i="4"/>
  <c r="P207" i="4"/>
  <c r="O207" i="4"/>
  <c r="H207" i="4"/>
  <c r="G207" i="4"/>
  <c r="Q206" i="4"/>
  <c r="P206" i="4"/>
  <c r="O206" i="4"/>
  <c r="H206" i="4"/>
  <c r="G206" i="4"/>
  <c r="Q205" i="4"/>
  <c r="P205" i="4"/>
  <c r="O205" i="4"/>
  <c r="H205" i="4"/>
  <c r="G205" i="4"/>
  <c r="Q204" i="4"/>
  <c r="P204" i="4"/>
  <c r="O204" i="4"/>
  <c r="H204" i="4"/>
  <c r="G204" i="4"/>
  <c r="Q203" i="4"/>
  <c r="P203" i="4"/>
  <c r="O203" i="4"/>
  <c r="H203" i="4"/>
  <c r="G203" i="4"/>
  <c r="Q202" i="4"/>
  <c r="P202" i="4"/>
  <c r="O202" i="4"/>
  <c r="H202" i="4"/>
  <c r="G202" i="4"/>
  <c r="Q201" i="4"/>
  <c r="P201" i="4"/>
  <c r="O201" i="4"/>
  <c r="H201" i="4"/>
  <c r="G201" i="4"/>
  <c r="Q200" i="4"/>
  <c r="P200" i="4"/>
  <c r="O200" i="4"/>
  <c r="H200" i="4"/>
  <c r="G200" i="4"/>
  <c r="Q199" i="4"/>
  <c r="P199" i="4"/>
  <c r="O199" i="4"/>
  <c r="H199" i="4"/>
  <c r="G199" i="4"/>
  <c r="Q198" i="4"/>
  <c r="P198" i="4"/>
  <c r="O198" i="4"/>
  <c r="H198" i="4"/>
  <c r="G198" i="4"/>
  <c r="Q197" i="4"/>
  <c r="P197" i="4"/>
  <c r="O197" i="4"/>
  <c r="H197" i="4"/>
  <c r="G197" i="4"/>
  <c r="Q196" i="4"/>
  <c r="P196" i="4"/>
  <c r="O196" i="4"/>
  <c r="H196" i="4"/>
  <c r="G196" i="4"/>
  <c r="Q195" i="4"/>
  <c r="P195" i="4"/>
  <c r="O195" i="4"/>
  <c r="H195" i="4"/>
  <c r="G195" i="4"/>
  <c r="Q194" i="4"/>
  <c r="P194" i="4"/>
  <c r="O194" i="4"/>
  <c r="H194" i="4"/>
  <c r="G194" i="4"/>
  <c r="Q193" i="4"/>
  <c r="P193" i="4"/>
  <c r="O193" i="4"/>
  <c r="H193" i="4"/>
  <c r="G193" i="4"/>
  <c r="Q192" i="4"/>
  <c r="P192" i="4"/>
  <c r="O192" i="4"/>
  <c r="H192" i="4"/>
  <c r="G192" i="4"/>
  <c r="Q191" i="4"/>
  <c r="P191" i="4"/>
  <c r="O191" i="4"/>
  <c r="H191" i="4"/>
  <c r="G191" i="4"/>
  <c r="Q190" i="4"/>
  <c r="P190" i="4"/>
  <c r="O190" i="4"/>
  <c r="H190" i="4"/>
  <c r="G190" i="4"/>
  <c r="Q189" i="4"/>
  <c r="P189" i="4"/>
  <c r="O189" i="4"/>
  <c r="H189" i="4"/>
  <c r="G189" i="4"/>
  <c r="Q188" i="4"/>
  <c r="P188" i="4"/>
  <c r="O188" i="4"/>
  <c r="H188" i="4"/>
  <c r="G188" i="4"/>
  <c r="L186" i="4"/>
  <c r="D186" i="4" s="1"/>
  <c r="I168" i="4" s="1"/>
  <c r="Q185" i="4"/>
  <c r="P185" i="4"/>
  <c r="O185" i="4"/>
  <c r="H185" i="4"/>
  <c r="G185" i="4"/>
  <c r="Q184" i="4"/>
  <c r="P184" i="4"/>
  <c r="O184" i="4"/>
  <c r="H184" i="4"/>
  <c r="G184" i="4"/>
  <c r="Q183" i="4"/>
  <c r="P183" i="4"/>
  <c r="O183" i="4"/>
  <c r="H183" i="4"/>
  <c r="G183" i="4"/>
  <c r="Q182" i="4"/>
  <c r="P182" i="4"/>
  <c r="O182" i="4"/>
  <c r="H182" i="4"/>
  <c r="G182" i="4"/>
  <c r="Q181" i="4"/>
  <c r="P181" i="4"/>
  <c r="O181" i="4"/>
  <c r="H181" i="4"/>
  <c r="G181" i="4"/>
  <c r="Q180" i="4"/>
  <c r="P180" i="4"/>
  <c r="O180" i="4"/>
  <c r="H180" i="4"/>
  <c r="G180" i="4"/>
  <c r="Q179" i="4"/>
  <c r="P179" i="4"/>
  <c r="O179" i="4"/>
  <c r="H179" i="4"/>
  <c r="G179" i="4"/>
  <c r="Q178" i="4"/>
  <c r="P178" i="4"/>
  <c r="O178" i="4"/>
  <c r="H178" i="4"/>
  <c r="G178" i="4"/>
  <c r="Q177" i="4"/>
  <c r="P177" i="4"/>
  <c r="O177" i="4"/>
  <c r="H177" i="4"/>
  <c r="G177" i="4"/>
  <c r="Q176" i="4"/>
  <c r="P176" i="4"/>
  <c r="O176" i="4"/>
  <c r="H176" i="4"/>
  <c r="G176" i="4"/>
  <c r="Q175" i="4"/>
  <c r="P175" i="4"/>
  <c r="O175" i="4"/>
  <c r="H175" i="4"/>
  <c r="G175" i="4"/>
  <c r="Q174" i="4"/>
  <c r="P174" i="4"/>
  <c r="O174" i="4"/>
  <c r="H174" i="4"/>
  <c r="G174" i="4"/>
  <c r="Q173" i="4"/>
  <c r="P173" i="4"/>
  <c r="O173" i="4"/>
  <c r="H173" i="4"/>
  <c r="G173" i="4"/>
  <c r="Q172" i="4"/>
  <c r="P172" i="4"/>
  <c r="O172" i="4"/>
  <c r="H172" i="4"/>
  <c r="G172" i="4"/>
  <c r="Q171" i="4"/>
  <c r="P171" i="4"/>
  <c r="O171" i="4"/>
  <c r="H171" i="4"/>
  <c r="G171" i="4"/>
  <c r="Q170" i="4"/>
  <c r="P170" i="4"/>
  <c r="O170" i="4"/>
  <c r="H170" i="4"/>
  <c r="G170" i="4"/>
  <c r="Q169" i="4"/>
  <c r="P169" i="4"/>
  <c r="O169" i="4"/>
  <c r="H169" i="4"/>
  <c r="G169" i="4"/>
  <c r="Q168" i="4"/>
  <c r="P168" i="4"/>
  <c r="O168" i="4"/>
  <c r="H168" i="4"/>
  <c r="G168" i="4"/>
  <c r="Q167" i="4"/>
  <c r="P167" i="4"/>
  <c r="O167" i="4"/>
  <c r="H167" i="4"/>
  <c r="G167" i="4"/>
  <c r="Q166" i="4"/>
  <c r="P166" i="4"/>
  <c r="O166" i="4"/>
  <c r="H166" i="4"/>
  <c r="G166" i="4"/>
  <c r="L164" i="4"/>
  <c r="D164" i="4" s="1"/>
  <c r="Q163" i="4"/>
  <c r="P163" i="4"/>
  <c r="O163" i="4"/>
  <c r="H163" i="4"/>
  <c r="G163" i="4"/>
  <c r="Q162" i="4"/>
  <c r="P162" i="4"/>
  <c r="O162" i="4"/>
  <c r="H162" i="4"/>
  <c r="G162" i="4"/>
  <c r="Q161" i="4"/>
  <c r="P161" i="4"/>
  <c r="O161" i="4"/>
  <c r="H161" i="4"/>
  <c r="G161" i="4"/>
  <c r="Q160" i="4"/>
  <c r="P160" i="4"/>
  <c r="O160" i="4"/>
  <c r="H160" i="4"/>
  <c r="G160" i="4"/>
  <c r="Q159" i="4"/>
  <c r="P159" i="4"/>
  <c r="O159" i="4"/>
  <c r="H159" i="4"/>
  <c r="G159" i="4"/>
  <c r="Q158" i="4"/>
  <c r="P158" i="4"/>
  <c r="O158" i="4"/>
  <c r="H158" i="4"/>
  <c r="G158" i="4"/>
  <c r="Q157" i="4"/>
  <c r="P157" i="4"/>
  <c r="O157" i="4"/>
  <c r="H157" i="4"/>
  <c r="G157" i="4"/>
  <c r="Q156" i="4"/>
  <c r="P156" i="4"/>
  <c r="O156" i="4"/>
  <c r="H156" i="4"/>
  <c r="G156" i="4"/>
  <c r="Q155" i="4"/>
  <c r="P155" i="4"/>
  <c r="O155" i="4"/>
  <c r="H155" i="4"/>
  <c r="G155" i="4"/>
  <c r="Q154" i="4"/>
  <c r="P154" i="4"/>
  <c r="O154" i="4"/>
  <c r="H154" i="4"/>
  <c r="G154" i="4"/>
  <c r="Q153" i="4"/>
  <c r="P153" i="4"/>
  <c r="O153" i="4"/>
  <c r="H153" i="4"/>
  <c r="G153" i="4"/>
  <c r="Q152" i="4"/>
  <c r="P152" i="4"/>
  <c r="O152" i="4"/>
  <c r="H152" i="4"/>
  <c r="G152" i="4"/>
  <c r="Q151" i="4"/>
  <c r="P151" i="4"/>
  <c r="O151" i="4"/>
  <c r="H151" i="4"/>
  <c r="G151" i="4"/>
  <c r="Q150" i="4"/>
  <c r="P150" i="4"/>
  <c r="O150" i="4"/>
  <c r="H150" i="4"/>
  <c r="G150" i="4"/>
  <c r="Q149" i="4"/>
  <c r="P149" i="4"/>
  <c r="O149" i="4"/>
  <c r="H149" i="4"/>
  <c r="G149" i="4"/>
  <c r="Q148" i="4"/>
  <c r="P148" i="4"/>
  <c r="O148" i="4"/>
  <c r="H148" i="4"/>
  <c r="G148" i="4"/>
  <c r="Q147" i="4"/>
  <c r="P147" i="4"/>
  <c r="O147" i="4"/>
  <c r="H147" i="4"/>
  <c r="G147" i="4"/>
  <c r="Q146" i="4"/>
  <c r="P146" i="4"/>
  <c r="O146" i="4"/>
  <c r="H146" i="4"/>
  <c r="G146" i="4"/>
  <c r="Q145" i="4"/>
  <c r="P145" i="4"/>
  <c r="O145" i="4"/>
  <c r="H145" i="4"/>
  <c r="G145" i="4"/>
  <c r="Q144" i="4"/>
  <c r="P144" i="4"/>
  <c r="O144" i="4"/>
  <c r="H144" i="4"/>
  <c r="G144" i="4"/>
  <c r="L142" i="4"/>
  <c r="D142" i="4"/>
  <c r="Q141" i="4"/>
  <c r="P141" i="4"/>
  <c r="O141" i="4"/>
  <c r="H141" i="4"/>
  <c r="G141" i="4"/>
  <c r="Q140" i="4"/>
  <c r="P140" i="4"/>
  <c r="O140" i="4"/>
  <c r="H140" i="4"/>
  <c r="G140" i="4"/>
  <c r="Q139" i="4"/>
  <c r="P139" i="4"/>
  <c r="O139" i="4"/>
  <c r="H139" i="4"/>
  <c r="G139" i="4"/>
  <c r="Q138" i="4"/>
  <c r="P138" i="4"/>
  <c r="O138" i="4"/>
  <c r="H138" i="4"/>
  <c r="G138" i="4"/>
  <c r="Q137" i="4"/>
  <c r="P137" i="4"/>
  <c r="O137" i="4"/>
  <c r="H137" i="4"/>
  <c r="G137" i="4"/>
  <c r="Q136" i="4"/>
  <c r="P136" i="4"/>
  <c r="O136" i="4"/>
  <c r="H136" i="4"/>
  <c r="G136" i="4"/>
  <c r="Q135" i="4"/>
  <c r="P135" i="4"/>
  <c r="O135" i="4"/>
  <c r="H135" i="4"/>
  <c r="G135" i="4"/>
  <c r="Q134" i="4"/>
  <c r="P134" i="4"/>
  <c r="O134" i="4"/>
  <c r="H134" i="4"/>
  <c r="G134" i="4"/>
  <c r="Q133" i="4"/>
  <c r="P133" i="4"/>
  <c r="O133" i="4"/>
  <c r="H133" i="4"/>
  <c r="G133" i="4"/>
  <c r="Q132" i="4"/>
  <c r="P132" i="4"/>
  <c r="O132" i="4"/>
  <c r="H132" i="4"/>
  <c r="G132" i="4"/>
  <c r="Q131" i="4"/>
  <c r="P131" i="4"/>
  <c r="O131" i="4"/>
  <c r="H131" i="4"/>
  <c r="G131" i="4"/>
  <c r="Q130" i="4"/>
  <c r="P130" i="4"/>
  <c r="O130" i="4"/>
  <c r="H130" i="4"/>
  <c r="G130" i="4"/>
  <c r="Q129" i="4"/>
  <c r="P129" i="4"/>
  <c r="O129" i="4"/>
  <c r="H129" i="4"/>
  <c r="G129" i="4"/>
  <c r="Q128" i="4"/>
  <c r="P128" i="4"/>
  <c r="O128" i="4"/>
  <c r="H128" i="4"/>
  <c r="G128" i="4"/>
  <c r="Q127" i="4"/>
  <c r="P127" i="4"/>
  <c r="O127" i="4"/>
  <c r="H127" i="4"/>
  <c r="G127" i="4"/>
  <c r="Q126" i="4"/>
  <c r="P126" i="4"/>
  <c r="O126" i="4"/>
  <c r="H126" i="4"/>
  <c r="G126" i="4"/>
  <c r="Q125" i="4"/>
  <c r="P125" i="4"/>
  <c r="O125" i="4"/>
  <c r="H125" i="4"/>
  <c r="G125" i="4"/>
  <c r="Q124" i="4"/>
  <c r="P124" i="4"/>
  <c r="O124" i="4"/>
  <c r="H124" i="4"/>
  <c r="G124" i="4"/>
  <c r="Q123" i="4"/>
  <c r="P123" i="4"/>
  <c r="O123" i="4"/>
  <c r="H123" i="4"/>
  <c r="G123" i="4"/>
  <c r="Q122" i="4"/>
  <c r="P122" i="4"/>
  <c r="O122" i="4"/>
  <c r="H122" i="4"/>
  <c r="G122" i="4"/>
  <c r="L120" i="4"/>
  <c r="D120" i="4"/>
  <c r="I102" i="4" s="1"/>
  <c r="Q119" i="4"/>
  <c r="P119" i="4"/>
  <c r="O119" i="4"/>
  <c r="H119" i="4"/>
  <c r="G119" i="4"/>
  <c r="Q118" i="4"/>
  <c r="P118" i="4"/>
  <c r="O118" i="4"/>
  <c r="H118" i="4"/>
  <c r="G118" i="4"/>
  <c r="Q117" i="4"/>
  <c r="P117" i="4"/>
  <c r="O117" i="4"/>
  <c r="H117" i="4"/>
  <c r="G117" i="4"/>
  <c r="Q116" i="4"/>
  <c r="P116" i="4"/>
  <c r="O116" i="4"/>
  <c r="H116" i="4"/>
  <c r="G116" i="4"/>
  <c r="Q115" i="4"/>
  <c r="P115" i="4"/>
  <c r="O115" i="4"/>
  <c r="H115" i="4"/>
  <c r="G115" i="4"/>
  <c r="Q114" i="4"/>
  <c r="P114" i="4"/>
  <c r="O114" i="4"/>
  <c r="H114" i="4"/>
  <c r="G114" i="4"/>
  <c r="Q113" i="4"/>
  <c r="P113" i="4"/>
  <c r="O113" i="4"/>
  <c r="H113" i="4"/>
  <c r="G113" i="4"/>
  <c r="Q112" i="4"/>
  <c r="P112" i="4"/>
  <c r="O112" i="4"/>
  <c r="H112" i="4"/>
  <c r="G112" i="4"/>
  <c r="Q111" i="4"/>
  <c r="P111" i="4"/>
  <c r="O111" i="4"/>
  <c r="H111" i="4"/>
  <c r="G111" i="4"/>
  <c r="Q110" i="4"/>
  <c r="P110" i="4"/>
  <c r="O110" i="4"/>
  <c r="H110" i="4"/>
  <c r="G110" i="4"/>
  <c r="Q109" i="4"/>
  <c r="P109" i="4"/>
  <c r="O109" i="4"/>
  <c r="H109" i="4"/>
  <c r="G109" i="4"/>
  <c r="Q108" i="4"/>
  <c r="P108" i="4"/>
  <c r="O108" i="4"/>
  <c r="H108" i="4"/>
  <c r="G108" i="4"/>
  <c r="Q107" i="4"/>
  <c r="P107" i="4"/>
  <c r="O107" i="4"/>
  <c r="I107" i="4"/>
  <c r="H107" i="4"/>
  <c r="G107" i="4"/>
  <c r="Q106" i="4"/>
  <c r="P106" i="4"/>
  <c r="O106" i="4"/>
  <c r="H106" i="4"/>
  <c r="G106" i="4"/>
  <c r="Q105" i="4"/>
  <c r="P105" i="4"/>
  <c r="O105" i="4"/>
  <c r="H105" i="4"/>
  <c r="G105" i="4"/>
  <c r="Q104" i="4"/>
  <c r="P104" i="4"/>
  <c r="O104" i="4"/>
  <c r="H104" i="4"/>
  <c r="G104" i="4"/>
  <c r="Q103" i="4"/>
  <c r="P103" i="4"/>
  <c r="O103" i="4"/>
  <c r="H103" i="4"/>
  <c r="G103" i="4"/>
  <c r="Q102" i="4"/>
  <c r="P102" i="4"/>
  <c r="O102" i="4"/>
  <c r="H102" i="4"/>
  <c r="G102" i="4"/>
  <c r="Q101" i="4"/>
  <c r="P101" i="4"/>
  <c r="O101" i="4"/>
  <c r="H101" i="4"/>
  <c r="G101" i="4"/>
  <c r="Q100" i="4"/>
  <c r="P100" i="4"/>
  <c r="O100" i="4"/>
  <c r="H100" i="4"/>
  <c r="G100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P91" i="4"/>
  <c r="B91" i="4"/>
  <c r="P90" i="4"/>
  <c r="B90" i="4"/>
  <c r="P89" i="4"/>
  <c r="B89" i="4"/>
  <c r="P88" i="4"/>
  <c r="B88" i="4"/>
  <c r="P87" i="4"/>
  <c r="B87" i="4"/>
  <c r="P86" i="4"/>
  <c r="B86" i="4"/>
  <c r="P85" i="4"/>
  <c r="B85" i="4"/>
  <c r="P84" i="4"/>
  <c r="B84" i="4"/>
  <c r="P83" i="4"/>
  <c r="B83" i="4"/>
  <c r="P82" i="4"/>
  <c r="B82" i="4"/>
  <c r="P81" i="4"/>
  <c r="B81" i="4"/>
  <c r="P80" i="4"/>
  <c r="B80" i="4"/>
  <c r="P79" i="4"/>
  <c r="B79" i="4"/>
  <c r="P78" i="4"/>
  <c r="B78" i="4"/>
  <c r="P77" i="4"/>
  <c r="B77" i="4"/>
  <c r="P76" i="4"/>
  <c r="B76" i="4"/>
  <c r="P75" i="4"/>
  <c r="B75" i="4"/>
  <c r="P74" i="4"/>
  <c r="B74" i="4"/>
  <c r="P73" i="4"/>
  <c r="B73" i="4"/>
  <c r="P72" i="4"/>
  <c r="B72" i="4"/>
  <c r="B53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B51" i="4"/>
  <c r="B50" i="4"/>
  <c r="C49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EF26" i="4"/>
  <c r="BW26" i="4"/>
  <c r="DY24" i="4"/>
  <c r="DN24" i="4"/>
  <c r="DC24" i="4"/>
  <c r="CR24" i="4"/>
  <c r="CG24" i="4"/>
  <c r="BV24" i="4"/>
  <c r="BK24" i="4"/>
  <c r="AZ24" i="4"/>
  <c r="AU24" i="4"/>
  <c r="BF24" i="4" s="1"/>
  <c r="BQ24" i="4" s="1"/>
  <c r="CB24" i="4" s="1"/>
  <c r="CM24" i="4" s="1"/>
  <c r="CX24" i="4" s="1"/>
  <c r="DI24" i="4" s="1"/>
  <c r="DT24" i="4" s="1"/>
  <c r="AO24" i="4"/>
  <c r="AD24" i="4"/>
  <c r="AB24" i="4"/>
  <c r="AM24" i="4" s="1"/>
  <c r="AA24" i="4"/>
  <c r="AL24" i="4" s="1"/>
  <c r="AW24" i="4" s="1"/>
  <c r="BH24" i="4" s="1"/>
  <c r="BS24" i="4" s="1"/>
  <c r="CD24" i="4" s="1"/>
  <c r="CO24" i="4" s="1"/>
  <c r="CZ24" i="4" s="1"/>
  <c r="DK24" i="4" s="1"/>
  <c r="DV24" i="4" s="1"/>
  <c r="W24" i="4"/>
  <c r="AH24" i="4" s="1"/>
  <c r="AS24" i="4" s="1"/>
  <c r="BD24" i="4" s="1"/>
  <c r="BO24" i="4" s="1"/>
  <c r="BZ24" i="4" s="1"/>
  <c r="CK24" i="4" s="1"/>
  <c r="CV24" i="4" s="1"/>
  <c r="DG24" i="4" s="1"/>
  <c r="DR24" i="4" s="1"/>
  <c r="V24" i="4"/>
  <c r="AG24" i="4" s="1"/>
  <c r="AR24" i="4" s="1"/>
  <c r="BC24" i="4" s="1"/>
  <c r="BN24" i="4" s="1"/>
  <c r="BY24" i="4" s="1"/>
  <c r="CJ24" i="4" s="1"/>
  <c r="CU24" i="4" s="1"/>
  <c r="DF24" i="4" s="1"/>
  <c r="DQ24" i="4" s="1"/>
  <c r="EB24" i="4" s="1"/>
  <c r="S24" i="4"/>
  <c r="Q24" i="4"/>
  <c r="R24" i="4" s="1"/>
  <c r="P24" i="4"/>
  <c r="O24" i="4"/>
  <c r="Z24" i="4" s="1"/>
  <c r="AK24" i="4" s="1"/>
  <c r="AV24" i="4" s="1"/>
  <c r="BG24" i="4" s="1"/>
  <c r="BR24" i="4" s="1"/>
  <c r="CC24" i="4" s="1"/>
  <c r="CN24" i="4" s="1"/>
  <c r="CY24" i="4" s="1"/>
  <c r="DJ24" i="4" s="1"/>
  <c r="DU24" i="4" s="1"/>
  <c r="N24" i="4"/>
  <c r="Y24" i="4" s="1"/>
  <c r="AJ24" i="4" s="1"/>
  <c r="M24" i="4"/>
  <c r="X24" i="4" s="1"/>
  <c r="AI24" i="4" s="1"/>
  <c r="AT24" i="4" s="1"/>
  <c r="BE24" i="4" s="1"/>
  <c r="BP24" i="4" s="1"/>
  <c r="CA24" i="4" s="1"/>
  <c r="CL24" i="4" s="1"/>
  <c r="CW24" i="4" s="1"/>
  <c r="DH24" i="4" s="1"/>
  <c r="DS24" i="4" s="1"/>
  <c r="L24" i="4"/>
  <c r="J24" i="4"/>
  <c r="I24" i="4"/>
  <c r="H24" i="4"/>
  <c r="DY23" i="4"/>
  <c r="DN23" i="4"/>
  <c r="DC23" i="4"/>
  <c r="CR23" i="4"/>
  <c r="CG23" i="4"/>
  <c r="BV23" i="4"/>
  <c r="BK23" i="4"/>
  <c r="AZ23" i="4"/>
  <c r="AT23" i="4"/>
  <c r="BE23" i="4" s="1"/>
  <c r="BP23" i="4" s="1"/>
  <c r="CA23" i="4" s="1"/>
  <c r="CL23" i="4" s="1"/>
  <c r="CW23" i="4" s="1"/>
  <c r="DH23" i="4" s="1"/>
  <c r="DS23" i="4" s="1"/>
  <c r="AO23" i="4"/>
  <c r="AG23" i="4"/>
  <c r="AR23" i="4" s="1"/>
  <c r="BC23" i="4" s="1"/>
  <c r="BN23" i="4" s="1"/>
  <c r="BY23" i="4" s="1"/>
  <c r="CJ23" i="4" s="1"/>
  <c r="CU23" i="4" s="1"/>
  <c r="DF23" i="4" s="1"/>
  <c r="DQ23" i="4" s="1"/>
  <c r="EB23" i="4" s="1"/>
  <c r="AD23" i="4"/>
  <c r="Z23" i="4"/>
  <c r="AK23" i="4" s="1"/>
  <c r="AV23" i="4" s="1"/>
  <c r="BG23" i="4" s="1"/>
  <c r="BR23" i="4" s="1"/>
  <c r="CC23" i="4" s="1"/>
  <c r="CN23" i="4" s="1"/>
  <c r="CY23" i="4" s="1"/>
  <c r="DJ23" i="4" s="1"/>
  <c r="DU23" i="4" s="1"/>
  <c r="Y23" i="4"/>
  <c r="AJ23" i="4" s="1"/>
  <c r="AU23" i="4" s="1"/>
  <c r="BF23" i="4" s="1"/>
  <c r="BQ23" i="4" s="1"/>
  <c r="CB23" i="4" s="1"/>
  <c r="CM23" i="4" s="1"/>
  <c r="CX23" i="4" s="1"/>
  <c r="DI23" i="4" s="1"/>
  <c r="DT23" i="4" s="1"/>
  <c r="V23" i="4"/>
  <c r="S23" i="4"/>
  <c r="Q23" i="4"/>
  <c r="AB23" i="4" s="1"/>
  <c r="AM23" i="4" s="1"/>
  <c r="P23" i="4"/>
  <c r="AA23" i="4" s="1"/>
  <c r="AL23" i="4" s="1"/>
  <c r="AW23" i="4" s="1"/>
  <c r="BH23" i="4" s="1"/>
  <c r="BS23" i="4" s="1"/>
  <c r="CD23" i="4" s="1"/>
  <c r="CO23" i="4" s="1"/>
  <c r="CZ23" i="4" s="1"/>
  <c r="DK23" i="4" s="1"/>
  <c r="DV23" i="4" s="1"/>
  <c r="O23" i="4"/>
  <c r="N23" i="4"/>
  <c r="M23" i="4"/>
  <c r="X23" i="4" s="1"/>
  <c r="AI23" i="4" s="1"/>
  <c r="L23" i="4"/>
  <c r="W23" i="4" s="1"/>
  <c r="AH23" i="4" s="1"/>
  <c r="AS23" i="4" s="1"/>
  <c r="BD23" i="4" s="1"/>
  <c r="BO23" i="4" s="1"/>
  <c r="BZ23" i="4" s="1"/>
  <c r="CK23" i="4" s="1"/>
  <c r="CV23" i="4" s="1"/>
  <c r="DG23" i="4" s="1"/>
  <c r="DR23" i="4" s="1"/>
  <c r="I23" i="4"/>
  <c r="H23" i="4"/>
  <c r="DY22" i="4"/>
  <c r="DN22" i="4"/>
  <c r="DC22" i="4"/>
  <c r="CR22" i="4"/>
  <c r="CG22" i="4"/>
  <c r="BV22" i="4"/>
  <c r="BK22" i="4"/>
  <c r="BE22" i="4"/>
  <c r="BP22" i="4" s="1"/>
  <c r="CA22" i="4" s="1"/>
  <c r="CL22" i="4" s="1"/>
  <c r="CW22" i="4" s="1"/>
  <c r="DH22" i="4" s="1"/>
  <c r="DS22" i="4" s="1"/>
  <c r="AZ22" i="4"/>
  <c r="AS22" i="4"/>
  <c r="BD22" i="4" s="1"/>
  <c r="BO22" i="4" s="1"/>
  <c r="BZ22" i="4" s="1"/>
  <c r="CK22" i="4" s="1"/>
  <c r="CV22" i="4" s="1"/>
  <c r="DG22" i="4" s="1"/>
  <c r="DR22" i="4" s="1"/>
  <c r="AO22" i="4"/>
  <c r="AD22" i="4"/>
  <c r="AB22" i="4"/>
  <c r="V22" i="4"/>
  <c r="AG22" i="4" s="1"/>
  <c r="AR22" i="4" s="1"/>
  <c r="BC22" i="4" s="1"/>
  <c r="BN22" i="4" s="1"/>
  <c r="BY22" i="4" s="1"/>
  <c r="CJ22" i="4" s="1"/>
  <c r="CU22" i="4" s="1"/>
  <c r="DF22" i="4" s="1"/>
  <c r="DQ22" i="4" s="1"/>
  <c r="EB22" i="4" s="1"/>
  <c r="S22" i="4"/>
  <c r="Q22" i="4"/>
  <c r="P22" i="4"/>
  <c r="AA22" i="4" s="1"/>
  <c r="AL22" i="4" s="1"/>
  <c r="AW22" i="4" s="1"/>
  <c r="BH22" i="4" s="1"/>
  <c r="BS22" i="4" s="1"/>
  <c r="CD22" i="4" s="1"/>
  <c r="CO22" i="4" s="1"/>
  <c r="CZ22" i="4" s="1"/>
  <c r="DK22" i="4" s="1"/>
  <c r="DV22" i="4" s="1"/>
  <c r="O22" i="4"/>
  <c r="Z22" i="4" s="1"/>
  <c r="AK22" i="4" s="1"/>
  <c r="AV22" i="4" s="1"/>
  <c r="BG22" i="4" s="1"/>
  <c r="BR22" i="4" s="1"/>
  <c r="CC22" i="4" s="1"/>
  <c r="CN22" i="4" s="1"/>
  <c r="CY22" i="4" s="1"/>
  <c r="DJ22" i="4" s="1"/>
  <c r="DU22" i="4" s="1"/>
  <c r="N22" i="4"/>
  <c r="Y22" i="4" s="1"/>
  <c r="AJ22" i="4" s="1"/>
  <c r="AU22" i="4" s="1"/>
  <c r="BF22" i="4" s="1"/>
  <c r="BQ22" i="4" s="1"/>
  <c r="CB22" i="4" s="1"/>
  <c r="CM22" i="4" s="1"/>
  <c r="CX22" i="4" s="1"/>
  <c r="DI22" i="4" s="1"/>
  <c r="DT22" i="4" s="1"/>
  <c r="M22" i="4"/>
  <c r="X22" i="4" s="1"/>
  <c r="AI22" i="4" s="1"/>
  <c r="AT22" i="4" s="1"/>
  <c r="L22" i="4"/>
  <c r="W22" i="4" s="1"/>
  <c r="AH22" i="4" s="1"/>
  <c r="I22" i="4"/>
  <c r="H22" i="4"/>
  <c r="J22" i="4" s="1"/>
  <c r="DY21" i="4"/>
  <c r="DN21" i="4"/>
  <c r="DC21" i="4"/>
  <c r="CR21" i="4"/>
  <c r="CG21" i="4"/>
  <c r="BV21" i="4"/>
  <c r="BK21" i="4"/>
  <c r="AZ21" i="4"/>
  <c r="AO21" i="4"/>
  <c r="AD21" i="4"/>
  <c r="AB21" i="4"/>
  <c r="X21" i="4"/>
  <c r="AI21" i="4" s="1"/>
  <c r="AT21" i="4" s="1"/>
  <c r="BE21" i="4" s="1"/>
  <c r="BP21" i="4" s="1"/>
  <c r="CA21" i="4" s="1"/>
  <c r="CL21" i="4" s="1"/>
  <c r="CW21" i="4" s="1"/>
  <c r="DH21" i="4" s="1"/>
  <c r="DS21" i="4" s="1"/>
  <c r="V21" i="4"/>
  <c r="AG21" i="4" s="1"/>
  <c r="AR21" i="4" s="1"/>
  <c r="BC21" i="4" s="1"/>
  <c r="BN21" i="4" s="1"/>
  <c r="BY21" i="4" s="1"/>
  <c r="CJ21" i="4" s="1"/>
  <c r="CU21" i="4" s="1"/>
  <c r="DF21" i="4" s="1"/>
  <c r="DQ21" i="4" s="1"/>
  <c r="EB21" i="4" s="1"/>
  <c r="T21" i="4"/>
  <c r="S21" i="4"/>
  <c r="Q21" i="4"/>
  <c r="P21" i="4"/>
  <c r="AA21" i="4" s="1"/>
  <c r="AL21" i="4" s="1"/>
  <c r="AW21" i="4" s="1"/>
  <c r="BH21" i="4" s="1"/>
  <c r="BS21" i="4" s="1"/>
  <c r="CD21" i="4" s="1"/>
  <c r="CO21" i="4" s="1"/>
  <c r="CZ21" i="4" s="1"/>
  <c r="DK21" i="4" s="1"/>
  <c r="DV21" i="4" s="1"/>
  <c r="O21" i="4"/>
  <c r="Z21" i="4" s="1"/>
  <c r="AK21" i="4" s="1"/>
  <c r="AV21" i="4" s="1"/>
  <c r="BG21" i="4" s="1"/>
  <c r="BR21" i="4" s="1"/>
  <c r="CC21" i="4" s="1"/>
  <c r="CN21" i="4" s="1"/>
  <c r="CY21" i="4" s="1"/>
  <c r="DJ21" i="4" s="1"/>
  <c r="DU21" i="4" s="1"/>
  <c r="N21" i="4"/>
  <c r="Y21" i="4" s="1"/>
  <c r="AJ21" i="4" s="1"/>
  <c r="AU21" i="4" s="1"/>
  <c r="BF21" i="4" s="1"/>
  <c r="BQ21" i="4" s="1"/>
  <c r="CB21" i="4" s="1"/>
  <c r="CM21" i="4" s="1"/>
  <c r="CX21" i="4" s="1"/>
  <c r="DI21" i="4" s="1"/>
  <c r="DT21" i="4" s="1"/>
  <c r="M21" i="4"/>
  <c r="L21" i="4"/>
  <c r="W21" i="4" s="1"/>
  <c r="AH21" i="4" s="1"/>
  <c r="AS21" i="4" s="1"/>
  <c r="BD21" i="4" s="1"/>
  <c r="BO21" i="4" s="1"/>
  <c r="BZ21" i="4" s="1"/>
  <c r="CK21" i="4" s="1"/>
  <c r="CV21" i="4" s="1"/>
  <c r="DG21" i="4" s="1"/>
  <c r="DR21" i="4" s="1"/>
  <c r="J21" i="4"/>
  <c r="I21" i="4"/>
  <c r="H21" i="4"/>
  <c r="C47" i="4" s="1"/>
  <c r="DY20" i="4"/>
  <c r="DN20" i="4"/>
  <c r="DC20" i="4"/>
  <c r="CR20" i="4"/>
  <c r="CG20" i="4"/>
  <c r="BV20" i="4"/>
  <c r="BK20" i="4"/>
  <c r="AZ20" i="4"/>
  <c r="AO20" i="4"/>
  <c r="AD20" i="4"/>
  <c r="AB20" i="4"/>
  <c r="AC20" i="4" s="1"/>
  <c r="E46" i="4" s="1"/>
  <c r="W20" i="4"/>
  <c r="AH20" i="4" s="1"/>
  <c r="AS20" i="4" s="1"/>
  <c r="BD20" i="4" s="1"/>
  <c r="BO20" i="4" s="1"/>
  <c r="BZ20" i="4" s="1"/>
  <c r="CK20" i="4" s="1"/>
  <c r="CV20" i="4" s="1"/>
  <c r="DG20" i="4" s="1"/>
  <c r="DR20" i="4" s="1"/>
  <c r="V20" i="4"/>
  <c r="AG20" i="4" s="1"/>
  <c r="AR20" i="4" s="1"/>
  <c r="BC20" i="4" s="1"/>
  <c r="BN20" i="4" s="1"/>
  <c r="BY20" i="4" s="1"/>
  <c r="CJ20" i="4" s="1"/>
  <c r="CU20" i="4" s="1"/>
  <c r="DF20" i="4" s="1"/>
  <c r="DQ20" i="4" s="1"/>
  <c r="EB20" i="4" s="1"/>
  <c r="S20" i="4"/>
  <c r="Q20" i="4"/>
  <c r="R20" i="4" s="1"/>
  <c r="P20" i="4"/>
  <c r="AA20" i="4" s="1"/>
  <c r="AL20" i="4" s="1"/>
  <c r="AW20" i="4" s="1"/>
  <c r="BH20" i="4" s="1"/>
  <c r="BS20" i="4" s="1"/>
  <c r="CD20" i="4" s="1"/>
  <c r="CO20" i="4" s="1"/>
  <c r="CZ20" i="4" s="1"/>
  <c r="DK20" i="4" s="1"/>
  <c r="DV20" i="4" s="1"/>
  <c r="O20" i="4"/>
  <c r="Z20" i="4" s="1"/>
  <c r="AK20" i="4" s="1"/>
  <c r="AV20" i="4" s="1"/>
  <c r="BG20" i="4" s="1"/>
  <c r="BR20" i="4" s="1"/>
  <c r="CC20" i="4" s="1"/>
  <c r="CN20" i="4" s="1"/>
  <c r="CY20" i="4" s="1"/>
  <c r="DJ20" i="4" s="1"/>
  <c r="DU20" i="4" s="1"/>
  <c r="N20" i="4"/>
  <c r="Y20" i="4" s="1"/>
  <c r="AJ20" i="4" s="1"/>
  <c r="AU20" i="4" s="1"/>
  <c r="BF20" i="4" s="1"/>
  <c r="BQ20" i="4" s="1"/>
  <c r="CB20" i="4" s="1"/>
  <c r="CM20" i="4" s="1"/>
  <c r="CX20" i="4" s="1"/>
  <c r="DI20" i="4" s="1"/>
  <c r="DT20" i="4" s="1"/>
  <c r="M20" i="4"/>
  <c r="X20" i="4" s="1"/>
  <c r="AI20" i="4" s="1"/>
  <c r="AT20" i="4" s="1"/>
  <c r="BE20" i="4" s="1"/>
  <c r="BP20" i="4" s="1"/>
  <c r="CA20" i="4" s="1"/>
  <c r="CL20" i="4" s="1"/>
  <c r="CW20" i="4" s="1"/>
  <c r="DH20" i="4" s="1"/>
  <c r="DS20" i="4" s="1"/>
  <c r="L20" i="4"/>
  <c r="J20" i="4"/>
  <c r="I20" i="4"/>
  <c r="H20" i="4"/>
  <c r="DY19" i="4"/>
  <c r="DN19" i="4"/>
  <c r="DC19" i="4"/>
  <c r="CR19" i="4"/>
  <c r="CG19" i="4"/>
  <c r="BV19" i="4"/>
  <c r="BK19" i="4"/>
  <c r="AZ19" i="4"/>
  <c r="AX19" i="4"/>
  <c r="AO19" i="4"/>
  <c r="AD19" i="4"/>
  <c r="AA19" i="4"/>
  <c r="AL19" i="4" s="1"/>
  <c r="AW19" i="4" s="1"/>
  <c r="BH19" i="4" s="1"/>
  <c r="BS19" i="4" s="1"/>
  <c r="CD19" i="4" s="1"/>
  <c r="CO19" i="4" s="1"/>
  <c r="CZ19" i="4" s="1"/>
  <c r="DK19" i="4" s="1"/>
  <c r="DV19" i="4" s="1"/>
  <c r="Y19" i="4"/>
  <c r="AJ19" i="4" s="1"/>
  <c r="AU19" i="4" s="1"/>
  <c r="BF19" i="4" s="1"/>
  <c r="BQ19" i="4" s="1"/>
  <c r="CB19" i="4" s="1"/>
  <c r="CM19" i="4" s="1"/>
  <c r="CX19" i="4" s="1"/>
  <c r="DI19" i="4" s="1"/>
  <c r="DT19" i="4" s="1"/>
  <c r="V19" i="4"/>
  <c r="AG19" i="4" s="1"/>
  <c r="AR19" i="4" s="1"/>
  <c r="BC19" i="4" s="1"/>
  <c r="BN19" i="4" s="1"/>
  <c r="BY19" i="4" s="1"/>
  <c r="CJ19" i="4" s="1"/>
  <c r="CU19" i="4" s="1"/>
  <c r="DF19" i="4" s="1"/>
  <c r="DQ19" i="4" s="1"/>
  <c r="EB19" i="4" s="1"/>
  <c r="S19" i="4"/>
  <c r="Q19" i="4"/>
  <c r="AB19" i="4" s="1"/>
  <c r="AM19" i="4" s="1"/>
  <c r="P19" i="4"/>
  <c r="O19" i="4"/>
  <c r="Z19" i="4" s="1"/>
  <c r="AK19" i="4" s="1"/>
  <c r="AV19" i="4" s="1"/>
  <c r="BG19" i="4" s="1"/>
  <c r="BR19" i="4" s="1"/>
  <c r="CC19" i="4" s="1"/>
  <c r="CN19" i="4" s="1"/>
  <c r="CY19" i="4" s="1"/>
  <c r="DJ19" i="4" s="1"/>
  <c r="DU19" i="4" s="1"/>
  <c r="N19" i="4"/>
  <c r="M19" i="4"/>
  <c r="X19" i="4" s="1"/>
  <c r="AI19" i="4" s="1"/>
  <c r="AT19" i="4" s="1"/>
  <c r="BE19" i="4" s="1"/>
  <c r="BP19" i="4" s="1"/>
  <c r="CA19" i="4" s="1"/>
  <c r="CL19" i="4" s="1"/>
  <c r="CW19" i="4" s="1"/>
  <c r="DH19" i="4" s="1"/>
  <c r="DS19" i="4" s="1"/>
  <c r="L19" i="4"/>
  <c r="W19" i="4" s="1"/>
  <c r="AH19" i="4" s="1"/>
  <c r="AS19" i="4" s="1"/>
  <c r="BD19" i="4" s="1"/>
  <c r="BO19" i="4" s="1"/>
  <c r="BZ19" i="4" s="1"/>
  <c r="CK19" i="4" s="1"/>
  <c r="CV19" i="4" s="1"/>
  <c r="DG19" i="4" s="1"/>
  <c r="DR19" i="4" s="1"/>
  <c r="I19" i="4"/>
  <c r="H19" i="4"/>
  <c r="T19" i="4" s="1"/>
  <c r="DY18" i="4"/>
  <c r="DN18" i="4"/>
  <c r="DC18" i="4"/>
  <c r="CR18" i="4"/>
  <c r="CG18" i="4"/>
  <c r="BV18" i="4"/>
  <c r="BK18" i="4"/>
  <c r="AZ18" i="4"/>
  <c r="AW18" i="4"/>
  <c r="BH18" i="4" s="1"/>
  <c r="BS18" i="4" s="1"/>
  <c r="CD18" i="4" s="1"/>
  <c r="CO18" i="4" s="1"/>
  <c r="CZ18" i="4" s="1"/>
  <c r="DK18" i="4" s="1"/>
  <c r="DV18" i="4" s="1"/>
  <c r="AO18" i="4"/>
  <c r="AH18" i="4"/>
  <c r="AS18" i="4" s="1"/>
  <c r="BD18" i="4" s="1"/>
  <c r="BO18" i="4" s="1"/>
  <c r="BZ18" i="4" s="1"/>
  <c r="CK18" i="4" s="1"/>
  <c r="CV18" i="4" s="1"/>
  <c r="DG18" i="4" s="1"/>
  <c r="DR18" i="4" s="1"/>
  <c r="AD18" i="4"/>
  <c r="AA18" i="4"/>
  <c r="AL18" i="4" s="1"/>
  <c r="Z18" i="4"/>
  <c r="AK18" i="4" s="1"/>
  <c r="AV18" i="4" s="1"/>
  <c r="BG18" i="4" s="1"/>
  <c r="BR18" i="4" s="1"/>
  <c r="CC18" i="4" s="1"/>
  <c r="CN18" i="4" s="1"/>
  <c r="CY18" i="4" s="1"/>
  <c r="DJ18" i="4" s="1"/>
  <c r="DU18" i="4" s="1"/>
  <c r="V18" i="4"/>
  <c r="AG18" i="4" s="1"/>
  <c r="AR18" i="4" s="1"/>
  <c r="BC18" i="4" s="1"/>
  <c r="BN18" i="4" s="1"/>
  <c r="BY18" i="4" s="1"/>
  <c r="CJ18" i="4" s="1"/>
  <c r="CU18" i="4" s="1"/>
  <c r="DF18" i="4" s="1"/>
  <c r="DQ18" i="4" s="1"/>
  <c r="EB18" i="4" s="1"/>
  <c r="S18" i="4"/>
  <c r="Q18" i="4"/>
  <c r="P18" i="4"/>
  <c r="O18" i="4"/>
  <c r="N18" i="4"/>
  <c r="Y18" i="4" s="1"/>
  <c r="AJ18" i="4" s="1"/>
  <c r="AU18" i="4" s="1"/>
  <c r="BF18" i="4" s="1"/>
  <c r="BQ18" i="4" s="1"/>
  <c r="CB18" i="4" s="1"/>
  <c r="CM18" i="4" s="1"/>
  <c r="CX18" i="4" s="1"/>
  <c r="DI18" i="4" s="1"/>
  <c r="DT18" i="4" s="1"/>
  <c r="M18" i="4"/>
  <c r="X18" i="4" s="1"/>
  <c r="AI18" i="4" s="1"/>
  <c r="AT18" i="4" s="1"/>
  <c r="BE18" i="4" s="1"/>
  <c r="BP18" i="4" s="1"/>
  <c r="CA18" i="4" s="1"/>
  <c r="CL18" i="4" s="1"/>
  <c r="CW18" i="4" s="1"/>
  <c r="DH18" i="4" s="1"/>
  <c r="DS18" i="4" s="1"/>
  <c r="L18" i="4"/>
  <c r="W18" i="4" s="1"/>
  <c r="I18" i="4"/>
  <c r="H18" i="4"/>
  <c r="DY17" i="4"/>
  <c r="DN17" i="4"/>
  <c r="DC17" i="4"/>
  <c r="CR17" i="4"/>
  <c r="CJ17" i="4"/>
  <c r="CU17" i="4" s="1"/>
  <c r="DF17" i="4" s="1"/>
  <c r="DQ17" i="4" s="1"/>
  <c r="EB17" i="4" s="1"/>
  <c r="CG17" i="4"/>
  <c r="BV17" i="4"/>
  <c r="BK17" i="4"/>
  <c r="AZ17" i="4"/>
  <c r="AO17" i="4"/>
  <c r="AG17" i="4"/>
  <c r="AR17" i="4" s="1"/>
  <c r="BC17" i="4" s="1"/>
  <c r="BN17" i="4" s="1"/>
  <c r="BY17" i="4" s="1"/>
  <c r="AD17" i="4"/>
  <c r="V17" i="4"/>
  <c r="S17" i="4"/>
  <c r="Q17" i="4"/>
  <c r="R17" i="4" s="1"/>
  <c r="P17" i="4"/>
  <c r="AA17" i="4" s="1"/>
  <c r="AL17" i="4" s="1"/>
  <c r="AW17" i="4" s="1"/>
  <c r="BH17" i="4" s="1"/>
  <c r="BS17" i="4" s="1"/>
  <c r="CD17" i="4" s="1"/>
  <c r="CO17" i="4" s="1"/>
  <c r="CZ17" i="4" s="1"/>
  <c r="DK17" i="4" s="1"/>
  <c r="DV17" i="4" s="1"/>
  <c r="O17" i="4"/>
  <c r="Z17" i="4" s="1"/>
  <c r="AK17" i="4" s="1"/>
  <c r="AV17" i="4" s="1"/>
  <c r="BG17" i="4" s="1"/>
  <c r="BR17" i="4" s="1"/>
  <c r="CC17" i="4" s="1"/>
  <c r="CN17" i="4" s="1"/>
  <c r="CY17" i="4" s="1"/>
  <c r="DJ17" i="4" s="1"/>
  <c r="DU17" i="4" s="1"/>
  <c r="N17" i="4"/>
  <c r="Y17" i="4" s="1"/>
  <c r="AJ17" i="4" s="1"/>
  <c r="AU17" i="4" s="1"/>
  <c r="BF17" i="4" s="1"/>
  <c r="BQ17" i="4" s="1"/>
  <c r="CB17" i="4" s="1"/>
  <c r="CM17" i="4" s="1"/>
  <c r="CX17" i="4" s="1"/>
  <c r="DI17" i="4" s="1"/>
  <c r="DT17" i="4" s="1"/>
  <c r="M17" i="4"/>
  <c r="X17" i="4" s="1"/>
  <c r="AI17" i="4" s="1"/>
  <c r="AT17" i="4" s="1"/>
  <c r="BE17" i="4" s="1"/>
  <c r="BP17" i="4" s="1"/>
  <c r="CA17" i="4" s="1"/>
  <c r="CL17" i="4" s="1"/>
  <c r="CW17" i="4" s="1"/>
  <c r="DH17" i="4" s="1"/>
  <c r="DS17" i="4" s="1"/>
  <c r="L17" i="4"/>
  <c r="W17" i="4" s="1"/>
  <c r="AH17" i="4" s="1"/>
  <c r="AS17" i="4" s="1"/>
  <c r="BD17" i="4" s="1"/>
  <c r="BO17" i="4" s="1"/>
  <c r="BZ17" i="4" s="1"/>
  <c r="CK17" i="4" s="1"/>
  <c r="CV17" i="4" s="1"/>
  <c r="DG17" i="4" s="1"/>
  <c r="DR17" i="4" s="1"/>
  <c r="I17" i="4"/>
  <c r="H17" i="4"/>
  <c r="C43" i="4" s="1"/>
  <c r="DY16" i="4"/>
  <c r="DN16" i="4"/>
  <c r="DC16" i="4"/>
  <c r="CR16" i="4"/>
  <c r="CG16" i="4"/>
  <c r="BV16" i="4"/>
  <c r="BK16" i="4"/>
  <c r="AZ16" i="4"/>
  <c r="AO16" i="4"/>
  <c r="AE16" i="4"/>
  <c r="AD16" i="4"/>
  <c r="AB16" i="4"/>
  <c r="AM16" i="4" s="1"/>
  <c r="V16" i="4"/>
  <c r="AG16" i="4" s="1"/>
  <c r="AR16" i="4" s="1"/>
  <c r="BC16" i="4" s="1"/>
  <c r="BN16" i="4" s="1"/>
  <c r="BY16" i="4" s="1"/>
  <c r="CJ16" i="4" s="1"/>
  <c r="CU16" i="4" s="1"/>
  <c r="DF16" i="4" s="1"/>
  <c r="DQ16" i="4" s="1"/>
  <c r="EB16" i="4" s="1"/>
  <c r="S16" i="4"/>
  <c r="Q16" i="4"/>
  <c r="R16" i="4" s="1"/>
  <c r="P16" i="4"/>
  <c r="AA16" i="4" s="1"/>
  <c r="AL16" i="4" s="1"/>
  <c r="AW16" i="4" s="1"/>
  <c r="BH16" i="4" s="1"/>
  <c r="BS16" i="4" s="1"/>
  <c r="CD16" i="4" s="1"/>
  <c r="CO16" i="4" s="1"/>
  <c r="CZ16" i="4" s="1"/>
  <c r="DK16" i="4" s="1"/>
  <c r="DV16" i="4" s="1"/>
  <c r="O16" i="4"/>
  <c r="Z16" i="4" s="1"/>
  <c r="AK16" i="4" s="1"/>
  <c r="AV16" i="4" s="1"/>
  <c r="BG16" i="4" s="1"/>
  <c r="BR16" i="4" s="1"/>
  <c r="CC16" i="4" s="1"/>
  <c r="CN16" i="4" s="1"/>
  <c r="CY16" i="4" s="1"/>
  <c r="DJ16" i="4" s="1"/>
  <c r="DU16" i="4" s="1"/>
  <c r="N16" i="4"/>
  <c r="Y16" i="4" s="1"/>
  <c r="AJ16" i="4" s="1"/>
  <c r="AU16" i="4" s="1"/>
  <c r="BF16" i="4" s="1"/>
  <c r="BQ16" i="4" s="1"/>
  <c r="CB16" i="4" s="1"/>
  <c r="CM16" i="4" s="1"/>
  <c r="CX16" i="4" s="1"/>
  <c r="DI16" i="4" s="1"/>
  <c r="DT16" i="4" s="1"/>
  <c r="M16" i="4"/>
  <c r="X16" i="4" s="1"/>
  <c r="AI16" i="4" s="1"/>
  <c r="AT16" i="4" s="1"/>
  <c r="BE16" i="4" s="1"/>
  <c r="BP16" i="4" s="1"/>
  <c r="CA16" i="4" s="1"/>
  <c r="CL16" i="4" s="1"/>
  <c r="CW16" i="4" s="1"/>
  <c r="DH16" i="4" s="1"/>
  <c r="DS16" i="4" s="1"/>
  <c r="L16" i="4"/>
  <c r="W16" i="4" s="1"/>
  <c r="AH16" i="4" s="1"/>
  <c r="AS16" i="4" s="1"/>
  <c r="BD16" i="4" s="1"/>
  <c r="BO16" i="4" s="1"/>
  <c r="BZ16" i="4" s="1"/>
  <c r="CK16" i="4" s="1"/>
  <c r="CV16" i="4" s="1"/>
  <c r="DG16" i="4" s="1"/>
  <c r="DR16" i="4" s="1"/>
  <c r="I16" i="4"/>
  <c r="H16" i="4"/>
  <c r="DY15" i="4"/>
  <c r="DN15" i="4"/>
  <c r="DC15" i="4"/>
  <c r="CR15" i="4"/>
  <c r="CG15" i="4"/>
  <c r="BV15" i="4"/>
  <c r="BK15" i="4"/>
  <c r="AZ15" i="4"/>
  <c r="AO15" i="4"/>
  <c r="AD15" i="4"/>
  <c r="V15" i="4"/>
  <c r="AG15" i="4" s="1"/>
  <c r="AR15" i="4" s="1"/>
  <c r="BC15" i="4" s="1"/>
  <c r="BN15" i="4" s="1"/>
  <c r="BY15" i="4" s="1"/>
  <c r="CJ15" i="4" s="1"/>
  <c r="CU15" i="4" s="1"/>
  <c r="DF15" i="4" s="1"/>
  <c r="DQ15" i="4" s="1"/>
  <c r="EB15" i="4" s="1"/>
  <c r="S15" i="4"/>
  <c r="Q15" i="4"/>
  <c r="AB15" i="4" s="1"/>
  <c r="P15" i="4"/>
  <c r="AA15" i="4" s="1"/>
  <c r="AL15" i="4" s="1"/>
  <c r="AW15" i="4" s="1"/>
  <c r="BH15" i="4" s="1"/>
  <c r="BS15" i="4" s="1"/>
  <c r="CD15" i="4" s="1"/>
  <c r="CO15" i="4" s="1"/>
  <c r="CZ15" i="4" s="1"/>
  <c r="DK15" i="4" s="1"/>
  <c r="DV15" i="4" s="1"/>
  <c r="O15" i="4"/>
  <c r="Z15" i="4" s="1"/>
  <c r="AK15" i="4" s="1"/>
  <c r="AV15" i="4" s="1"/>
  <c r="BG15" i="4" s="1"/>
  <c r="BR15" i="4" s="1"/>
  <c r="CC15" i="4" s="1"/>
  <c r="CN15" i="4" s="1"/>
  <c r="CY15" i="4" s="1"/>
  <c r="DJ15" i="4" s="1"/>
  <c r="DU15" i="4" s="1"/>
  <c r="N15" i="4"/>
  <c r="Y15" i="4" s="1"/>
  <c r="AJ15" i="4" s="1"/>
  <c r="AU15" i="4" s="1"/>
  <c r="BF15" i="4" s="1"/>
  <c r="BQ15" i="4" s="1"/>
  <c r="CB15" i="4" s="1"/>
  <c r="CM15" i="4" s="1"/>
  <c r="CX15" i="4" s="1"/>
  <c r="DI15" i="4" s="1"/>
  <c r="DT15" i="4" s="1"/>
  <c r="M15" i="4"/>
  <c r="X15" i="4" s="1"/>
  <c r="AI15" i="4" s="1"/>
  <c r="AT15" i="4" s="1"/>
  <c r="BE15" i="4" s="1"/>
  <c r="BP15" i="4" s="1"/>
  <c r="CA15" i="4" s="1"/>
  <c r="CL15" i="4" s="1"/>
  <c r="CW15" i="4" s="1"/>
  <c r="DH15" i="4" s="1"/>
  <c r="DS15" i="4" s="1"/>
  <c r="L15" i="4"/>
  <c r="W15" i="4" s="1"/>
  <c r="AH15" i="4" s="1"/>
  <c r="AS15" i="4" s="1"/>
  <c r="BD15" i="4" s="1"/>
  <c r="BO15" i="4" s="1"/>
  <c r="BZ15" i="4" s="1"/>
  <c r="CK15" i="4" s="1"/>
  <c r="CV15" i="4" s="1"/>
  <c r="DG15" i="4" s="1"/>
  <c r="DR15" i="4" s="1"/>
  <c r="I15" i="4"/>
  <c r="H15" i="4"/>
  <c r="DY14" i="4"/>
  <c r="DN14" i="4"/>
  <c r="DC14" i="4"/>
  <c r="CR14" i="4"/>
  <c r="CG14" i="4"/>
  <c r="BV14" i="4"/>
  <c r="BK14" i="4"/>
  <c r="AZ14" i="4"/>
  <c r="AO14" i="4"/>
  <c r="AD14" i="4"/>
  <c r="V14" i="4"/>
  <c r="AG14" i="4" s="1"/>
  <c r="AR14" i="4" s="1"/>
  <c r="BC14" i="4" s="1"/>
  <c r="BN14" i="4" s="1"/>
  <c r="BY14" i="4" s="1"/>
  <c r="CJ14" i="4" s="1"/>
  <c r="CU14" i="4" s="1"/>
  <c r="DF14" i="4" s="1"/>
  <c r="DQ14" i="4" s="1"/>
  <c r="EB14" i="4" s="1"/>
  <c r="S14" i="4"/>
  <c r="Q14" i="4"/>
  <c r="AB14" i="4" s="1"/>
  <c r="AM14" i="4" s="1"/>
  <c r="AX14" i="4" s="1"/>
  <c r="BI14" i="4" s="1"/>
  <c r="P14" i="4"/>
  <c r="AA14" i="4" s="1"/>
  <c r="AL14" i="4" s="1"/>
  <c r="AW14" i="4" s="1"/>
  <c r="BH14" i="4" s="1"/>
  <c r="BS14" i="4" s="1"/>
  <c r="CD14" i="4" s="1"/>
  <c r="CO14" i="4" s="1"/>
  <c r="CZ14" i="4" s="1"/>
  <c r="DK14" i="4" s="1"/>
  <c r="DV14" i="4" s="1"/>
  <c r="O14" i="4"/>
  <c r="Z14" i="4" s="1"/>
  <c r="AK14" i="4" s="1"/>
  <c r="AV14" i="4" s="1"/>
  <c r="BG14" i="4" s="1"/>
  <c r="BR14" i="4" s="1"/>
  <c r="CC14" i="4" s="1"/>
  <c r="CN14" i="4" s="1"/>
  <c r="CY14" i="4" s="1"/>
  <c r="DJ14" i="4" s="1"/>
  <c r="DU14" i="4" s="1"/>
  <c r="N14" i="4"/>
  <c r="Y14" i="4" s="1"/>
  <c r="AJ14" i="4" s="1"/>
  <c r="AU14" i="4" s="1"/>
  <c r="BF14" i="4" s="1"/>
  <c r="BQ14" i="4" s="1"/>
  <c r="CB14" i="4" s="1"/>
  <c r="CM14" i="4" s="1"/>
  <c r="CX14" i="4" s="1"/>
  <c r="DI14" i="4" s="1"/>
  <c r="DT14" i="4" s="1"/>
  <c r="M14" i="4"/>
  <c r="X14" i="4" s="1"/>
  <c r="AI14" i="4" s="1"/>
  <c r="AT14" i="4" s="1"/>
  <c r="BE14" i="4" s="1"/>
  <c r="BP14" i="4" s="1"/>
  <c r="CA14" i="4" s="1"/>
  <c r="CL14" i="4" s="1"/>
  <c r="CW14" i="4" s="1"/>
  <c r="DH14" i="4" s="1"/>
  <c r="DS14" i="4" s="1"/>
  <c r="L14" i="4"/>
  <c r="W14" i="4" s="1"/>
  <c r="AH14" i="4" s="1"/>
  <c r="AS14" i="4" s="1"/>
  <c r="BD14" i="4" s="1"/>
  <c r="BO14" i="4" s="1"/>
  <c r="BZ14" i="4" s="1"/>
  <c r="CK14" i="4" s="1"/>
  <c r="CV14" i="4" s="1"/>
  <c r="DG14" i="4" s="1"/>
  <c r="DR14" i="4" s="1"/>
  <c r="I14" i="4"/>
  <c r="H14" i="4"/>
  <c r="DY13" i="4"/>
  <c r="DN13" i="4"/>
  <c r="DC13" i="4"/>
  <c r="CR13" i="4"/>
  <c r="CG13" i="4"/>
  <c r="BV13" i="4"/>
  <c r="BK13" i="4"/>
  <c r="AZ13" i="4"/>
  <c r="AO13" i="4"/>
  <c r="AG13" i="4"/>
  <c r="AR13" i="4" s="1"/>
  <c r="BC13" i="4" s="1"/>
  <c r="BN13" i="4" s="1"/>
  <c r="BY13" i="4" s="1"/>
  <c r="CJ13" i="4" s="1"/>
  <c r="CU13" i="4" s="1"/>
  <c r="DF13" i="4" s="1"/>
  <c r="DQ13" i="4" s="1"/>
  <c r="EB13" i="4" s="1"/>
  <c r="AD13" i="4"/>
  <c r="V13" i="4"/>
  <c r="S13" i="4"/>
  <c r="Q13" i="4"/>
  <c r="P13" i="4"/>
  <c r="AA13" i="4" s="1"/>
  <c r="AL13" i="4" s="1"/>
  <c r="AW13" i="4" s="1"/>
  <c r="BH13" i="4" s="1"/>
  <c r="BS13" i="4" s="1"/>
  <c r="CD13" i="4" s="1"/>
  <c r="CO13" i="4" s="1"/>
  <c r="CZ13" i="4" s="1"/>
  <c r="DK13" i="4" s="1"/>
  <c r="DV13" i="4" s="1"/>
  <c r="O13" i="4"/>
  <c r="Z13" i="4" s="1"/>
  <c r="AK13" i="4" s="1"/>
  <c r="AV13" i="4" s="1"/>
  <c r="BG13" i="4" s="1"/>
  <c r="BR13" i="4" s="1"/>
  <c r="CC13" i="4" s="1"/>
  <c r="CN13" i="4" s="1"/>
  <c r="CY13" i="4" s="1"/>
  <c r="DJ13" i="4" s="1"/>
  <c r="DU13" i="4" s="1"/>
  <c r="N13" i="4"/>
  <c r="Y13" i="4" s="1"/>
  <c r="AJ13" i="4" s="1"/>
  <c r="AU13" i="4" s="1"/>
  <c r="BF13" i="4" s="1"/>
  <c r="BQ13" i="4" s="1"/>
  <c r="CB13" i="4" s="1"/>
  <c r="CM13" i="4" s="1"/>
  <c r="CX13" i="4" s="1"/>
  <c r="DI13" i="4" s="1"/>
  <c r="DT13" i="4" s="1"/>
  <c r="M13" i="4"/>
  <c r="X13" i="4" s="1"/>
  <c r="AI13" i="4" s="1"/>
  <c r="AT13" i="4" s="1"/>
  <c r="BE13" i="4" s="1"/>
  <c r="BP13" i="4" s="1"/>
  <c r="CA13" i="4" s="1"/>
  <c r="CL13" i="4" s="1"/>
  <c r="CW13" i="4" s="1"/>
  <c r="DH13" i="4" s="1"/>
  <c r="DS13" i="4" s="1"/>
  <c r="L13" i="4"/>
  <c r="W13" i="4" s="1"/>
  <c r="AH13" i="4" s="1"/>
  <c r="AS13" i="4" s="1"/>
  <c r="BD13" i="4" s="1"/>
  <c r="BO13" i="4" s="1"/>
  <c r="BZ13" i="4" s="1"/>
  <c r="CK13" i="4" s="1"/>
  <c r="CV13" i="4" s="1"/>
  <c r="DG13" i="4" s="1"/>
  <c r="DR13" i="4" s="1"/>
  <c r="I13" i="4"/>
  <c r="H13" i="4"/>
  <c r="DY12" i="4"/>
  <c r="DN12" i="4"/>
  <c r="DC12" i="4"/>
  <c r="CR12" i="4"/>
  <c r="CG12" i="4"/>
  <c r="BV12" i="4"/>
  <c r="BK12" i="4"/>
  <c r="BC12" i="4"/>
  <c r="BN12" i="4" s="1"/>
  <c r="BY12" i="4" s="1"/>
  <c r="CJ12" i="4" s="1"/>
  <c r="CU12" i="4" s="1"/>
  <c r="DF12" i="4" s="1"/>
  <c r="DQ12" i="4" s="1"/>
  <c r="EB12" i="4" s="1"/>
  <c r="AZ12" i="4"/>
  <c r="AR12" i="4"/>
  <c r="AO12" i="4"/>
  <c r="AD12" i="4"/>
  <c r="AA12" i="4"/>
  <c r="AL12" i="4" s="1"/>
  <c r="AW12" i="4" s="1"/>
  <c r="BH12" i="4" s="1"/>
  <c r="BS12" i="4" s="1"/>
  <c r="CD12" i="4" s="1"/>
  <c r="CO12" i="4" s="1"/>
  <c r="CZ12" i="4" s="1"/>
  <c r="DK12" i="4" s="1"/>
  <c r="DV12" i="4" s="1"/>
  <c r="V12" i="4"/>
  <c r="AG12" i="4" s="1"/>
  <c r="S12" i="4"/>
  <c r="Q12" i="4"/>
  <c r="AB12" i="4" s="1"/>
  <c r="AM12" i="4" s="1"/>
  <c r="AX12" i="4" s="1"/>
  <c r="BI12" i="4" s="1"/>
  <c r="BT12" i="4" s="1"/>
  <c r="P12" i="4"/>
  <c r="O12" i="4"/>
  <c r="Z12" i="4" s="1"/>
  <c r="AK12" i="4" s="1"/>
  <c r="AV12" i="4" s="1"/>
  <c r="BG12" i="4" s="1"/>
  <c r="BR12" i="4" s="1"/>
  <c r="CC12" i="4" s="1"/>
  <c r="CN12" i="4" s="1"/>
  <c r="CY12" i="4" s="1"/>
  <c r="DJ12" i="4" s="1"/>
  <c r="DU12" i="4" s="1"/>
  <c r="N12" i="4"/>
  <c r="Y12" i="4" s="1"/>
  <c r="AJ12" i="4" s="1"/>
  <c r="AU12" i="4" s="1"/>
  <c r="BF12" i="4" s="1"/>
  <c r="BQ12" i="4" s="1"/>
  <c r="CB12" i="4" s="1"/>
  <c r="CM12" i="4" s="1"/>
  <c r="CX12" i="4" s="1"/>
  <c r="DI12" i="4" s="1"/>
  <c r="DT12" i="4" s="1"/>
  <c r="M12" i="4"/>
  <c r="X12" i="4" s="1"/>
  <c r="AI12" i="4" s="1"/>
  <c r="AT12" i="4" s="1"/>
  <c r="BE12" i="4" s="1"/>
  <c r="BP12" i="4" s="1"/>
  <c r="CA12" i="4" s="1"/>
  <c r="CL12" i="4" s="1"/>
  <c r="CW12" i="4" s="1"/>
  <c r="DH12" i="4" s="1"/>
  <c r="DS12" i="4" s="1"/>
  <c r="L12" i="4"/>
  <c r="W12" i="4" s="1"/>
  <c r="AH12" i="4" s="1"/>
  <c r="AS12" i="4" s="1"/>
  <c r="BD12" i="4" s="1"/>
  <c r="BO12" i="4" s="1"/>
  <c r="BZ12" i="4" s="1"/>
  <c r="CK12" i="4" s="1"/>
  <c r="CV12" i="4" s="1"/>
  <c r="DG12" i="4" s="1"/>
  <c r="DR12" i="4" s="1"/>
  <c r="I12" i="4"/>
  <c r="H12" i="4"/>
  <c r="C38" i="4" s="1"/>
  <c r="DY11" i="4"/>
  <c r="DN11" i="4"/>
  <c r="DC11" i="4"/>
  <c r="CR11" i="4"/>
  <c r="CG11" i="4"/>
  <c r="BV11" i="4"/>
  <c r="BK11" i="4"/>
  <c r="BG11" i="4"/>
  <c r="BR11" i="4" s="1"/>
  <c r="CC11" i="4" s="1"/>
  <c r="CN11" i="4" s="1"/>
  <c r="CY11" i="4" s="1"/>
  <c r="DJ11" i="4" s="1"/>
  <c r="DU11" i="4" s="1"/>
  <c r="AZ11" i="4"/>
  <c r="AO11" i="4"/>
  <c r="AL11" i="4"/>
  <c r="AW11" i="4" s="1"/>
  <c r="BH11" i="4" s="1"/>
  <c r="BS11" i="4" s="1"/>
  <c r="CD11" i="4" s="1"/>
  <c r="CO11" i="4" s="1"/>
  <c r="CZ11" i="4" s="1"/>
  <c r="DK11" i="4" s="1"/>
  <c r="DV11" i="4" s="1"/>
  <c r="AD11" i="4"/>
  <c r="AA11" i="4"/>
  <c r="Z11" i="4"/>
  <c r="AK11" i="4" s="1"/>
  <c r="AV11" i="4" s="1"/>
  <c r="V11" i="4"/>
  <c r="AG11" i="4" s="1"/>
  <c r="AR11" i="4" s="1"/>
  <c r="BC11" i="4" s="1"/>
  <c r="BN11" i="4" s="1"/>
  <c r="BY11" i="4" s="1"/>
  <c r="CJ11" i="4" s="1"/>
  <c r="CU11" i="4" s="1"/>
  <c r="DF11" i="4" s="1"/>
  <c r="DQ11" i="4" s="1"/>
  <c r="EB11" i="4" s="1"/>
  <c r="S11" i="4"/>
  <c r="Q11" i="4"/>
  <c r="AB11" i="4" s="1"/>
  <c r="AC11" i="4" s="1"/>
  <c r="E37" i="4" s="1"/>
  <c r="P11" i="4"/>
  <c r="O11" i="4"/>
  <c r="N11" i="4"/>
  <c r="Y11" i="4" s="1"/>
  <c r="AJ11" i="4" s="1"/>
  <c r="AU11" i="4" s="1"/>
  <c r="BF11" i="4" s="1"/>
  <c r="BQ11" i="4" s="1"/>
  <c r="CB11" i="4" s="1"/>
  <c r="CM11" i="4" s="1"/>
  <c r="CX11" i="4" s="1"/>
  <c r="DI11" i="4" s="1"/>
  <c r="DT11" i="4" s="1"/>
  <c r="M11" i="4"/>
  <c r="X11" i="4" s="1"/>
  <c r="AI11" i="4" s="1"/>
  <c r="AT11" i="4" s="1"/>
  <c r="BE11" i="4" s="1"/>
  <c r="BP11" i="4" s="1"/>
  <c r="CA11" i="4" s="1"/>
  <c r="CL11" i="4" s="1"/>
  <c r="CW11" i="4" s="1"/>
  <c r="DH11" i="4" s="1"/>
  <c r="DS11" i="4" s="1"/>
  <c r="L11" i="4"/>
  <c r="W11" i="4" s="1"/>
  <c r="AH11" i="4" s="1"/>
  <c r="AS11" i="4" s="1"/>
  <c r="BD11" i="4" s="1"/>
  <c r="BO11" i="4" s="1"/>
  <c r="BZ11" i="4" s="1"/>
  <c r="CK11" i="4" s="1"/>
  <c r="CV11" i="4" s="1"/>
  <c r="DG11" i="4" s="1"/>
  <c r="DR11" i="4" s="1"/>
  <c r="I11" i="4"/>
  <c r="H11" i="4"/>
  <c r="T11" i="4" s="1"/>
  <c r="DY10" i="4"/>
  <c r="DN10" i="4"/>
  <c r="DC10" i="4"/>
  <c r="CR10" i="4"/>
  <c r="CG10" i="4"/>
  <c r="BV10" i="4"/>
  <c r="BK10" i="4"/>
  <c r="AZ10" i="4"/>
  <c r="AO10" i="4"/>
  <c r="AD10" i="4"/>
  <c r="Z10" i="4"/>
  <c r="AK10" i="4" s="1"/>
  <c r="AV10" i="4" s="1"/>
  <c r="BG10" i="4" s="1"/>
  <c r="BR10" i="4" s="1"/>
  <c r="CC10" i="4" s="1"/>
  <c r="CN10" i="4" s="1"/>
  <c r="CY10" i="4" s="1"/>
  <c r="DJ10" i="4" s="1"/>
  <c r="DU10" i="4" s="1"/>
  <c r="V10" i="4"/>
  <c r="AG10" i="4" s="1"/>
  <c r="AR10" i="4" s="1"/>
  <c r="BC10" i="4" s="1"/>
  <c r="BN10" i="4" s="1"/>
  <c r="BY10" i="4" s="1"/>
  <c r="CJ10" i="4" s="1"/>
  <c r="CU10" i="4" s="1"/>
  <c r="DF10" i="4" s="1"/>
  <c r="DQ10" i="4" s="1"/>
  <c r="EB10" i="4" s="1"/>
  <c r="S10" i="4"/>
  <c r="Q10" i="4"/>
  <c r="AB10" i="4" s="1"/>
  <c r="AM10" i="4" s="1"/>
  <c r="AX10" i="4" s="1"/>
  <c r="P10" i="4"/>
  <c r="AA10" i="4" s="1"/>
  <c r="AL10" i="4" s="1"/>
  <c r="AW10" i="4" s="1"/>
  <c r="BH10" i="4" s="1"/>
  <c r="BS10" i="4" s="1"/>
  <c r="CD10" i="4" s="1"/>
  <c r="CO10" i="4" s="1"/>
  <c r="CZ10" i="4" s="1"/>
  <c r="DK10" i="4" s="1"/>
  <c r="DV10" i="4" s="1"/>
  <c r="O10" i="4"/>
  <c r="N10" i="4"/>
  <c r="Y10" i="4" s="1"/>
  <c r="AJ10" i="4" s="1"/>
  <c r="AU10" i="4" s="1"/>
  <c r="BF10" i="4" s="1"/>
  <c r="BQ10" i="4" s="1"/>
  <c r="CB10" i="4" s="1"/>
  <c r="CM10" i="4" s="1"/>
  <c r="CX10" i="4" s="1"/>
  <c r="DI10" i="4" s="1"/>
  <c r="DT10" i="4" s="1"/>
  <c r="M10" i="4"/>
  <c r="X10" i="4" s="1"/>
  <c r="AI10" i="4" s="1"/>
  <c r="AT10" i="4" s="1"/>
  <c r="BE10" i="4" s="1"/>
  <c r="BP10" i="4" s="1"/>
  <c r="CA10" i="4" s="1"/>
  <c r="CL10" i="4" s="1"/>
  <c r="CW10" i="4" s="1"/>
  <c r="DH10" i="4" s="1"/>
  <c r="DS10" i="4" s="1"/>
  <c r="L10" i="4"/>
  <c r="W10" i="4" s="1"/>
  <c r="AH10" i="4" s="1"/>
  <c r="AS10" i="4" s="1"/>
  <c r="BD10" i="4" s="1"/>
  <c r="BO10" i="4" s="1"/>
  <c r="BZ10" i="4" s="1"/>
  <c r="CK10" i="4" s="1"/>
  <c r="CV10" i="4" s="1"/>
  <c r="DG10" i="4" s="1"/>
  <c r="DR10" i="4" s="1"/>
  <c r="I10" i="4"/>
  <c r="H10" i="4"/>
  <c r="DY9" i="4"/>
  <c r="DN9" i="4"/>
  <c r="DC9" i="4"/>
  <c r="CR9" i="4"/>
  <c r="CG9" i="4"/>
  <c r="BV9" i="4"/>
  <c r="BK9" i="4"/>
  <c r="AZ9" i="4"/>
  <c r="AO9" i="4"/>
  <c r="AD9" i="4"/>
  <c r="V9" i="4"/>
  <c r="AG9" i="4" s="1"/>
  <c r="AR9" i="4" s="1"/>
  <c r="BC9" i="4" s="1"/>
  <c r="BN9" i="4" s="1"/>
  <c r="BY9" i="4" s="1"/>
  <c r="CJ9" i="4" s="1"/>
  <c r="CU9" i="4" s="1"/>
  <c r="DF9" i="4" s="1"/>
  <c r="DQ9" i="4" s="1"/>
  <c r="EB9" i="4" s="1"/>
  <c r="S9" i="4"/>
  <c r="Q9" i="4"/>
  <c r="R9" i="4" s="1"/>
  <c r="U9" i="4" s="1"/>
  <c r="P9" i="4"/>
  <c r="AA9" i="4" s="1"/>
  <c r="AL9" i="4" s="1"/>
  <c r="AW9" i="4" s="1"/>
  <c r="BH9" i="4" s="1"/>
  <c r="BS9" i="4" s="1"/>
  <c r="CD9" i="4" s="1"/>
  <c r="CO9" i="4" s="1"/>
  <c r="CZ9" i="4" s="1"/>
  <c r="DK9" i="4" s="1"/>
  <c r="DV9" i="4" s="1"/>
  <c r="O9" i="4"/>
  <c r="Z9" i="4" s="1"/>
  <c r="AK9" i="4" s="1"/>
  <c r="N9" i="4"/>
  <c r="Y9" i="4" s="1"/>
  <c r="AJ9" i="4" s="1"/>
  <c r="AU9" i="4" s="1"/>
  <c r="BF9" i="4" s="1"/>
  <c r="BQ9" i="4" s="1"/>
  <c r="CB9" i="4" s="1"/>
  <c r="CM9" i="4" s="1"/>
  <c r="CX9" i="4" s="1"/>
  <c r="DI9" i="4" s="1"/>
  <c r="DT9" i="4" s="1"/>
  <c r="M9" i="4"/>
  <c r="X9" i="4" s="1"/>
  <c r="AI9" i="4" s="1"/>
  <c r="AT9" i="4" s="1"/>
  <c r="BE9" i="4" s="1"/>
  <c r="BP9" i="4" s="1"/>
  <c r="CA9" i="4" s="1"/>
  <c r="CL9" i="4" s="1"/>
  <c r="CW9" i="4" s="1"/>
  <c r="DH9" i="4" s="1"/>
  <c r="DS9" i="4" s="1"/>
  <c r="L9" i="4"/>
  <c r="W9" i="4" s="1"/>
  <c r="AH9" i="4" s="1"/>
  <c r="AS9" i="4" s="1"/>
  <c r="BD9" i="4" s="1"/>
  <c r="BO9" i="4" s="1"/>
  <c r="BZ9" i="4" s="1"/>
  <c r="CK9" i="4" s="1"/>
  <c r="CV9" i="4" s="1"/>
  <c r="DG9" i="4" s="1"/>
  <c r="DR9" i="4" s="1"/>
  <c r="I9" i="4"/>
  <c r="H9" i="4"/>
  <c r="T9" i="4" s="1"/>
  <c r="DY8" i="4"/>
  <c r="DN8" i="4"/>
  <c r="DC8" i="4"/>
  <c r="CR8" i="4"/>
  <c r="CG8" i="4"/>
  <c r="BV8" i="4"/>
  <c r="BK8" i="4"/>
  <c r="AZ8" i="4"/>
  <c r="AO8" i="4"/>
  <c r="AD8" i="4"/>
  <c r="AB8" i="4"/>
  <c r="AM8" i="4" s="1"/>
  <c r="V8" i="4"/>
  <c r="AG8" i="4" s="1"/>
  <c r="AR8" i="4" s="1"/>
  <c r="BC8" i="4" s="1"/>
  <c r="BN8" i="4" s="1"/>
  <c r="BY8" i="4" s="1"/>
  <c r="CJ8" i="4" s="1"/>
  <c r="CU8" i="4" s="1"/>
  <c r="DF8" i="4" s="1"/>
  <c r="DQ8" i="4" s="1"/>
  <c r="EB8" i="4" s="1"/>
  <c r="T8" i="4"/>
  <c r="S8" i="4"/>
  <c r="Q8" i="4"/>
  <c r="P8" i="4"/>
  <c r="AA8" i="4" s="1"/>
  <c r="AL8" i="4" s="1"/>
  <c r="AW8" i="4" s="1"/>
  <c r="BH8" i="4" s="1"/>
  <c r="BS8" i="4" s="1"/>
  <c r="CD8" i="4" s="1"/>
  <c r="CO8" i="4" s="1"/>
  <c r="CZ8" i="4" s="1"/>
  <c r="DK8" i="4" s="1"/>
  <c r="DV8" i="4" s="1"/>
  <c r="O8" i="4"/>
  <c r="N8" i="4"/>
  <c r="Y8" i="4" s="1"/>
  <c r="AJ8" i="4" s="1"/>
  <c r="AU8" i="4" s="1"/>
  <c r="BF8" i="4" s="1"/>
  <c r="BQ8" i="4" s="1"/>
  <c r="CB8" i="4" s="1"/>
  <c r="CM8" i="4" s="1"/>
  <c r="CX8" i="4" s="1"/>
  <c r="DI8" i="4" s="1"/>
  <c r="DT8" i="4" s="1"/>
  <c r="M8" i="4"/>
  <c r="X8" i="4" s="1"/>
  <c r="AI8" i="4" s="1"/>
  <c r="AT8" i="4" s="1"/>
  <c r="BE8" i="4" s="1"/>
  <c r="BP8" i="4" s="1"/>
  <c r="CA8" i="4" s="1"/>
  <c r="CL8" i="4" s="1"/>
  <c r="CW8" i="4" s="1"/>
  <c r="DH8" i="4" s="1"/>
  <c r="DS8" i="4" s="1"/>
  <c r="L8" i="4"/>
  <c r="W8" i="4" s="1"/>
  <c r="AH8" i="4" s="1"/>
  <c r="AS8" i="4" s="1"/>
  <c r="BD8" i="4" s="1"/>
  <c r="BO8" i="4" s="1"/>
  <c r="BZ8" i="4" s="1"/>
  <c r="CK8" i="4" s="1"/>
  <c r="CV8" i="4" s="1"/>
  <c r="DG8" i="4" s="1"/>
  <c r="DR8" i="4" s="1"/>
  <c r="J8" i="4"/>
  <c r="I8" i="4"/>
  <c r="H8" i="4"/>
  <c r="C34" i="4" s="1"/>
  <c r="DY7" i="4"/>
  <c r="DN7" i="4"/>
  <c r="DC7" i="4"/>
  <c r="CR7" i="4"/>
  <c r="CG7" i="4"/>
  <c r="BV7" i="4"/>
  <c r="BK7" i="4"/>
  <c r="AZ7" i="4"/>
  <c r="AU7" i="4"/>
  <c r="BF7" i="4" s="1"/>
  <c r="BQ7" i="4" s="1"/>
  <c r="CB7" i="4" s="1"/>
  <c r="CM7" i="4" s="1"/>
  <c r="CX7" i="4" s="1"/>
  <c r="DI7" i="4" s="1"/>
  <c r="DT7" i="4" s="1"/>
  <c r="AO7" i="4"/>
  <c r="AD7" i="4"/>
  <c r="V7" i="4"/>
  <c r="AG7" i="4" s="1"/>
  <c r="AR7" i="4" s="1"/>
  <c r="BC7" i="4" s="1"/>
  <c r="BN7" i="4" s="1"/>
  <c r="BY7" i="4" s="1"/>
  <c r="CJ7" i="4" s="1"/>
  <c r="CU7" i="4" s="1"/>
  <c r="DF7" i="4" s="1"/>
  <c r="DQ7" i="4" s="1"/>
  <c r="EB7" i="4" s="1"/>
  <c r="S7" i="4"/>
  <c r="Q7" i="4"/>
  <c r="AB7" i="4" s="1"/>
  <c r="AM7" i="4" s="1"/>
  <c r="AX7" i="4" s="1"/>
  <c r="BI7" i="4" s="1"/>
  <c r="BT7" i="4" s="1"/>
  <c r="P7" i="4"/>
  <c r="AA7" i="4" s="1"/>
  <c r="AL7" i="4" s="1"/>
  <c r="AW7" i="4" s="1"/>
  <c r="BH7" i="4" s="1"/>
  <c r="BS7" i="4" s="1"/>
  <c r="CD7" i="4" s="1"/>
  <c r="CO7" i="4" s="1"/>
  <c r="CZ7" i="4" s="1"/>
  <c r="DK7" i="4" s="1"/>
  <c r="DV7" i="4" s="1"/>
  <c r="O7" i="4"/>
  <c r="Z7" i="4" s="1"/>
  <c r="AK7" i="4" s="1"/>
  <c r="AV7" i="4" s="1"/>
  <c r="BG7" i="4" s="1"/>
  <c r="BR7" i="4" s="1"/>
  <c r="CC7" i="4" s="1"/>
  <c r="CN7" i="4" s="1"/>
  <c r="CY7" i="4" s="1"/>
  <c r="DJ7" i="4" s="1"/>
  <c r="DU7" i="4" s="1"/>
  <c r="N7" i="4"/>
  <c r="Y7" i="4" s="1"/>
  <c r="AJ7" i="4" s="1"/>
  <c r="M7" i="4"/>
  <c r="X7" i="4" s="1"/>
  <c r="AI7" i="4" s="1"/>
  <c r="AT7" i="4" s="1"/>
  <c r="BE7" i="4" s="1"/>
  <c r="BP7" i="4" s="1"/>
  <c r="CA7" i="4" s="1"/>
  <c r="CL7" i="4" s="1"/>
  <c r="CW7" i="4" s="1"/>
  <c r="DH7" i="4" s="1"/>
  <c r="DS7" i="4" s="1"/>
  <c r="L7" i="4"/>
  <c r="W7" i="4" s="1"/>
  <c r="AH7" i="4" s="1"/>
  <c r="AS7" i="4" s="1"/>
  <c r="BD7" i="4" s="1"/>
  <c r="BO7" i="4" s="1"/>
  <c r="BZ7" i="4" s="1"/>
  <c r="CK7" i="4" s="1"/>
  <c r="CV7" i="4" s="1"/>
  <c r="DG7" i="4" s="1"/>
  <c r="DR7" i="4" s="1"/>
  <c r="I7" i="4"/>
  <c r="H7" i="4"/>
  <c r="T7" i="4" s="1"/>
  <c r="DY6" i="4"/>
  <c r="DN6" i="4"/>
  <c r="DC6" i="4"/>
  <c r="CR6" i="4"/>
  <c r="CG6" i="4"/>
  <c r="BV6" i="4"/>
  <c r="BK6" i="4"/>
  <c r="AZ6" i="4"/>
  <c r="AO6" i="4"/>
  <c r="AD6" i="4"/>
  <c r="Z6" i="4"/>
  <c r="AK6" i="4" s="1"/>
  <c r="AV6" i="4" s="1"/>
  <c r="BG6" i="4" s="1"/>
  <c r="BR6" i="4" s="1"/>
  <c r="CC6" i="4" s="1"/>
  <c r="CN6" i="4" s="1"/>
  <c r="CY6" i="4" s="1"/>
  <c r="DJ6" i="4" s="1"/>
  <c r="DU6" i="4" s="1"/>
  <c r="V6" i="4"/>
  <c r="AG6" i="4" s="1"/>
  <c r="AR6" i="4" s="1"/>
  <c r="BC6" i="4" s="1"/>
  <c r="BN6" i="4" s="1"/>
  <c r="BY6" i="4" s="1"/>
  <c r="CJ6" i="4" s="1"/>
  <c r="CU6" i="4" s="1"/>
  <c r="DF6" i="4" s="1"/>
  <c r="DQ6" i="4" s="1"/>
  <c r="EB6" i="4" s="1"/>
  <c r="S6" i="4"/>
  <c r="Q6" i="4"/>
  <c r="AB6" i="4" s="1"/>
  <c r="AM6" i="4" s="1"/>
  <c r="P6" i="4"/>
  <c r="AA6" i="4" s="1"/>
  <c r="AL6" i="4" s="1"/>
  <c r="AW6" i="4" s="1"/>
  <c r="BH6" i="4" s="1"/>
  <c r="BS6" i="4" s="1"/>
  <c r="CD6" i="4" s="1"/>
  <c r="CO6" i="4" s="1"/>
  <c r="CZ6" i="4" s="1"/>
  <c r="DK6" i="4" s="1"/>
  <c r="DV6" i="4" s="1"/>
  <c r="O6" i="4"/>
  <c r="N6" i="4"/>
  <c r="Y6" i="4" s="1"/>
  <c r="AJ6" i="4" s="1"/>
  <c r="AU6" i="4" s="1"/>
  <c r="BF6" i="4" s="1"/>
  <c r="BQ6" i="4" s="1"/>
  <c r="CB6" i="4" s="1"/>
  <c r="CM6" i="4" s="1"/>
  <c r="CX6" i="4" s="1"/>
  <c r="DI6" i="4" s="1"/>
  <c r="DT6" i="4" s="1"/>
  <c r="M6" i="4"/>
  <c r="X6" i="4" s="1"/>
  <c r="AI6" i="4" s="1"/>
  <c r="AT6" i="4" s="1"/>
  <c r="BE6" i="4" s="1"/>
  <c r="BP6" i="4" s="1"/>
  <c r="CA6" i="4" s="1"/>
  <c r="CL6" i="4" s="1"/>
  <c r="CW6" i="4" s="1"/>
  <c r="DH6" i="4" s="1"/>
  <c r="DS6" i="4" s="1"/>
  <c r="L6" i="4"/>
  <c r="W6" i="4" s="1"/>
  <c r="AH6" i="4" s="1"/>
  <c r="AS6" i="4" s="1"/>
  <c r="BD6" i="4" s="1"/>
  <c r="BO6" i="4" s="1"/>
  <c r="BZ6" i="4" s="1"/>
  <c r="CK6" i="4" s="1"/>
  <c r="CV6" i="4" s="1"/>
  <c r="DG6" i="4" s="1"/>
  <c r="DR6" i="4" s="1"/>
  <c r="I6" i="4"/>
  <c r="H6" i="4"/>
  <c r="DY5" i="4"/>
  <c r="DN5" i="4"/>
  <c r="DC5" i="4"/>
  <c r="CR5" i="4"/>
  <c r="CG5" i="4"/>
  <c r="BV5" i="4"/>
  <c r="BK5" i="4"/>
  <c r="AZ5" i="4"/>
  <c r="AO5" i="4"/>
  <c r="AJ5" i="4"/>
  <c r="AU5" i="4" s="1"/>
  <c r="BF5" i="4" s="1"/>
  <c r="BQ5" i="4" s="1"/>
  <c r="CB5" i="4" s="1"/>
  <c r="CM5" i="4" s="1"/>
  <c r="CX5" i="4" s="1"/>
  <c r="DI5" i="4" s="1"/>
  <c r="DT5" i="4" s="1"/>
  <c r="AD5" i="4"/>
  <c r="Y5" i="4"/>
  <c r="X5" i="4"/>
  <c r="AI5" i="4" s="1"/>
  <c r="AT5" i="4" s="1"/>
  <c r="BE5" i="4" s="1"/>
  <c r="BP5" i="4" s="1"/>
  <c r="CA5" i="4" s="1"/>
  <c r="CL5" i="4" s="1"/>
  <c r="CW5" i="4" s="1"/>
  <c r="DH5" i="4" s="1"/>
  <c r="DS5" i="4" s="1"/>
  <c r="V5" i="4"/>
  <c r="AG5" i="4" s="1"/>
  <c r="AR5" i="4" s="1"/>
  <c r="BC5" i="4" s="1"/>
  <c r="BN5" i="4" s="1"/>
  <c r="BY5" i="4" s="1"/>
  <c r="CJ5" i="4" s="1"/>
  <c r="CU5" i="4" s="1"/>
  <c r="DF5" i="4" s="1"/>
  <c r="DQ5" i="4" s="1"/>
  <c r="EB5" i="4" s="1"/>
  <c r="S5" i="4"/>
  <c r="Q5" i="4"/>
  <c r="P5" i="4"/>
  <c r="AA5" i="4" s="1"/>
  <c r="AL5" i="4" s="1"/>
  <c r="AW5" i="4" s="1"/>
  <c r="BH5" i="4" s="1"/>
  <c r="BS5" i="4" s="1"/>
  <c r="CD5" i="4" s="1"/>
  <c r="CO5" i="4" s="1"/>
  <c r="CZ5" i="4" s="1"/>
  <c r="DK5" i="4" s="1"/>
  <c r="DV5" i="4" s="1"/>
  <c r="O5" i="4"/>
  <c r="Z5" i="4" s="1"/>
  <c r="AK5" i="4" s="1"/>
  <c r="AV5" i="4" s="1"/>
  <c r="BG5" i="4" s="1"/>
  <c r="BR5" i="4" s="1"/>
  <c r="CC5" i="4" s="1"/>
  <c r="CN5" i="4" s="1"/>
  <c r="CY5" i="4" s="1"/>
  <c r="DJ5" i="4" s="1"/>
  <c r="DU5" i="4" s="1"/>
  <c r="N5" i="4"/>
  <c r="M5" i="4"/>
  <c r="L5" i="4"/>
  <c r="W5" i="4" s="1"/>
  <c r="AH5" i="4" s="1"/>
  <c r="AS5" i="4" s="1"/>
  <c r="BD5" i="4" s="1"/>
  <c r="BO5" i="4" s="1"/>
  <c r="BZ5" i="4" s="1"/>
  <c r="CK5" i="4" s="1"/>
  <c r="CV5" i="4" s="1"/>
  <c r="DG5" i="4" s="1"/>
  <c r="DR5" i="4" s="1"/>
  <c r="I5" i="4"/>
  <c r="H5" i="4"/>
  <c r="J179" i="3"/>
  <c r="H179" i="3"/>
  <c r="I179" i="3" s="1"/>
  <c r="K179" i="3" s="1"/>
  <c r="J178" i="3"/>
  <c r="H178" i="3"/>
  <c r="I178" i="3" s="1"/>
  <c r="K178" i="3" s="1"/>
  <c r="J177" i="3"/>
  <c r="H177" i="3"/>
  <c r="I177" i="3" s="1"/>
  <c r="J176" i="3"/>
  <c r="H176" i="3"/>
  <c r="I176" i="3" s="1"/>
  <c r="K176" i="3" s="1"/>
  <c r="K175" i="3"/>
  <c r="J175" i="3"/>
  <c r="H175" i="3"/>
  <c r="I175" i="3" s="1"/>
  <c r="J174" i="3"/>
  <c r="K174" i="3" s="1"/>
  <c r="H174" i="3"/>
  <c r="I174" i="3" s="1"/>
  <c r="J173" i="3"/>
  <c r="H173" i="3"/>
  <c r="I173" i="3" s="1"/>
  <c r="K173" i="3" s="1"/>
  <c r="J172" i="3"/>
  <c r="H172" i="3"/>
  <c r="I172" i="3" s="1"/>
  <c r="J171" i="3"/>
  <c r="H171" i="3"/>
  <c r="I171" i="3" s="1"/>
  <c r="K171" i="3" s="1"/>
  <c r="J170" i="3"/>
  <c r="H170" i="3"/>
  <c r="I170" i="3" s="1"/>
  <c r="K170" i="3" s="1"/>
  <c r="J169" i="3"/>
  <c r="H169" i="3"/>
  <c r="I169" i="3" s="1"/>
  <c r="J168" i="3"/>
  <c r="H168" i="3"/>
  <c r="I168" i="3" s="1"/>
  <c r="K168" i="3" s="1"/>
  <c r="K167" i="3"/>
  <c r="J167" i="3"/>
  <c r="H167" i="3"/>
  <c r="I167" i="3" s="1"/>
  <c r="J166" i="3"/>
  <c r="K166" i="3" s="1"/>
  <c r="H166" i="3"/>
  <c r="I166" i="3" s="1"/>
  <c r="J165" i="3"/>
  <c r="H165" i="3"/>
  <c r="I165" i="3" s="1"/>
  <c r="K165" i="3" s="1"/>
  <c r="J164" i="3"/>
  <c r="H164" i="3"/>
  <c r="I164" i="3" s="1"/>
  <c r="J163" i="3"/>
  <c r="H163" i="3"/>
  <c r="I163" i="3" s="1"/>
  <c r="K163" i="3" s="1"/>
  <c r="J162" i="3"/>
  <c r="H162" i="3"/>
  <c r="I162" i="3" s="1"/>
  <c r="K162" i="3" s="1"/>
  <c r="J161" i="3"/>
  <c r="H161" i="3"/>
  <c r="I161" i="3" s="1"/>
  <c r="J160" i="3"/>
  <c r="H160" i="3"/>
  <c r="I160" i="3" s="1"/>
  <c r="K160" i="3" s="1"/>
  <c r="K159" i="3"/>
  <c r="J159" i="3"/>
  <c r="H159" i="3"/>
  <c r="I159" i="3" s="1"/>
  <c r="J158" i="3"/>
  <c r="K158" i="3" s="1"/>
  <c r="H158" i="3"/>
  <c r="I158" i="3" s="1"/>
  <c r="J157" i="3"/>
  <c r="H157" i="3"/>
  <c r="I157" i="3" s="1"/>
  <c r="K157" i="3" s="1"/>
  <c r="J156" i="3"/>
  <c r="H156" i="3"/>
  <c r="I156" i="3" s="1"/>
  <c r="J155" i="3"/>
  <c r="H155" i="3"/>
  <c r="I155" i="3" s="1"/>
  <c r="K155" i="3" s="1"/>
  <c r="J154" i="3"/>
  <c r="H154" i="3"/>
  <c r="I154" i="3" s="1"/>
  <c r="K154" i="3" s="1"/>
  <c r="J153" i="3"/>
  <c r="H153" i="3"/>
  <c r="I153" i="3" s="1"/>
  <c r="J152" i="3"/>
  <c r="H152" i="3"/>
  <c r="I152" i="3" s="1"/>
  <c r="K152" i="3" s="1"/>
  <c r="K151" i="3"/>
  <c r="J151" i="3"/>
  <c r="H151" i="3"/>
  <c r="I151" i="3" s="1"/>
  <c r="J150" i="3"/>
  <c r="K150" i="3" s="1"/>
  <c r="H150" i="3"/>
  <c r="I150" i="3" s="1"/>
  <c r="J149" i="3"/>
  <c r="H149" i="3"/>
  <c r="I149" i="3" s="1"/>
  <c r="K149" i="3" s="1"/>
  <c r="J148" i="3"/>
  <c r="H148" i="3"/>
  <c r="I148" i="3" s="1"/>
  <c r="J147" i="3"/>
  <c r="H147" i="3"/>
  <c r="I147" i="3" s="1"/>
  <c r="K147" i="3" s="1"/>
  <c r="J146" i="3"/>
  <c r="H146" i="3"/>
  <c r="I146" i="3" s="1"/>
  <c r="K146" i="3" s="1"/>
  <c r="J145" i="3"/>
  <c r="H145" i="3"/>
  <c r="I145" i="3" s="1"/>
  <c r="J144" i="3"/>
  <c r="H144" i="3"/>
  <c r="I144" i="3" s="1"/>
  <c r="K144" i="3" s="1"/>
  <c r="K143" i="3"/>
  <c r="J143" i="3"/>
  <c r="H143" i="3"/>
  <c r="I143" i="3" s="1"/>
  <c r="J142" i="3"/>
  <c r="K142" i="3" s="1"/>
  <c r="H142" i="3"/>
  <c r="I142" i="3" s="1"/>
  <c r="J141" i="3"/>
  <c r="H141" i="3"/>
  <c r="I141" i="3" s="1"/>
  <c r="K141" i="3" s="1"/>
  <c r="J140" i="3"/>
  <c r="H140" i="3"/>
  <c r="I140" i="3" s="1"/>
  <c r="J139" i="3"/>
  <c r="H139" i="3"/>
  <c r="I139" i="3" s="1"/>
  <c r="K139" i="3" s="1"/>
  <c r="J138" i="3"/>
  <c r="H138" i="3"/>
  <c r="I138" i="3" s="1"/>
  <c r="K138" i="3" s="1"/>
  <c r="J137" i="3"/>
  <c r="H137" i="3"/>
  <c r="I137" i="3" s="1"/>
  <c r="J136" i="3"/>
  <c r="H136" i="3"/>
  <c r="I136" i="3" s="1"/>
  <c r="K136" i="3" s="1"/>
  <c r="K135" i="3"/>
  <c r="J135" i="3"/>
  <c r="H135" i="3"/>
  <c r="I135" i="3" s="1"/>
  <c r="J134" i="3"/>
  <c r="K134" i="3" s="1"/>
  <c r="H134" i="3"/>
  <c r="I134" i="3" s="1"/>
  <c r="J133" i="3"/>
  <c r="H133" i="3"/>
  <c r="I133" i="3" s="1"/>
  <c r="K133" i="3" s="1"/>
  <c r="J132" i="3"/>
  <c r="H132" i="3"/>
  <c r="I132" i="3" s="1"/>
  <c r="J131" i="3"/>
  <c r="H131" i="3"/>
  <c r="I131" i="3" s="1"/>
  <c r="K131" i="3" s="1"/>
  <c r="J130" i="3"/>
  <c r="H130" i="3"/>
  <c r="I130" i="3" s="1"/>
  <c r="K130" i="3" s="1"/>
  <c r="J129" i="3"/>
  <c r="H129" i="3"/>
  <c r="I129" i="3" s="1"/>
  <c r="J128" i="3"/>
  <c r="H128" i="3"/>
  <c r="I128" i="3" s="1"/>
  <c r="K128" i="3" s="1"/>
  <c r="K127" i="3"/>
  <c r="J127" i="3"/>
  <c r="H127" i="3"/>
  <c r="I127" i="3" s="1"/>
  <c r="J126" i="3"/>
  <c r="K126" i="3" s="1"/>
  <c r="H126" i="3"/>
  <c r="I126" i="3" s="1"/>
  <c r="J125" i="3"/>
  <c r="H125" i="3"/>
  <c r="I125" i="3" s="1"/>
  <c r="K125" i="3" s="1"/>
  <c r="J124" i="3"/>
  <c r="H124" i="3"/>
  <c r="I124" i="3" s="1"/>
  <c r="J123" i="3"/>
  <c r="H123" i="3"/>
  <c r="I123" i="3" s="1"/>
  <c r="K123" i="3" s="1"/>
  <c r="J122" i="3"/>
  <c r="H122" i="3"/>
  <c r="I122" i="3" s="1"/>
  <c r="K122" i="3" s="1"/>
  <c r="J121" i="3"/>
  <c r="H121" i="3"/>
  <c r="I121" i="3" s="1"/>
  <c r="J120" i="3"/>
  <c r="H120" i="3"/>
  <c r="I120" i="3" s="1"/>
  <c r="K120" i="3" s="1"/>
  <c r="K119" i="3"/>
  <c r="J119" i="3"/>
  <c r="H119" i="3"/>
  <c r="I119" i="3" s="1"/>
  <c r="J118" i="3"/>
  <c r="K118" i="3" s="1"/>
  <c r="H118" i="3"/>
  <c r="I118" i="3" s="1"/>
  <c r="J117" i="3"/>
  <c r="H117" i="3"/>
  <c r="I117" i="3" s="1"/>
  <c r="K117" i="3" s="1"/>
  <c r="J116" i="3"/>
  <c r="H116" i="3"/>
  <c r="I116" i="3" s="1"/>
  <c r="J115" i="3"/>
  <c r="H115" i="3"/>
  <c r="I115" i="3" s="1"/>
  <c r="K115" i="3" s="1"/>
  <c r="J114" i="3"/>
  <c r="H114" i="3"/>
  <c r="I114" i="3" s="1"/>
  <c r="K114" i="3" s="1"/>
  <c r="J113" i="3"/>
  <c r="H113" i="3"/>
  <c r="I113" i="3" s="1"/>
  <c r="J112" i="3"/>
  <c r="H112" i="3"/>
  <c r="I112" i="3" s="1"/>
  <c r="K112" i="3" s="1"/>
  <c r="K111" i="3"/>
  <c r="J111" i="3"/>
  <c r="H111" i="3"/>
  <c r="I111" i="3" s="1"/>
  <c r="J110" i="3"/>
  <c r="K110" i="3" s="1"/>
  <c r="H110" i="3"/>
  <c r="I110" i="3" s="1"/>
  <c r="J109" i="3"/>
  <c r="H109" i="3"/>
  <c r="I109" i="3" s="1"/>
  <c r="K109" i="3" s="1"/>
  <c r="J108" i="3"/>
  <c r="H108" i="3"/>
  <c r="I108" i="3" s="1"/>
  <c r="J107" i="3"/>
  <c r="H107" i="3"/>
  <c r="I107" i="3" s="1"/>
  <c r="K107" i="3" s="1"/>
  <c r="J106" i="3"/>
  <c r="H106" i="3"/>
  <c r="I106" i="3" s="1"/>
  <c r="K106" i="3" s="1"/>
  <c r="J105" i="3"/>
  <c r="H105" i="3"/>
  <c r="I105" i="3" s="1"/>
  <c r="J104" i="3"/>
  <c r="H104" i="3"/>
  <c r="I104" i="3" s="1"/>
  <c r="K104" i="3" s="1"/>
  <c r="K103" i="3"/>
  <c r="J103" i="3"/>
  <c r="H103" i="3"/>
  <c r="I103" i="3" s="1"/>
  <c r="J102" i="3"/>
  <c r="K102" i="3" s="1"/>
  <c r="H102" i="3"/>
  <c r="I102" i="3" s="1"/>
  <c r="J101" i="3"/>
  <c r="H101" i="3"/>
  <c r="I101" i="3" s="1"/>
  <c r="K101" i="3" s="1"/>
  <c r="J100" i="3"/>
  <c r="H100" i="3"/>
  <c r="I100" i="3" s="1"/>
  <c r="J99" i="3"/>
  <c r="H99" i="3"/>
  <c r="I99" i="3" s="1"/>
  <c r="K99" i="3" s="1"/>
  <c r="J98" i="3"/>
  <c r="H98" i="3"/>
  <c r="I98" i="3" s="1"/>
  <c r="K98" i="3" s="1"/>
  <c r="J97" i="3"/>
  <c r="H97" i="3"/>
  <c r="I97" i="3" s="1"/>
  <c r="J96" i="3"/>
  <c r="H96" i="3"/>
  <c r="I96" i="3" s="1"/>
  <c r="K96" i="3" s="1"/>
  <c r="K95" i="3"/>
  <c r="J95" i="3"/>
  <c r="H95" i="3"/>
  <c r="I95" i="3" s="1"/>
  <c r="J94" i="3"/>
  <c r="K94" i="3" s="1"/>
  <c r="H94" i="3"/>
  <c r="I94" i="3" s="1"/>
  <c r="J93" i="3"/>
  <c r="H93" i="3"/>
  <c r="I93" i="3" s="1"/>
  <c r="K93" i="3" s="1"/>
  <c r="J92" i="3"/>
  <c r="H92" i="3"/>
  <c r="I92" i="3" s="1"/>
  <c r="J91" i="3"/>
  <c r="H91" i="3"/>
  <c r="I91" i="3" s="1"/>
  <c r="K91" i="3" s="1"/>
  <c r="J90" i="3"/>
  <c r="H90" i="3"/>
  <c r="I90" i="3" s="1"/>
  <c r="K90" i="3" s="1"/>
  <c r="J89" i="3"/>
  <c r="H89" i="3"/>
  <c r="I89" i="3" s="1"/>
  <c r="J88" i="3"/>
  <c r="H88" i="3"/>
  <c r="I88" i="3" s="1"/>
  <c r="K88" i="3" s="1"/>
  <c r="K87" i="3"/>
  <c r="J87" i="3"/>
  <c r="H87" i="3"/>
  <c r="I87" i="3" s="1"/>
  <c r="J86" i="3"/>
  <c r="K86" i="3" s="1"/>
  <c r="H86" i="3"/>
  <c r="I86" i="3" s="1"/>
  <c r="J85" i="3"/>
  <c r="H85" i="3"/>
  <c r="I85" i="3" s="1"/>
  <c r="K85" i="3" s="1"/>
  <c r="J84" i="3"/>
  <c r="H84" i="3"/>
  <c r="I84" i="3" s="1"/>
  <c r="J83" i="3"/>
  <c r="H83" i="3"/>
  <c r="I83" i="3" s="1"/>
  <c r="K83" i="3" s="1"/>
  <c r="J82" i="3"/>
  <c r="H82" i="3"/>
  <c r="I82" i="3" s="1"/>
  <c r="K82" i="3" s="1"/>
  <c r="J81" i="3"/>
  <c r="H81" i="3"/>
  <c r="I81" i="3" s="1"/>
  <c r="J80" i="3"/>
  <c r="H80" i="3"/>
  <c r="I80" i="3" s="1"/>
  <c r="K80" i="3" s="1"/>
  <c r="B73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B71" i="3"/>
  <c r="C70" i="3"/>
  <c r="B70" i="3"/>
  <c r="C69" i="3"/>
  <c r="B69" i="3"/>
  <c r="C68" i="3"/>
  <c r="B68" i="3"/>
  <c r="C67" i="3"/>
  <c r="B67" i="3"/>
  <c r="C66" i="3"/>
  <c r="B66" i="3"/>
  <c r="C65" i="3"/>
  <c r="B65" i="3"/>
  <c r="C64" i="3"/>
  <c r="B64" i="3"/>
  <c r="C63" i="3"/>
  <c r="B63" i="3"/>
  <c r="C62" i="3"/>
  <c r="B62" i="3"/>
  <c r="C61" i="3"/>
  <c r="B61" i="3"/>
  <c r="C60" i="3"/>
  <c r="B60" i="3"/>
  <c r="C59" i="3"/>
  <c r="B59" i="3"/>
  <c r="C58" i="3"/>
  <c r="B58" i="3"/>
  <c r="C57" i="3"/>
  <c r="B57" i="3"/>
  <c r="C56" i="3"/>
  <c r="B56" i="3"/>
  <c r="C55" i="3"/>
  <c r="B55" i="3"/>
  <c r="C54" i="3"/>
  <c r="B54" i="3"/>
  <c r="C53" i="3"/>
  <c r="B53" i="3"/>
  <c r="C52" i="3"/>
  <c r="B52" i="3"/>
  <c r="C51" i="3"/>
  <c r="B51" i="3"/>
  <c r="C50" i="3"/>
  <c r="B50" i="3"/>
  <c r="C49" i="3"/>
  <c r="B49" i="3"/>
  <c r="C48" i="3"/>
  <c r="B48" i="3"/>
  <c r="C47" i="3"/>
  <c r="B47" i="3"/>
  <c r="C46" i="3"/>
  <c r="B46" i="3"/>
  <c r="C45" i="3"/>
  <c r="B45" i="3"/>
  <c r="C44" i="3"/>
  <c r="B44" i="3"/>
  <c r="C43" i="3"/>
  <c r="B43" i="3"/>
  <c r="C42" i="3"/>
  <c r="B42" i="3"/>
  <c r="C41" i="3"/>
  <c r="B41" i="3"/>
  <c r="AY36" i="3"/>
  <c r="C35" i="3"/>
  <c r="C71" i="3" s="1"/>
  <c r="K34" i="3"/>
  <c r="G34" i="3"/>
  <c r="F34" i="3"/>
  <c r="D70" i="3" s="1"/>
  <c r="E34" i="3"/>
  <c r="I34" i="3" s="1"/>
  <c r="M34" i="3" s="1"/>
  <c r="Q34" i="3" s="1"/>
  <c r="U34" i="3" s="1"/>
  <c r="Y34" i="3" s="1"/>
  <c r="AC34" i="3" s="1"/>
  <c r="AG34" i="3" s="1"/>
  <c r="AK34" i="3" s="1"/>
  <c r="AO34" i="3" s="1"/>
  <c r="AS34" i="3" s="1"/>
  <c r="D34" i="3"/>
  <c r="G33" i="3"/>
  <c r="F33" i="3"/>
  <c r="D69" i="3" s="1"/>
  <c r="E33" i="3"/>
  <c r="I33" i="3" s="1"/>
  <c r="M33" i="3" s="1"/>
  <c r="Q33" i="3" s="1"/>
  <c r="U33" i="3" s="1"/>
  <c r="Y33" i="3" s="1"/>
  <c r="AC33" i="3" s="1"/>
  <c r="AG33" i="3" s="1"/>
  <c r="AK33" i="3" s="1"/>
  <c r="AO33" i="3" s="1"/>
  <c r="AS33" i="3" s="1"/>
  <c r="K32" i="3"/>
  <c r="G32" i="3"/>
  <c r="F32" i="3"/>
  <c r="J32" i="3" s="1"/>
  <c r="O32" i="3" s="1"/>
  <c r="E32" i="3"/>
  <c r="I32" i="3" s="1"/>
  <c r="M32" i="3" s="1"/>
  <c r="Q32" i="3" s="1"/>
  <c r="U32" i="3" s="1"/>
  <c r="Y32" i="3" s="1"/>
  <c r="AC32" i="3" s="1"/>
  <c r="AG32" i="3" s="1"/>
  <c r="AK32" i="3" s="1"/>
  <c r="AO32" i="3" s="1"/>
  <c r="AS32" i="3" s="1"/>
  <c r="D32" i="3"/>
  <c r="J31" i="3"/>
  <c r="G31" i="3"/>
  <c r="F31" i="3"/>
  <c r="E31" i="3"/>
  <c r="I31" i="3" s="1"/>
  <c r="M31" i="3" s="1"/>
  <c r="Q31" i="3" s="1"/>
  <c r="U31" i="3" s="1"/>
  <c r="Y31" i="3" s="1"/>
  <c r="AC31" i="3" s="1"/>
  <c r="AG31" i="3" s="1"/>
  <c r="AK31" i="3" s="1"/>
  <c r="AO31" i="3" s="1"/>
  <c r="AS31" i="3" s="1"/>
  <c r="D31" i="3"/>
  <c r="G30" i="3"/>
  <c r="F30" i="3"/>
  <c r="D66" i="3" s="1"/>
  <c r="E30" i="3"/>
  <c r="I30" i="3" s="1"/>
  <c r="M30" i="3" s="1"/>
  <c r="Q30" i="3" s="1"/>
  <c r="U30" i="3" s="1"/>
  <c r="Y30" i="3" s="1"/>
  <c r="AC30" i="3" s="1"/>
  <c r="AG30" i="3" s="1"/>
  <c r="AK30" i="3" s="1"/>
  <c r="AO30" i="3" s="1"/>
  <c r="AS30" i="3" s="1"/>
  <c r="K29" i="3"/>
  <c r="G29" i="3"/>
  <c r="F29" i="3"/>
  <c r="D65" i="3" s="1"/>
  <c r="E29" i="3"/>
  <c r="I29" i="3" s="1"/>
  <c r="M29" i="3" s="1"/>
  <c r="Q29" i="3" s="1"/>
  <c r="U29" i="3" s="1"/>
  <c r="Y29" i="3" s="1"/>
  <c r="AC29" i="3" s="1"/>
  <c r="AG29" i="3" s="1"/>
  <c r="AK29" i="3" s="1"/>
  <c r="AO29" i="3" s="1"/>
  <c r="AS29" i="3" s="1"/>
  <c r="D29" i="3"/>
  <c r="K28" i="3"/>
  <c r="G28" i="3"/>
  <c r="F28" i="3"/>
  <c r="J28" i="3" s="1"/>
  <c r="O28" i="3" s="1"/>
  <c r="E28" i="3"/>
  <c r="I28" i="3" s="1"/>
  <c r="M28" i="3" s="1"/>
  <c r="Q28" i="3" s="1"/>
  <c r="U28" i="3" s="1"/>
  <c r="Y28" i="3" s="1"/>
  <c r="AC28" i="3" s="1"/>
  <c r="AG28" i="3" s="1"/>
  <c r="AK28" i="3" s="1"/>
  <c r="AO28" i="3" s="1"/>
  <c r="AS28" i="3" s="1"/>
  <c r="D28" i="3"/>
  <c r="G27" i="3"/>
  <c r="F27" i="3"/>
  <c r="J27" i="3" s="1"/>
  <c r="E27" i="3"/>
  <c r="I27" i="3" s="1"/>
  <c r="M27" i="3" s="1"/>
  <c r="Q27" i="3" s="1"/>
  <c r="U27" i="3" s="1"/>
  <c r="Y27" i="3" s="1"/>
  <c r="AC27" i="3" s="1"/>
  <c r="AG27" i="3" s="1"/>
  <c r="AK27" i="3" s="1"/>
  <c r="AO27" i="3" s="1"/>
  <c r="AS27" i="3" s="1"/>
  <c r="D27" i="3"/>
  <c r="G26" i="3"/>
  <c r="F26" i="3"/>
  <c r="D62" i="3" s="1"/>
  <c r="E26" i="3"/>
  <c r="I26" i="3" s="1"/>
  <c r="M26" i="3" s="1"/>
  <c r="Q26" i="3" s="1"/>
  <c r="U26" i="3" s="1"/>
  <c r="Y26" i="3" s="1"/>
  <c r="AC26" i="3" s="1"/>
  <c r="AG26" i="3" s="1"/>
  <c r="AK26" i="3" s="1"/>
  <c r="AO26" i="3" s="1"/>
  <c r="AS26" i="3" s="1"/>
  <c r="G25" i="3"/>
  <c r="F25" i="3"/>
  <c r="D61" i="3" s="1"/>
  <c r="E25" i="3"/>
  <c r="I25" i="3" s="1"/>
  <c r="M25" i="3" s="1"/>
  <c r="Q25" i="3" s="1"/>
  <c r="U25" i="3" s="1"/>
  <c r="Y25" i="3" s="1"/>
  <c r="AC25" i="3" s="1"/>
  <c r="AG25" i="3" s="1"/>
  <c r="AK25" i="3" s="1"/>
  <c r="AO25" i="3" s="1"/>
  <c r="AS25" i="3" s="1"/>
  <c r="J24" i="3"/>
  <c r="E60" i="3" s="1"/>
  <c r="G24" i="3"/>
  <c r="F24" i="3"/>
  <c r="D60" i="3" s="1"/>
  <c r="E24" i="3"/>
  <c r="I24" i="3" s="1"/>
  <c r="M24" i="3" s="1"/>
  <c r="Q24" i="3" s="1"/>
  <c r="U24" i="3" s="1"/>
  <c r="Y24" i="3" s="1"/>
  <c r="AC24" i="3" s="1"/>
  <c r="AG24" i="3" s="1"/>
  <c r="AK24" i="3" s="1"/>
  <c r="AO24" i="3" s="1"/>
  <c r="AS24" i="3" s="1"/>
  <c r="D24" i="3"/>
  <c r="G23" i="3"/>
  <c r="F23" i="3"/>
  <c r="E23" i="3"/>
  <c r="I23" i="3" s="1"/>
  <c r="M23" i="3" s="1"/>
  <c r="Q23" i="3" s="1"/>
  <c r="U23" i="3" s="1"/>
  <c r="Y23" i="3" s="1"/>
  <c r="AC23" i="3" s="1"/>
  <c r="AG23" i="3" s="1"/>
  <c r="AK23" i="3" s="1"/>
  <c r="AO23" i="3" s="1"/>
  <c r="AS23" i="3" s="1"/>
  <c r="G22" i="3"/>
  <c r="F22" i="3"/>
  <c r="J22" i="3" s="1"/>
  <c r="E22" i="3"/>
  <c r="I22" i="3" s="1"/>
  <c r="M22" i="3" s="1"/>
  <c r="Q22" i="3" s="1"/>
  <c r="U22" i="3" s="1"/>
  <c r="Y22" i="3" s="1"/>
  <c r="AC22" i="3" s="1"/>
  <c r="AG22" i="3" s="1"/>
  <c r="AK22" i="3" s="1"/>
  <c r="AO22" i="3" s="1"/>
  <c r="AS22" i="3" s="1"/>
  <c r="K21" i="3"/>
  <c r="G21" i="3"/>
  <c r="F21" i="3"/>
  <c r="J21" i="3" s="1"/>
  <c r="E21" i="3"/>
  <c r="I21" i="3" s="1"/>
  <c r="M21" i="3" s="1"/>
  <c r="Q21" i="3" s="1"/>
  <c r="U21" i="3" s="1"/>
  <c r="Y21" i="3" s="1"/>
  <c r="AC21" i="3" s="1"/>
  <c r="AG21" i="3" s="1"/>
  <c r="AK21" i="3" s="1"/>
  <c r="AO21" i="3" s="1"/>
  <c r="AS21" i="3" s="1"/>
  <c r="D21" i="3"/>
  <c r="K20" i="3"/>
  <c r="G20" i="3"/>
  <c r="F20" i="3"/>
  <c r="D56" i="3" s="1"/>
  <c r="E20" i="3"/>
  <c r="I20" i="3" s="1"/>
  <c r="M20" i="3" s="1"/>
  <c r="Q20" i="3" s="1"/>
  <c r="U20" i="3" s="1"/>
  <c r="Y20" i="3" s="1"/>
  <c r="AC20" i="3" s="1"/>
  <c r="AG20" i="3" s="1"/>
  <c r="AK20" i="3" s="1"/>
  <c r="AO20" i="3" s="1"/>
  <c r="AS20" i="3" s="1"/>
  <c r="D20" i="3"/>
  <c r="G19" i="3"/>
  <c r="F19" i="3"/>
  <c r="J19" i="3" s="1"/>
  <c r="N19" i="3" s="1"/>
  <c r="R19" i="3" s="1"/>
  <c r="E19" i="3"/>
  <c r="I19" i="3" s="1"/>
  <c r="M19" i="3" s="1"/>
  <c r="Q19" i="3" s="1"/>
  <c r="U19" i="3" s="1"/>
  <c r="Y19" i="3" s="1"/>
  <c r="AC19" i="3" s="1"/>
  <c r="AG19" i="3" s="1"/>
  <c r="AK19" i="3" s="1"/>
  <c r="AO19" i="3" s="1"/>
  <c r="AS19" i="3" s="1"/>
  <c r="K18" i="3"/>
  <c r="G18" i="3"/>
  <c r="F18" i="3"/>
  <c r="D54" i="3" s="1"/>
  <c r="E18" i="3"/>
  <c r="I18" i="3" s="1"/>
  <c r="M18" i="3" s="1"/>
  <c r="Q18" i="3" s="1"/>
  <c r="U18" i="3" s="1"/>
  <c r="Y18" i="3" s="1"/>
  <c r="AC18" i="3" s="1"/>
  <c r="AG18" i="3" s="1"/>
  <c r="AK18" i="3" s="1"/>
  <c r="AO18" i="3" s="1"/>
  <c r="AS18" i="3" s="1"/>
  <c r="D18" i="3"/>
  <c r="K17" i="3"/>
  <c r="G17" i="3"/>
  <c r="F17" i="3"/>
  <c r="D53" i="3" s="1"/>
  <c r="E17" i="3"/>
  <c r="I17" i="3" s="1"/>
  <c r="M17" i="3" s="1"/>
  <c r="Q17" i="3" s="1"/>
  <c r="U17" i="3" s="1"/>
  <c r="Y17" i="3" s="1"/>
  <c r="AC17" i="3" s="1"/>
  <c r="AG17" i="3" s="1"/>
  <c r="AK17" i="3" s="1"/>
  <c r="AO17" i="3" s="1"/>
  <c r="AS17" i="3" s="1"/>
  <c r="D17" i="3"/>
  <c r="G16" i="3"/>
  <c r="F16" i="3"/>
  <c r="K16" i="3" s="1"/>
  <c r="E16" i="3"/>
  <c r="I16" i="3" s="1"/>
  <c r="M16" i="3" s="1"/>
  <c r="Q16" i="3" s="1"/>
  <c r="U16" i="3" s="1"/>
  <c r="Y16" i="3" s="1"/>
  <c r="AC16" i="3" s="1"/>
  <c r="AG16" i="3" s="1"/>
  <c r="AK16" i="3" s="1"/>
  <c r="AO16" i="3" s="1"/>
  <c r="AS16" i="3" s="1"/>
  <c r="I15" i="3"/>
  <c r="M15" i="3" s="1"/>
  <c r="Q15" i="3" s="1"/>
  <c r="U15" i="3" s="1"/>
  <c r="Y15" i="3" s="1"/>
  <c r="AC15" i="3" s="1"/>
  <c r="AG15" i="3" s="1"/>
  <c r="AK15" i="3" s="1"/>
  <c r="AO15" i="3" s="1"/>
  <c r="AS15" i="3" s="1"/>
  <c r="G15" i="3"/>
  <c r="F15" i="3"/>
  <c r="J15" i="3" s="1"/>
  <c r="E15" i="3"/>
  <c r="D15" i="3"/>
  <c r="K14" i="3"/>
  <c r="G14" i="3"/>
  <c r="F14" i="3"/>
  <c r="D50" i="3" s="1"/>
  <c r="E14" i="3"/>
  <c r="I14" i="3" s="1"/>
  <c r="M14" i="3" s="1"/>
  <c r="Q14" i="3" s="1"/>
  <c r="U14" i="3" s="1"/>
  <c r="Y14" i="3" s="1"/>
  <c r="AC14" i="3" s="1"/>
  <c r="AG14" i="3" s="1"/>
  <c r="AK14" i="3" s="1"/>
  <c r="AO14" i="3" s="1"/>
  <c r="AS14" i="3" s="1"/>
  <c r="D14" i="3"/>
  <c r="G13" i="3"/>
  <c r="F13" i="3"/>
  <c r="D49" i="3" s="1"/>
  <c r="E13" i="3"/>
  <c r="I13" i="3" s="1"/>
  <c r="M13" i="3" s="1"/>
  <c r="Q13" i="3" s="1"/>
  <c r="U13" i="3" s="1"/>
  <c r="Y13" i="3" s="1"/>
  <c r="AC13" i="3" s="1"/>
  <c r="AG13" i="3" s="1"/>
  <c r="AK13" i="3" s="1"/>
  <c r="AO13" i="3" s="1"/>
  <c r="AS13" i="3" s="1"/>
  <c r="K12" i="3"/>
  <c r="J12" i="3"/>
  <c r="E48" i="3" s="1"/>
  <c r="G12" i="3"/>
  <c r="F12" i="3"/>
  <c r="D48" i="3" s="1"/>
  <c r="E12" i="3"/>
  <c r="I12" i="3" s="1"/>
  <c r="M12" i="3" s="1"/>
  <c r="Q12" i="3" s="1"/>
  <c r="U12" i="3" s="1"/>
  <c r="Y12" i="3" s="1"/>
  <c r="AC12" i="3" s="1"/>
  <c r="AG12" i="3" s="1"/>
  <c r="AK12" i="3" s="1"/>
  <c r="AO12" i="3" s="1"/>
  <c r="AS12" i="3" s="1"/>
  <c r="D12" i="3"/>
  <c r="G11" i="3"/>
  <c r="F11" i="3"/>
  <c r="J11" i="3" s="1"/>
  <c r="N11" i="3" s="1"/>
  <c r="E11" i="3"/>
  <c r="I11" i="3" s="1"/>
  <c r="M11" i="3" s="1"/>
  <c r="Q11" i="3" s="1"/>
  <c r="U11" i="3" s="1"/>
  <c r="Y11" i="3" s="1"/>
  <c r="AC11" i="3" s="1"/>
  <c r="AG11" i="3" s="1"/>
  <c r="AK11" i="3" s="1"/>
  <c r="AO11" i="3" s="1"/>
  <c r="AS11" i="3" s="1"/>
  <c r="G10" i="3"/>
  <c r="F10" i="3"/>
  <c r="D46" i="3" s="1"/>
  <c r="E10" i="3"/>
  <c r="I10" i="3" s="1"/>
  <c r="M10" i="3" s="1"/>
  <c r="Q10" i="3" s="1"/>
  <c r="U10" i="3" s="1"/>
  <c r="Y10" i="3" s="1"/>
  <c r="AC10" i="3" s="1"/>
  <c r="AG10" i="3" s="1"/>
  <c r="AK10" i="3" s="1"/>
  <c r="AO10" i="3" s="1"/>
  <c r="AS10" i="3" s="1"/>
  <c r="K9" i="3"/>
  <c r="G9" i="3"/>
  <c r="F9" i="3"/>
  <c r="D45" i="3" s="1"/>
  <c r="E9" i="3"/>
  <c r="I9" i="3" s="1"/>
  <c r="M9" i="3" s="1"/>
  <c r="Q9" i="3" s="1"/>
  <c r="U9" i="3" s="1"/>
  <c r="Y9" i="3" s="1"/>
  <c r="AC9" i="3" s="1"/>
  <c r="AG9" i="3" s="1"/>
  <c r="AK9" i="3" s="1"/>
  <c r="AO9" i="3" s="1"/>
  <c r="AS9" i="3" s="1"/>
  <c r="D9" i="3"/>
  <c r="G8" i="3"/>
  <c r="F8" i="3"/>
  <c r="K8" i="3" s="1"/>
  <c r="E8" i="3"/>
  <c r="I8" i="3" s="1"/>
  <c r="M8" i="3" s="1"/>
  <c r="Q8" i="3" s="1"/>
  <c r="U8" i="3" s="1"/>
  <c r="Y8" i="3" s="1"/>
  <c r="AC8" i="3" s="1"/>
  <c r="AG8" i="3" s="1"/>
  <c r="AK8" i="3" s="1"/>
  <c r="AO8" i="3" s="1"/>
  <c r="AS8" i="3" s="1"/>
  <c r="D8" i="3"/>
  <c r="I7" i="3"/>
  <c r="M7" i="3" s="1"/>
  <c r="Q7" i="3" s="1"/>
  <c r="U7" i="3" s="1"/>
  <c r="Y7" i="3" s="1"/>
  <c r="AC7" i="3" s="1"/>
  <c r="AG7" i="3" s="1"/>
  <c r="AK7" i="3" s="1"/>
  <c r="AO7" i="3" s="1"/>
  <c r="AS7" i="3" s="1"/>
  <c r="G7" i="3"/>
  <c r="F7" i="3"/>
  <c r="E7" i="3"/>
  <c r="D7" i="3"/>
  <c r="G6" i="3"/>
  <c r="F6" i="3"/>
  <c r="D42" i="3" s="1"/>
  <c r="E6" i="3"/>
  <c r="I6" i="3" s="1"/>
  <c r="M6" i="3" s="1"/>
  <c r="Q6" i="3" s="1"/>
  <c r="U6" i="3" s="1"/>
  <c r="Y6" i="3" s="1"/>
  <c r="AC6" i="3" s="1"/>
  <c r="AG6" i="3" s="1"/>
  <c r="AK6" i="3" s="1"/>
  <c r="AO6" i="3" s="1"/>
  <c r="AS6" i="3" s="1"/>
  <c r="D6" i="3"/>
  <c r="G5" i="3"/>
  <c r="F5" i="3"/>
  <c r="D41" i="3" s="1"/>
  <c r="E5" i="3"/>
  <c r="I5" i="3" s="1"/>
  <c r="M5" i="3" s="1"/>
  <c r="Q5" i="3" s="1"/>
  <c r="U5" i="3" s="1"/>
  <c r="Y5" i="3" s="1"/>
  <c r="AC5" i="3" s="1"/>
  <c r="AG5" i="3" s="1"/>
  <c r="AK5" i="3" s="1"/>
  <c r="AO5" i="3" s="1"/>
  <c r="AS5" i="3" s="1"/>
  <c r="D5" i="3"/>
  <c r="O325" i="2"/>
  <c r="M325" i="2"/>
  <c r="K325" i="2"/>
  <c r="I325" i="2"/>
  <c r="G325" i="2"/>
  <c r="E325" i="2"/>
  <c r="O316" i="2"/>
  <c r="M316" i="2"/>
  <c r="K316" i="2"/>
  <c r="I316" i="2"/>
  <c r="G316" i="2"/>
  <c r="E316" i="2"/>
  <c r="O302" i="2"/>
  <c r="M302" i="2"/>
  <c r="K302" i="2"/>
  <c r="I302" i="2"/>
  <c r="G302" i="2"/>
  <c r="E302" i="2"/>
  <c r="O293" i="2"/>
  <c r="M293" i="2"/>
  <c r="K293" i="2"/>
  <c r="I293" i="2"/>
  <c r="G293" i="2"/>
  <c r="E293" i="2"/>
  <c r="O279" i="2"/>
  <c r="M279" i="2"/>
  <c r="K279" i="2"/>
  <c r="I279" i="2"/>
  <c r="G279" i="2"/>
  <c r="E279" i="2"/>
  <c r="O270" i="2"/>
  <c r="M270" i="2"/>
  <c r="K270" i="2"/>
  <c r="I270" i="2"/>
  <c r="G270" i="2"/>
  <c r="E270" i="2"/>
  <c r="O256" i="2"/>
  <c r="M256" i="2"/>
  <c r="K256" i="2"/>
  <c r="I256" i="2"/>
  <c r="G256" i="2"/>
  <c r="E256" i="2"/>
  <c r="O247" i="2"/>
  <c r="M247" i="2"/>
  <c r="K247" i="2"/>
  <c r="I247" i="2"/>
  <c r="G247" i="2"/>
  <c r="E247" i="2"/>
  <c r="O233" i="2"/>
  <c r="M233" i="2"/>
  <c r="K233" i="2"/>
  <c r="I233" i="2"/>
  <c r="G233" i="2"/>
  <c r="E233" i="2"/>
  <c r="O224" i="2"/>
  <c r="M224" i="2"/>
  <c r="K224" i="2"/>
  <c r="I224" i="2"/>
  <c r="G224" i="2"/>
  <c r="E224" i="2"/>
  <c r="O209" i="2"/>
  <c r="M209" i="2"/>
  <c r="K209" i="2"/>
  <c r="I209" i="2"/>
  <c r="G209" i="2"/>
  <c r="E209" i="2"/>
  <c r="O200" i="2"/>
  <c r="M200" i="2"/>
  <c r="K200" i="2"/>
  <c r="I200" i="2"/>
  <c r="G200" i="2"/>
  <c r="E200" i="2"/>
  <c r="O186" i="2"/>
  <c r="M186" i="2"/>
  <c r="K186" i="2"/>
  <c r="I186" i="2"/>
  <c r="G186" i="2"/>
  <c r="E186" i="2"/>
  <c r="O177" i="2"/>
  <c r="M177" i="2"/>
  <c r="K177" i="2"/>
  <c r="I177" i="2"/>
  <c r="G177" i="2"/>
  <c r="E177" i="2"/>
  <c r="O163" i="2"/>
  <c r="M163" i="2"/>
  <c r="K163" i="2"/>
  <c r="I163" i="2"/>
  <c r="G163" i="2"/>
  <c r="E163" i="2"/>
  <c r="O154" i="2"/>
  <c r="M154" i="2"/>
  <c r="K154" i="2"/>
  <c r="I154" i="2"/>
  <c r="G154" i="2"/>
  <c r="E154" i="2"/>
  <c r="O140" i="2"/>
  <c r="M140" i="2"/>
  <c r="K140" i="2"/>
  <c r="I140" i="2"/>
  <c r="G140" i="2"/>
  <c r="E140" i="2"/>
  <c r="O131" i="2"/>
  <c r="M131" i="2"/>
  <c r="K131" i="2"/>
  <c r="I131" i="2"/>
  <c r="G131" i="2"/>
  <c r="E131" i="2"/>
  <c r="C87" i="2"/>
  <c r="C70" i="2"/>
  <c r="D57" i="2"/>
  <c r="D56" i="2"/>
  <c r="D55" i="2"/>
  <c r="D54" i="2"/>
  <c r="D53" i="2"/>
  <c r="D52" i="2"/>
  <c r="D51" i="2"/>
  <c r="D50" i="2"/>
  <c r="AJ11" i="2"/>
  <c r="P56" i="2" s="1"/>
  <c r="AG11" i="2"/>
  <c r="O56" i="2" s="1"/>
  <c r="AD11" i="2"/>
  <c r="N56" i="2" s="1"/>
  <c r="AA11" i="2"/>
  <c r="M56" i="2" s="1"/>
  <c r="X11" i="2"/>
  <c r="L56" i="2" s="1"/>
  <c r="U11" i="2"/>
  <c r="K56" i="2" s="1"/>
  <c r="R11" i="2"/>
  <c r="J56" i="2" s="1"/>
  <c r="O11" i="2"/>
  <c r="I56" i="2" s="1"/>
  <c r="L11" i="2"/>
  <c r="H56" i="2" s="1"/>
  <c r="I11" i="2"/>
  <c r="G56" i="2" s="1"/>
  <c r="F56" i="2"/>
  <c r="D11" i="2"/>
  <c r="E56" i="2" s="1"/>
  <c r="D9" i="2"/>
  <c r="E106" i="2" s="1"/>
  <c r="P472" i="7" l="1"/>
  <c r="P724" i="7"/>
  <c r="P768" i="7"/>
  <c r="P966" i="7"/>
  <c r="P142" i="4"/>
  <c r="P362" i="4"/>
  <c r="P767" i="4"/>
  <c r="P811" i="4"/>
  <c r="P318" i="4"/>
  <c r="U24" i="4"/>
  <c r="AE24" i="4"/>
  <c r="AC14" i="4"/>
  <c r="E40" i="4" s="1"/>
  <c r="C42" i="4"/>
  <c r="T16" i="4"/>
  <c r="J16" i="4"/>
  <c r="G230" i="4"/>
  <c r="H362" i="7"/>
  <c r="I349" i="7"/>
  <c r="I344" i="7"/>
  <c r="D58" i="3"/>
  <c r="G142" i="4"/>
  <c r="N40" i="5"/>
  <c r="M38" i="5"/>
  <c r="C16" i="5" s="1"/>
  <c r="N92" i="5"/>
  <c r="M87" i="5"/>
  <c r="G17" i="5" s="1"/>
  <c r="C37" i="7"/>
  <c r="J11" i="7"/>
  <c r="T11" i="7"/>
  <c r="N148" i="10"/>
  <c r="N134" i="10"/>
  <c r="O72" i="3" a="1"/>
  <c r="O72" i="3" s="1"/>
  <c r="AX36" i="3" s="1"/>
  <c r="AN6" i="4"/>
  <c r="F32" i="4" s="1"/>
  <c r="Z5" i="7"/>
  <c r="AK5" i="7" s="1"/>
  <c r="AV5" i="7" s="1"/>
  <c r="BG5" i="7" s="1"/>
  <c r="BR5" i="7" s="1"/>
  <c r="CC5" i="7" s="1"/>
  <c r="CN5" i="7" s="1"/>
  <c r="CY5" i="7" s="1"/>
  <c r="DJ5" i="7" s="1"/>
  <c r="DU5" i="7" s="1"/>
  <c r="R5" i="7"/>
  <c r="D10" i="3"/>
  <c r="D35" i="3" s="1"/>
  <c r="K10" i="3"/>
  <c r="O12" i="3"/>
  <c r="D19" i="3"/>
  <c r="D22" i="3"/>
  <c r="K22" i="3"/>
  <c r="D25" i="3"/>
  <c r="K25" i="3"/>
  <c r="D30" i="3"/>
  <c r="D57" i="3"/>
  <c r="R5" i="4"/>
  <c r="R10" i="4"/>
  <c r="J11" i="4"/>
  <c r="J12" i="4"/>
  <c r="T12" i="4"/>
  <c r="C46" i="4"/>
  <c r="T20" i="4"/>
  <c r="C50" i="4"/>
  <c r="T24" i="4"/>
  <c r="H120" i="4"/>
  <c r="G296" i="4"/>
  <c r="P296" i="4"/>
  <c r="G494" i="4"/>
  <c r="P494" i="4"/>
  <c r="H679" i="4"/>
  <c r="I661" i="4"/>
  <c r="H723" i="4"/>
  <c r="I705" i="4"/>
  <c r="O745" i="4"/>
  <c r="O789" i="4"/>
  <c r="N36" i="5"/>
  <c r="I12" i="5"/>
  <c r="M31" i="5"/>
  <c r="C15" i="5" s="1"/>
  <c r="H12" i="5" s="1"/>
  <c r="N68" i="5"/>
  <c r="M66" i="5"/>
  <c r="G14" i="5" s="1"/>
  <c r="M33" i="6"/>
  <c r="R7" i="7"/>
  <c r="D33" i="7" s="1"/>
  <c r="AB21" i="7"/>
  <c r="R21" i="7"/>
  <c r="C37" i="4"/>
  <c r="E31" i="8"/>
  <c r="F10" i="8"/>
  <c r="F31" i="8" s="1"/>
  <c r="R11" i="4"/>
  <c r="AE11" i="4" s="1"/>
  <c r="T15" i="4"/>
  <c r="C41" i="4"/>
  <c r="C45" i="4"/>
  <c r="G767" i="4"/>
  <c r="D5" i="2"/>
  <c r="D11" i="3"/>
  <c r="D13" i="3"/>
  <c r="K13" i="3"/>
  <c r="D16" i="3"/>
  <c r="J16" i="3"/>
  <c r="E52" i="3" s="1"/>
  <c r="D23" i="3"/>
  <c r="D26" i="3"/>
  <c r="K26" i="3"/>
  <c r="K30" i="3"/>
  <c r="D33" i="3"/>
  <c r="K33" i="3"/>
  <c r="C37" i="3"/>
  <c r="C73" i="3" s="1"/>
  <c r="K81" i="3"/>
  <c r="K84" i="3"/>
  <c r="K89" i="3"/>
  <c r="K92" i="3"/>
  <c r="K97" i="3"/>
  <c r="K100" i="3"/>
  <c r="K105" i="3"/>
  <c r="K108" i="3"/>
  <c r="K113" i="3"/>
  <c r="K116" i="3"/>
  <c r="K121" i="3"/>
  <c r="K124" i="3"/>
  <c r="K129" i="3"/>
  <c r="K132" i="3"/>
  <c r="K137" i="3"/>
  <c r="K140" i="3"/>
  <c r="K145" i="3"/>
  <c r="K148" i="3"/>
  <c r="K153" i="3"/>
  <c r="K156" i="3"/>
  <c r="K161" i="3"/>
  <c r="K164" i="3"/>
  <c r="K169" i="3"/>
  <c r="K172" i="3"/>
  <c r="K177" i="3"/>
  <c r="J7" i="4"/>
  <c r="AB9" i="4"/>
  <c r="AM9" i="4" s="1"/>
  <c r="AX9" i="4" s="1"/>
  <c r="BI9" i="4" s="1"/>
  <c r="BT9" i="4" s="1"/>
  <c r="CE9" i="4" s="1"/>
  <c r="R13" i="4"/>
  <c r="J15" i="4"/>
  <c r="T17" i="4"/>
  <c r="AB17" i="4"/>
  <c r="AC17" i="4" s="1"/>
  <c r="J19" i="4"/>
  <c r="AM20" i="4"/>
  <c r="AX20" i="4" s="1"/>
  <c r="H186" i="4"/>
  <c r="P230" i="4"/>
  <c r="H296" i="4"/>
  <c r="I283" i="4"/>
  <c r="O318" i="4"/>
  <c r="O362" i="4"/>
  <c r="P450" i="4"/>
  <c r="H494" i="4"/>
  <c r="I481" i="4"/>
  <c r="P516" i="4"/>
  <c r="O516" i="4"/>
  <c r="G569" i="4"/>
  <c r="O591" i="4"/>
  <c r="G635" i="4"/>
  <c r="P635" i="4"/>
  <c r="P657" i="4"/>
  <c r="O723" i="4"/>
  <c r="G723" i="4"/>
  <c r="H877" i="4"/>
  <c r="I947" i="4"/>
  <c r="H965" i="4"/>
  <c r="N64" i="5"/>
  <c r="M59" i="5"/>
  <c r="C19" i="5" s="1"/>
  <c r="N96" i="5"/>
  <c r="M94" i="5"/>
  <c r="G18" i="5" s="1"/>
  <c r="C35" i="7"/>
  <c r="T9" i="7"/>
  <c r="AB17" i="7"/>
  <c r="R17" i="7"/>
  <c r="H186" i="7"/>
  <c r="I173" i="7"/>
  <c r="G855" i="4"/>
  <c r="P855" i="4"/>
  <c r="N8" i="6"/>
  <c r="AC7" i="7"/>
  <c r="C45" i="7"/>
  <c r="O142" i="7"/>
  <c r="G186" i="7"/>
  <c r="P186" i="7"/>
  <c r="O208" i="7"/>
  <c r="G274" i="7"/>
  <c r="O406" i="7"/>
  <c r="I689" i="7"/>
  <c r="I684" i="7"/>
  <c r="H768" i="7"/>
  <c r="I755" i="7"/>
  <c r="P856" i="7"/>
  <c r="P944" i="7"/>
  <c r="P164" i="4"/>
  <c r="O164" i="4"/>
  <c r="O186" i="4"/>
  <c r="G208" i="4"/>
  <c r="P208" i="4"/>
  <c r="P252" i="4"/>
  <c r="O252" i="4"/>
  <c r="G274" i="4"/>
  <c r="O340" i="4"/>
  <c r="G362" i="4"/>
  <c r="O428" i="4"/>
  <c r="O494" i="4"/>
  <c r="P538" i="4"/>
  <c r="G591" i="4"/>
  <c r="P613" i="4"/>
  <c r="O635" i="4"/>
  <c r="G745" i="4"/>
  <c r="O811" i="4"/>
  <c r="G811" i="4"/>
  <c r="O833" i="4"/>
  <c r="P877" i="4"/>
  <c r="O877" i="4"/>
  <c r="G899" i="4"/>
  <c r="P899" i="4"/>
  <c r="P987" i="4"/>
  <c r="M17" i="6"/>
  <c r="N16" i="6" s="1"/>
  <c r="M40" i="6"/>
  <c r="N39" i="6" s="1"/>
  <c r="M56" i="6"/>
  <c r="M63" i="6"/>
  <c r="M71" i="6"/>
  <c r="I330" i="7"/>
  <c r="P120" i="7"/>
  <c r="I151" i="7"/>
  <c r="I154" i="7"/>
  <c r="O230" i="7"/>
  <c r="G296" i="7"/>
  <c r="P296" i="7"/>
  <c r="G592" i="7"/>
  <c r="I838" i="7"/>
  <c r="H856" i="7"/>
  <c r="I843" i="7"/>
  <c r="I926" i="7"/>
  <c r="H944" i="7"/>
  <c r="I931" i="7"/>
  <c r="R21" i="4"/>
  <c r="AE21" i="4" s="1"/>
  <c r="R22" i="4"/>
  <c r="P92" i="4"/>
  <c r="G120" i="4"/>
  <c r="P120" i="4"/>
  <c r="G164" i="4"/>
  <c r="P186" i="4"/>
  <c r="G252" i="4"/>
  <c r="G384" i="4"/>
  <c r="P384" i="4"/>
  <c r="G406" i="4"/>
  <c r="G538" i="4"/>
  <c r="P569" i="4"/>
  <c r="O569" i="4"/>
  <c r="G613" i="4"/>
  <c r="O657" i="4"/>
  <c r="G679" i="4"/>
  <c r="P679" i="4"/>
  <c r="P723" i="4"/>
  <c r="G833" i="4"/>
  <c r="O921" i="4"/>
  <c r="G987" i="4"/>
  <c r="N33" i="5"/>
  <c r="M45" i="5"/>
  <c r="C17" i="5" s="1"/>
  <c r="N47" i="5"/>
  <c r="N61" i="5"/>
  <c r="M73" i="5"/>
  <c r="G15" i="5" s="1"/>
  <c r="N75" i="5"/>
  <c r="N89" i="5"/>
  <c r="M101" i="5"/>
  <c r="G19" i="5" s="1"/>
  <c r="N103" i="5"/>
  <c r="G17" i="6"/>
  <c r="G25" i="6"/>
  <c r="N24" i="6" s="1"/>
  <c r="G48" i="6"/>
  <c r="N47" i="6" s="1"/>
  <c r="R8" i="7"/>
  <c r="AN12" i="7"/>
  <c r="AX12" i="7"/>
  <c r="R15" i="7"/>
  <c r="U15" i="7" s="1"/>
  <c r="T17" i="7"/>
  <c r="T21" i="7"/>
  <c r="P92" i="7"/>
  <c r="G120" i="7"/>
  <c r="G208" i="7"/>
  <c r="I256" i="7"/>
  <c r="E27" i="8"/>
  <c r="F6" i="8"/>
  <c r="F27" i="8" s="1"/>
  <c r="AB140" i="10"/>
  <c r="D142" i="10"/>
  <c r="AB83" i="10"/>
  <c r="P252" i="7"/>
  <c r="G384" i="7"/>
  <c r="P428" i="7"/>
  <c r="G472" i="7"/>
  <c r="P538" i="7"/>
  <c r="P592" i="7"/>
  <c r="G680" i="7"/>
  <c r="P680" i="7"/>
  <c r="O702" i="7"/>
  <c r="G724" i="7"/>
  <c r="O746" i="7"/>
  <c r="G790" i="7"/>
  <c r="P790" i="7"/>
  <c r="P812" i="7"/>
  <c r="O812" i="7"/>
  <c r="G856" i="7"/>
  <c r="G878" i="7"/>
  <c r="P878" i="7"/>
  <c r="P900" i="7"/>
  <c r="O900" i="7"/>
  <c r="G944" i="7"/>
  <c r="G966" i="7"/>
  <c r="AA24" i="10"/>
  <c r="G24" i="10"/>
  <c r="E28" i="10" s="1"/>
  <c r="K24" i="10"/>
  <c r="G28" i="10" s="1"/>
  <c r="O24" i="10"/>
  <c r="I28" i="10" s="1"/>
  <c r="S24" i="10"/>
  <c r="K28" i="10" s="1"/>
  <c r="W24" i="10"/>
  <c r="M28" i="10" s="1"/>
  <c r="G149" i="10"/>
  <c r="E153" i="10" s="1"/>
  <c r="K149" i="10"/>
  <c r="G153" i="10" s="1"/>
  <c r="O149" i="10"/>
  <c r="I153" i="10" s="1"/>
  <c r="S149" i="10"/>
  <c r="K153" i="10" s="1"/>
  <c r="W149" i="10"/>
  <c r="M153" i="10" s="1"/>
  <c r="G406" i="7"/>
  <c r="G428" i="7"/>
  <c r="P450" i="7"/>
  <c r="O658" i="7"/>
  <c r="G702" i="7"/>
  <c r="P702" i="7"/>
  <c r="P746" i="7"/>
  <c r="O768" i="7"/>
  <c r="G812" i="7"/>
  <c r="O834" i="7"/>
  <c r="G900" i="7"/>
  <c r="O922" i="7"/>
  <c r="G988" i="7"/>
  <c r="P988" i="7"/>
  <c r="E14" i="8"/>
  <c r="E19" i="8"/>
  <c r="AB16" i="10"/>
  <c r="AD16" i="10"/>
  <c r="H24" i="10"/>
  <c r="AB51" i="10"/>
  <c r="H149" i="10"/>
  <c r="E197" i="10" s="1"/>
  <c r="F70" i="2" s="1"/>
  <c r="L149" i="10"/>
  <c r="P149" i="10"/>
  <c r="X149" i="10"/>
  <c r="AB73" i="10"/>
  <c r="AA98" i="10"/>
  <c r="AA107" i="10"/>
  <c r="AB107" i="10"/>
  <c r="AB126" i="10"/>
  <c r="C145" i="10"/>
  <c r="AA145" i="10" s="1"/>
  <c r="G362" i="7"/>
  <c r="P362" i="7"/>
  <c r="G494" i="7"/>
  <c r="P569" i="7"/>
  <c r="P990" i="7" s="1"/>
  <c r="O592" i="7"/>
  <c r="P614" i="7"/>
  <c r="O614" i="7"/>
  <c r="P658" i="7"/>
  <c r="O680" i="7"/>
  <c r="G746" i="7"/>
  <c r="O790" i="7"/>
  <c r="P834" i="7"/>
  <c r="O856" i="7"/>
  <c r="O878" i="7"/>
  <c r="P922" i="7"/>
  <c r="O944" i="7"/>
  <c r="O966" i="7"/>
  <c r="V41" i="9" a="1"/>
  <c r="V41" i="9" s="1"/>
  <c r="CH21" i="9" s="1"/>
  <c r="E24" i="10"/>
  <c r="D28" i="10" s="1"/>
  <c r="I24" i="10"/>
  <c r="F28" i="10" s="1"/>
  <c r="M24" i="10"/>
  <c r="H28" i="10" s="1"/>
  <c r="Q24" i="10"/>
  <c r="J28" i="10" s="1"/>
  <c r="U24" i="10"/>
  <c r="L28" i="10" s="1"/>
  <c r="Y24" i="10"/>
  <c r="N28" i="10" s="1"/>
  <c r="AA83" i="10"/>
  <c r="AB98" i="10"/>
  <c r="AA122" i="10"/>
  <c r="O210" i="10"/>
  <c r="D15" i="5"/>
  <c r="D17" i="5"/>
  <c r="D18" i="5"/>
  <c r="H14" i="5"/>
  <c r="H19" i="5"/>
  <c r="D14" i="5"/>
  <c r="D16" i="5"/>
  <c r="H15" i="5"/>
  <c r="H16" i="5"/>
  <c r="H18" i="5"/>
  <c r="Q56" i="2" a="1"/>
  <c r="Q56" i="2" s="1"/>
  <c r="AO11" i="2" s="1"/>
  <c r="F47" i="3"/>
  <c r="S11" i="3"/>
  <c r="R11" i="3"/>
  <c r="E51" i="3"/>
  <c r="O15" i="3"/>
  <c r="N15" i="3"/>
  <c r="G55" i="3"/>
  <c r="W19" i="3"/>
  <c r="V19" i="3"/>
  <c r="E63" i="3"/>
  <c r="O27" i="3"/>
  <c r="N27" i="3"/>
  <c r="D43" i="3"/>
  <c r="K7" i="3"/>
  <c r="J8" i="3"/>
  <c r="N16" i="3"/>
  <c r="E55" i="3"/>
  <c r="O19" i="3"/>
  <c r="N21" i="3"/>
  <c r="E57" i="3"/>
  <c r="D59" i="3"/>
  <c r="K23" i="3"/>
  <c r="D67" i="3"/>
  <c r="K31" i="3"/>
  <c r="F35" i="3"/>
  <c r="D44" i="3"/>
  <c r="C31" i="4"/>
  <c r="H25" i="4"/>
  <c r="J5" i="4" s="1"/>
  <c r="T5" i="4"/>
  <c r="E50" i="2"/>
  <c r="E54" i="2"/>
  <c r="D103" i="2"/>
  <c r="D106" i="2"/>
  <c r="F106" i="2" s="1"/>
  <c r="H106" i="2" s="1"/>
  <c r="J106" i="2" s="1"/>
  <c r="L106" i="2" s="1"/>
  <c r="N106" i="2" s="1"/>
  <c r="D115" i="2" s="1"/>
  <c r="F115" i="2" s="1"/>
  <c r="H115" i="2" s="1"/>
  <c r="J115" i="2" s="1"/>
  <c r="L115" i="2" s="1"/>
  <c r="N115" i="2" s="1"/>
  <c r="D129" i="2" s="1"/>
  <c r="F129" i="2" s="1"/>
  <c r="H129" i="2" s="1"/>
  <c r="J129" i="2" s="1"/>
  <c r="L129" i="2" s="1"/>
  <c r="N129" i="2" s="1"/>
  <c r="D138" i="2" s="1"/>
  <c r="F138" i="2" s="1"/>
  <c r="H138" i="2" s="1"/>
  <c r="J138" i="2" s="1"/>
  <c r="L138" i="2" s="1"/>
  <c r="N138" i="2" s="1"/>
  <c r="D152" i="2" s="1"/>
  <c r="F152" i="2" s="1"/>
  <c r="H152" i="2" s="1"/>
  <c r="J152" i="2" s="1"/>
  <c r="L152" i="2" s="1"/>
  <c r="N152" i="2" s="1"/>
  <c r="D161" i="2" s="1"/>
  <c r="F161" i="2" s="1"/>
  <c r="H161" i="2" s="1"/>
  <c r="J161" i="2" s="1"/>
  <c r="L161" i="2" s="1"/>
  <c r="N161" i="2" s="1"/>
  <c r="D175" i="2" s="1"/>
  <c r="F175" i="2" s="1"/>
  <c r="H175" i="2" s="1"/>
  <c r="J175" i="2" s="1"/>
  <c r="L175" i="2" s="1"/>
  <c r="N175" i="2" s="1"/>
  <c r="D184" i="2" s="1"/>
  <c r="F184" i="2" s="1"/>
  <c r="H184" i="2" s="1"/>
  <c r="J184" i="2" s="1"/>
  <c r="L184" i="2" s="1"/>
  <c r="N184" i="2" s="1"/>
  <c r="D198" i="2" s="1"/>
  <c r="F198" i="2" s="1"/>
  <c r="H198" i="2" s="1"/>
  <c r="J198" i="2" s="1"/>
  <c r="L198" i="2" s="1"/>
  <c r="N198" i="2" s="1"/>
  <c r="D207" i="2" s="1"/>
  <c r="F207" i="2" s="1"/>
  <c r="H207" i="2" s="1"/>
  <c r="J207" i="2" s="1"/>
  <c r="L207" i="2" s="1"/>
  <c r="N207" i="2" s="1"/>
  <c r="D222" i="2" s="1"/>
  <c r="F222" i="2" s="1"/>
  <c r="H222" i="2" s="1"/>
  <c r="J222" i="2" s="1"/>
  <c r="L222" i="2" s="1"/>
  <c r="N222" i="2" s="1"/>
  <c r="D231" i="2" s="1"/>
  <c r="F231" i="2" s="1"/>
  <c r="H231" i="2" s="1"/>
  <c r="J231" i="2" s="1"/>
  <c r="L231" i="2" s="1"/>
  <c r="N231" i="2" s="1"/>
  <c r="D245" i="2" s="1"/>
  <c r="F245" i="2" s="1"/>
  <c r="H245" i="2" s="1"/>
  <c r="J245" i="2" s="1"/>
  <c r="L245" i="2" s="1"/>
  <c r="N245" i="2" s="1"/>
  <c r="D254" i="2" s="1"/>
  <c r="F254" i="2" s="1"/>
  <c r="H254" i="2" s="1"/>
  <c r="J254" i="2" s="1"/>
  <c r="L254" i="2" s="1"/>
  <c r="N254" i="2" s="1"/>
  <c r="D268" i="2" s="1"/>
  <c r="F268" i="2" s="1"/>
  <c r="H268" i="2" s="1"/>
  <c r="J268" i="2" s="1"/>
  <c r="L268" i="2" s="1"/>
  <c r="N268" i="2" s="1"/>
  <c r="N12" i="3"/>
  <c r="O16" i="3"/>
  <c r="D55" i="3"/>
  <c r="K19" i="3"/>
  <c r="J20" i="3"/>
  <c r="O21" i="3"/>
  <c r="O22" i="3"/>
  <c r="E58" i="3"/>
  <c r="N22" i="3"/>
  <c r="K24" i="3"/>
  <c r="AX8" i="4"/>
  <c r="BU12" i="4"/>
  <c r="CE12" i="4"/>
  <c r="BT14" i="4"/>
  <c r="BJ14" i="4"/>
  <c r="E103" i="2"/>
  <c r="E47" i="3"/>
  <c r="O11" i="3"/>
  <c r="D51" i="3"/>
  <c r="K15" i="3"/>
  <c r="F55" i="3"/>
  <c r="S19" i="3"/>
  <c r="N24" i="3"/>
  <c r="E64" i="3"/>
  <c r="N28" i="3"/>
  <c r="E67" i="3"/>
  <c r="O31" i="3"/>
  <c r="D52" i="3"/>
  <c r="AY10" i="4"/>
  <c r="BI10" i="4"/>
  <c r="J7" i="3"/>
  <c r="D47" i="3"/>
  <c r="K11" i="3"/>
  <c r="J23" i="3"/>
  <c r="O24" i="3"/>
  <c r="D63" i="3"/>
  <c r="K27" i="3"/>
  <c r="N31" i="3"/>
  <c r="E68" i="3"/>
  <c r="N32" i="3"/>
  <c r="AV9" i="4"/>
  <c r="BG9" i="4" s="1"/>
  <c r="BR9" i="4" s="1"/>
  <c r="CC9" i="4" s="1"/>
  <c r="CN9" i="4" s="1"/>
  <c r="CY9" i="4" s="1"/>
  <c r="DJ9" i="4" s="1"/>
  <c r="DU9" i="4" s="1"/>
  <c r="AN9" i="4"/>
  <c r="BA6" i="4"/>
  <c r="AC7" i="4"/>
  <c r="BU7" i="4"/>
  <c r="T10" i="4"/>
  <c r="J10" i="4"/>
  <c r="C36" i="4"/>
  <c r="D36" i="4"/>
  <c r="AE10" i="4"/>
  <c r="AM11" i="4"/>
  <c r="AN12" i="4"/>
  <c r="D39" i="4"/>
  <c r="AE13" i="4"/>
  <c r="AC21" i="4"/>
  <c r="AM21" i="4"/>
  <c r="AN24" i="4"/>
  <c r="AX24" i="4"/>
  <c r="J6" i="3"/>
  <c r="J10" i="3"/>
  <c r="J14" i="3"/>
  <c r="J18" i="3"/>
  <c r="J26" i="3"/>
  <c r="J30" i="3"/>
  <c r="J34" i="3"/>
  <c r="G35" i="3"/>
  <c r="D68" i="3"/>
  <c r="T6" i="4"/>
  <c r="J6" i="4"/>
  <c r="C32" i="4"/>
  <c r="R6" i="4"/>
  <c r="AY7" i="4"/>
  <c r="U11" i="4"/>
  <c r="D37" i="4"/>
  <c r="AC12" i="4"/>
  <c r="C39" i="4"/>
  <c r="J13" i="4"/>
  <c r="AN14" i="4"/>
  <c r="D43" i="4"/>
  <c r="AE17" i="4"/>
  <c r="U17" i="4"/>
  <c r="U20" i="4"/>
  <c r="D46" i="4"/>
  <c r="AE20" i="4"/>
  <c r="U21" i="4"/>
  <c r="O142" i="4"/>
  <c r="H164" i="4"/>
  <c r="I146" i="4"/>
  <c r="I151" i="4"/>
  <c r="O230" i="4"/>
  <c r="P406" i="4"/>
  <c r="J5" i="3"/>
  <c r="K6" i="3"/>
  <c r="J9" i="3"/>
  <c r="J13" i="3"/>
  <c r="J17" i="3"/>
  <c r="J25" i="3"/>
  <c r="J29" i="3"/>
  <c r="J33" i="3"/>
  <c r="D64" i="3"/>
  <c r="AB5" i="4"/>
  <c r="AX6" i="4"/>
  <c r="R7" i="4"/>
  <c r="AN7" i="4"/>
  <c r="CE7" i="4"/>
  <c r="Z8" i="4"/>
  <c r="AK8" i="4" s="1"/>
  <c r="AV8" i="4" s="1"/>
  <c r="BG8" i="4" s="1"/>
  <c r="BR8" i="4" s="1"/>
  <c r="CC8" i="4" s="1"/>
  <c r="CN8" i="4" s="1"/>
  <c r="CY8" i="4" s="1"/>
  <c r="DJ8" i="4" s="1"/>
  <c r="DU8" i="4" s="1"/>
  <c r="R8" i="4"/>
  <c r="D35" i="4"/>
  <c r="AE9" i="4"/>
  <c r="U10" i="4"/>
  <c r="AC10" i="4"/>
  <c r="AP11" i="4"/>
  <c r="R12" i="4"/>
  <c r="AY12" i="4"/>
  <c r="T13" i="4"/>
  <c r="T14" i="4"/>
  <c r="J14" i="4"/>
  <c r="C40" i="4"/>
  <c r="R14" i="4"/>
  <c r="AC15" i="4"/>
  <c r="AM15" i="4"/>
  <c r="AC16" i="4"/>
  <c r="AX16" i="4"/>
  <c r="AN16" i="4"/>
  <c r="AB18" i="4"/>
  <c r="R18" i="4"/>
  <c r="AY19" i="4"/>
  <c r="BI19" i="4"/>
  <c r="AP20" i="4"/>
  <c r="AE22" i="4"/>
  <c r="D48" i="4"/>
  <c r="U22" i="4"/>
  <c r="I129" i="4"/>
  <c r="H142" i="4"/>
  <c r="I124" i="4"/>
  <c r="O208" i="4"/>
  <c r="I217" i="4"/>
  <c r="H230" i="4"/>
  <c r="I212" i="4"/>
  <c r="D31" i="4"/>
  <c r="AC6" i="4"/>
  <c r="BJ7" i="4"/>
  <c r="AC8" i="4"/>
  <c r="C35" i="4"/>
  <c r="J9" i="4"/>
  <c r="AN10" i="4"/>
  <c r="BJ12" i="4"/>
  <c r="U13" i="4"/>
  <c r="AB13" i="4"/>
  <c r="AP14" i="4"/>
  <c r="AY14" i="4"/>
  <c r="R15" i="4"/>
  <c r="D42" i="4"/>
  <c r="U16" i="4"/>
  <c r="AM17" i="4"/>
  <c r="T18" i="4"/>
  <c r="J18" i="4"/>
  <c r="C44" i="4"/>
  <c r="BI20" i="4"/>
  <c r="AY20" i="4"/>
  <c r="AM22" i="4"/>
  <c r="AC22" i="4"/>
  <c r="H450" i="4"/>
  <c r="I432" i="4"/>
  <c r="I437" i="4"/>
  <c r="I578" i="4"/>
  <c r="H591" i="4"/>
  <c r="I573" i="4"/>
  <c r="C33" i="4"/>
  <c r="C48" i="4"/>
  <c r="O52" i="4" a="1"/>
  <c r="O52" i="4" s="1"/>
  <c r="I330" i="4"/>
  <c r="I242" i="4"/>
  <c r="P340" i="4"/>
  <c r="I366" i="4"/>
  <c r="I371" i="4"/>
  <c r="O406" i="4"/>
  <c r="G472" i="4"/>
  <c r="P472" i="4"/>
  <c r="H472" i="4"/>
  <c r="I454" i="4"/>
  <c r="I459" i="4"/>
  <c r="I525" i="4"/>
  <c r="H538" i="4"/>
  <c r="I520" i="4"/>
  <c r="H613" i="4"/>
  <c r="I595" i="4"/>
  <c r="I600" i="4"/>
  <c r="AN19" i="4"/>
  <c r="AN20" i="4"/>
  <c r="T22" i="4"/>
  <c r="AN23" i="4"/>
  <c r="AX23" i="4"/>
  <c r="AC24" i="4"/>
  <c r="D50" i="4"/>
  <c r="O120" i="4"/>
  <c r="I154" i="4"/>
  <c r="G186" i="4"/>
  <c r="I190" i="4"/>
  <c r="H252" i="4"/>
  <c r="I234" i="4"/>
  <c r="I264" i="4"/>
  <c r="O296" i="4"/>
  <c r="G340" i="4"/>
  <c r="I327" i="4"/>
  <c r="H340" i="4"/>
  <c r="I322" i="4"/>
  <c r="I352" i="4"/>
  <c r="O384" i="4"/>
  <c r="P428" i="4"/>
  <c r="G450" i="4"/>
  <c r="I617" i="4"/>
  <c r="I622" i="4"/>
  <c r="H635" i="4"/>
  <c r="J17" i="4"/>
  <c r="R19" i="4"/>
  <c r="AC19" i="4"/>
  <c r="T23" i="4"/>
  <c r="J23" i="4"/>
  <c r="R23" i="4"/>
  <c r="AC23" i="4"/>
  <c r="I173" i="4"/>
  <c r="I176" i="4"/>
  <c r="O274" i="4"/>
  <c r="H274" i="4"/>
  <c r="I256" i="4"/>
  <c r="H362" i="4"/>
  <c r="I344" i="4"/>
  <c r="G428" i="4"/>
  <c r="I415" i="4"/>
  <c r="H428" i="4"/>
  <c r="I410" i="4"/>
  <c r="I440" i="4"/>
  <c r="O472" i="4"/>
  <c r="I911" i="4"/>
  <c r="I823" i="4"/>
  <c r="I735" i="4"/>
  <c r="I977" i="4"/>
  <c r="I889" i="4"/>
  <c r="I955" i="4"/>
  <c r="I867" i="4"/>
  <c r="I779" i="4"/>
  <c r="I691" i="4"/>
  <c r="I110" i="4"/>
  <c r="I198" i="4"/>
  <c r="I286" i="4"/>
  <c r="H318" i="4"/>
  <c r="I374" i="4"/>
  <c r="H406" i="4"/>
  <c r="I462" i="4"/>
  <c r="I498" i="4"/>
  <c r="I551" i="4"/>
  <c r="I603" i="4"/>
  <c r="G657" i="4"/>
  <c r="I639" i="4"/>
  <c r="H657" i="4"/>
  <c r="P701" i="4"/>
  <c r="P789" i="4"/>
  <c r="I908" i="4"/>
  <c r="H921" i="4"/>
  <c r="I903" i="4"/>
  <c r="I933" i="4"/>
  <c r="N9" i="6"/>
  <c r="N7" i="6"/>
  <c r="E33" i="7"/>
  <c r="AP7" i="7"/>
  <c r="AX14" i="7"/>
  <c r="AN14" i="7"/>
  <c r="I132" i="4"/>
  <c r="I220" i="4"/>
  <c r="I308" i="4"/>
  <c r="I396" i="4"/>
  <c r="I484" i="4"/>
  <c r="H516" i="4"/>
  <c r="H569" i="4"/>
  <c r="I625" i="4"/>
  <c r="O679" i="4"/>
  <c r="O989" i="4" s="1"/>
  <c r="I666" i="4"/>
  <c r="I669" i="4"/>
  <c r="G701" i="4"/>
  <c r="I683" i="4"/>
  <c r="I688" i="4"/>
  <c r="O767" i="4"/>
  <c r="I754" i="4"/>
  <c r="I757" i="4"/>
  <c r="G789" i="4"/>
  <c r="I771" i="4"/>
  <c r="I776" i="4"/>
  <c r="O855" i="4"/>
  <c r="I842" i="4"/>
  <c r="I845" i="4"/>
  <c r="G877" i="4"/>
  <c r="O943" i="4"/>
  <c r="H943" i="4"/>
  <c r="I925" i="4"/>
  <c r="P965" i="4"/>
  <c r="O965" i="4"/>
  <c r="N15" i="6"/>
  <c r="N17" i="6"/>
  <c r="N40" i="6"/>
  <c r="N38" i="6"/>
  <c r="N55" i="6"/>
  <c r="N62" i="6"/>
  <c r="N70" i="6"/>
  <c r="AN9" i="7"/>
  <c r="AX9" i="7"/>
  <c r="I418" i="4"/>
  <c r="I506" i="4"/>
  <c r="I559" i="4"/>
  <c r="I647" i="4"/>
  <c r="H701" i="4"/>
  <c r="P745" i="4"/>
  <c r="H789" i="4"/>
  <c r="P833" i="4"/>
  <c r="O899" i="4"/>
  <c r="I886" i="4"/>
  <c r="H899" i="4"/>
  <c r="G965" i="4"/>
  <c r="N23" i="6"/>
  <c r="N25" i="6"/>
  <c r="AC6" i="7"/>
  <c r="AM6" i="7"/>
  <c r="D34" i="7"/>
  <c r="AE8" i="7"/>
  <c r="U8" i="7"/>
  <c r="I528" i="4"/>
  <c r="I581" i="4"/>
  <c r="I713" i="4"/>
  <c r="I732" i="4"/>
  <c r="I727" i="4"/>
  <c r="I801" i="4"/>
  <c r="I820" i="4"/>
  <c r="I815" i="4"/>
  <c r="P921" i="4"/>
  <c r="G943" i="4"/>
  <c r="P943" i="4"/>
  <c r="O987" i="4"/>
  <c r="I974" i="4"/>
  <c r="H987" i="4"/>
  <c r="N32" i="6"/>
  <c r="AN5" i="7"/>
  <c r="AX5" i="7"/>
  <c r="AN10" i="7"/>
  <c r="AX10" i="7"/>
  <c r="I864" i="4"/>
  <c r="I952" i="4"/>
  <c r="C31" i="7"/>
  <c r="H25" i="7"/>
  <c r="J5" i="7" s="1"/>
  <c r="AC5" i="7"/>
  <c r="AE5" i="7" s="1"/>
  <c r="R6" i="7"/>
  <c r="AE7" i="7"/>
  <c r="AM7" i="7"/>
  <c r="T8" i="7"/>
  <c r="AB8" i="7"/>
  <c r="U9" i="7"/>
  <c r="AC9" i="7"/>
  <c r="AC12" i="7"/>
  <c r="J15" i="7"/>
  <c r="C41" i="7"/>
  <c r="AE21" i="7"/>
  <c r="D47" i="7"/>
  <c r="U21" i="7"/>
  <c r="D31" i="7"/>
  <c r="T10" i="7"/>
  <c r="C36" i="7"/>
  <c r="D38" i="7"/>
  <c r="AE12" i="7"/>
  <c r="AN13" i="7"/>
  <c r="AN16" i="7"/>
  <c r="AX16" i="7"/>
  <c r="AM17" i="7"/>
  <c r="AC17" i="7"/>
  <c r="D45" i="7"/>
  <c r="U19" i="7"/>
  <c r="AE19" i="7"/>
  <c r="AB22" i="7"/>
  <c r="R22" i="7"/>
  <c r="AC23" i="7"/>
  <c r="AM23" i="7"/>
  <c r="I503" i="7"/>
  <c r="I498" i="7"/>
  <c r="H516" i="7"/>
  <c r="T6" i="7"/>
  <c r="U7" i="7"/>
  <c r="J9" i="7"/>
  <c r="AE9" i="7"/>
  <c r="R10" i="7"/>
  <c r="AC10" i="7"/>
  <c r="AB11" i="7"/>
  <c r="T12" i="7"/>
  <c r="J12" i="7"/>
  <c r="C38" i="7"/>
  <c r="C42" i="7"/>
  <c r="T16" i="7"/>
  <c r="J16" i="7"/>
  <c r="R16" i="7"/>
  <c r="AC16" i="7"/>
  <c r="C48" i="7"/>
  <c r="T22" i="7"/>
  <c r="J22" i="7"/>
  <c r="R24" i="7"/>
  <c r="AB24" i="7"/>
  <c r="I410" i="7"/>
  <c r="H428" i="7"/>
  <c r="I415" i="7"/>
  <c r="T5" i="7"/>
  <c r="J8" i="7"/>
  <c r="J10" i="7"/>
  <c r="U12" i="7"/>
  <c r="U13" i="7"/>
  <c r="D39" i="7"/>
  <c r="AC13" i="7"/>
  <c r="AX13" i="7"/>
  <c r="R14" i="7"/>
  <c r="AC14" i="7"/>
  <c r="D41" i="7"/>
  <c r="AE15" i="7"/>
  <c r="AB15" i="7"/>
  <c r="C50" i="7"/>
  <c r="T24" i="7"/>
  <c r="J24" i="7"/>
  <c r="AE17" i="7"/>
  <c r="U17" i="7"/>
  <c r="C46" i="7"/>
  <c r="T20" i="7"/>
  <c r="R20" i="7"/>
  <c r="AB20" i="7"/>
  <c r="AM21" i="7"/>
  <c r="AC21" i="7"/>
  <c r="D43" i="7"/>
  <c r="H142" i="7"/>
  <c r="I124" i="7"/>
  <c r="I129" i="7"/>
  <c r="H318" i="7"/>
  <c r="I300" i="7"/>
  <c r="I305" i="7"/>
  <c r="G450" i="7"/>
  <c r="G538" i="7"/>
  <c r="C44" i="7"/>
  <c r="T18" i="7"/>
  <c r="AB18" i="7"/>
  <c r="R18" i="7"/>
  <c r="AC19" i="7"/>
  <c r="AM19" i="7"/>
  <c r="D49" i="7"/>
  <c r="U23" i="7"/>
  <c r="AE23" i="7"/>
  <c r="I308" i="7"/>
  <c r="I132" i="7"/>
  <c r="I418" i="7"/>
  <c r="I242" i="7"/>
  <c r="I484" i="7"/>
  <c r="I396" i="7"/>
  <c r="I220" i="7"/>
  <c r="I234" i="7"/>
  <c r="H252" i="7"/>
  <c r="I239" i="7"/>
  <c r="P274" i="7"/>
  <c r="O318" i="7"/>
  <c r="P384" i="7"/>
  <c r="O384" i="7"/>
  <c r="I645" i="7"/>
  <c r="H658" i="7"/>
  <c r="I640" i="7"/>
  <c r="I821" i="7"/>
  <c r="H834" i="7"/>
  <c r="I816" i="7"/>
  <c r="I909" i="7"/>
  <c r="H922" i="7"/>
  <c r="I904" i="7"/>
  <c r="J23" i="7"/>
  <c r="I107" i="7"/>
  <c r="H120" i="7"/>
  <c r="P142" i="7"/>
  <c r="O164" i="7"/>
  <c r="H164" i="7"/>
  <c r="O186" i="7"/>
  <c r="G252" i="7"/>
  <c r="I283" i="7"/>
  <c r="H296" i="7"/>
  <c r="P318" i="7"/>
  <c r="O340" i="7"/>
  <c r="O362" i="7"/>
  <c r="I454" i="7"/>
  <c r="I459" i="7"/>
  <c r="H472" i="7"/>
  <c r="O516" i="7"/>
  <c r="G569" i="7"/>
  <c r="H592" i="7"/>
  <c r="I579" i="7"/>
  <c r="P636" i="7"/>
  <c r="H680" i="7"/>
  <c r="I662" i="7"/>
  <c r="I667" i="7"/>
  <c r="I772" i="7"/>
  <c r="I777" i="7"/>
  <c r="H790" i="7"/>
  <c r="I860" i="7"/>
  <c r="I865" i="7"/>
  <c r="H878" i="7"/>
  <c r="I948" i="7"/>
  <c r="I953" i="7"/>
  <c r="H966" i="7"/>
  <c r="O52" i="7" a="1"/>
  <c r="O52" i="7" s="1"/>
  <c r="I912" i="7"/>
  <c r="G142" i="7"/>
  <c r="P164" i="7"/>
  <c r="H230" i="7"/>
  <c r="I212" i="7"/>
  <c r="G318" i="7"/>
  <c r="P340" i="7"/>
  <c r="H406" i="7"/>
  <c r="I388" i="7"/>
  <c r="O494" i="7"/>
  <c r="H494" i="7"/>
  <c r="I476" i="7"/>
  <c r="P516" i="7"/>
  <c r="I556" i="7"/>
  <c r="I551" i="7"/>
  <c r="G636" i="7"/>
  <c r="I975" i="7"/>
  <c r="H988" i="7"/>
  <c r="I970" i="7"/>
  <c r="F38" i="8"/>
  <c r="G17" i="8"/>
  <c r="J17" i="7"/>
  <c r="J21" i="7"/>
  <c r="G164" i="7"/>
  <c r="I195" i="7"/>
  <c r="H208" i="7"/>
  <c r="P230" i="7"/>
  <c r="O252" i="7"/>
  <c r="O274" i="7"/>
  <c r="G340" i="7"/>
  <c r="I371" i="7"/>
  <c r="H384" i="7"/>
  <c r="P406" i="7"/>
  <c r="O428" i="7"/>
  <c r="O450" i="7"/>
  <c r="H450" i="7"/>
  <c r="I437" i="7"/>
  <c r="P494" i="7"/>
  <c r="G516" i="7"/>
  <c r="O538" i="7"/>
  <c r="H538" i="7"/>
  <c r="I525" i="7"/>
  <c r="O569" i="7"/>
  <c r="O990" i="7" s="1"/>
  <c r="G614" i="7"/>
  <c r="I596" i="7"/>
  <c r="I601" i="7"/>
  <c r="H614" i="7"/>
  <c r="I733" i="7"/>
  <c r="H746" i="7"/>
  <c r="I728" i="7"/>
  <c r="I176" i="7"/>
  <c r="I264" i="7"/>
  <c r="I352" i="7"/>
  <c r="I440" i="7"/>
  <c r="I528" i="7"/>
  <c r="I582" i="7"/>
  <c r="I618" i="7"/>
  <c r="I670" i="7"/>
  <c r="H702" i="7"/>
  <c r="I706" i="7"/>
  <c r="I758" i="7"/>
  <c r="I794" i="7"/>
  <c r="I846" i="7"/>
  <c r="I882" i="7"/>
  <c r="I934" i="7"/>
  <c r="E13" i="8"/>
  <c r="D34" i="8"/>
  <c r="P10" i="9"/>
  <c r="W10" i="9" s="1"/>
  <c r="AD10" i="9" s="1"/>
  <c r="AK10" i="9" s="1"/>
  <c r="AR10" i="9" s="1"/>
  <c r="AY10" i="9" s="1"/>
  <c r="BF10" i="9" s="1"/>
  <c r="BM10" i="9" s="1"/>
  <c r="BT10" i="9" s="1"/>
  <c r="CA10" i="9" s="1"/>
  <c r="K10" i="9"/>
  <c r="I110" i="7"/>
  <c r="I198" i="7"/>
  <c r="I286" i="7"/>
  <c r="I374" i="7"/>
  <c r="I462" i="7"/>
  <c r="I604" i="7"/>
  <c r="H636" i="7"/>
  <c r="I692" i="7"/>
  <c r="H724" i="7"/>
  <c r="I780" i="7"/>
  <c r="H812" i="7"/>
  <c r="I868" i="7"/>
  <c r="H900" i="7"/>
  <c r="I956" i="7"/>
  <c r="F5" i="8"/>
  <c r="G6" i="8"/>
  <c r="E7" i="8"/>
  <c r="F9" i="8"/>
  <c r="G10" i="8"/>
  <c r="E11" i="8"/>
  <c r="E15" i="8"/>
  <c r="E40" i="8"/>
  <c r="F19" i="8"/>
  <c r="D30" i="8"/>
  <c r="J31" i="9"/>
  <c r="M11" i="9"/>
  <c r="I626" i="7"/>
  <c r="I714" i="7"/>
  <c r="I802" i="7"/>
  <c r="I890" i="7"/>
  <c r="I978" i="7"/>
  <c r="D21" i="8"/>
  <c r="D25" i="8"/>
  <c r="D26" i="8"/>
  <c r="E38" i="8"/>
  <c r="I506" i="7"/>
  <c r="I559" i="7"/>
  <c r="I648" i="7"/>
  <c r="I736" i="7"/>
  <c r="I824" i="7"/>
  <c r="E4" i="8"/>
  <c r="E8" i="8"/>
  <c r="E12" i="8"/>
  <c r="D37" i="8"/>
  <c r="E16" i="8"/>
  <c r="F18" i="8"/>
  <c r="D41" i="8"/>
  <c r="E20" i="8"/>
  <c r="M10" i="9"/>
  <c r="D38" i="8"/>
  <c r="Q5" i="9"/>
  <c r="K5" i="9"/>
  <c r="K6" i="9"/>
  <c r="Q6" i="9"/>
  <c r="Q7" i="9"/>
  <c r="K7" i="9"/>
  <c r="K8" i="9"/>
  <c r="Q8" i="9"/>
  <c r="Q9" i="9"/>
  <c r="K9" i="9"/>
  <c r="M12" i="9"/>
  <c r="M13" i="9"/>
  <c r="M14" i="9"/>
  <c r="M15" i="9"/>
  <c r="M16" i="9"/>
  <c r="M17" i="9"/>
  <c r="R10" i="9"/>
  <c r="X10" i="9"/>
  <c r="K11" i="9"/>
  <c r="X11" i="9"/>
  <c r="R11" i="9"/>
  <c r="K12" i="9"/>
  <c r="R12" i="9"/>
  <c r="X12" i="9"/>
  <c r="K13" i="9"/>
  <c r="X13" i="9"/>
  <c r="R13" i="9"/>
  <c r="K14" i="9"/>
  <c r="R14" i="9"/>
  <c r="X14" i="9"/>
  <c r="K15" i="9"/>
  <c r="X15" i="9"/>
  <c r="R15" i="9"/>
  <c r="K16" i="9"/>
  <c r="R16" i="9"/>
  <c r="X16" i="9"/>
  <c r="K17" i="9"/>
  <c r="X17" i="9"/>
  <c r="R17" i="9"/>
  <c r="K38" i="9"/>
  <c r="T18" i="9"/>
  <c r="M6" i="9"/>
  <c r="M8" i="9"/>
  <c r="R18" i="9"/>
  <c r="J25" i="9"/>
  <c r="E20" i="9"/>
  <c r="M7" i="9"/>
  <c r="M9" i="9"/>
  <c r="X18" i="9"/>
  <c r="AC23" i="10"/>
  <c r="C24" i="10"/>
  <c r="M18" i="9"/>
  <c r="Q19" i="9"/>
  <c r="K19" i="9"/>
  <c r="AC147" i="10"/>
  <c r="AA147" i="10"/>
  <c r="M19" i="9"/>
  <c r="AB24" i="10"/>
  <c r="E174" i="10"/>
  <c r="E175" i="10"/>
  <c r="E29" i="10"/>
  <c r="M197" i="10"/>
  <c r="N70" i="2" s="1"/>
  <c r="AA139" i="10"/>
  <c r="AC139" i="10"/>
  <c r="AA51" i="10"/>
  <c r="D149" i="10"/>
  <c r="AD139" i="10"/>
  <c r="AB139" i="10"/>
  <c r="E154" i="10"/>
  <c r="G154" i="10"/>
  <c r="I154" i="10"/>
  <c r="M154" i="10"/>
  <c r="AC146" i="10"/>
  <c r="AA146" i="10"/>
  <c r="AC148" i="10"/>
  <c r="AA148" i="10"/>
  <c r="G134" i="10"/>
  <c r="O134" i="10"/>
  <c r="W134" i="10"/>
  <c r="T149" i="10"/>
  <c r="C197" i="10"/>
  <c r="D70" i="2" s="1"/>
  <c r="G197" i="10"/>
  <c r="H70" i="2" s="1"/>
  <c r="I197" i="10"/>
  <c r="J70" i="2" s="1"/>
  <c r="K197" i="10"/>
  <c r="L70" i="2" s="1"/>
  <c r="D24" i="10"/>
  <c r="L24" i="10"/>
  <c r="P24" i="10"/>
  <c r="T24" i="10"/>
  <c r="X24" i="10"/>
  <c r="AC144" i="10"/>
  <c r="AA144" i="10"/>
  <c r="AB146" i="10"/>
  <c r="AD146" i="10"/>
  <c r="R134" i="10"/>
  <c r="AC145" i="10"/>
  <c r="E149" i="10"/>
  <c r="D153" i="10" s="1"/>
  <c r="I149" i="10"/>
  <c r="F153" i="10" s="1"/>
  <c r="M149" i="10"/>
  <c r="H153" i="10" s="1"/>
  <c r="Q149" i="10"/>
  <c r="J153" i="10" s="1"/>
  <c r="U149" i="10"/>
  <c r="L153" i="10" s="1"/>
  <c r="Y149" i="10"/>
  <c r="N153" i="10" s="1"/>
  <c r="AA140" i="10"/>
  <c r="AC140" i="10"/>
  <c r="AC141" i="10"/>
  <c r="AA141" i="10"/>
  <c r="AA73" i="10"/>
  <c r="AB145" i="10"/>
  <c r="AD145" i="10"/>
  <c r="F134" i="10"/>
  <c r="V134" i="10"/>
  <c r="D141" i="10"/>
  <c r="AB143" i="10"/>
  <c r="AD143" i="10"/>
  <c r="AD23" i="10"/>
  <c r="F24" i="10"/>
  <c r="H25" i="10" s="1"/>
  <c r="J24" i="10"/>
  <c r="N24" i="10"/>
  <c r="R24" i="10"/>
  <c r="V24" i="10"/>
  <c r="Z24" i="10"/>
  <c r="F149" i="10"/>
  <c r="D197" i="10" s="1"/>
  <c r="E70" i="2" s="1"/>
  <c r="J149" i="10"/>
  <c r="N149" i="10"/>
  <c r="R149" i="10"/>
  <c r="J197" i="10" s="1"/>
  <c r="K70" i="2" s="1"/>
  <c r="V149" i="10"/>
  <c r="X150" i="10" s="1"/>
  <c r="Z149" i="10"/>
  <c r="AB68" i="10"/>
  <c r="AD142" i="10"/>
  <c r="AB142" i="10"/>
  <c r="AC143" i="10"/>
  <c r="AD147" i="10"/>
  <c r="J134" i="10"/>
  <c r="Z134" i="10"/>
  <c r="AD140" i="10"/>
  <c r="AA68" i="10"/>
  <c r="AA92" i="10"/>
  <c r="C134" i="10"/>
  <c r="K134" i="10"/>
  <c r="S134" i="10"/>
  <c r="H19" i="12"/>
  <c r="J19" i="12" s="1"/>
  <c r="H20" i="12"/>
  <c r="J20" i="12" s="1"/>
  <c r="H16" i="12"/>
  <c r="J16" i="12" s="1"/>
  <c r="H12" i="12"/>
  <c r="J12" i="12" s="1"/>
  <c r="J22" i="12" s="1"/>
  <c r="H21" i="12"/>
  <c r="J21" i="12" s="1"/>
  <c r="H17" i="12"/>
  <c r="J17" i="12" s="1"/>
  <c r="H13" i="12"/>
  <c r="J13" i="12" s="1"/>
  <c r="AB144" i="10"/>
  <c r="AB147" i="10"/>
  <c r="AB122" i="10"/>
  <c r="AB148" i="10"/>
  <c r="D134" i="10"/>
  <c r="H134" i="10"/>
  <c r="E173" i="10" s="1"/>
  <c r="L134" i="10"/>
  <c r="P134" i="10"/>
  <c r="T134" i="10"/>
  <c r="X134" i="10"/>
  <c r="C142" i="10"/>
  <c r="C149" i="10" s="1"/>
  <c r="H14" i="12"/>
  <c r="J14" i="12" s="1"/>
  <c r="H18" i="12"/>
  <c r="J18" i="12" s="1"/>
  <c r="E134" i="10"/>
  <c r="I134" i="10"/>
  <c r="M134" i="10"/>
  <c r="Q134" i="10"/>
  <c r="U134" i="10"/>
  <c r="Y134" i="10"/>
  <c r="AD144" i="10"/>
  <c r="AD148" i="10"/>
  <c r="N46" i="6" l="1"/>
  <c r="N48" i="6"/>
  <c r="L197" i="10"/>
  <c r="M70" i="2" s="1"/>
  <c r="H150" i="10"/>
  <c r="BJ9" i="4"/>
  <c r="D47" i="4"/>
  <c r="BU9" i="4"/>
  <c r="E35" i="8"/>
  <c r="F14" i="8"/>
  <c r="AY12" i="7"/>
  <c r="BI12" i="7"/>
  <c r="R25" i="4"/>
  <c r="P540" i="7"/>
  <c r="O540" i="7"/>
  <c r="AC9" i="4"/>
  <c r="AY9" i="4"/>
  <c r="F38" i="7"/>
  <c r="BA12" i="7"/>
  <c r="AB134" i="10"/>
  <c r="P989" i="4"/>
  <c r="P540" i="4"/>
  <c r="D19" i="5"/>
  <c r="H17" i="5"/>
  <c r="D51" i="4"/>
  <c r="R27" i="4"/>
  <c r="D53" i="4" s="1"/>
  <c r="F6" i="2"/>
  <c r="U5" i="4"/>
  <c r="M174" i="10"/>
  <c r="M173" i="10"/>
  <c r="M175" i="10"/>
  <c r="M29" i="10"/>
  <c r="X25" i="10"/>
  <c r="C175" i="10"/>
  <c r="C173" i="10"/>
  <c r="C174" i="10"/>
  <c r="AD24" i="10"/>
  <c r="C75" i="2" s="1"/>
  <c r="C29" i="10"/>
  <c r="AC24" i="10"/>
  <c r="C28" i="10"/>
  <c r="E37" i="8"/>
  <c r="F16" i="8"/>
  <c r="F154" i="10"/>
  <c r="J150" i="10"/>
  <c r="J173" i="10"/>
  <c r="J29" i="10"/>
  <c r="J174" i="10"/>
  <c r="J175" i="10"/>
  <c r="R25" i="10"/>
  <c r="K175" i="10"/>
  <c r="K173" i="10"/>
  <c r="K174" i="10"/>
  <c r="K29" i="10"/>
  <c r="T25" i="10"/>
  <c r="K154" i="10"/>
  <c r="T150" i="10"/>
  <c r="AC149" i="10"/>
  <c r="C76" i="2" s="1"/>
  <c r="C153" i="10"/>
  <c r="AA149" i="10"/>
  <c r="X19" i="9"/>
  <c r="R19" i="9"/>
  <c r="L37" i="9"/>
  <c r="AA17" i="9"/>
  <c r="L36" i="9"/>
  <c r="AA16" i="9"/>
  <c r="K35" i="9"/>
  <c r="T15" i="9"/>
  <c r="L33" i="9"/>
  <c r="AA13" i="9"/>
  <c r="L32" i="9"/>
  <c r="AA12" i="9"/>
  <c r="K31" i="9"/>
  <c r="T11" i="9"/>
  <c r="X9" i="9"/>
  <c r="R9" i="9"/>
  <c r="X7" i="9"/>
  <c r="R7" i="9"/>
  <c r="X5" i="9"/>
  <c r="R5" i="9"/>
  <c r="T5" i="9" s="1"/>
  <c r="E41" i="8"/>
  <c r="F20" i="8"/>
  <c r="F40" i="8"/>
  <c r="G19" i="8"/>
  <c r="F11" i="8"/>
  <c r="E32" i="8"/>
  <c r="H6" i="8"/>
  <c r="G27" i="8"/>
  <c r="K30" i="9"/>
  <c r="T10" i="9"/>
  <c r="AC18" i="7"/>
  <c r="AM18" i="7"/>
  <c r="E47" i="7"/>
  <c r="AP21" i="7"/>
  <c r="AM15" i="7"/>
  <c r="AC15" i="7"/>
  <c r="D40" i="7"/>
  <c r="U14" i="7"/>
  <c r="AE14" i="7"/>
  <c r="AC24" i="7"/>
  <c r="AM24" i="7"/>
  <c r="D36" i="7"/>
  <c r="AE10" i="7"/>
  <c r="U10" i="7"/>
  <c r="AN23" i="7"/>
  <c r="AX23" i="7"/>
  <c r="AN17" i="7"/>
  <c r="AX17" i="7"/>
  <c r="E35" i="7"/>
  <c r="AP9" i="7"/>
  <c r="AX7" i="7"/>
  <c r="AN7" i="7"/>
  <c r="C51" i="7"/>
  <c r="H27" i="7"/>
  <c r="C53" i="7" s="1"/>
  <c r="D7" i="2"/>
  <c r="BI10" i="7"/>
  <c r="AY10" i="7"/>
  <c r="F31" i="7"/>
  <c r="BI9" i="7"/>
  <c r="AY9" i="7"/>
  <c r="N63" i="6"/>
  <c r="N61" i="6"/>
  <c r="BI14" i="7"/>
  <c r="AY14" i="7"/>
  <c r="E48" i="4"/>
  <c r="AP22" i="4"/>
  <c r="AX17" i="4"/>
  <c r="AN17" i="4"/>
  <c r="G40" i="4"/>
  <c r="BL14" i="4"/>
  <c r="H38" i="4"/>
  <c r="BW12" i="4"/>
  <c r="BL19" i="4"/>
  <c r="G45" i="4"/>
  <c r="BI16" i="4"/>
  <c r="AY16" i="4"/>
  <c r="D40" i="4"/>
  <c r="AE14" i="4"/>
  <c r="U14" i="4"/>
  <c r="E36" i="4"/>
  <c r="AP10" i="4"/>
  <c r="F33" i="4"/>
  <c r="BA7" i="4"/>
  <c r="O25" i="3"/>
  <c r="N25" i="3"/>
  <c r="E61" i="3"/>
  <c r="E66" i="3"/>
  <c r="O30" i="3"/>
  <c r="N30" i="3"/>
  <c r="E46" i="3"/>
  <c r="O10" i="3"/>
  <c r="N10" i="3"/>
  <c r="AX21" i="4"/>
  <c r="AN21" i="4"/>
  <c r="F38" i="4"/>
  <c r="BA12" i="4"/>
  <c r="E33" i="4"/>
  <c r="AP7" i="4"/>
  <c r="F35" i="4"/>
  <c r="BA9" i="4"/>
  <c r="E43" i="3"/>
  <c r="O7" i="3"/>
  <c r="N7" i="3"/>
  <c r="F64" i="3"/>
  <c r="R28" i="3"/>
  <c r="S28" i="3"/>
  <c r="CH12" i="4"/>
  <c r="I38" i="4"/>
  <c r="F103" i="2"/>
  <c r="K25" i="4"/>
  <c r="H28" i="4" s="1"/>
  <c r="J28" i="4" s="1"/>
  <c r="J25" i="4"/>
  <c r="E44" i="3"/>
  <c r="O8" i="3"/>
  <c r="N8" i="3"/>
  <c r="F51" i="3"/>
  <c r="S15" i="3"/>
  <c r="R15" i="3"/>
  <c r="N150" i="10"/>
  <c r="H154" i="10"/>
  <c r="Y16" i="9"/>
  <c r="AE16" i="9"/>
  <c r="Y15" i="9"/>
  <c r="AE15" i="9"/>
  <c r="K34" i="9"/>
  <c r="T14" i="9"/>
  <c r="Y12" i="9"/>
  <c r="AE12" i="9"/>
  <c r="Y11" i="9"/>
  <c r="AE11" i="9"/>
  <c r="K29" i="9"/>
  <c r="T9" i="9"/>
  <c r="K27" i="9"/>
  <c r="T7" i="9"/>
  <c r="K20" i="9"/>
  <c r="K25" i="9"/>
  <c r="E25" i="8"/>
  <c r="F4" i="8"/>
  <c r="E21" i="8"/>
  <c r="N154" i="10"/>
  <c r="Z150" i="10"/>
  <c r="H197" i="10"/>
  <c r="I70" i="2" s="1"/>
  <c r="L150" i="10"/>
  <c r="AC142" i="10"/>
  <c r="AA142" i="10"/>
  <c r="AA134" i="10"/>
  <c r="L154" i="10"/>
  <c r="V150" i="10"/>
  <c r="D154" i="10"/>
  <c r="F150" i="10"/>
  <c r="H175" i="10"/>
  <c r="H174" i="10"/>
  <c r="H173" i="10"/>
  <c r="H29" i="10"/>
  <c r="N25" i="10"/>
  <c r="N197" i="10"/>
  <c r="O70" i="2" s="1"/>
  <c r="F197" i="10"/>
  <c r="G70" i="2" s="1"/>
  <c r="AD141" i="10"/>
  <c r="AB141" i="10"/>
  <c r="I174" i="10"/>
  <c r="I173" i="10"/>
  <c r="I175" i="10"/>
  <c r="I29" i="10"/>
  <c r="P25" i="10"/>
  <c r="Y18" i="9"/>
  <c r="AE18" i="9"/>
  <c r="L38" i="9"/>
  <c r="AA18" i="9"/>
  <c r="Y17" i="9"/>
  <c r="AE17" i="9"/>
  <c r="K36" i="9"/>
  <c r="T16" i="9"/>
  <c r="Y14" i="9"/>
  <c r="AE14" i="9"/>
  <c r="Y13" i="9"/>
  <c r="AE13" i="9"/>
  <c r="K32" i="9"/>
  <c r="T12" i="9"/>
  <c r="Y10" i="9"/>
  <c r="AE10" i="9"/>
  <c r="X8" i="9"/>
  <c r="R8" i="9"/>
  <c r="X6" i="9"/>
  <c r="R6" i="9"/>
  <c r="E33" i="8"/>
  <c r="F12" i="8"/>
  <c r="H10" i="8"/>
  <c r="G31" i="8"/>
  <c r="F26" i="8"/>
  <c r="G5" i="8"/>
  <c r="G38" i="8"/>
  <c r="H17" i="8"/>
  <c r="AX19" i="7"/>
  <c r="AN19" i="7"/>
  <c r="AX21" i="7"/>
  <c r="AN21" i="7"/>
  <c r="BI13" i="7"/>
  <c r="AY13" i="7"/>
  <c r="D50" i="7"/>
  <c r="U24" i="7"/>
  <c r="AE24" i="7"/>
  <c r="E42" i="7"/>
  <c r="AP16" i="7"/>
  <c r="E49" i="7"/>
  <c r="AP23" i="7"/>
  <c r="AY16" i="7"/>
  <c r="BI16" i="7"/>
  <c r="F36" i="7"/>
  <c r="BA10" i="7"/>
  <c r="F35" i="7"/>
  <c r="BA9" i="7"/>
  <c r="N56" i="6"/>
  <c r="N54" i="6"/>
  <c r="E50" i="4"/>
  <c r="AP24" i="4"/>
  <c r="BA20" i="4"/>
  <c r="F46" i="4"/>
  <c r="AX22" i="4"/>
  <c r="AN22" i="4"/>
  <c r="F36" i="4"/>
  <c r="BA10" i="4"/>
  <c r="E34" i="4"/>
  <c r="AP8" i="4"/>
  <c r="D44" i="4"/>
  <c r="AE18" i="4"/>
  <c r="U18" i="4"/>
  <c r="E42" i="4"/>
  <c r="AP16" i="4"/>
  <c r="G38" i="4"/>
  <c r="BL12" i="4"/>
  <c r="D34" i="4"/>
  <c r="U8" i="4"/>
  <c r="AE8" i="4"/>
  <c r="U7" i="4"/>
  <c r="D33" i="4"/>
  <c r="AE7" i="4"/>
  <c r="N17" i="3"/>
  <c r="O17" i="3"/>
  <c r="E53" i="3"/>
  <c r="J35" i="3"/>
  <c r="N5" i="3"/>
  <c r="O5" i="3" s="1"/>
  <c r="E41" i="3"/>
  <c r="K5" i="3"/>
  <c r="G35" i="4"/>
  <c r="BL9" i="4"/>
  <c r="O26" i="3"/>
  <c r="N26" i="3"/>
  <c r="E62" i="3"/>
  <c r="E42" i="3"/>
  <c r="O6" i="3"/>
  <c r="N6" i="3"/>
  <c r="AP21" i="4"/>
  <c r="E47" i="4"/>
  <c r="AN11" i="4"/>
  <c r="AX11" i="4"/>
  <c r="F68" i="3"/>
  <c r="R32" i="3"/>
  <c r="S32" i="3"/>
  <c r="BT10" i="4"/>
  <c r="BJ10" i="4"/>
  <c r="H40" i="4"/>
  <c r="BW14" i="4"/>
  <c r="AN8" i="4"/>
  <c r="F58" i="3"/>
  <c r="S22" i="3"/>
  <c r="R22" i="3"/>
  <c r="E56" i="3"/>
  <c r="N20" i="3"/>
  <c r="O20" i="3"/>
  <c r="F48" i="3"/>
  <c r="R12" i="3"/>
  <c r="S12" i="3"/>
  <c r="C51" i="4"/>
  <c r="H27" i="4"/>
  <c r="C53" i="4" s="1"/>
  <c r="T25" i="4"/>
  <c r="D6" i="2"/>
  <c r="S27" i="3"/>
  <c r="R27" i="3"/>
  <c r="F63" i="3"/>
  <c r="H55" i="3"/>
  <c r="AA19" i="3"/>
  <c r="Z19" i="3"/>
  <c r="D175" i="10"/>
  <c r="D174" i="10"/>
  <c r="D173" i="10"/>
  <c r="D29" i="10"/>
  <c r="F25" i="10"/>
  <c r="J154" i="10"/>
  <c r="R150" i="10"/>
  <c r="N173" i="10"/>
  <c r="N174" i="10"/>
  <c r="N175" i="10"/>
  <c r="N29" i="10"/>
  <c r="Z25" i="10"/>
  <c r="F173" i="10"/>
  <c r="F174" i="10"/>
  <c r="F175" i="10"/>
  <c r="F29" i="10"/>
  <c r="J25" i="10"/>
  <c r="G175" i="10"/>
  <c r="G173" i="10"/>
  <c r="L25" i="10"/>
  <c r="G174" i="10"/>
  <c r="G29" i="10"/>
  <c r="P150" i="10"/>
  <c r="AB149" i="10"/>
  <c r="O197" i="10" s="1"/>
  <c r="C154" i="10"/>
  <c r="AD149" i="10"/>
  <c r="M5" i="9"/>
  <c r="K37" i="9"/>
  <c r="T17" i="9"/>
  <c r="L35" i="9"/>
  <c r="AA15" i="9"/>
  <c r="L34" i="9"/>
  <c r="AA14" i="9"/>
  <c r="K33" i="9"/>
  <c r="T13" i="9"/>
  <c r="L31" i="9"/>
  <c r="AA11" i="9"/>
  <c r="L30" i="9"/>
  <c r="AA10" i="9"/>
  <c r="K28" i="9"/>
  <c r="T8" i="9"/>
  <c r="K26" i="9"/>
  <c r="T6" i="9"/>
  <c r="G18" i="8"/>
  <c r="F39" i="8"/>
  <c r="E29" i="8"/>
  <c r="F8" i="8"/>
  <c r="D42" i="8"/>
  <c r="F9" i="2"/>
  <c r="F15" i="8"/>
  <c r="E36" i="8"/>
  <c r="F30" i="8"/>
  <c r="G9" i="8"/>
  <c r="E45" i="7"/>
  <c r="AP19" i="7"/>
  <c r="AM20" i="7"/>
  <c r="AC20" i="7"/>
  <c r="E39" i="7"/>
  <c r="AP13" i="7"/>
  <c r="AE16" i="7"/>
  <c r="D42" i="7"/>
  <c r="U16" i="7"/>
  <c r="AM11" i="7"/>
  <c r="AC11" i="7"/>
  <c r="J25" i="7"/>
  <c r="K25" i="7"/>
  <c r="H28" i="7" s="1"/>
  <c r="J28" i="7" s="1"/>
  <c r="D48" i="7"/>
  <c r="U22" i="7"/>
  <c r="AE22" i="7"/>
  <c r="F42" i="7"/>
  <c r="BA16" i="7"/>
  <c r="AM8" i="7"/>
  <c r="AC8" i="7"/>
  <c r="D32" i="7"/>
  <c r="U6" i="7"/>
  <c r="AE6" i="7"/>
  <c r="AN6" i="7"/>
  <c r="AX6" i="7"/>
  <c r="E49" i="4"/>
  <c r="AP23" i="4"/>
  <c r="E45" i="4"/>
  <c r="AP19" i="4"/>
  <c r="AY23" i="4"/>
  <c r="BI23" i="4"/>
  <c r="F45" i="4"/>
  <c r="BA19" i="4"/>
  <c r="G46" i="4"/>
  <c r="BL20" i="4"/>
  <c r="AM13" i="4"/>
  <c r="AC13" i="4"/>
  <c r="H35" i="4"/>
  <c r="BW9" i="4"/>
  <c r="BW7" i="4"/>
  <c r="H33" i="4"/>
  <c r="AM18" i="4"/>
  <c r="AC18" i="4"/>
  <c r="AN15" i="4"/>
  <c r="AX15" i="4"/>
  <c r="D38" i="4"/>
  <c r="U12" i="4"/>
  <c r="AE12" i="4"/>
  <c r="E35" i="4"/>
  <c r="AP9" i="4"/>
  <c r="AY6" i="4"/>
  <c r="BI6" i="4"/>
  <c r="E69" i="3"/>
  <c r="O33" i="3"/>
  <c r="N33" i="3"/>
  <c r="N13" i="3"/>
  <c r="E49" i="3"/>
  <c r="O13" i="3"/>
  <c r="E38" i="4"/>
  <c r="AP12" i="4"/>
  <c r="G33" i="4"/>
  <c r="BL7" i="4"/>
  <c r="E70" i="3"/>
  <c r="O34" i="3"/>
  <c r="N34" i="3"/>
  <c r="E54" i="3"/>
  <c r="O18" i="3"/>
  <c r="N18" i="3"/>
  <c r="BI24" i="4"/>
  <c r="AY24" i="4"/>
  <c r="CH9" i="4"/>
  <c r="I35" i="4"/>
  <c r="G36" i="4"/>
  <c r="BL10" i="4"/>
  <c r="F60" i="3"/>
  <c r="S24" i="3"/>
  <c r="R24" i="3"/>
  <c r="CE14" i="4"/>
  <c r="BU14" i="4"/>
  <c r="BI8" i="4"/>
  <c r="AY8" i="4"/>
  <c r="F52" i="3"/>
  <c r="S16" i="3"/>
  <c r="R16" i="3"/>
  <c r="L175" i="10"/>
  <c r="L174" i="10"/>
  <c r="L29" i="10"/>
  <c r="V25" i="10"/>
  <c r="L173" i="10"/>
  <c r="K39" i="9"/>
  <c r="T19" i="9"/>
  <c r="M20" i="9"/>
  <c r="J40" i="9"/>
  <c r="E22" i="9"/>
  <c r="G19" i="9"/>
  <c r="G8" i="9"/>
  <c r="G6" i="9"/>
  <c r="G9" i="9"/>
  <c r="G7" i="9"/>
  <c r="G5" i="9"/>
  <c r="G18" i="9"/>
  <c r="G17" i="9"/>
  <c r="G16" i="9"/>
  <c r="G15" i="9"/>
  <c r="G14" i="9"/>
  <c r="G13" i="9"/>
  <c r="G12" i="9"/>
  <c r="G11" i="9"/>
  <c r="G10" i="9"/>
  <c r="D8" i="2"/>
  <c r="E28" i="8"/>
  <c r="F7" i="8"/>
  <c r="E34" i="8"/>
  <c r="F13" i="8"/>
  <c r="D44" i="7"/>
  <c r="U18" i="7"/>
  <c r="AE18" i="7"/>
  <c r="D46" i="7"/>
  <c r="AE20" i="7"/>
  <c r="U20" i="7"/>
  <c r="E40" i="7"/>
  <c r="AP14" i="7"/>
  <c r="E36" i="7"/>
  <c r="AP10" i="7"/>
  <c r="AM22" i="7"/>
  <c r="AC22" i="7"/>
  <c r="AC25" i="7" s="1"/>
  <c r="E43" i="7"/>
  <c r="AP17" i="7"/>
  <c r="F39" i="7"/>
  <c r="BA13" i="7"/>
  <c r="R25" i="7"/>
  <c r="E38" i="7"/>
  <c r="AP12" i="7"/>
  <c r="E31" i="7"/>
  <c r="AP5" i="7"/>
  <c r="AY5" i="7"/>
  <c r="BA5" i="7" s="1"/>
  <c r="BI5" i="7"/>
  <c r="N31" i="6"/>
  <c r="N33" i="6"/>
  <c r="E32" i="7"/>
  <c r="AP6" i="7"/>
  <c r="N71" i="6"/>
  <c r="N69" i="6"/>
  <c r="F40" i="7"/>
  <c r="BA14" i="7"/>
  <c r="AE23" i="4"/>
  <c r="D49" i="4"/>
  <c r="U23" i="4"/>
  <c r="D45" i="4"/>
  <c r="AE19" i="4"/>
  <c r="U19" i="4"/>
  <c r="O540" i="4"/>
  <c r="F49" i="4"/>
  <c r="BA23" i="4"/>
  <c r="BT20" i="4"/>
  <c r="BJ20" i="4"/>
  <c r="E43" i="4"/>
  <c r="AP17" i="4"/>
  <c r="U15" i="4"/>
  <c r="D41" i="4"/>
  <c r="AE15" i="4"/>
  <c r="E32" i="4"/>
  <c r="AP6" i="4"/>
  <c r="BT19" i="4"/>
  <c r="BJ19" i="4"/>
  <c r="F42" i="4"/>
  <c r="BA16" i="4"/>
  <c r="E41" i="4"/>
  <c r="AP15" i="4"/>
  <c r="CF7" i="4"/>
  <c r="CP7" i="4"/>
  <c r="AM5" i="4"/>
  <c r="AC5" i="4"/>
  <c r="E65" i="3"/>
  <c r="O29" i="3"/>
  <c r="N29" i="3"/>
  <c r="N9" i="3"/>
  <c r="E45" i="3"/>
  <c r="O9" i="3"/>
  <c r="F40" i="4"/>
  <c r="BA14" i="4"/>
  <c r="D32" i="4"/>
  <c r="AE6" i="4"/>
  <c r="U6" i="4"/>
  <c r="E50" i="3"/>
  <c r="O14" i="3"/>
  <c r="N14" i="3"/>
  <c r="BA24" i="4"/>
  <c r="F50" i="4"/>
  <c r="I33" i="4"/>
  <c r="CH7" i="4"/>
  <c r="CP9" i="4"/>
  <c r="CF9" i="4"/>
  <c r="F67" i="3"/>
  <c r="S31" i="3"/>
  <c r="R31" i="3"/>
  <c r="O23" i="3"/>
  <c r="N23" i="3"/>
  <c r="E59" i="3"/>
  <c r="CP12" i="4"/>
  <c r="CF12" i="4"/>
  <c r="D291" i="2"/>
  <c r="F291" i="2" s="1"/>
  <c r="H291" i="2" s="1"/>
  <c r="J291" i="2" s="1"/>
  <c r="L291" i="2" s="1"/>
  <c r="N291" i="2" s="1"/>
  <c r="D277" i="2"/>
  <c r="F277" i="2" s="1"/>
  <c r="H277" i="2" s="1"/>
  <c r="J277" i="2" s="1"/>
  <c r="L277" i="2" s="1"/>
  <c r="N277" i="2" s="1"/>
  <c r="D71" i="3"/>
  <c r="H34" i="3"/>
  <c r="H30" i="3"/>
  <c r="H26" i="3"/>
  <c r="H31" i="3"/>
  <c r="H27" i="3"/>
  <c r="H23" i="3"/>
  <c r="H19" i="3"/>
  <c r="H15" i="3"/>
  <c r="H11" i="3"/>
  <c r="H7" i="3"/>
  <c r="H32" i="3"/>
  <c r="H28" i="3"/>
  <c r="H24" i="3"/>
  <c r="H20" i="3"/>
  <c r="H16" i="3"/>
  <c r="H12" i="3"/>
  <c r="H8" i="3"/>
  <c r="H33" i="3"/>
  <c r="H22" i="3"/>
  <c r="H17" i="3"/>
  <c r="H5" i="3"/>
  <c r="F5" i="2"/>
  <c r="H29" i="3"/>
  <c r="H21" i="3"/>
  <c r="H10" i="3"/>
  <c r="K35" i="3"/>
  <c r="H25" i="3"/>
  <c r="H14" i="3"/>
  <c r="H9" i="3"/>
  <c r="F37" i="3"/>
  <c r="H18" i="3"/>
  <c r="H13" i="3"/>
  <c r="H6" i="3"/>
  <c r="F57" i="3"/>
  <c r="R21" i="3"/>
  <c r="S21" i="3"/>
  <c r="W11" i="3"/>
  <c r="G47" i="3"/>
  <c r="V11" i="3"/>
  <c r="BT12" i="7" l="1"/>
  <c r="BJ12" i="7"/>
  <c r="BL12" i="7"/>
  <c r="G38" i="7"/>
  <c r="F35" i="8"/>
  <c r="G14" i="8"/>
  <c r="E51" i="7"/>
  <c r="AF22" i="7"/>
  <c r="AF18" i="7"/>
  <c r="AC27" i="7"/>
  <c r="E53" i="7" s="1"/>
  <c r="AF24" i="7"/>
  <c r="AF20" i="7"/>
  <c r="AF23" i="7"/>
  <c r="AF16" i="7"/>
  <c r="AF12" i="7"/>
  <c r="AF10" i="7"/>
  <c r="AF17" i="7"/>
  <c r="AF13" i="7"/>
  <c r="AF9" i="7"/>
  <c r="AF5" i="7"/>
  <c r="AF15" i="7"/>
  <c r="AF14" i="7"/>
  <c r="AF11" i="7"/>
  <c r="AF6" i="7"/>
  <c r="AF19" i="7"/>
  <c r="AF7" i="7"/>
  <c r="AF21" i="7"/>
  <c r="AF8" i="7"/>
  <c r="I7" i="2"/>
  <c r="D73" i="3"/>
  <c r="G37" i="3"/>
  <c r="F50" i="2"/>
  <c r="G103" i="2"/>
  <c r="G5" i="2"/>
  <c r="DA7" i="4"/>
  <c r="CQ7" i="4"/>
  <c r="J38" i="4"/>
  <c r="CS12" i="4"/>
  <c r="J35" i="4"/>
  <c r="CS9" i="4"/>
  <c r="J33" i="4"/>
  <c r="CS7" i="4"/>
  <c r="AN22" i="7"/>
  <c r="AX22" i="7"/>
  <c r="G7" i="8"/>
  <c r="F28" i="8"/>
  <c r="E107" i="2"/>
  <c r="E53" i="2"/>
  <c r="D107" i="2"/>
  <c r="F107" i="2" s="1"/>
  <c r="H107" i="2" s="1"/>
  <c r="J107" i="2" s="1"/>
  <c r="L107" i="2" s="1"/>
  <c r="N107" i="2" s="1"/>
  <c r="D116" i="2" s="1"/>
  <c r="F116" i="2" s="1"/>
  <c r="H116" i="2" s="1"/>
  <c r="J116" i="2" s="1"/>
  <c r="L116" i="2" s="1"/>
  <c r="N116" i="2" s="1"/>
  <c r="D130" i="2" s="1"/>
  <c r="F130" i="2" s="1"/>
  <c r="H130" i="2" s="1"/>
  <c r="J130" i="2" s="1"/>
  <c r="L130" i="2" s="1"/>
  <c r="N130" i="2" s="1"/>
  <c r="D139" i="2" s="1"/>
  <c r="F139" i="2" s="1"/>
  <c r="H139" i="2" s="1"/>
  <c r="J139" i="2" s="1"/>
  <c r="L139" i="2" s="1"/>
  <c r="N139" i="2" s="1"/>
  <c r="D153" i="2" s="1"/>
  <c r="F153" i="2" s="1"/>
  <c r="H153" i="2" s="1"/>
  <c r="J153" i="2" s="1"/>
  <c r="L153" i="2" s="1"/>
  <c r="N153" i="2" s="1"/>
  <c r="D162" i="2" s="1"/>
  <c r="F162" i="2" s="1"/>
  <c r="H162" i="2" s="1"/>
  <c r="J162" i="2" s="1"/>
  <c r="L162" i="2" s="1"/>
  <c r="N162" i="2" s="1"/>
  <c r="D176" i="2" s="1"/>
  <c r="F176" i="2" s="1"/>
  <c r="H176" i="2" s="1"/>
  <c r="J176" i="2" s="1"/>
  <c r="L176" i="2" s="1"/>
  <c r="N176" i="2" s="1"/>
  <c r="D185" i="2" s="1"/>
  <c r="F185" i="2" s="1"/>
  <c r="H185" i="2" s="1"/>
  <c r="J185" i="2" s="1"/>
  <c r="L185" i="2" s="1"/>
  <c r="N185" i="2" s="1"/>
  <c r="D199" i="2" s="1"/>
  <c r="F199" i="2" s="1"/>
  <c r="H199" i="2" s="1"/>
  <c r="J199" i="2" s="1"/>
  <c r="L199" i="2" s="1"/>
  <c r="N199" i="2" s="1"/>
  <c r="D208" i="2" s="1"/>
  <c r="F208" i="2" s="1"/>
  <c r="H208" i="2" s="1"/>
  <c r="J208" i="2" s="1"/>
  <c r="L208" i="2" s="1"/>
  <c r="N208" i="2" s="1"/>
  <c r="D223" i="2" s="1"/>
  <c r="F223" i="2" s="1"/>
  <c r="H223" i="2" s="1"/>
  <c r="J223" i="2" s="1"/>
  <c r="L223" i="2" s="1"/>
  <c r="N223" i="2" s="1"/>
  <c r="D232" i="2" s="1"/>
  <c r="F232" i="2" s="1"/>
  <c r="H232" i="2" s="1"/>
  <c r="J232" i="2" s="1"/>
  <c r="L232" i="2" s="1"/>
  <c r="N232" i="2" s="1"/>
  <c r="D246" i="2" s="1"/>
  <c r="F246" i="2" s="1"/>
  <c r="H246" i="2" s="1"/>
  <c r="J246" i="2" s="1"/>
  <c r="L246" i="2" s="1"/>
  <c r="N246" i="2" s="1"/>
  <c r="D255" i="2" s="1"/>
  <c r="F255" i="2" s="1"/>
  <c r="H255" i="2" s="1"/>
  <c r="J255" i="2" s="1"/>
  <c r="L255" i="2" s="1"/>
  <c r="N255" i="2" s="1"/>
  <c r="D269" i="2" s="1"/>
  <c r="F269" i="2" s="1"/>
  <c r="H269" i="2" s="1"/>
  <c r="J269" i="2" s="1"/>
  <c r="L269" i="2" s="1"/>
  <c r="N269" i="2" s="1"/>
  <c r="J42" i="9"/>
  <c r="G34" i="4"/>
  <c r="BL8" i="4"/>
  <c r="G60" i="3"/>
  <c r="W24" i="3"/>
  <c r="V24" i="3"/>
  <c r="BT24" i="4"/>
  <c r="BJ24" i="4"/>
  <c r="S34" i="3"/>
  <c r="R34" i="3"/>
  <c r="F70" i="3"/>
  <c r="AN18" i="4"/>
  <c r="AX18" i="4"/>
  <c r="BT23" i="4"/>
  <c r="BJ23" i="4"/>
  <c r="AX8" i="7"/>
  <c r="AN8" i="7"/>
  <c r="AX11" i="7"/>
  <c r="AN11" i="7"/>
  <c r="E46" i="7"/>
  <c r="AP20" i="7"/>
  <c r="H18" i="8"/>
  <c r="G39" i="8"/>
  <c r="AE19" i="3"/>
  <c r="AD19" i="3"/>
  <c r="I55" i="3"/>
  <c r="G63" i="3"/>
  <c r="W27" i="3"/>
  <c r="V27" i="3"/>
  <c r="F56" i="3"/>
  <c r="S20" i="3"/>
  <c r="R20" i="3"/>
  <c r="H36" i="4"/>
  <c r="BW10" i="4"/>
  <c r="F48" i="4"/>
  <c r="BA22" i="4"/>
  <c r="F47" i="7"/>
  <c r="BA21" i="7"/>
  <c r="I17" i="8"/>
  <c r="H38" i="8"/>
  <c r="F33" i="8"/>
  <c r="G12" i="8"/>
  <c r="L26" i="9"/>
  <c r="AA6" i="9"/>
  <c r="AL10" i="9"/>
  <c r="AF10" i="9"/>
  <c r="AF13" i="9"/>
  <c r="AL13" i="9"/>
  <c r="M31" i="9"/>
  <c r="AH11" i="9"/>
  <c r="AH16" i="9"/>
  <c r="M36" i="9"/>
  <c r="H103" i="2"/>
  <c r="F43" i="3"/>
  <c r="S7" i="3"/>
  <c r="R7" i="3"/>
  <c r="S10" i="3"/>
  <c r="R10" i="3"/>
  <c r="F46" i="3"/>
  <c r="F61" i="3"/>
  <c r="S25" i="3"/>
  <c r="R25" i="3"/>
  <c r="AY17" i="4"/>
  <c r="BI17" i="4"/>
  <c r="BT10" i="7"/>
  <c r="BJ10" i="7"/>
  <c r="BA23" i="7"/>
  <c r="F49" i="7"/>
  <c r="F41" i="8"/>
  <c r="G20" i="8"/>
  <c r="L27" i="9"/>
  <c r="AA7" i="9"/>
  <c r="F37" i="8"/>
  <c r="G16" i="8"/>
  <c r="O175" i="10"/>
  <c r="G57" i="3"/>
  <c r="V21" i="3"/>
  <c r="W21" i="3"/>
  <c r="D314" i="2"/>
  <c r="F314" i="2" s="1"/>
  <c r="H314" i="2" s="1"/>
  <c r="J314" i="2" s="1"/>
  <c r="L314" i="2" s="1"/>
  <c r="N314" i="2" s="1"/>
  <c r="D323" i="2" s="1"/>
  <c r="F323" i="2" s="1"/>
  <c r="H323" i="2" s="1"/>
  <c r="J323" i="2" s="1"/>
  <c r="L323" i="2" s="1"/>
  <c r="N323" i="2" s="1"/>
  <c r="D300" i="2"/>
  <c r="F300" i="2" s="1"/>
  <c r="H300" i="2" s="1"/>
  <c r="J300" i="2" s="1"/>
  <c r="L300" i="2" s="1"/>
  <c r="N300" i="2" s="1"/>
  <c r="F59" i="3"/>
  <c r="S23" i="3"/>
  <c r="R23" i="3"/>
  <c r="BU20" i="4"/>
  <c r="CE20" i="4"/>
  <c r="H35" i="3"/>
  <c r="DA12" i="4"/>
  <c r="CQ12" i="4"/>
  <c r="G67" i="3"/>
  <c r="W31" i="3"/>
  <c r="V31" i="3"/>
  <c r="CQ9" i="4"/>
  <c r="DA9" i="4"/>
  <c r="R9" i="3"/>
  <c r="F45" i="3"/>
  <c r="S9" i="3"/>
  <c r="AC25" i="4"/>
  <c r="E31" i="4"/>
  <c r="AE5" i="4"/>
  <c r="BW19" i="4"/>
  <c r="H45" i="4"/>
  <c r="AE25" i="7"/>
  <c r="D51" i="7"/>
  <c r="R27" i="7"/>
  <c r="D53" i="7" s="1"/>
  <c r="F7" i="2"/>
  <c r="U5" i="7"/>
  <c r="BJ8" i="4"/>
  <c r="BT8" i="4"/>
  <c r="F54" i="3"/>
  <c r="S18" i="3"/>
  <c r="R18" i="3"/>
  <c r="BI15" i="4"/>
  <c r="AY15" i="4"/>
  <c r="E39" i="4"/>
  <c r="AP13" i="4"/>
  <c r="BL23" i="4"/>
  <c r="G49" i="4"/>
  <c r="AX20" i="7"/>
  <c r="AN20" i="7"/>
  <c r="G15" i="8"/>
  <c r="F36" i="8"/>
  <c r="F29" i="8"/>
  <c r="G8" i="8"/>
  <c r="G48" i="3"/>
  <c r="W12" i="3"/>
  <c r="V12" i="3"/>
  <c r="F34" i="4"/>
  <c r="BA8" i="4"/>
  <c r="CE10" i="4"/>
  <c r="BU10" i="4"/>
  <c r="BI11" i="4"/>
  <c r="AY11" i="4"/>
  <c r="S6" i="3"/>
  <c r="R6" i="3"/>
  <c r="F42" i="3"/>
  <c r="S26" i="3"/>
  <c r="F62" i="3"/>
  <c r="R26" i="3"/>
  <c r="N35" i="3"/>
  <c r="R5" i="3"/>
  <c r="F41" i="3"/>
  <c r="R17" i="3"/>
  <c r="F53" i="3"/>
  <c r="S17" i="3"/>
  <c r="AY22" i="4"/>
  <c r="BI22" i="4"/>
  <c r="BT16" i="7"/>
  <c r="BJ16" i="7"/>
  <c r="G39" i="7"/>
  <c r="BL13" i="7"/>
  <c r="AY21" i="7"/>
  <c r="BI21" i="7"/>
  <c r="H31" i="8"/>
  <c r="I10" i="8"/>
  <c r="AE6" i="9"/>
  <c r="Y6" i="9"/>
  <c r="AH10" i="9"/>
  <c r="M30" i="9"/>
  <c r="M33" i="9"/>
  <c r="AH13" i="9"/>
  <c r="E42" i="8"/>
  <c r="I9" i="2"/>
  <c r="J9" i="2" s="1"/>
  <c r="AL12" i="9"/>
  <c r="AF12" i="9"/>
  <c r="AF15" i="9"/>
  <c r="AL15" i="9"/>
  <c r="V28" i="3"/>
  <c r="W28" i="3"/>
  <c r="G64" i="3"/>
  <c r="E52" i="2"/>
  <c r="E105" i="2"/>
  <c r="D105" i="2"/>
  <c r="F105" i="2" s="1"/>
  <c r="H105" i="2" s="1"/>
  <c r="J105" i="2" s="1"/>
  <c r="L105" i="2" s="1"/>
  <c r="N105" i="2" s="1"/>
  <c r="D114" i="2" s="1"/>
  <c r="F114" i="2" s="1"/>
  <c r="H114" i="2" s="1"/>
  <c r="J114" i="2" s="1"/>
  <c r="L114" i="2" s="1"/>
  <c r="N114" i="2" s="1"/>
  <c r="D128" i="2" s="1"/>
  <c r="F128" i="2" s="1"/>
  <c r="H128" i="2" s="1"/>
  <c r="J128" i="2" s="1"/>
  <c r="L128" i="2" s="1"/>
  <c r="N128" i="2" s="1"/>
  <c r="D137" i="2" s="1"/>
  <c r="F137" i="2" s="1"/>
  <c r="H137" i="2" s="1"/>
  <c r="J137" i="2" s="1"/>
  <c r="L137" i="2" s="1"/>
  <c r="N137" i="2" s="1"/>
  <c r="D151" i="2" s="1"/>
  <c r="F151" i="2" s="1"/>
  <c r="H151" i="2" s="1"/>
  <c r="J151" i="2" s="1"/>
  <c r="L151" i="2" s="1"/>
  <c r="N151" i="2" s="1"/>
  <c r="D160" i="2" s="1"/>
  <c r="F160" i="2" s="1"/>
  <c r="H160" i="2" s="1"/>
  <c r="J160" i="2" s="1"/>
  <c r="L160" i="2" s="1"/>
  <c r="N160" i="2" s="1"/>
  <c r="D174" i="2" s="1"/>
  <c r="F174" i="2" s="1"/>
  <c r="H174" i="2" s="1"/>
  <c r="J174" i="2" s="1"/>
  <c r="L174" i="2" s="1"/>
  <c r="N174" i="2" s="1"/>
  <c r="D183" i="2" s="1"/>
  <c r="F183" i="2" s="1"/>
  <c r="H183" i="2" s="1"/>
  <c r="J183" i="2" s="1"/>
  <c r="L183" i="2" s="1"/>
  <c r="N183" i="2" s="1"/>
  <c r="D197" i="2" s="1"/>
  <c r="F197" i="2" s="1"/>
  <c r="H197" i="2" s="1"/>
  <c r="J197" i="2" s="1"/>
  <c r="L197" i="2" s="1"/>
  <c r="N197" i="2" s="1"/>
  <c r="D206" i="2" s="1"/>
  <c r="F206" i="2" s="1"/>
  <c r="H206" i="2" s="1"/>
  <c r="J206" i="2" s="1"/>
  <c r="L206" i="2" s="1"/>
  <c r="N206" i="2" s="1"/>
  <c r="D221" i="2" s="1"/>
  <c r="F221" i="2" s="1"/>
  <c r="H221" i="2" s="1"/>
  <c r="J221" i="2" s="1"/>
  <c r="L221" i="2" s="1"/>
  <c r="N221" i="2" s="1"/>
  <c r="D230" i="2" s="1"/>
  <c r="F230" i="2" s="1"/>
  <c r="H230" i="2" s="1"/>
  <c r="J230" i="2" s="1"/>
  <c r="L230" i="2" s="1"/>
  <c r="N230" i="2" s="1"/>
  <c r="D244" i="2" s="1"/>
  <c r="F244" i="2" s="1"/>
  <c r="H244" i="2" s="1"/>
  <c r="J244" i="2" s="1"/>
  <c r="L244" i="2" s="1"/>
  <c r="N244" i="2" s="1"/>
  <c r="D253" i="2" s="1"/>
  <c r="F253" i="2" s="1"/>
  <c r="H253" i="2" s="1"/>
  <c r="J253" i="2" s="1"/>
  <c r="L253" i="2" s="1"/>
  <c r="N253" i="2" s="1"/>
  <c r="D267" i="2" s="1"/>
  <c r="F267" i="2" s="1"/>
  <c r="H267" i="2" s="1"/>
  <c r="J267" i="2" s="1"/>
  <c r="L267" i="2" s="1"/>
  <c r="N267" i="2" s="1"/>
  <c r="AY17" i="7"/>
  <c r="BI17" i="7"/>
  <c r="AX24" i="7"/>
  <c r="AN24" i="7"/>
  <c r="G11" i="8"/>
  <c r="F32" i="8"/>
  <c r="Y7" i="9"/>
  <c r="AE7" i="9"/>
  <c r="AA19" i="9"/>
  <c r="L39" i="9"/>
  <c r="C81" i="2"/>
  <c r="C78" i="2"/>
  <c r="C86" i="2" s="1"/>
  <c r="V25" i="4"/>
  <c r="R28" i="4" s="1"/>
  <c r="T28" i="4" s="1"/>
  <c r="U25" i="4"/>
  <c r="H47" i="3"/>
  <c r="AA11" i="3"/>
  <c r="Z11" i="3"/>
  <c r="S14" i="3"/>
  <c r="R14" i="3"/>
  <c r="F50" i="3"/>
  <c r="F65" i="3"/>
  <c r="S29" i="3"/>
  <c r="R29" i="3"/>
  <c r="AX5" i="4"/>
  <c r="AN5" i="4"/>
  <c r="CE19" i="4"/>
  <c r="BU19" i="4"/>
  <c r="BW20" i="4"/>
  <c r="H46" i="4"/>
  <c r="BT5" i="7"/>
  <c r="BJ5" i="7"/>
  <c r="F34" i="8"/>
  <c r="G13" i="8"/>
  <c r="G20" i="9"/>
  <c r="G52" i="3"/>
  <c r="W16" i="3"/>
  <c r="V16" i="3"/>
  <c r="I40" i="4"/>
  <c r="CH14" i="4"/>
  <c r="R13" i="3"/>
  <c r="F49" i="3"/>
  <c r="S13" i="3"/>
  <c r="BT6" i="4"/>
  <c r="BJ6" i="4"/>
  <c r="F41" i="4"/>
  <c r="BA15" i="4"/>
  <c r="AX13" i="4"/>
  <c r="AN13" i="4"/>
  <c r="BI6" i="7"/>
  <c r="AY6" i="7"/>
  <c r="G30" i="8"/>
  <c r="H9" i="8"/>
  <c r="F54" i="2"/>
  <c r="G106" i="2"/>
  <c r="G9" i="2"/>
  <c r="E104" i="2"/>
  <c r="E108" i="2" s="1"/>
  <c r="G6" i="2"/>
  <c r="D104" i="2"/>
  <c r="E51" i="2"/>
  <c r="D10" i="2"/>
  <c r="G58" i="3"/>
  <c r="W22" i="3"/>
  <c r="V22" i="3"/>
  <c r="F37" i="4"/>
  <c r="BA11" i="4"/>
  <c r="E71" i="3"/>
  <c r="O35" i="3"/>
  <c r="L34" i="3"/>
  <c r="L30" i="3"/>
  <c r="L26" i="3"/>
  <c r="J37" i="3"/>
  <c r="K37" i="3" s="1"/>
  <c r="L31" i="3"/>
  <c r="L27" i="3"/>
  <c r="L23" i="3"/>
  <c r="L19" i="3"/>
  <c r="L15" i="3"/>
  <c r="L11" i="3"/>
  <c r="L7" i="3"/>
  <c r="L32" i="3"/>
  <c r="L28" i="3"/>
  <c r="L24" i="3"/>
  <c r="L20" i="3"/>
  <c r="L16" i="3"/>
  <c r="L12" i="3"/>
  <c r="L8" i="3"/>
  <c r="L25" i="3"/>
  <c r="L18" i="3"/>
  <c r="L9" i="3"/>
  <c r="L22" i="3"/>
  <c r="L13" i="3"/>
  <c r="L6" i="3"/>
  <c r="I5" i="2"/>
  <c r="J5" i="2" s="1"/>
  <c r="L33" i="3"/>
  <c r="L17" i="3"/>
  <c r="L10" i="3"/>
  <c r="L5" i="3"/>
  <c r="L29" i="3"/>
  <c r="L21" i="3"/>
  <c r="L14" i="3"/>
  <c r="BL16" i="7"/>
  <c r="G42" i="7"/>
  <c r="BT13" i="7"/>
  <c r="BJ13" i="7"/>
  <c r="BA19" i="7"/>
  <c r="F45" i="7"/>
  <c r="G26" i="8"/>
  <c r="H5" i="8"/>
  <c r="L28" i="9"/>
  <c r="AA8" i="9"/>
  <c r="AL14" i="9"/>
  <c r="AF14" i="9"/>
  <c r="AF17" i="9"/>
  <c r="AL17" i="9"/>
  <c r="AL18" i="9"/>
  <c r="AF18" i="9"/>
  <c r="F25" i="8"/>
  <c r="F21" i="8"/>
  <c r="G4" i="8"/>
  <c r="K40" i="9"/>
  <c r="N20" i="9"/>
  <c r="N18" i="9"/>
  <c r="N16" i="9"/>
  <c r="N14" i="9"/>
  <c r="N12" i="9"/>
  <c r="N10" i="9"/>
  <c r="K22" i="9"/>
  <c r="N19" i="9"/>
  <c r="N17" i="9"/>
  <c r="N15" i="9"/>
  <c r="N13" i="9"/>
  <c r="N11" i="9"/>
  <c r="N9" i="9"/>
  <c r="N8" i="9"/>
  <c r="N7" i="9"/>
  <c r="N6" i="9"/>
  <c r="N5" i="9"/>
  <c r="F8" i="2"/>
  <c r="AH12" i="9"/>
  <c r="M32" i="9"/>
  <c r="M35" i="9"/>
  <c r="AH15" i="9"/>
  <c r="F44" i="3"/>
  <c r="S8" i="3"/>
  <c r="R8" i="3"/>
  <c r="BA21" i="4"/>
  <c r="F47" i="4"/>
  <c r="G42" i="4"/>
  <c r="BL16" i="4"/>
  <c r="G40" i="7"/>
  <c r="BL14" i="7"/>
  <c r="G35" i="7"/>
  <c r="BL9" i="7"/>
  <c r="F33" i="7"/>
  <c r="BA7" i="7"/>
  <c r="F43" i="7"/>
  <c r="BA17" i="7"/>
  <c r="E50" i="7"/>
  <c r="AP24" i="7"/>
  <c r="E41" i="7"/>
  <c r="AP15" i="7"/>
  <c r="AN18" i="7"/>
  <c r="AX18" i="7"/>
  <c r="G40" i="8"/>
  <c r="H19" i="8"/>
  <c r="L25" i="9"/>
  <c r="R20" i="9"/>
  <c r="L29" i="9"/>
  <c r="AA9" i="9"/>
  <c r="Y19" i="9"/>
  <c r="AE19" i="9"/>
  <c r="O174" i="10"/>
  <c r="F51" i="2"/>
  <c r="G104" i="2"/>
  <c r="G31" i="7"/>
  <c r="BL5" i="7"/>
  <c r="E48" i="7"/>
  <c r="AP22" i="7"/>
  <c r="CF14" i="4"/>
  <c r="CP14" i="4"/>
  <c r="G50" i="4"/>
  <c r="BL24" i="4"/>
  <c r="F69" i="3"/>
  <c r="S33" i="3"/>
  <c r="R33" i="3"/>
  <c r="G32" i="4"/>
  <c r="BL6" i="4"/>
  <c r="E44" i="4"/>
  <c r="AP18" i="4"/>
  <c r="F32" i="7"/>
  <c r="BA6" i="7"/>
  <c r="E34" i="7"/>
  <c r="AP8" i="7"/>
  <c r="E37" i="7"/>
  <c r="AP11" i="7"/>
  <c r="V32" i="3"/>
  <c r="G68" i="3"/>
  <c r="W32" i="3"/>
  <c r="BI19" i="7"/>
  <c r="AY19" i="7"/>
  <c r="AE8" i="9"/>
  <c r="Y8" i="9"/>
  <c r="M34" i="9"/>
  <c r="AH14" i="9"/>
  <c r="M37" i="9"/>
  <c r="AH17" i="9"/>
  <c r="M38" i="9"/>
  <c r="AH18" i="9"/>
  <c r="AF11" i="9"/>
  <c r="AL11" i="9"/>
  <c r="AL16" i="9"/>
  <c r="AF16" i="9"/>
  <c r="W15" i="3"/>
  <c r="V15" i="3"/>
  <c r="G51" i="3"/>
  <c r="BI21" i="4"/>
  <c r="AY21" i="4"/>
  <c r="S30" i="3"/>
  <c r="R30" i="3"/>
  <c r="F66" i="3"/>
  <c r="BJ16" i="4"/>
  <c r="BT16" i="4"/>
  <c r="F43" i="4"/>
  <c r="BA17" i="4"/>
  <c r="BJ14" i="7"/>
  <c r="BT14" i="7"/>
  <c r="BT9" i="7"/>
  <c r="BJ9" i="7"/>
  <c r="BL10" i="7"/>
  <c r="G36" i="7"/>
  <c r="T25" i="7"/>
  <c r="BI7" i="7"/>
  <c r="AY7" i="7"/>
  <c r="BI23" i="7"/>
  <c r="AY23" i="7"/>
  <c r="AX15" i="7"/>
  <c r="AN15" i="7"/>
  <c r="AP18" i="7"/>
  <c r="E44" i="7"/>
  <c r="H27" i="8"/>
  <c r="I6" i="8"/>
  <c r="Y5" i="9"/>
  <c r="AE5" i="9"/>
  <c r="Y9" i="9"/>
  <c r="AE9" i="9"/>
  <c r="O173" i="10"/>
  <c r="H14" i="8" l="1"/>
  <c r="G35" i="8"/>
  <c r="BW12" i="7"/>
  <c r="H38" i="7"/>
  <c r="CE12" i="7"/>
  <c r="BU12" i="7"/>
  <c r="N31" i="9"/>
  <c r="AO11" i="9"/>
  <c r="AY18" i="7"/>
  <c r="BI18" i="7"/>
  <c r="G44" i="3"/>
  <c r="W8" i="3"/>
  <c r="V8" i="3"/>
  <c r="F53" i="2"/>
  <c r="G107" i="2"/>
  <c r="G21" i="8"/>
  <c r="H4" i="8"/>
  <c r="G25" i="8"/>
  <c r="AS18" i="9"/>
  <c r="AM18" i="9"/>
  <c r="AS14" i="9"/>
  <c r="AM14" i="9"/>
  <c r="BU13" i="7"/>
  <c r="CE13" i="7"/>
  <c r="D12" i="2"/>
  <c r="E9" i="2"/>
  <c r="E7" i="2"/>
  <c r="E5" i="2"/>
  <c r="E55" i="2"/>
  <c r="E10" i="2"/>
  <c r="E8" i="2"/>
  <c r="E6" i="2"/>
  <c r="I9" i="8"/>
  <c r="H30" i="8"/>
  <c r="BT6" i="7"/>
  <c r="BJ6" i="7"/>
  <c r="CF19" i="4"/>
  <c r="CP19" i="4"/>
  <c r="M27" i="9"/>
  <c r="AH7" i="9"/>
  <c r="G43" i="7"/>
  <c r="BL17" i="7"/>
  <c r="D276" i="2"/>
  <c r="F276" i="2" s="1"/>
  <c r="H276" i="2" s="1"/>
  <c r="J276" i="2" s="1"/>
  <c r="L276" i="2" s="1"/>
  <c r="N276" i="2" s="1"/>
  <c r="D290" i="2"/>
  <c r="F290" i="2" s="1"/>
  <c r="H290" i="2" s="1"/>
  <c r="J290" i="2" s="1"/>
  <c r="L290" i="2" s="1"/>
  <c r="N290" i="2" s="1"/>
  <c r="N35" i="9"/>
  <c r="AO15" i="9"/>
  <c r="G47" i="7"/>
  <c r="BL21" i="7"/>
  <c r="BU16" i="7"/>
  <c r="CE16" i="7"/>
  <c r="G41" i="3"/>
  <c r="V5" i="3"/>
  <c r="W5" i="3" s="1"/>
  <c r="R35" i="3"/>
  <c r="G37" i="4"/>
  <c r="BL11" i="4"/>
  <c r="BI20" i="7"/>
  <c r="AY20" i="7"/>
  <c r="BU8" i="4"/>
  <c r="CE8" i="4"/>
  <c r="V25" i="7"/>
  <c r="R28" i="7" s="1"/>
  <c r="T28" i="7" s="1"/>
  <c r="U25" i="7"/>
  <c r="AF23" i="4"/>
  <c r="AF19" i="4"/>
  <c r="AF24" i="4"/>
  <c r="AF20" i="4"/>
  <c r="AF22" i="4"/>
  <c r="AF21" i="4"/>
  <c r="AF18" i="4"/>
  <c r="AF14" i="4"/>
  <c r="AF10" i="4"/>
  <c r="AF6" i="4"/>
  <c r="E51" i="4"/>
  <c r="AC27" i="4"/>
  <c r="E53" i="4" s="1"/>
  <c r="AF15" i="4"/>
  <c r="AF11" i="4"/>
  <c r="AF7" i="4"/>
  <c r="AF16" i="4"/>
  <c r="AF13" i="4"/>
  <c r="AF8" i="4"/>
  <c r="AF17" i="4"/>
  <c r="AF5" i="4"/>
  <c r="AF12" i="4"/>
  <c r="AF9" i="4"/>
  <c r="I6" i="2"/>
  <c r="AE25" i="4"/>
  <c r="DB9" i="4"/>
  <c r="DL9" i="4"/>
  <c r="G59" i="3"/>
  <c r="W23" i="3"/>
  <c r="V23" i="3"/>
  <c r="H36" i="7"/>
  <c r="BW10" i="7"/>
  <c r="W25" i="3"/>
  <c r="V25" i="3"/>
  <c r="G61" i="3"/>
  <c r="W10" i="3"/>
  <c r="G46" i="3"/>
  <c r="V10" i="3"/>
  <c r="AS10" i="9"/>
  <c r="AM10" i="9"/>
  <c r="BI11" i="7"/>
  <c r="AY11" i="7"/>
  <c r="CE23" i="4"/>
  <c r="BU23" i="4"/>
  <c r="BU24" i="4"/>
  <c r="CE24" i="4"/>
  <c r="F48" i="7"/>
  <c r="BA22" i="7"/>
  <c r="M25" i="9"/>
  <c r="Y20" i="9"/>
  <c r="G49" i="7"/>
  <c r="BL23" i="7"/>
  <c r="CE9" i="7"/>
  <c r="BU9" i="7"/>
  <c r="BJ21" i="4"/>
  <c r="BT21" i="4"/>
  <c r="N36" i="9"/>
  <c r="AO16" i="9"/>
  <c r="M28" i="9"/>
  <c r="AH8" i="9"/>
  <c r="H68" i="3"/>
  <c r="Z32" i="3"/>
  <c r="AA32" i="3"/>
  <c r="CQ14" i="4"/>
  <c r="DA14" i="4"/>
  <c r="H40" i="8"/>
  <c r="I19" i="8"/>
  <c r="F44" i="7"/>
  <c r="BA18" i="7"/>
  <c r="F42" i="8"/>
  <c r="L9" i="2"/>
  <c r="AS17" i="9"/>
  <c r="AM17" i="9"/>
  <c r="F39" i="4"/>
  <c r="BA13" i="4"/>
  <c r="H32" i="4"/>
  <c r="BW6" i="4"/>
  <c r="G49" i="3"/>
  <c r="V13" i="3"/>
  <c r="W13" i="3"/>
  <c r="H31" i="7"/>
  <c r="F31" i="4"/>
  <c r="AN25" i="4"/>
  <c r="F50" i="7"/>
  <c r="BA24" i="7"/>
  <c r="N32" i="9"/>
  <c r="AO12" i="9"/>
  <c r="I31" i="8"/>
  <c r="J10" i="8"/>
  <c r="BJ22" i="4"/>
  <c r="BT22" i="4"/>
  <c r="G53" i="3"/>
  <c r="V17" i="3"/>
  <c r="W17" i="3"/>
  <c r="F71" i="3"/>
  <c r="P34" i="3"/>
  <c r="P30" i="3"/>
  <c r="P26" i="3"/>
  <c r="S35" i="3"/>
  <c r="P31" i="3"/>
  <c r="P27" i="3"/>
  <c r="P23" i="3"/>
  <c r="P19" i="3"/>
  <c r="P15" i="3"/>
  <c r="P11" i="3"/>
  <c r="P7" i="3"/>
  <c r="P32" i="3"/>
  <c r="P28" i="3"/>
  <c r="P24" i="3"/>
  <c r="P20" i="3"/>
  <c r="P16" i="3"/>
  <c r="P12" i="3"/>
  <c r="P8" i="3"/>
  <c r="P17" i="3"/>
  <c r="P10" i="3"/>
  <c r="P5" i="3"/>
  <c r="P33" i="3"/>
  <c r="P21" i="3"/>
  <c r="P14" i="3"/>
  <c r="N37" i="3"/>
  <c r="P29" i="3"/>
  <c r="P18" i="3"/>
  <c r="P9" i="3"/>
  <c r="L5" i="2"/>
  <c r="P25" i="3"/>
  <c r="P22" i="3"/>
  <c r="P13" i="3"/>
  <c r="P6" i="3"/>
  <c r="BT11" i="4"/>
  <c r="BJ11" i="4"/>
  <c r="G41" i="4"/>
  <c r="BL15" i="4"/>
  <c r="G54" i="3"/>
  <c r="W18" i="3"/>
  <c r="V18" i="3"/>
  <c r="BW8" i="4"/>
  <c r="H34" i="4"/>
  <c r="J7" i="2"/>
  <c r="G105" i="2"/>
  <c r="F52" i="2"/>
  <c r="K35" i="4"/>
  <c r="DD9" i="4"/>
  <c r="K38" i="4"/>
  <c r="DD12" i="4"/>
  <c r="CE10" i="7"/>
  <c r="BU10" i="7"/>
  <c r="J103" i="2"/>
  <c r="AS13" i="9"/>
  <c r="AM13" i="9"/>
  <c r="H63" i="3"/>
  <c r="AA27" i="3"/>
  <c r="Z27" i="3"/>
  <c r="J55" i="3"/>
  <c r="AI19" i="3"/>
  <c r="AH19" i="3"/>
  <c r="F34" i="7"/>
  <c r="BA8" i="7"/>
  <c r="AY18" i="4"/>
  <c r="BI18" i="4"/>
  <c r="G70" i="3"/>
  <c r="W34" i="3"/>
  <c r="V34" i="3"/>
  <c r="H60" i="3"/>
  <c r="AA24" i="3"/>
  <c r="Z24" i="3"/>
  <c r="D278" i="2"/>
  <c r="F278" i="2" s="1"/>
  <c r="H278" i="2" s="1"/>
  <c r="J278" i="2" s="1"/>
  <c r="L278" i="2" s="1"/>
  <c r="N278" i="2" s="1"/>
  <c r="D292" i="2"/>
  <c r="F292" i="2" s="1"/>
  <c r="H292" i="2" s="1"/>
  <c r="J292" i="2" s="1"/>
  <c r="L292" i="2" s="1"/>
  <c r="N292" i="2" s="1"/>
  <c r="I105" i="2"/>
  <c r="G52" i="2"/>
  <c r="AN25" i="7"/>
  <c r="BJ23" i="7"/>
  <c r="BT23" i="7"/>
  <c r="BU14" i="7"/>
  <c r="CE14" i="7"/>
  <c r="BU16" i="4"/>
  <c r="CE16" i="4"/>
  <c r="AL8" i="9"/>
  <c r="AF8" i="9"/>
  <c r="CS14" i="4"/>
  <c r="J40" i="4"/>
  <c r="AL19" i="9"/>
  <c r="AF19" i="9"/>
  <c r="L40" i="9"/>
  <c r="R22" i="9"/>
  <c r="U20" i="9"/>
  <c r="U19" i="9"/>
  <c r="U18" i="9"/>
  <c r="AA20" i="9"/>
  <c r="U9" i="9"/>
  <c r="U7" i="9"/>
  <c r="U5" i="9"/>
  <c r="U8" i="9"/>
  <c r="U6" i="9"/>
  <c r="U17" i="9"/>
  <c r="U16" i="9"/>
  <c r="U15" i="9"/>
  <c r="U14" i="9"/>
  <c r="U13" i="9"/>
  <c r="U12" i="9"/>
  <c r="U11" i="9"/>
  <c r="U10" i="9"/>
  <c r="T20" i="9"/>
  <c r="N37" i="9"/>
  <c r="AO17" i="9"/>
  <c r="L35" i="3"/>
  <c r="G50" i="2"/>
  <c r="I103" i="2"/>
  <c r="M5" i="2"/>
  <c r="F104" i="2"/>
  <c r="D108" i="2"/>
  <c r="AY13" i="4"/>
  <c r="BI13" i="4"/>
  <c r="CE6" i="4"/>
  <c r="BU6" i="4"/>
  <c r="H52" i="3"/>
  <c r="AA16" i="3"/>
  <c r="Z16" i="3"/>
  <c r="CE5" i="7"/>
  <c r="BU5" i="7"/>
  <c r="AY5" i="4"/>
  <c r="BI5" i="4"/>
  <c r="I47" i="3"/>
  <c r="AE11" i="3"/>
  <c r="AD11" i="3"/>
  <c r="G32" i="8"/>
  <c r="H11" i="8"/>
  <c r="AY24" i="7"/>
  <c r="BI24" i="7"/>
  <c r="Z28" i="3"/>
  <c r="H64" i="3"/>
  <c r="AA28" i="3"/>
  <c r="AS12" i="9"/>
  <c r="AM12" i="9"/>
  <c r="M26" i="9"/>
  <c r="AH6" i="9"/>
  <c r="G48" i="4"/>
  <c r="BL22" i="4"/>
  <c r="S5" i="3"/>
  <c r="G62" i="3"/>
  <c r="W26" i="3"/>
  <c r="V26" i="3"/>
  <c r="W6" i="3"/>
  <c r="G42" i="3"/>
  <c r="V6" i="3"/>
  <c r="I36" i="4"/>
  <c r="CH10" i="4"/>
  <c r="G36" i="8"/>
  <c r="H15" i="8"/>
  <c r="BT15" i="4"/>
  <c r="BJ15" i="4"/>
  <c r="AP5" i="4"/>
  <c r="H67" i="3"/>
  <c r="AA31" i="3"/>
  <c r="Z31" i="3"/>
  <c r="DB12" i="4"/>
  <c r="DL12" i="4"/>
  <c r="CF20" i="4"/>
  <c r="CP20" i="4"/>
  <c r="G37" i="8"/>
  <c r="H16" i="8"/>
  <c r="G41" i="8"/>
  <c r="H20" i="8"/>
  <c r="BJ17" i="4"/>
  <c r="BT17" i="4"/>
  <c r="W7" i="3"/>
  <c r="G43" i="3"/>
  <c r="V7" i="3"/>
  <c r="N33" i="9"/>
  <c r="AO13" i="9"/>
  <c r="G56" i="3"/>
  <c r="V20" i="3"/>
  <c r="W20" i="3"/>
  <c r="H39" i="8"/>
  <c r="I18" i="8"/>
  <c r="AY8" i="7"/>
  <c r="BI8" i="7"/>
  <c r="F44" i="4"/>
  <c r="BA18" i="4"/>
  <c r="G8" i="2"/>
  <c r="G28" i="8"/>
  <c r="H7" i="8"/>
  <c r="DD7" i="4"/>
  <c r="K33" i="4"/>
  <c r="G108" i="2"/>
  <c r="AG25" i="7"/>
  <c r="AC28" i="7" s="1"/>
  <c r="AE28" i="7" s="1"/>
  <c r="AF25" i="7"/>
  <c r="AL5" i="9"/>
  <c r="AF5" i="9"/>
  <c r="AY15" i="7"/>
  <c r="BI15" i="7"/>
  <c r="BJ7" i="7"/>
  <c r="BT7" i="7"/>
  <c r="BW9" i="7"/>
  <c r="H35" i="7"/>
  <c r="G47" i="4"/>
  <c r="BL21" i="4"/>
  <c r="BT19" i="7"/>
  <c r="BJ19" i="7"/>
  <c r="AL9" i="9"/>
  <c r="AF9" i="9"/>
  <c r="G66" i="3"/>
  <c r="W30" i="3"/>
  <c r="V30" i="3"/>
  <c r="AS16" i="9"/>
  <c r="AM16" i="9"/>
  <c r="M29" i="9"/>
  <c r="AH9" i="9"/>
  <c r="I27" i="8"/>
  <c r="J6" i="8"/>
  <c r="F41" i="7"/>
  <c r="BA15" i="7"/>
  <c r="G33" i="7"/>
  <c r="BL7" i="7"/>
  <c r="H40" i="7"/>
  <c r="BW14" i="7"/>
  <c r="H42" i="4"/>
  <c r="BW16" i="4"/>
  <c r="H51" i="3"/>
  <c r="AA15" i="3"/>
  <c r="Z15" i="3"/>
  <c r="AS11" i="9"/>
  <c r="AM11" i="9"/>
  <c r="G45" i="7"/>
  <c r="BL19" i="7"/>
  <c r="G69" i="3"/>
  <c r="W33" i="3"/>
  <c r="V33" i="3"/>
  <c r="AH19" i="9"/>
  <c r="M39" i="9"/>
  <c r="AA5" i="9"/>
  <c r="K42" i="9"/>
  <c r="T22" i="9"/>
  <c r="N38" i="9"/>
  <c r="AO18" i="9"/>
  <c r="N34" i="9"/>
  <c r="AO14" i="9"/>
  <c r="I5" i="8"/>
  <c r="H26" i="8"/>
  <c r="BW13" i="7"/>
  <c r="H39" i="7"/>
  <c r="E73" i="3"/>
  <c r="O37" i="3"/>
  <c r="H58" i="3"/>
  <c r="AA22" i="3"/>
  <c r="Z22" i="3"/>
  <c r="BL6" i="7"/>
  <c r="G32" i="7"/>
  <c r="G34" i="8"/>
  <c r="H13" i="8"/>
  <c r="I45" i="4"/>
  <c r="CH19" i="4"/>
  <c r="W29" i="3"/>
  <c r="V29" i="3"/>
  <c r="G65" i="3"/>
  <c r="W14" i="3"/>
  <c r="G50" i="3"/>
  <c r="V14" i="3"/>
  <c r="AL7" i="9"/>
  <c r="AF7" i="9"/>
  <c r="BJ17" i="7"/>
  <c r="BT17" i="7"/>
  <c r="G7" i="2"/>
  <c r="AS15" i="9"/>
  <c r="AM15" i="9"/>
  <c r="G54" i="2"/>
  <c r="I106" i="2"/>
  <c r="M9" i="2"/>
  <c r="AL6" i="9"/>
  <c r="AF6" i="9"/>
  <c r="BT21" i="7"/>
  <c r="BJ21" i="7"/>
  <c r="H42" i="7"/>
  <c r="BW16" i="7"/>
  <c r="CF10" i="4"/>
  <c r="CP10" i="4"/>
  <c r="Z12" i="3"/>
  <c r="H48" i="3"/>
  <c r="AA12" i="3"/>
  <c r="G29" i="8"/>
  <c r="H8" i="8"/>
  <c r="F46" i="7"/>
  <c r="BA20" i="7"/>
  <c r="G45" i="3"/>
  <c r="V9" i="3"/>
  <c r="W9" i="3"/>
  <c r="I46" i="4"/>
  <c r="CH20" i="4"/>
  <c r="H57" i="3"/>
  <c r="Z21" i="3"/>
  <c r="AA21" i="3"/>
  <c r="G43" i="4"/>
  <c r="BL17" i="4"/>
  <c r="N30" i="9"/>
  <c r="AO10" i="9"/>
  <c r="G33" i="8"/>
  <c r="H12" i="8"/>
  <c r="I38" i="8"/>
  <c r="J17" i="8"/>
  <c r="F37" i="7"/>
  <c r="BA11" i="7"/>
  <c r="BW23" i="4"/>
  <c r="H49" i="4"/>
  <c r="BW24" i="4"/>
  <c r="H50" i="4"/>
  <c r="M22" i="9"/>
  <c r="BI22" i="7"/>
  <c r="AY22" i="7"/>
  <c r="DL7" i="4"/>
  <c r="DB7" i="4"/>
  <c r="F10" i="2"/>
  <c r="AY25" i="7" l="1"/>
  <c r="CH12" i="7"/>
  <c r="I38" i="7"/>
  <c r="CP12" i="7"/>
  <c r="CF12" i="7"/>
  <c r="H35" i="8"/>
  <c r="I14" i="8"/>
  <c r="G51" i="7"/>
  <c r="AY27" i="7"/>
  <c r="G53" i="7" s="1"/>
  <c r="BA25" i="7"/>
  <c r="BB24" i="7"/>
  <c r="BB20" i="7"/>
  <c r="BB22" i="7"/>
  <c r="BB18" i="7"/>
  <c r="BB23" i="7"/>
  <c r="BB14" i="7"/>
  <c r="BB11" i="7"/>
  <c r="BB17" i="7"/>
  <c r="BB15" i="7"/>
  <c r="BB7" i="7"/>
  <c r="BB13" i="7"/>
  <c r="BB12" i="7"/>
  <c r="BB10" i="7"/>
  <c r="BB8" i="7"/>
  <c r="BB9" i="7"/>
  <c r="BB5" i="7"/>
  <c r="BB21" i="7"/>
  <c r="BB19" i="7"/>
  <c r="BB16" i="7"/>
  <c r="BB6" i="7"/>
  <c r="O7" i="2"/>
  <c r="N26" i="9"/>
  <c r="AO6" i="9"/>
  <c r="CE17" i="7"/>
  <c r="BU17" i="7"/>
  <c r="I13" i="8"/>
  <c r="H34" i="8"/>
  <c r="I26" i="8"/>
  <c r="J5" i="8"/>
  <c r="BU19" i="7"/>
  <c r="CE19" i="7"/>
  <c r="I48" i="3"/>
  <c r="AE12" i="3"/>
  <c r="AD12" i="3"/>
  <c r="H43" i="7"/>
  <c r="BW17" i="7"/>
  <c r="AA33" i="3"/>
  <c r="Z33" i="3"/>
  <c r="H69" i="3"/>
  <c r="AA30" i="3"/>
  <c r="H66" i="3"/>
  <c r="Z30" i="3"/>
  <c r="N29" i="9"/>
  <c r="AO9" i="9"/>
  <c r="BU7" i="7"/>
  <c r="CE7" i="7"/>
  <c r="N25" i="9"/>
  <c r="AF20" i="9"/>
  <c r="BJ8" i="7"/>
  <c r="BT8" i="7"/>
  <c r="CS20" i="4"/>
  <c r="J46" i="4"/>
  <c r="BU15" i="4"/>
  <c r="CE15" i="4"/>
  <c r="H62" i="3"/>
  <c r="AA26" i="3"/>
  <c r="Z26" i="3"/>
  <c r="O32" i="9"/>
  <c r="AV12" i="9"/>
  <c r="I64" i="3"/>
  <c r="AD28" i="3"/>
  <c r="AE28" i="3"/>
  <c r="H32" i="8"/>
  <c r="I11" i="8"/>
  <c r="CF5" i="7"/>
  <c r="CP5" i="7"/>
  <c r="I32" i="4"/>
  <c r="CH6" i="4"/>
  <c r="N39" i="9"/>
  <c r="AO19" i="9"/>
  <c r="AM8" i="9"/>
  <c r="AS8" i="9"/>
  <c r="CH14" i="7"/>
  <c r="I40" i="7"/>
  <c r="H70" i="3"/>
  <c r="AA34" i="3"/>
  <c r="Z34" i="3"/>
  <c r="G44" i="4"/>
  <c r="BL18" i="4"/>
  <c r="AZ13" i="9"/>
  <c r="AT13" i="9"/>
  <c r="CF10" i="7"/>
  <c r="CP10" i="7"/>
  <c r="BU11" i="4"/>
  <c r="CE11" i="4"/>
  <c r="H53" i="3"/>
  <c r="Z17" i="3"/>
  <c r="AA17" i="3"/>
  <c r="J31" i="8"/>
  <c r="K10" i="8"/>
  <c r="O37" i="9"/>
  <c r="AV17" i="9"/>
  <c r="I40" i="8"/>
  <c r="J19" i="8"/>
  <c r="CP9" i="7"/>
  <c r="CF9" i="7"/>
  <c r="AB20" i="9"/>
  <c r="AH20" i="9"/>
  <c r="Y22" i="9"/>
  <c r="AB17" i="9"/>
  <c r="AB15" i="9"/>
  <c r="AB13" i="9"/>
  <c r="AB11" i="9"/>
  <c r="AB19" i="9"/>
  <c r="AB18" i="9"/>
  <c r="AB16" i="9"/>
  <c r="AB14" i="9"/>
  <c r="AB12" i="9"/>
  <c r="AB10" i="9"/>
  <c r="M40" i="9"/>
  <c r="AB9" i="9"/>
  <c r="AB8" i="9"/>
  <c r="AB7" i="9"/>
  <c r="AB6" i="9"/>
  <c r="AB5" i="9"/>
  <c r="I49" i="4"/>
  <c r="CH23" i="4"/>
  <c r="O30" i="9"/>
  <c r="AV10" i="9"/>
  <c r="I104" i="2"/>
  <c r="G51" i="2"/>
  <c r="J6" i="2"/>
  <c r="H32" i="7"/>
  <c r="BW6" i="7"/>
  <c r="E57" i="2"/>
  <c r="O34" i="9"/>
  <c r="AV14" i="9"/>
  <c r="H45" i="3"/>
  <c r="Z9" i="3"/>
  <c r="AA9" i="3"/>
  <c r="H50" i="3"/>
  <c r="AA14" i="3"/>
  <c r="Z14" i="3"/>
  <c r="AE22" i="3"/>
  <c r="AD22" i="3"/>
  <c r="I58" i="3"/>
  <c r="I51" i="3"/>
  <c r="AE15" i="3"/>
  <c r="AD15" i="3"/>
  <c r="AT16" i="9"/>
  <c r="AZ16" i="9"/>
  <c r="J38" i="8"/>
  <c r="K17" i="8"/>
  <c r="H29" i="8"/>
  <c r="I8" i="8"/>
  <c r="O35" i="9"/>
  <c r="AV15" i="9"/>
  <c r="CQ10" i="4"/>
  <c r="DA10" i="4"/>
  <c r="BW21" i="7"/>
  <c r="H47" i="7"/>
  <c r="AZ15" i="9"/>
  <c r="AT15" i="9"/>
  <c r="N27" i="9"/>
  <c r="AO7" i="9"/>
  <c r="AV11" i="9"/>
  <c r="O31" i="9"/>
  <c r="AS9" i="9"/>
  <c r="AM9" i="9"/>
  <c r="H33" i="7"/>
  <c r="BW7" i="7"/>
  <c r="AS5" i="9"/>
  <c r="AM5" i="9"/>
  <c r="G34" i="7"/>
  <c r="BL8" i="7"/>
  <c r="H56" i="3"/>
  <c r="AA20" i="3"/>
  <c r="Z20" i="3"/>
  <c r="CE17" i="4"/>
  <c r="BU17" i="4"/>
  <c r="H37" i="8"/>
  <c r="I16" i="8"/>
  <c r="DM12" i="4"/>
  <c r="DW12" i="4"/>
  <c r="H36" i="8"/>
  <c r="I15" i="8"/>
  <c r="H42" i="3"/>
  <c r="AA6" i="3"/>
  <c r="Z6" i="3"/>
  <c r="AT12" i="9"/>
  <c r="AZ12" i="9"/>
  <c r="BJ5" i="4"/>
  <c r="BL5" i="4" s="1"/>
  <c r="BT5" i="4"/>
  <c r="I52" i="3"/>
  <c r="AE16" i="3"/>
  <c r="AD16" i="3"/>
  <c r="CF6" i="4"/>
  <c r="CP6" i="4"/>
  <c r="AS19" i="9"/>
  <c r="AM19" i="9"/>
  <c r="CP16" i="4"/>
  <c r="CF16" i="4"/>
  <c r="BU23" i="7"/>
  <c r="CE23" i="7"/>
  <c r="I60" i="3"/>
  <c r="AE24" i="3"/>
  <c r="AD24" i="3"/>
  <c r="K103" i="2"/>
  <c r="H50" i="2"/>
  <c r="F73" i="3"/>
  <c r="P35" i="3"/>
  <c r="H49" i="3"/>
  <c r="Z13" i="3"/>
  <c r="AA13" i="3"/>
  <c r="AZ17" i="9"/>
  <c r="AT17" i="9"/>
  <c r="I68" i="3"/>
  <c r="AD32" i="3"/>
  <c r="AE32" i="3"/>
  <c r="BU21" i="4"/>
  <c r="CE21" i="4"/>
  <c r="CF23" i="4"/>
  <c r="CP23" i="4"/>
  <c r="AT10" i="9"/>
  <c r="AZ10" i="9"/>
  <c r="DW9" i="4"/>
  <c r="DM9" i="4"/>
  <c r="G46" i="7"/>
  <c r="BL20" i="7"/>
  <c r="CP16" i="7"/>
  <c r="CF16" i="7"/>
  <c r="CQ19" i="4"/>
  <c r="DA19" i="4"/>
  <c r="BU6" i="7"/>
  <c r="CE6" i="7"/>
  <c r="CF13" i="7"/>
  <c r="CP13" i="7"/>
  <c r="AT14" i="9"/>
  <c r="AZ14" i="9"/>
  <c r="H21" i="8"/>
  <c r="H25" i="8"/>
  <c r="I4" i="8"/>
  <c r="BT18" i="7"/>
  <c r="BJ18" i="7"/>
  <c r="AA29" i="3"/>
  <c r="Z29" i="3"/>
  <c r="H65" i="3"/>
  <c r="H28" i="8"/>
  <c r="I7" i="8"/>
  <c r="L33" i="4"/>
  <c r="DO7" i="4"/>
  <c r="AM6" i="9"/>
  <c r="AS6" i="9"/>
  <c r="DM7" i="4"/>
  <c r="DW7" i="4"/>
  <c r="G48" i="7"/>
  <c r="BL22" i="7"/>
  <c r="H33" i="8"/>
  <c r="I12" i="8"/>
  <c r="AD21" i="3"/>
  <c r="I57" i="3"/>
  <c r="AE21" i="3"/>
  <c r="CS10" i="4"/>
  <c r="J36" i="4"/>
  <c r="CE21" i="7"/>
  <c r="BU21" i="7"/>
  <c r="AS7" i="9"/>
  <c r="AM7" i="9"/>
  <c r="AZ11" i="9"/>
  <c r="AT11" i="9"/>
  <c r="J27" i="8"/>
  <c r="K6" i="8"/>
  <c r="O36" i="9"/>
  <c r="AV16" i="9"/>
  <c r="H45" i="7"/>
  <c r="BW19" i="7"/>
  <c r="BJ15" i="7"/>
  <c r="BT15" i="7"/>
  <c r="I39" i="8"/>
  <c r="J18" i="8"/>
  <c r="H43" i="3"/>
  <c r="AA7" i="3"/>
  <c r="Z7" i="3"/>
  <c r="H43" i="4"/>
  <c r="BW17" i="4"/>
  <c r="L38" i="4"/>
  <c r="DO12" i="4"/>
  <c r="BJ24" i="7"/>
  <c r="BT24" i="7"/>
  <c r="J47" i="3"/>
  <c r="AI11" i="3"/>
  <c r="AH11" i="3"/>
  <c r="G31" i="4"/>
  <c r="AY25" i="4"/>
  <c r="BJ13" i="4"/>
  <c r="BT13" i="4"/>
  <c r="H104" i="2"/>
  <c r="F108" i="2"/>
  <c r="AA22" i="9"/>
  <c r="L42" i="9"/>
  <c r="I8" i="2"/>
  <c r="CH16" i="4"/>
  <c r="I42" i="4"/>
  <c r="H49" i="7"/>
  <c r="BW23" i="7"/>
  <c r="I63" i="3"/>
  <c r="AE27" i="3"/>
  <c r="AD27" i="3"/>
  <c r="L103" i="2"/>
  <c r="AA18" i="3"/>
  <c r="Z18" i="3"/>
  <c r="H54" i="3"/>
  <c r="CE22" i="4"/>
  <c r="BU22" i="4"/>
  <c r="BA5" i="4"/>
  <c r="K106" i="2"/>
  <c r="H54" i="2"/>
  <c r="DL14" i="4"/>
  <c r="DB14" i="4"/>
  <c r="H47" i="4"/>
  <c r="BW21" i="4"/>
  <c r="CF24" i="4"/>
  <c r="CP24" i="4"/>
  <c r="G37" i="7"/>
  <c r="BL11" i="7"/>
  <c r="H46" i="3"/>
  <c r="AA10" i="3"/>
  <c r="Z10" i="3"/>
  <c r="AA25" i="3"/>
  <c r="H61" i="3"/>
  <c r="Z25" i="3"/>
  <c r="H59" i="3"/>
  <c r="AA23" i="3"/>
  <c r="Z23" i="3"/>
  <c r="L35" i="4"/>
  <c r="DO9" i="4"/>
  <c r="CP8" i="4"/>
  <c r="CF8" i="4"/>
  <c r="BJ20" i="7"/>
  <c r="BT20" i="7"/>
  <c r="T34" i="3"/>
  <c r="T30" i="3"/>
  <c r="T26" i="3"/>
  <c r="R37" i="3"/>
  <c r="T31" i="3"/>
  <c r="T27" i="3"/>
  <c r="T23" i="3"/>
  <c r="T19" i="3"/>
  <c r="T15" i="3"/>
  <c r="T11" i="3"/>
  <c r="T7" i="3"/>
  <c r="T32" i="3"/>
  <c r="T28" i="3"/>
  <c r="T24" i="3"/>
  <c r="T20" i="3"/>
  <c r="T16" i="3"/>
  <c r="T12" i="3"/>
  <c r="T8" i="3"/>
  <c r="T33" i="3"/>
  <c r="T18" i="3"/>
  <c r="T9" i="3"/>
  <c r="T29" i="3"/>
  <c r="T22" i="3"/>
  <c r="T13" i="3"/>
  <c r="T6" i="3"/>
  <c r="G71" i="3"/>
  <c r="T25" i="3"/>
  <c r="T17" i="3"/>
  <c r="T10" i="3"/>
  <c r="T5" i="3"/>
  <c r="T21" i="3"/>
  <c r="T14" i="3"/>
  <c r="O5" i="2"/>
  <c r="P5" i="2" s="1"/>
  <c r="I42" i="7"/>
  <c r="CH16" i="7"/>
  <c r="J45" i="4"/>
  <c r="CS19" i="4"/>
  <c r="I39" i="7"/>
  <c r="CH13" i="7"/>
  <c r="O38" i="9"/>
  <c r="AV18" i="9"/>
  <c r="G42" i="8"/>
  <c r="O9" i="2"/>
  <c r="P9" i="2" s="1"/>
  <c r="H44" i="3"/>
  <c r="AA8" i="3"/>
  <c r="Z8" i="3"/>
  <c r="G44" i="7"/>
  <c r="BL18" i="7"/>
  <c r="F12" i="2"/>
  <c r="H10" i="2"/>
  <c r="H8" i="2"/>
  <c r="H6" i="2"/>
  <c r="F55" i="2"/>
  <c r="H9" i="2"/>
  <c r="H7" i="2"/>
  <c r="H5" i="2"/>
  <c r="BT22" i="7"/>
  <c r="BJ22" i="7"/>
  <c r="G41" i="7"/>
  <c r="BL15" i="7"/>
  <c r="I20" i="8"/>
  <c r="H41" i="8"/>
  <c r="DA20" i="4"/>
  <c r="CQ20" i="4"/>
  <c r="I67" i="3"/>
  <c r="AE31" i="3"/>
  <c r="AD31" i="3"/>
  <c r="BW15" i="4"/>
  <c r="H41" i="4"/>
  <c r="G50" i="7"/>
  <c r="BL24" i="7"/>
  <c r="I31" i="7"/>
  <c r="CH5" i="7"/>
  <c r="G39" i="4"/>
  <c r="BL13" i="4"/>
  <c r="N28" i="9"/>
  <c r="AO8" i="9"/>
  <c r="CP14" i="7"/>
  <c r="CF14" i="7"/>
  <c r="F51" i="7"/>
  <c r="AP25" i="7"/>
  <c r="AQ21" i="7"/>
  <c r="AQ17" i="7"/>
  <c r="AQ23" i="7"/>
  <c r="AQ19" i="7"/>
  <c r="AN27" i="7"/>
  <c r="F53" i="7" s="1"/>
  <c r="AQ24" i="7"/>
  <c r="AQ15" i="7"/>
  <c r="AQ18" i="7"/>
  <c r="AQ16" i="7"/>
  <c r="AQ12" i="7"/>
  <c r="AQ20" i="7"/>
  <c r="AQ8" i="7"/>
  <c r="AQ11" i="7"/>
  <c r="AQ9" i="7"/>
  <c r="AQ5" i="7"/>
  <c r="AQ22" i="7"/>
  <c r="AQ14" i="7"/>
  <c r="AQ10" i="7"/>
  <c r="AQ6" i="7"/>
  <c r="AQ13" i="7"/>
  <c r="AQ7" i="7"/>
  <c r="L7" i="2"/>
  <c r="D301" i="2"/>
  <c r="F301" i="2" s="1"/>
  <c r="H301" i="2" s="1"/>
  <c r="J301" i="2" s="1"/>
  <c r="L301" i="2" s="1"/>
  <c r="N301" i="2" s="1"/>
  <c r="D315" i="2"/>
  <c r="F315" i="2" s="1"/>
  <c r="H315" i="2" s="1"/>
  <c r="J315" i="2" s="1"/>
  <c r="L315" i="2" s="1"/>
  <c r="N315" i="2" s="1"/>
  <c r="D324" i="2" s="1"/>
  <c r="F324" i="2" s="1"/>
  <c r="H324" i="2" s="1"/>
  <c r="J324" i="2" s="1"/>
  <c r="L324" i="2" s="1"/>
  <c r="N324" i="2" s="1"/>
  <c r="BT18" i="4"/>
  <c r="BJ18" i="4"/>
  <c r="K55" i="3"/>
  <c r="AM19" i="3"/>
  <c r="AL19" i="3"/>
  <c r="O33" i="9"/>
  <c r="AV13" i="9"/>
  <c r="CH10" i="7"/>
  <c r="I36" i="7"/>
  <c r="H37" i="4"/>
  <c r="BW11" i="4"/>
  <c r="BW22" i="4"/>
  <c r="H48" i="4"/>
  <c r="AQ22" i="4"/>
  <c r="AP25" i="4"/>
  <c r="AQ23" i="4"/>
  <c r="AQ19" i="4"/>
  <c r="F51" i="4"/>
  <c r="AN27" i="4"/>
  <c r="F53" i="4" s="1"/>
  <c r="AQ24" i="4"/>
  <c r="AQ17" i="4"/>
  <c r="AQ13" i="4"/>
  <c r="AQ9" i="4"/>
  <c r="AQ5" i="4"/>
  <c r="AQ21" i="4"/>
  <c r="AQ18" i="4"/>
  <c r="AQ14" i="4"/>
  <c r="AQ10" i="4"/>
  <c r="AQ6" i="4"/>
  <c r="AQ20" i="4"/>
  <c r="AQ15" i="4"/>
  <c r="AQ11" i="4"/>
  <c r="AQ12" i="4"/>
  <c r="AQ7" i="4"/>
  <c r="AQ16" i="4"/>
  <c r="AQ8" i="4"/>
  <c r="L6" i="2"/>
  <c r="BW5" i="7"/>
  <c r="DD14" i="4"/>
  <c r="K40" i="4"/>
  <c r="I35" i="7"/>
  <c r="CH9" i="7"/>
  <c r="AH5" i="9"/>
  <c r="CH24" i="4"/>
  <c r="I50" i="4"/>
  <c r="BJ11" i="7"/>
  <c r="BT11" i="7"/>
  <c r="AG25" i="4"/>
  <c r="AC28" i="4" s="1"/>
  <c r="AE28" i="4" s="1"/>
  <c r="AF25" i="4"/>
  <c r="CH8" i="4"/>
  <c r="I34" i="4"/>
  <c r="H41" i="3"/>
  <c r="Z5" i="3"/>
  <c r="V35" i="3"/>
  <c r="D299" i="2"/>
  <c r="F299" i="2" s="1"/>
  <c r="H299" i="2" s="1"/>
  <c r="J299" i="2" s="1"/>
  <c r="L299" i="2" s="1"/>
  <c r="N299" i="2" s="1"/>
  <c r="D313" i="2"/>
  <c r="F313" i="2" s="1"/>
  <c r="H313" i="2" s="1"/>
  <c r="J313" i="2" s="1"/>
  <c r="L313" i="2" s="1"/>
  <c r="N313" i="2" s="1"/>
  <c r="D322" i="2" s="1"/>
  <c r="F322" i="2" s="1"/>
  <c r="H322" i="2" s="1"/>
  <c r="J322" i="2" s="1"/>
  <c r="L322" i="2" s="1"/>
  <c r="N322" i="2" s="1"/>
  <c r="I30" i="8"/>
  <c r="J9" i="8"/>
  <c r="G10" i="2"/>
  <c r="AT18" i="9"/>
  <c r="AZ18" i="9"/>
  <c r="CQ12" i="7" l="1"/>
  <c r="DA12" i="7"/>
  <c r="J14" i="8"/>
  <c r="I35" i="8"/>
  <c r="T35" i="3"/>
  <c r="J38" i="7"/>
  <c r="CS12" i="7"/>
  <c r="BW11" i="7"/>
  <c r="H37" i="7"/>
  <c r="CE18" i="4"/>
  <c r="BU18" i="4"/>
  <c r="P38" i="9"/>
  <c r="BC18" i="9"/>
  <c r="H51" i="2"/>
  <c r="K104" i="2"/>
  <c r="DA14" i="7"/>
  <c r="CQ14" i="7"/>
  <c r="K46" i="4"/>
  <c r="DD20" i="4"/>
  <c r="H48" i="7"/>
  <c r="BW22" i="7"/>
  <c r="M106" i="2"/>
  <c r="I54" i="2"/>
  <c r="DA8" i="4"/>
  <c r="CQ8" i="4"/>
  <c r="I48" i="4"/>
  <c r="CH22" i="4"/>
  <c r="J63" i="3"/>
  <c r="AI27" i="3"/>
  <c r="AH27" i="3"/>
  <c r="CE13" i="4"/>
  <c r="BU13" i="4"/>
  <c r="BU24" i="7"/>
  <c r="CE24" i="7"/>
  <c r="I47" i="7"/>
  <c r="CH21" i="7"/>
  <c r="M33" i="4"/>
  <c r="DZ7" i="4"/>
  <c r="AE29" i="3"/>
  <c r="I65" i="3"/>
  <c r="AD29" i="3"/>
  <c r="BU18" i="7"/>
  <c r="CE18" i="7"/>
  <c r="BA14" i="9"/>
  <c r="BG14" i="9"/>
  <c r="CF6" i="7"/>
  <c r="CP6" i="7"/>
  <c r="J42" i="7"/>
  <c r="CS16" i="7"/>
  <c r="M35" i="4"/>
  <c r="DZ9" i="4"/>
  <c r="P30" i="9"/>
  <c r="BC10" i="9"/>
  <c r="CH21" i="4"/>
  <c r="I47" i="4"/>
  <c r="AD13" i="3"/>
  <c r="AE13" i="3"/>
  <c r="I49" i="3"/>
  <c r="J60" i="3"/>
  <c r="AI24" i="3"/>
  <c r="AH24" i="3"/>
  <c r="I49" i="7"/>
  <c r="CH23" i="7"/>
  <c r="J32" i="4"/>
  <c r="CS6" i="4"/>
  <c r="CE5" i="4"/>
  <c r="BU5" i="4"/>
  <c r="I42" i="3"/>
  <c r="AE6" i="3"/>
  <c r="AD6" i="3"/>
  <c r="I56" i="3"/>
  <c r="AD20" i="3"/>
  <c r="AE20" i="3"/>
  <c r="BA15" i="9"/>
  <c r="BG15" i="9"/>
  <c r="DD10" i="4"/>
  <c r="K36" i="4"/>
  <c r="I29" i="8"/>
  <c r="J8" i="8"/>
  <c r="BA16" i="9"/>
  <c r="BG16" i="9"/>
  <c r="I50" i="3"/>
  <c r="AE14" i="3"/>
  <c r="AD14" i="3"/>
  <c r="AD9" i="3"/>
  <c r="I45" i="3"/>
  <c r="AE9" i="3"/>
  <c r="CS9" i="7"/>
  <c r="J35" i="7"/>
  <c r="CF11" i="4"/>
  <c r="CP11" i="4"/>
  <c r="DA10" i="7"/>
  <c r="CQ10" i="7"/>
  <c r="AZ8" i="9"/>
  <c r="AT8" i="9"/>
  <c r="I32" i="8"/>
  <c r="J11" i="8"/>
  <c r="CP7" i="7"/>
  <c r="CF7" i="7"/>
  <c r="I66" i="3"/>
  <c r="AE30" i="3"/>
  <c r="AD30" i="3"/>
  <c r="AE33" i="3"/>
  <c r="AD33" i="3"/>
  <c r="I69" i="3"/>
  <c r="J48" i="3"/>
  <c r="AH12" i="3"/>
  <c r="AI12" i="3"/>
  <c r="I45" i="7"/>
  <c r="CH19" i="7"/>
  <c r="I34" i="8"/>
  <c r="J13" i="8"/>
  <c r="L55" i="3"/>
  <c r="AQ19" i="3"/>
  <c r="AP19" i="3"/>
  <c r="H71" i="3"/>
  <c r="X34" i="3"/>
  <c r="X30" i="3"/>
  <c r="X26" i="3"/>
  <c r="X31" i="3"/>
  <c r="X27" i="3"/>
  <c r="X23" i="3"/>
  <c r="X19" i="3"/>
  <c r="X15" i="3"/>
  <c r="X11" i="3"/>
  <c r="X7" i="3"/>
  <c r="X32" i="3"/>
  <c r="X28" i="3"/>
  <c r="X24" i="3"/>
  <c r="X20" i="3"/>
  <c r="X16" i="3"/>
  <c r="X12" i="3"/>
  <c r="X8" i="3"/>
  <c r="X29" i="3"/>
  <c r="X17" i="3"/>
  <c r="X10" i="3"/>
  <c r="X5" i="3"/>
  <c r="R5" i="2"/>
  <c r="V37" i="3"/>
  <c r="X25" i="3"/>
  <c r="X21" i="3"/>
  <c r="X14" i="3"/>
  <c r="X18" i="3"/>
  <c r="X9" i="3"/>
  <c r="X33" i="3"/>
  <c r="X22" i="3"/>
  <c r="X13" i="3"/>
  <c r="X6" i="3"/>
  <c r="Z35" i="3"/>
  <c r="AD5" i="3"/>
  <c r="I41" i="3"/>
  <c r="CE11" i="7"/>
  <c r="BU11" i="7"/>
  <c r="AQ25" i="4"/>
  <c r="AR25" i="4"/>
  <c r="AN28" i="4" s="1"/>
  <c r="AP28" i="4" s="1"/>
  <c r="H44" i="4"/>
  <c r="BW18" i="4"/>
  <c r="AR25" i="7"/>
  <c r="AN28" i="7" s="1"/>
  <c r="AP28" i="7" s="1"/>
  <c r="AQ25" i="7"/>
  <c r="J67" i="3"/>
  <c r="AI31" i="3"/>
  <c r="AH31" i="3"/>
  <c r="DL20" i="4"/>
  <c r="DB20" i="4"/>
  <c r="CE22" i="7"/>
  <c r="BU22" i="7"/>
  <c r="I44" i="3"/>
  <c r="AE8" i="3"/>
  <c r="AD8" i="3"/>
  <c r="W35" i="3"/>
  <c r="G73" i="3"/>
  <c r="W37" i="3"/>
  <c r="CE20" i="7"/>
  <c r="BU20" i="7"/>
  <c r="I46" i="3"/>
  <c r="AE10" i="3"/>
  <c r="AD10" i="3"/>
  <c r="CP22" i="4"/>
  <c r="CF22" i="4"/>
  <c r="H39" i="4"/>
  <c r="BW13" i="4"/>
  <c r="AM11" i="3"/>
  <c r="K47" i="3"/>
  <c r="AL11" i="3"/>
  <c r="H50" i="7"/>
  <c r="BW24" i="7"/>
  <c r="CE15" i="7"/>
  <c r="BU15" i="7"/>
  <c r="P31" i="9"/>
  <c r="BC11" i="9"/>
  <c r="CP21" i="7"/>
  <c r="CF21" i="7"/>
  <c r="AZ6" i="9"/>
  <c r="AT6" i="9"/>
  <c r="I28" i="8"/>
  <c r="J7" i="8"/>
  <c r="I25" i="8"/>
  <c r="J4" i="8"/>
  <c r="I21" i="8"/>
  <c r="P34" i="9"/>
  <c r="BC14" i="9"/>
  <c r="I32" i="7"/>
  <c r="CH6" i="7"/>
  <c r="CQ16" i="7"/>
  <c r="DA16" i="7"/>
  <c r="EE9" i="4"/>
  <c r="DX9" i="4"/>
  <c r="N35" i="4" s="1"/>
  <c r="CQ23" i="4"/>
  <c r="DA23" i="4"/>
  <c r="P37" i="9"/>
  <c r="BC17" i="9"/>
  <c r="J42" i="4"/>
  <c r="CS16" i="4"/>
  <c r="O39" i="9"/>
  <c r="AV19" i="9"/>
  <c r="J52" i="3"/>
  <c r="AI16" i="3"/>
  <c r="AH16" i="3"/>
  <c r="H31" i="4"/>
  <c r="BJ25" i="4"/>
  <c r="BW5" i="4"/>
  <c r="EE12" i="4"/>
  <c r="DX12" i="4"/>
  <c r="N38" i="4" s="1"/>
  <c r="CH17" i="4"/>
  <c r="I43" i="4"/>
  <c r="AM20" i="9"/>
  <c r="O25" i="9"/>
  <c r="O29" i="9"/>
  <c r="AV9" i="9"/>
  <c r="P36" i="9"/>
  <c r="BC16" i="9"/>
  <c r="M6" i="2"/>
  <c r="M42" i="9"/>
  <c r="L8" i="2"/>
  <c r="CQ9" i="7"/>
  <c r="DA9" i="7"/>
  <c r="I37" i="4"/>
  <c r="CH11" i="4"/>
  <c r="J36" i="7"/>
  <c r="CS10" i="7"/>
  <c r="O28" i="9"/>
  <c r="AV8" i="9"/>
  <c r="AO5" i="9"/>
  <c r="I33" i="7"/>
  <c r="CH7" i="7"/>
  <c r="J26" i="8"/>
  <c r="K5" i="8"/>
  <c r="I43" i="7"/>
  <c r="CH17" i="7"/>
  <c r="H52" i="2"/>
  <c r="P7" i="2"/>
  <c r="K105" i="2"/>
  <c r="M7" i="2"/>
  <c r="F57" i="2"/>
  <c r="E66" i="2"/>
  <c r="BW20" i="7"/>
  <c r="H46" i="7"/>
  <c r="I61" i="3"/>
  <c r="AE25" i="3"/>
  <c r="AD25" i="3"/>
  <c r="DA24" i="4"/>
  <c r="CQ24" i="4"/>
  <c r="L40" i="4"/>
  <c r="DO14" i="4"/>
  <c r="N103" i="2"/>
  <c r="I107" i="2"/>
  <c r="I108" i="2" s="1"/>
  <c r="G53" i="2"/>
  <c r="M8" i="2"/>
  <c r="J8" i="2"/>
  <c r="I10" i="2"/>
  <c r="H41" i="7"/>
  <c r="BW15" i="7"/>
  <c r="BA11" i="9"/>
  <c r="BG11" i="9"/>
  <c r="O27" i="9"/>
  <c r="AV7" i="9"/>
  <c r="J57" i="3"/>
  <c r="AH21" i="3"/>
  <c r="AI21" i="3"/>
  <c r="O26" i="9"/>
  <c r="AV6" i="9"/>
  <c r="DA13" i="7"/>
  <c r="CQ13" i="7"/>
  <c r="DL19" i="4"/>
  <c r="DB19" i="4"/>
  <c r="J49" i="4"/>
  <c r="CS23" i="4"/>
  <c r="J68" i="3"/>
  <c r="AH32" i="3"/>
  <c r="AI32" i="3"/>
  <c r="BA17" i="9"/>
  <c r="BG17" i="9"/>
  <c r="BJ25" i="7"/>
  <c r="S37" i="3"/>
  <c r="DA16" i="4"/>
  <c r="CQ16" i="4"/>
  <c r="AT19" i="9"/>
  <c r="AZ19" i="9"/>
  <c r="BA12" i="9"/>
  <c r="BG12" i="9"/>
  <c r="M38" i="4"/>
  <c r="O38" i="4" s="1" a="1"/>
  <c r="O38" i="4" s="1"/>
  <c r="DZ12" i="4"/>
  <c r="CP17" i="4"/>
  <c r="CF17" i="4"/>
  <c r="AZ5" i="9"/>
  <c r="AT5" i="9"/>
  <c r="AZ9" i="9"/>
  <c r="AT9" i="9"/>
  <c r="K38" i="8"/>
  <c r="L17" i="8"/>
  <c r="J51" i="3"/>
  <c r="AI15" i="3"/>
  <c r="AH15" i="3"/>
  <c r="AI22" i="3"/>
  <c r="J58" i="3"/>
  <c r="AH22" i="3"/>
  <c r="G12" i="2"/>
  <c r="AD17" i="3"/>
  <c r="AE17" i="3"/>
  <c r="I53" i="3"/>
  <c r="P33" i="9"/>
  <c r="BC13" i="9"/>
  <c r="CQ5" i="7"/>
  <c r="DA5" i="7"/>
  <c r="CF15" i="4"/>
  <c r="CP15" i="4"/>
  <c r="CE8" i="7"/>
  <c r="BU8" i="7"/>
  <c r="AF22" i="9"/>
  <c r="AO20" i="9"/>
  <c r="N40" i="9"/>
  <c r="AI19" i="9"/>
  <c r="AI20" i="9"/>
  <c r="AI8" i="9"/>
  <c r="AI6" i="9"/>
  <c r="AI9" i="9"/>
  <c r="AI7" i="9"/>
  <c r="AI5" i="9"/>
  <c r="AI18" i="9"/>
  <c r="AI17" i="9"/>
  <c r="AI16" i="9"/>
  <c r="AI15" i="9"/>
  <c r="AI14" i="9"/>
  <c r="AI13" i="9"/>
  <c r="AI12" i="9"/>
  <c r="AI11" i="9"/>
  <c r="AI10" i="9"/>
  <c r="CF17" i="7"/>
  <c r="CP17" i="7"/>
  <c r="I52" i="2"/>
  <c r="M105" i="2"/>
  <c r="BA18" i="9"/>
  <c r="BG18" i="9"/>
  <c r="J30" i="8"/>
  <c r="K9" i="8"/>
  <c r="AA5" i="3"/>
  <c r="J40" i="7"/>
  <c r="CS14" i="7"/>
  <c r="I41" i="8"/>
  <c r="J20" i="8"/>
  <c r="M103" i="2"/>
  <c r="I50" i="2"/>
  <c r="S5" i="2"/>
  <c r="J34" i="4"/>
  <c r="CS8" i="4"/>
  <c r="I59" i="3"/>
  <c r="AE23" i="3"/>
  <c r="AD23" i="3"/>
  <c r="CS24" i="4"/>
  <c r="J50" i="4"/>
  <c r="DW14" i="4"/>
  <c r="DM14" i="4"/>
  <c r="AE18" i="3"/>
  <c r="I54" i="3"/>
  <c r="AD18" i="3"/>
  <c r="J104" i="2"/>
  <c r="H108" i="2"/>
  <c r="BA25" i="4"/>
  <c r="BB21" i="4"/>
  <c r="G51" i="4"/>
  <c r="AY27" i="4"/>
  <c r="G53" i="4" s="1"/>
  <c r="BB22" i="4"/>
  <c r="BB20" i="4"/>
  <c r="BB19" i="4"/>
  <c r="BB16" i="4"/>
  <c r="BB12" i="4"/>
  <c r="BB8" i="4"/>
  <c r="BB17" i="4"/>
  <c r="BB13" i="4"/>
  <c r="BB9" i="4"/>
  <c r="BB5" i="4"/>
  <c r="BB24" i="4"/>
  <c r="BB23" i="4"/>
  <c r="BB18" i="4"/>
  <c r="BB7" i="4"/>
  <c r="BB14" i="4"/>
  <c r="BB15" i="4"/>
  <c r="BB11" i="4"/>
  <c r="BB6" i="4"/>
  <c r="BB10" i="4"/>
  <c r="O6" i="2"/>
  <c r="I43" i="3"/>
  <c r="AE7" i="3"/>
  <c r="AD7" i="3"/>
  <c r="K18" i="8"/>
  <c r="J39" i="8"/>
  <c r="L6" i="8"/>
  <c r="K27" i="8"/>
  <c r="AZ7" i="9"/>
  <c r="AT7" i="9"/>
  <c r="I33" i="8"/>
  <c r="J12" i="8"/>
  <c r="DX7" i="4"/>
  <c r="N33" i="4" s="1"/>
  <c r="EE7" i="4"/>
  <c r="H44" i="7"/>
  <c r="BW18" i="7"/>
  <c r="H42" i="8"/>
  <c r="R9" i="2"/>
  <c r="CS13" i="7"/>
  <c r="J39" i="7"/>
  <c r="DD19" i="4"/>
  <c r="K45" i="4"/>
  <c r="BA10" i="9"/>
  <c r="BG10" i="9"/>
  <c r="CP21" i="4"/>
  <c r="CF21" i="4"/>
  <c r="L10" i="2"/>
  <c r="CF23" i="7"/>
  <c r="CP23" i="7"/>
  <c r="CQ6" i="4"/>
  <c r="DA6" i="4"/>
  <c r="P32" i="9"/>
  <c r="BC12" i="9"/>
  <c r="J15" i="8"/>
  <c r="I36" i="8"/>
  <c r="I37" i="8"/>
  <c r="J16" i="8"/>
  <c r="P35" i="9"/>
  <c r="BC15" i="9"/>
  <c r="DL10" i="4"/>
  <c r="DB10" i="4"/>
  <c r="K19" i="8"/>
  <c r="J40" i="8"/>
  <c r="L10" i="8"/>
  <c r="K31" i="8"/>
  <c r="BA13" i="9"/>
  <c r="BG13" i="9"/>
  <c r="AE34" i="3"/>
  <c r="I70" i="3"/>
  <c r="AD34" i="3"/>
  <c r="J31" i="7"/>
  <c r="CS5" i="7"/>
  <c r="AH28" i="3"/>
  <c r="J64" i="3"/>
  <c r="AI28" i="3"/>
  <c r="I62" i="3"/>
  <c r="AE26" i="3"/>
  <c r="AD26" i="3"/>
  <c r="I41" i="4"/>
  <c r="CH15" i="4"/>
  <c r="H34" i="7"/>
  <c r="BW8" i="7"/>
  <c r="CP19" i="7"/>
  <c r="CF19" i="7"/>
  <c r="BC25" i="7"/>
  <c r="AY28" i="7" s="1"/>
  <c r="BA28" i="7" s="1"/>
  <c r="BB25" i="7"/>
  <c r="J35" i="8" l="1"/>
  <c r="K14" i="8"/>
  <c r="O35" i="4" a="1"/>
  <c r="O35" i="4" s="1"/>
  <c r="EF9" i="4" s="1"/>
  <c r="DB12" i="7"/>
  <c r="DL12" i="7"/>
  <c r="O33" i="4" a="1"/>
  <c r="O33" i="4" s="1"/>
  <c r="DD12" i="7"/>
  <c r="K38" i="7"/>
  <c r="ED9" i="4"/>
  <c r="ED7" i="4"/>
  <c r="EF7" i="4"/>
  <c r="AI26" i="3"/>
  <c r="AH26" i="3"/>
  <c r="J62" i="3"/>
  <c r="BH13" i="9"/>
  <c r="BN13" i="9"/>
  <c r="BC25" i="4"/>
  <c r="AY28" i="4" s="1"/>
  <c r="BA28" i="4" s="1"/>
  <c r="BB25" i="4"/>
  <c r="J54" i="3"/>
  <c r="AI18" i="3"/>
  <c r="AH18" i="3"/>
  <c r="DX14" i="4"/>
  <c r="N40" i="4" s="1"/>
  <c r="EE14" i="4"/>
  <c r="BN18" i="9"/>
  <c r="BH18" i="9"/>
  <c r="CP8" i="7"/>
  <c r="CF8" i="7"/>
  <c r="K31" i="7"/>
  <c r="K58" i="3"/>
  <c r="AM22" i="3"/>
  <c r="AL22" i="3"/>
  <c r="P29" i="9"/>
  <c r="BC9" i="9"/>
  <c r="J43" i="4"/>
  <c r="CS17" i="4"/>
  <c r="BN12" i="9"/>
  <c r="BH12" i="9"/>
  <c r="K42" i="4"/>
  <c r="DD16" i="4"/>
  <c r="BH17" i="9"/>
  <c r="BN17" i="9"/>
  <c r="DW19" i="4"/>
  <c r="DM19" i="4"/>
  <c r="D112" i="2"/>
  <c r="DL24" i="4"/>
  <c r="DB24" i="4"/>
  <c r="DL9" i="7"/>
  <c r="DB9" i="7"/>
  <c r="DD23" i="4"/>
  <c r="K49" i="4"/>
  <c r="K42" i="7"/>
  <c r="DD16" i="7"/>
  <c r="K7" i="8"/>
  <c r="J28" i="8"/>
  <c r="J47" i="7"/>
  <c r="CS21" i="7"/>
  <c r="CH15" i="7"/>
  <c r="I41" i="7"/>
  <c r="L47" i="3"/>
  <c r="AQ11" i="3"/>
  <c r="AP11" i="3"/>
  <c r="L46" i="4"/>
  <c r="DO20" i="4"/>
  <c r="I37" i="7"/>
  <c r="CH11" i="7"/>
  <c r="AD35" i="3"/>
  <c r="AH5" i="3"/>
  <c r="J41" i="3"/>
  <c r="H73" i="3"/>
  <c r="M55" i="3"/>
  <c r="O55" i="3" s="1" a="1"/>
  <c r="O55" i="3" s="1"/>
  <c r="AU19" i="3"/>
  <c r="AT19" i="3"/>
  <c r="N55" i="3" s="1"/>
  <c r="K48" i="3"/>
  <c r="AM12" i="3"/>
  <c r="AL12" i="3"/>
  <c r="CS7" i="7"/>
  <c r="J33" i="7"/>
  <c r="P28" i="9"/>
  <c r="BC8" i="9"/>
  <c r="DA11" i="4"/>
  <c r="CQ11" i="4"/>
  <c r="K8" i="8"/>
  <c r="J29" i="8"/>
  <c r="BH15" i="9"/>
  <c r="BN15" i="9"/>
  <c r="BU25" i="4"/>
  <c r="I31" i="4"/>
  <c r="AH13" i="3"/>
  <c r="J49" i="3"/>
  <c r="AI13" i="3"/>
  <c r="Q34" i="9"/>
  <c r="BJ14" i="9"/>
  <c r="K34" i="4"/>
  <c r="DD8" i="4"/>
  <c r="CS23" i="7"/>
  <c r="J49" i="7"/>
  <c r="BN10" i="9"/>
  <c r="BH10" i="9"/>
  <c r="J33" i="8"/>
  <c r="K12" i="8"/>
  <c r="K64" i="3"/>
  <c r="AL28" i="3"/>
  <c r="AM28" i="3"/>
  <c r="J70" i="3"/>
  <c r="AI34" i="3"/>
  <c r="AH34" i="3"/>
  <c r="Q33" i="9"/>
  <c r="BJ13" i="9"/>
  <c r="K40" i="8"/>
  <c r="L19" i="8"/>
  <c r="DL6" i="4"/>
  <c r="DB6" i="4"/>
  <c r="H55" i="2"/>
  <c r="L12" i="2"/>
  <c r="N9" i="2"/>
  <c r="N7" i="2"/>
  <c r="N5" i="2"/>
  <c r="N10" i="2"/>
  <c r="N8" i="2"/>
  <c r="N6" i="2"/>
  <c r="BJ10" i="9"/>
  <c r="Q30" i="9"/>
  <c r="L18" i="8"/>
  <c r="K39" i="8"/>
  <c r="M104" i="2"/>
  <c r="I51" i="2"/>
  <c r="K20" i="8"/>
  <c r="J41" i="8"/>
  <c r="Q38" i="9"/>
  <c r="BJ18" i="9"/>
  <c r="DA15" i="4"/>
  <c r="CQ15" i="4"/>
  <c r="AH17" i="3"/>
  <c r="J53" i="3"/>
  <c r="AI17" i="3"/>
  <c r="BA9" i="9"/>
  <c r="BG9" i="9"/>
  <c r="CQ17" i="4"/>
  <c r="DA17" i="4"/>
  <c r="Q32" i="9"/>
  <c r="BJ12" i="9"/>
  <c r="DB16" i="4"/>
  <c r="DL16" i="4"/>
  <c r="Q37" i="9"/>
  <c r="BJ17" i="9"/>
  <c r="K39" i="7"/>
  <c r="DD13" i="7"/>
  <c r="J61" i="3"/>
  <c r="AI25" i="3"/>
  <c r="AH25" i="3"/>
  <c r="K26" i="8"/>
  <c r="L5" i="8"/>
  <c r="K35" i="7"/>
  <c r="DD9" i="7"/>
  <c r="O40" i="9"/>
  <c r="AP19" i="9"/>
  <c r="AP20" i="9"/>
  <c r="AP18" i="9"/>
  <c r="AP16" i="9"/>
  <c r="AP14" i="9"/>
  <c r="AP12" i="9"/>
  <c r="AP10" i="9"/>
  <c r="AP17" i="9"/>
  <c r="AP15" i="9"/>
  <c r="AP13" i="9"/>
  <c r="AP11" i="9"/>
  <c r="AP9" i="9"/>
  <c r="AP8" i="9"/>
  <c r="AP7" i="9"/>
  <c r="AP6" i="9"/>
  <c r="AP5" i="9"/>
  <c r="AM22" i="9"/>
  <c r="K52" i="3"/>
  <c r="AM16" i="3"/>
  <c r="AL16" i="3"/>
  <c r="I42" i="8"/>
  <c r="U9" i="2"/>
  <c r="V9" i="2" s="1"/>
  <c r="CQ21" i="7"/>
  <c r="DA21" i="7"/>
  <c r="CP15" i="7"/>
  <c r="CF15" i="7"/>
  <c r="CS22" i="4"/>
  <c r="J48" i="4"/>
  <c r="DM20" i="4"/>
  <c r="DW20" i="4"/>
  <c r="CP11" i="7"/>
  <c r="CF11" i="7"/>
  <c r="I71" i="3"/>
  <c r="AE35" i="3"/>
  <c r="AB34" i="3"/>
  <c r="AB30" i="3"/>
  <c r="AB26" i="3"/>
  <c r="Z37" i="3"/>
  <c r="AB31" i="3"/>
  <c r="AB27" i="3"/>
  <c r="AB23" i="3"/>
  <c r="AB19" i="3"/>
  <c r="AB15" i="3"/>
  <c r="AB11" i="3"/>
  <c r="AB7" i="3"/>
  <c r="AB32" i="3"/>
  <c r="AB28" i="3"/>
  <c r="AB24" i="3"/>
  <c r="AB20" i="3"/>
  <c r="AB16" i="3"/>
  <c r="AB12" i="3"/>
  <c r="AB8" i="3"/>
  <c r="AB25" i="3"/>
  <c r="AB18" i="3"/>
  <c r="AB9" i="3"/>
  <c r="AB22" i="3"/>
  <c r="AB13" i="3"/>
  <c r="AB6" i="3"/>
  <c r="U5" i="2"/>
  <c r="AB33" i="3"/>
  <c r="AB17" i="3"/>
  <c r="AB10" i="3"/>
  <c r="AB5" i="3"/>
  <c r="AB29" i="3"/>
  <c r="AB21" i="3"/>
  <c r="AB14" i="3"/>
  <c r="V5" i="2"/>
  <c r="J50" i="2"/>
  <c r="O103" i="2"/>
  <c r="J66" i="3"/>
  <c r="AI30" i="3"/>
  <c r="AH30" i="3"/>
  <c r="DA7" i="7"/>
  <c r="CQ7" i="7"/>
  <c r="BG8" i="9"/>
  <c r="BA8" i="9"/>
  <c r="J37" i="4"/>
  <c r="CS11" i="4"/>
  <c r="Q35" i="9"/>
  <c r="BJ15" i="9"/>
  <c r="AI6" i="3"/>
  <c r="AH6" i="3"/>
  <c r="J42" i="3"/>
  <c r="CP5" i="4"/>
  <c r="CF5" i="4"/>
  <c r="CH5" i="4" s="1"/>
  <c r="DA6" i="7"/>
  <c r="CQ6" i="7"/>
  <c r="CF18" i="7"/>
  <c r="CP18" i="7"/>
  <c r="CH13" i="4"/>
  <c r="I39" i="4"/>
  <c r="DB8" i="4"/>
  <c r="DL8" i="4"/>
  <c r="K40" i="7"/>
  <c r="DD14" i="7"/>
  <c r="P6" i="2"/>
  <c r="I44" i="4"/>
  <c r="CH18" i="4"/>
  <c r="K15" i="8"/>
  <c r="J36" i="8"/>
  <c r="DD6" i="4"/>
  <c r="K32" i="4"/>
  <c r="CS21" i="4"/>
  <c r="J47" i="4"/>
  <c r="J54" i="2"/>
  <c r="O106" i="2"/>
  <c r="P27" i="9"/>
  <c r="BC7" i="9"/>
  <c r="J43" i="3"/>
  <c r="AI7" i="3"/>
  <c r="AH7" i="3"/>
  <c r="K30" i="8"/>
  <c r="L9" i="8"/>
  <c r="CQ17" i="7"/>
  <c r="DA17" i="7"/>
  <c r="N42" i="9"/>
  <c r="AO22" i="9"/>
  <c r="O8" i="2"/>
  <c r="O10" i="2" s="1"/>
  <c r="P10" i="2" s="1"/>
  <c r="J41" i="4"/>
  <c r="CS15" i="4"/>
  <c r="M17" i="8"/>
  <c r="L38" i="8"/>
  <c r="P25" i="9"/>
  <c r="AT20" i="9"/>
  <c r="BA19" i="9"/>
  <c r="BG19" i="9"/>
  <c r="DL13" i="7"/>
  <c r="DB13" i="7"/>
  <c r="AL21" i="3"/>
  <c r="K57" i="3"/>
  <c r="AM21" i="3"/>
  <c r="BH11" i="9"/>
  <c r="BN11" i="9"/>
  <c r="G55" i="2"/>
  <c r="K10" i="2"/>
  <c r="K8" i="2"/>
  <c r="K6" i="2"/>
  <c r="I12" i="2"/>
  <c r="M10" i="2"/>
  <c r="K9" i="2"/>
  <c r="K7" i="2"/>
  <c r="K5" i="2"/>
  <c r="J10" i="2"/>
  <c r="H53" i="2"/>
  <c r="K107" i="2"/>
  <c r="K108" i="2" s="1"/>
  <c r="K4" i="8"/>
  <c r="J21" i="8"/>
  <c r="J25" i="8"/>
  <c r="P26" i="9"/>
  <c r="BC6" i="9"/>
  <c r="CQ22" i="4"/>
  <c r="DA22" i="4"/>
  <c r="I46" i="7"/>
  <c r="CH20" i="7"/>
  <c r="CH22" i="7"/>
  <c r="I48" i="7"/>
  <c r="AM31" i="3"/>
  <c r="AL31" i="3"/>
  <c r="K67" i="3"/>
  <c r="AE5" i="3"/>
  <c r="AA35" i="3"/>
  <c r="X35" i="3"/>
  <c r="K11" i="8"/>
  <c r="J32" i="8"/>
  <c r="DD10" i="7"/>
  <c r="K36" i="7"/>
  <c r="AH9" i="3"/>
  <c r="J45" i="3"/>
  <c r="AI9" i="3"/>
  <c r="BN16" i="9"/>
  <c r="BH16" i="9"/>
  <c r="J32" i="7"/>
  <c r="CS6" i="7"/>
  <c r="I44" i="7"/>
  <c r="CH18" i="7"/>
  <c r="CP24" i="7"/>
  <c r="CF24" i="7"/>
  <c r="CP13" i="4"/>
  <c r="CF13" i="4"/>
  <c r="S9" i="2"/>
  <c r="DB14" i="7"/>
  <c r="DL14" i="7"/>
  <c r="CF18" i="4"/>
  <c r="CP18" i="4"/>
  <c r="DW10" i="4"/>
  <c r="DM10" i="4"/>
  <c r="J45" i="7"/>
  <c r="CS19" i="7"/>
  <c r="DA19" i="7"/>
  <c r="CQ19" i="7"/>
  <c r="L31" i="8"/>
  <c r="M10" i="8"/>
  <c r="L36" i="4"/>
  <c r="DO10" i="4"/>
  <c r="J37" i="8"/>
  <c r="K16" i="8"/>
  <c r="DA23" i="7"/>
  <c r="CQ23" i="7"/>
  <c r="DA21" i="4"/>
  <c r="CQ21" i="4"/>
  <c r="BA7" i="9"/>
  <c r="BG7" i="9"/>
  <c r="L27" i="8"/>
  <c r="M6" i="8"/>
  <c r="L104" i="2"/>
  <c r="J108" i="2"/>
  <c r="M40" i="4"/>
  <c r="O40" i="4" s="1" a="1"/>
  <c r="O40" i="4" s="1"/>
  <c r="DZ14" i="4"/>
  <c r="AI23" i="3"/>
  <c r="AH23" i="3"/>
  <c r="J59" i="3"/>
  <c r="J43" i="7"/>
  <c r="CS17" i="7"/>
  <c r="CH8" i="7"/>
  <c r="I34" i="7"/>
  <c r="BU25" i="7"/>
  <c r="DL5" i="7"/>
  <c r="DB5" i="7"/>
  <c r="DD5" i="7" s="1"/>
  <c r="AM15" i="3"/>
  <c r="AL15" i="3"/>
  <c r="K51" i="3"/>
  <c r="BA5" i="9"/>
  <c r="BC5" i="9" s="1"/>
  <c r="BG5" i="9"/>
  <c r="ED12" i="4"/>
  <c r="EF12" i="4"/>
  <c r="P39" i="9"/>
  <c r="BC19" i="9"/>
  <c r="BL25" i="7"/>
  <c r="BM23" i="7"/>
  <c r="BM19" i="7"/>
  <c r="BM21" i="7"/>
  <c r="BM17" i="7"/>
  <c r="H51" i="7"/>
  <c r="BM24" i="7"/>
  <c r="BM13" i="7"/>
  <c r="BM18" i="7"/>
  <c r="BM14" i="7"/>
  <c r="BM11" i="7"/>
  <c r="BM9" i="7"/>
  <c r="BM6" i="7"/>
  <c r="BJ27" i="7"/>
  <c r="H53" i="7" s="1"/>
  <c r="BM20" i="7"/>
  <c r="BM16" i="7"/>
  <c r="BM10" i="7"/>
  <c r="BM7" i="7"/>
  <c r="BM8" i="7"/>
  <c r="BM22" i="7"/>
  <c r="BM15" i="7"/>
  <c r="BM12" i="7"/>
  <c r="BM5" i="7"/>
  <c r="R7" i="2"/>
  <c r="AL32" i="3"/>
  <c r="K68" i="3"/>
  <c r="AM32" i="3"/>
  <c r="DO19" i="4"/>
  <c r="L45" i="4"/>
  <c r="Q31" i="9"/>
  <c r="BJ11" i="9"/>
  <c r="K50" i="4"/>
  <c r="DD24" i="4"/>
  <c r="AH22" i="9"/>
  <c r="AV5" i="9"/>
  <c r="H51" i="4"/>
  <c r="BJ27" i="4"/>
  <c r="H53" i="4" s="1"/>
  <c r="BM24" i="4"/>
  <c r="BM20" i="4"/>
  <c r="BM21" i="4"/>
  <c r="BM23" i="4"/>
  <c r="BM15" i="4"/>
  <c r="BM11" i="4"/>
  <c r="BM7" i="4"/>
  <c r="BL25" i="4"/>
  <c r="BM16" i="4"/>
  <c r="BM12" i="4"/>
  <c r="BM8" i="4"/>
  <c r="BM22" i="4"/>
  <c r="BM19" i="4"/>
  <c r="BM17" i="4"/>
  <c r="BM6" i="4"/>
  <c r="BM5" i="4"/>
  <c r="BM10" i="4"/>
  <c r="BM9" i="4"/>
  <c r="BM18" i="4"/>
  <c r="BM14" i="4"/>
  <c r="BM13" i="4"/>
  <c r="R6" i="2"/>
  <c r="S6" i="2" s="1"/>
  <c r="DL23" i="4"/>
  <c r="DB23" i="4"/>
  <c r="DB16" i="7"/>
  <c r="DL16" i="7"/>
  <c r="BG6" i="9"/>
  <c r="BA6" i="9"/>
  <c r="AI10" i="3"/>
  <c r="AH10" i="3"/>
  <c r="J46" i="3"/>
  <c r="CP20" i="7"/>
  <c r="CF20" i="7"/>
  <c r="J44" i="3"/>
  <c r="AI8" i="3"/>
  <c r="AH8" i="3"/>
  <c r="CF22" i="7"/>
  <c r="CP22" i="7"/>
  <c r="J34" i="8"/>
  <c r="K13" i="8"/>
  <c r="J69" i="3"/>
  <c r="AI33" i="3"/>
  <c r="AH33" i="3"/>
  <c r="DL10" i="7"/>
  <c r="DB10" i="7"/>
  <c r="AI14" i="3"/>
  <c r="AH14" i="3"/>
  <c r="J50" i="3"/>
  <c r="Q36" i="9"/>
  <c r="BJ16" i="9"/>
  <c r="J56" i="3"/>
  <c r="AI20" i="3"/>
  <c r="AH20" i="3"/>
  <c r="AM24" i="3"/>
  <c r="K60" i="3"/>
  <c r="AL24" i="3"/>
  <c r="BN14" i="9"/>
  <c r="BH14" i="9"/>
  <c r="J65" i="3"/>
  <c r="AI29" i="3"/>
  <c r="AH29" i="3"/>
  <c r="I50" i="7"/>
  <c r="CH24" i="7"/>
  <c r="AM27" i="3"/>
  <c r="K63" i="3"/>
  <c r="AL27" i="3"/>
  <c r="L38" i="7" l="1"/>
  <c r="DO12" i="7"/>
  <c r="P8" i="2"/>
  <c r="K35" i="8"/>
  <c r="L14" i="8"/>
  <c r="DW12" i="7"/>
  <c r="DM12" i="7"/>
  <c r="AX19" i="3"/>
  <c r="AY19" i="3"/>
  <c r="EF14" i="4"/>
  <c r="ED14" i="4"/>
  <c r="L63" i="3"/>
  <c r="AQ27" i="3"/>
  <c r="AP27" i="3"/>
  <c r="K69" i="3"/>
  <c r="AM33" i="3"/>
  <c r="AL33" i="3"/>
  <c r="DW23" i="4"/>
  <c r="DM23" i="4"/>
  <c r="DA22" i="7"/>
  <c r="CQ22" i="7"/>
  <c r="AM10" i="3"/>
  <c r="K46" i="3"/>
  <c r="AL10" i="3"/>
  <c r="DM16" i="7"/>
  <c r="DW16" i="7"/>
  <c r="AP32" i="3"/>
  <c r="L68" i="3"/>
  <c r="AQ32" i="3"/>
  <c r="L60" i="3"/>
  <c r="AQ24" i="3"/>
  <c r="AP24" i="3"/>
  <c r="K56" i="3"/>
  <c r="AL20" i="3"/>
  <c r="AM20" i="3"/>
  <c r="L36" i="7"/>
  <c r="DO10" i="7"/>
  <c r="J48" i="7"/>
  <c r="CS22" i="7"/>
  <c r="J46" i="7"/>
  <c r="CS20" i="7"/>
  <c r="L42" i="7"/>
  <c r="DO16" i="7"/>
  <c r="O105" i="2"/>
  <c r="J52" i="2"/>
  <c r="S7" i="2"/>
  <c r="L51" i="3"/>
  <c r="AQ15" i="3"/>
  <c r="AP15" i="3"/>
  <c r="DW5" i="7"/>
  <c r="DM5" i="7"/>
  <c r="K59" i="3"/>
  <c r="AM23" i="3"/>
  <c r="AL23" i="3"/>
  <c r="BN7" i="9"/>
  <c r="BH7" i="9"/>
  <c r="DB21" i="4"/>
  <c r="DL21" i="4"/>
  <c r="DA18" i="4"/>
  <c r="CQ18" i="4"/>
  <c r="CQ24" i="7"/>
  <c r="DA24" i="7"/>
  <c r="DB22" i="4"/>
  <c r="DL22" i="4"/>
  <c r="BU11" i="9"/>
  <c r="BO11" i="9"/>
  <c r="L57" i="3"/>
  <c r="AP21" i="3"/>
  <c r="AQ21" i="3"/>
  <c r="BJ19" i="9"/>
  <c r="Q39" i="9"/>
  <c r="M107" i="2"/>
  <c r="M108" i="2" s="1"/>
  <c r="I53" i="2"/>
  <c r="K43" i="7"/>
  <c r="DD17" i="7"/>
  <c r="AM7" i="3"/>
  <c r="AL7" i="3"/>
  <c r="K43" i="3"/>
  <c r="K32" i="7"/>
  <c r="DD6" i="7"/>
  <c r="CQ5" i="4"/>
  <c r="DA5" i="4"/>
  <c r="DB7" i="7"/>
  <c r="DL7" i="7"/>
  <c r="I73" i="3"/>
  <c r="DX20" i="4"/>
  <c r="N46" i="4" s="1"/>
  <c r="EE20" i="4"/>
  <c r="K47" i="7"/>
  <c r="DD21" i="7"/>
  <c r="BN9" i="9"/>
  <c r="BH9" i="9"/>
  <c r="K53" i="3"/>
  <c r="AL17" i="3"/>
  <c r="AM17" i="3"/>
  <c r="BU10" i="9"/>
  <c r="BO10" i="9"/>
  <c r="K29" i="8"/>
  <c r="L8" i="8"/>
  <c r="DO9" i="7"/>
  <c r="L35" i="7"/>
  <c r="F112" i="2"/>
  <c r="DX19" i="4"/>
  <c r="N45" i="4" s="1"/>
  <c r="EE19" i="4"/>
  <c r="BU18" i="9"/>
  <c r="BO18" i="9"/>
  <c r="BN6" i="9"/>
  <c r="BH6" i="9"/>
  <c r="J51" i="2"/>
  <c r="O104" i="2"/>
  <c r="DW10" i="7"/>
  <c r="DM10" i="7"/>
  <c r="K34" i="8"/>
  <c r="L13" i="8"/>
  <c r="K44" i="3"/>
  <c r="AM8" i="3"/>
  <c r="AL8" i="3"/>
  <c r="DA20" i="7"/>
  <c r="CQ20" i="7"/>
  <c r="Q26" i="9"/>
  <c r="BJ6" i="9"/>
  <c r="DO23" i="4"/>
  <c r="L49" i="4"/>
  <c r="BN25" i="4"/>
  <c r="BJ28" i="4" s="1"/>
  <c r="BL28" i="4" s="1"/>
  <c r="BM25" i="4"/>
  <c r="BN25" i="7"/>
  <c r="BJ28" i="7" s="1"/>
  <c r="BL28" i="7" s="1"/>
  <c r="BM25" i="7"/>
  <c r="BN5" i="9"/>
  <c r="BH5" i="9"/>
  <c r="BW25" i="7"/>
  <c r="BX22" i="7"/>
  <c r="BX18" i="7"/>
  <c r="I51" i="7"/>
  <c r="BU27" i="7"/>
  <c r="I53" i="7" s="1"/>
  <c r="BX24" i="7"/>
  <c r="BX20" i="7"/>
  <c r="BX16" i="7"/>
  <c r="BX23" i="7"/>
  <c r="BX12" i="7"/>
  <c r="BX10" i="7"/>
  <c r="BX17" i="7"/>
  <c r="BX13" i="7"/>
  <c r="BX21" i="7"/>
  <c r="BX19" i="7"/>
  <c r="BX14" i="7"/>
  <c r="BX9" i="7"/>
  <c r="BX5" i="7"/>
  <c r="BX15" i="7"/>
  <c r="BX6" i="7"/>
  <c r="BX7" i="7"/>
  <c r="BX11" i="7"/>
  <c r="BX8" i="7"/>
  <c r="U7" i="2"/>
  <c r="N104" i="2"/>
  <c r="L108" i="2"/>
  <c r="Q27" i="9"/>
  <c r="BJ7" i="9"/>
  <c r="K49" i="7"/>
  <c r="DD23" i="7"/>
  <c r="DD19" i="7"/>
  <c r="K45" i="7"/>
  <c r="M36" i="4"/>
  <c r="DZ10" i="4"/>
  <c r="J44" i="4"/>
  <c r="CS18" i="4"/>
  <c r="J39" i="4"/>
  <c r="CS13" i="4"/>
  <c r="R36" i="9"/>
  <c r="BQ16" i="9"/>
  <c r="K45" i="3"/>
  <c r="AL9" i="3"/>
  <c r="AM9" i="3"/>
  <c r="K32" i="8"/>
  <c r="L11" i="8"/>
  <c r="K48" i="4"/>
  <c r="DD22" i="4"/>
  <c r="J42" i="8"/>
  <c r="X9" i="2"/>
  <c r="R31" i="9"/>
  <c r="BQ11" i="9"/>
  <c r="L39" i="7"/>
  <c r="DO13" i="7"/>
  <c r="N17" i="8"/>
  <c r="N38" i="8" s="1"/>
  <c r="M38" i="8"/>
  <c r="M9" i="8"/>
  <c r="L30" i="8"/>
  <c r="K36" i="8"/>
  <c r="L15" i="8"/>
  <c r="DL6" i="7"/>
  <c r="DB6" i="7"/>
  <c r="Q28" i="9"/>
  <c r="BJ8" i="9"/>
  <c r="K66" i="3"/>
  <c r="AM30" i="3"/>
  <c r="AL30" i="3"/>
  <c r="M46" i="4"/>
  <c r="O46" i="4" s="1" a="1"/>
  <c r="O46" i="4" s="1"/>
  <c r="DZ20" i="4"/>
  <c r="J41" i="7"/>
  <c r="CS15" i="7"/>
  <c r="K54" i="2"/>
  <c r="E115" i="2"/>
  <c r="Y9" i="2"/>
  <c r="Q29" i="9"/>
  <c r="BJ9" i="9"/>
  <c r="DD15" i="4"/>
  <c r="K41" i="4"/>
  <c r="L32" i="4"/>
  <c r="DO6" i="4"/>
  <c r="K33" i="8"/>
  <c r="L12" i="8"/>
  <c r="BU15" i="9"/>
  <c r="BO15" i="9"/>
  <c r="DD11" i="4"/>
  <c r="K37" i="4"/>
  <c r="AA37" i="3"/>
  <c r="K41" i="3"/>
  <c r="AL5" i="3"/>
  <c r="AH35" i="3"/>
  <c r="AI35" i="3" s="1"/>
  <c r="DW9" i="7"/>
  <c r="DM9" i="7"/>
  <c r="BU17" i="9"/>
  <c r="BO17" i="9"/>
  <c r="R32" i="9"/>
  <c r="BQ12" i="9"/>
  <c r="J34" i="7"/>
  <c r="CS8" i="7"/>
  <c r="CF25" i="7"/>
  <c r="K62" i="3"/>
  <c r="AM26" i="3"/>
  <c r="AL26" i="3"/>
  <c r="R34" i="9"/>
  <c r="BQ14" i="9"/>
  <c r="AM14" i="3"/>
  <c r="K50" i="3"/>
  <c r="AL14" i="3"/>
  <c r="Q25" i="9"/>
  <c r="BA20" i="9"/>
  <c r="BJ5" i="9"/>
  <c r="M27" i="8"/>
  <c r="N6" i="8"/>
  <c r="N27" i="8" s="1"/>
  <c r="DB23" i="7"/>
  <c r="DL23" i="7"/>
  <c r="DL19" i="7"/>
  <c r="DB19" i="7"/>
  <c r="DX10" i="4"/>
  <c r="N36" i="4" s="1"/>
  <c r="EE10" i="4"/>
  <c r="DM14" i="7"/>
  <c r="DW14" i="7"/>
  <c r="CQ13" i="4"/>
  <c r="DA13" i="4"/>
  <c r="BU16" i="9"/>
  <c r="BO16" i="9"/>
  <c r="L67" i="3"/>
  <c r="AQ31" i="3"/>
  <c r="AP31" i="3"/>
  <c r="K21" i="8"/>
  <c r="K25" i="8"/>
  <c r="L4" i="8"/>
  <c r="DM13" i="7"/>
  <c r="DW13" i="7"/>
  <c r="P40" i="9"/>
  <c r="AT22" i="9"/>
  <c r="AV22" i="9" s="1"/>
  <c r="AW20" i="9"/>
  <c r="AW19" i="9"/>
  <c r="AW18" i="9"/>
  <c r="BC20" i="9"/>
  <c r="AW9" i="9"/>
  <c r="AW7" i="9"/>
  <c r="AW5" i="9"/>
  <c r="AW8" i="9"/>
  <c r="AW6" i="9"/>
  <c r="AW17" i="9"/>
  <c r="AW16" i="9"/>
  <c r="AW15" i="9"/>
  <c r="AW14" i="9"/>
  <c r="AW13" i="9"/>
  <c r="AW12" i="9"/>
  <c r="AW11" i="9"/>
  <c r="AW10" i="9"/>
  <c r="DM8" i="4"/>
  <c r="DW8" i="4"/>
  <c r="CQ18" i="7"/>
  <c r="DA18" i="7"/>
  <c r="AM6" i="3"/>
  <c r="K42" i="3"/>
  <c r="AL6" i="3"/>
  <c r="BN8" i="9"/>
  <c r="BH8" i="9"/>
  <c r="J37" i="7"/>
  <c r="CS11" i="7"/>
  <c r="CQ15" i="7"/>
  <c r="DA15" i="7"/>
  <c r="O42" i="9"/>
  <c r="R8" i="2"/>
  <c r="R10" i="2" s="1"/>
  <c r="AV20" i="9"/>
  <c r="AM25" i="3"/>
  <c r="AL25" i="3"/>
  <c r="K61" i="3"/>
  <c r="DM16" i="4"/>
  <c r="DW16" i="4"/>
  <c r="DB17" i="4"/>
  <c r="DL17" i="4"/>
  <c r="DL15" i="4"/>
  <c r="DB15" i="4"/>
  <c r="K41" i="8"/>
  <c r="L20" i="8"/>
  <c r="DW6" i="4"/>
  <c r="DM6" i="4"/>
  <c r="K49" i="3"/>
  <c r="AL13" i="3"/>
  <c r="AM13" i="3"/>
  <c r="R35" i="9"/>
  <c r="BQ15" i="9"/>
  <c r="DL11" i="4"/>
  <c r="DB11" i="4"/>
  <c r="AF34" i="3"/>
  <c r="AF30" i="3"/>
  <c r="AF26" i="3"/>
  <c r="AF31" i="3"/>
  <c r="AF27" i="3"/>
  <c r="AF23" i="3"/>
  <c r="AF19" i="3"/>
  <c r="AF15" i="3"/>
  <c r="AF11" i="3"/>
  <c r="AF7" i="3"/>
  <c r="J71" i="3"/>
  <c r="AF32" i="3"/>
  <c r="AF28" i="3"/>
  <c r="AF24" i="3"/>
  <c r="AF20" i="3"/>
  <c r="AF16" i="3"/>
  <c r="AF12" i="3"/>
  <c r="AF8" i="3"/>
  <c r="AD37" i="3"/>
  <c r="AF17" i="3"/>
  <c r="AF10" i="3"/>
  <c r="AF5" i="3"/>
  <c r="AF33" i="3"/>
  <c r="AF21" i="3"/>
  <c r="AF14" i="3"/>
  <c r="AF29" i="3"/>
  <c r="AF18" i="3"/>
  <c r="AF9" i="3"/>
  <c r="X5" i="2"/>
  <c r="AF25" i="3"/>
  <c r="AF22" i="3"/>
  <c r="AF13" i="3"/>
  <c r="AF6" i="3"/>
  <c r="L50" i="4"/>
  <c r="DO24" i="4"/>
  <c r="R37" i="9"/>
  <c r="BQ17" i="9"/>
  <c r="BU12" i="9"/>
  <c r="BO12" i="9"/>
  <c r="CQ8" i="7"/>
  <c r="DA8" i="7"/>
  <c r="BU13" i="9"/>
  <c r="BO13" i="9"/>
  <c r="K65" i="3"/>
  <c r="AM29" i="3"/>
  <c r="AL29" i="3"/>
  <c r="BU14" i="9"/>
  <c r="BO14" i="9"/>
  <c r="L31" i="7"/>
  <c r="DO5" i="7"/>
  <c r="K47" i="4"/>
  <c r="DD21" i="4"/>
  <c r="K37" i="8"/>
  <c r="L16" i="8"/>
  <c r="M31" i="8"/>
  <c r="N10" i="8"/>
  <c r="N31" i="8" s="1"/>
  <c r="L40" i="7"/>
  <c r="DO14" i="7"/>
  <c r="J50" i="7"/>
  <c r="CS24" i="7"/>
  <c r="F66" i="2"/>
  <c r="G57" i="2"/>
  <c r="M12" i="2"/>
  <c r="J12" i="2"/>
  <c r="BN19" i="9"/>
  <c r="BH19" i="9"/>
  <c r="DB17" i="7"/>
  <c r="DL17" i="7"/>
  <c r="Q9" i="2"/>
  <c r="Q7" i="2"/>
  <c r="Q5" i="2"/>
  <c r="O12" i="2"/>
  <c r="P12" i="2" s="1"/>
  <c r="I55" i="2"/>
  <c r="Q10" i="2"/>
  <c r="Q8" i="2"/>
  <c r="Q6" i="2"/>
  <c r="L34" i="4"/>
  <c r="DO8" i="4"/>
  <c r="J44" i="7"/>
  <c r="CS18" i="7"/>
  <c r="CF25" i="4"/>
  <c r="J31" i="4"/>
  <c r="CS5" i="4"/>
  <c r="K33" i="7"/>
  <c r="DD7" i="7"/>
  <c r="AB35" i="3"/>
  <c r="K50" i="2"/>
  <c r="E112" i="2"/>
  <c r="Y5" i="2"/>
  <c r="DA11" i="7"/>
  <c r="CQ11" i="7"/>
  <c r="DL21" i="7"/>
  <c r="DB21" i="7"/>
  <c r="AQ16" i="3"/>
  <c r="AP16" i="3"/>
  <c r="L52" i="3"/>
  <c r="M5" i="8"/>
  <c r="L26" i="8"/>
  <c r="L42" i="4"/>
  <c r="DO16" i="4"/>
  <c r="K43" i="4"/>
  <c r="DD17" i="4"/>
  <c r="L39" i="8"/>
  <c r="M18" i="8"/>
  <c r="G66" i="2"/>
  <c r="H57" i="2"/>
  <c r="L40" i="8"/>
  <c r="M19" i="8"/>
  <c r="K70" i="3"/>
  <c r="AM34" i="3"/>
  <c r="AL34" i="3"/>
  <c r="AP28" i="3"/>
  <c r="L64" i="3"/>
  <c r="AQ28" i="3"/>
  <c r="R30" i="9"/>
  <c r="BQ10" i="9"/>
  <c r="BX23" i="4"/>
  <c r="BX19" i="4"/>
  <c r="BX24" i="4"/>
  <c r="BX20" i="4"/>
  <c r="BX22" i="4"/>
  <c r="BX18" i="4"/>
  <c r="BX14" i="4"/>
  <c r="BX10" i="4"/>
  <c r="BX6" i="4"/>
  <c r="BX15" i="4"/>
  <c r="BX11" i="4"/>
  <c r="BX7" i="4"/>
  <c r="BW25" i="4"/>
  <c r="BX16" i="4"/>
  <c r="I51" i="4"/>
  <c r="BU27" i="4"/>
  <c r="I53" i="4" s="1"/>
  <c r="BX21" i="4"/>
  <c r="BX13" i="4"/>
  <c r="BX8" i="4"/>
  <c r="BX5" i="4"/>
  <c r="BX17" i="4"/>
  <c r="BX12" i="4"/>
  <c r="BX9" i="4"/>
  <c r="U6" i="2"/>
  <c r="V6" i="2" s="1"/>
  <c r="L48" i="3"/>
  <c r="AP12" i="3"/>
  <c r="AQ12" i="3"/>
  <c r="AI5" i="3"/>
  <c r="M47" i="3"/>
  <c r="AU11" i="3"/>
  <c r="AT11" i="3"/>
  <c r="N47" i="3" s="1"/>
  <c r="K28" i="8"/>
  <c r="L7" i="8"/>
  <c r="DM24" i="4"/>
  <c r="DW24" i="4"/>
  <c r="M45" i="4"/>
  <c r="O45" i="4" s="1" a="1"/>
  <c r="O45" i="4" s="1"/>
  <c r="DZ19" i="4"/>
  <c r="L58" i="3"/>
  <c r="AQ22" i="3"/>
  <c r="AP22" i="3"/>
  <c r="CQ25" i="7"/>
  <c r="R38" i="9"/>
  <c r="BQ18" i="9"/>
  <c r="K54" i="3"/>
  <c r="AM18" i="3"/>
  <c r="AL18" i="3"/>
  <c r="R33" i="9"/>
  <c r="BQ13" i="9"/>
  <c r="O47" i="3" l="1" a="1"/>
  <c r="O47" i="3" s="1"/>
  <c r="O36" i="4" a="1"/>
  <c r="O36" i="4" s="1"/>
  <c r="M38" i="7"/>
  <c r="O38" i="7" s="1" a="1"/>
  <c r="O38" i="7" s="1"/>
  <c r="DZ12" i="7"/>
  <c r="EE12" i="7"/>
  <c r="DX12" i="7"/>
  <c r="N38" i="7" s="1"/>
  <c r="O38" i="8" a="1"/>
  <c r="O38" i="8" s="1"/>
  <c r="L35" i="8"/>
  <c r="M14" i="8"/>
  <c r="O31" i="8" a="1"/>
  <c r="O31" i="8" s="1"/>
  <c r="Q10" i="8" s="1"/>
  <c r="O27" i="8" a="1"/>
  <c r="O27" i="8" s="1"/>
  <c r="P6" i="8" s="1"/>
  <c r="AY11" i="3"/>
  <c r="AX11" i="3"/>
  <c r="EF10" i="4"/>
  <c r="ED10" i="4"/>
  <c r="EF19" i="4"/>
  <c r="ED19" i="4"/>
  <c r="ED20" i="4"/>
  <c r="EF20" i="4"/>
  <c r="Q17" i="8"/>
  <c r="P17" i="8"/>
  <c r="R12" i="2"/>
  <c r="T10" i="2"/>
  <c r="T8" i="2"/>
  <c r="T6" i="2"/>
  <c r="J55" i="2"/>
  <c r="T9" i="2"/>
  <c r="T7" i="2"/>
  <c r="T5" i="2"/>
  <c r="S10" i="2"/>
  <c r="Q6" i="8"/>
  <c r="K51" i="7"/>
  <c r="CQ27" i="7"/>
  <c r="K53" i="7" s="1"/>
  <c r="CS25" i="7"/>
  <c r="CT24" i="7"/>
  <c r="CT20" i="7"/>
  <c r="CT16" i="7"/>
  <c r="CT22" i="7"/>
  <c r="CT18" i="7"/>
  <c r="CT25" i="7"/>
  <c r="CT23" i="7"/>
  <c r="CT14" i="7"/>
  <c r="CT11" i="7"/>
  <c r="CT17" i="7"/>
  <c r="CT15" i="7"/>
  <c r="CT7" i="7"/>
  <c r="CT21" i="7"/>
  <c r="CT19" i="7"/>
  <c r="CT13" i="7"/>
  <c r="CT12" i="7"/>
  <c r="CT8" i="7"/>
  <c r="CT5" i="7"/>
  <c r="CT10" i="7"/>
  <c r="CT9" i="7"/>
  <c r="CT6" i="7"/>
  <c r="AA7" i="2"/>
  <c r="M7" i="8"/>
  <c r="L28" i="8"/>
  <c r="DW21" i="7"/>
  <c r="DM21" i="7"/>
  <c r="CI25" i="4"/>
  <c r="CI22" i="4"/>
  <c r="CH25" i="4"/>
  <c r="CI23" i="4"/>
  <c r="CI19" i="4"/>
  <c r="CI24" i="4"/>
  <c r="CI17" i="4"/>
  <c r="CI13" i="4"/>
  <c r="CI9" i="4"/>
  <c r="CI5" i="4"/>
  <c r="CI21" i="4"/>
  <c r="CI18" i="4"/>
  <c r="CI14" i="4"/>
  <c r="CI10" i="4"/>
  <c r="CI6" i="4"/>
  <c r="J51" i="4"/>
  <c r="CF27" i="4"/>
  <c r="J53" i="4" s="1"/>
  <c r="CI20" i="4"/>
  <c r="CI15" i="4"/>
  <c r="CI11" i="4"/>
  <c r="CI16" i="4"/>
  <c r="CI12" i="4"/>
  <c r="CI7" i="4"/>
  <c r="CI8" i="4"/>
  <c r="X6" i="2"/>
  <c r="R39" i="9"/>
  <c r="BQ19" i="9"/>
  <c r="DB8" i="7"/>
  <c r="DL8" i="7"/>
  <c r="G112" i="2"/>
  <c r="L50" i="2"/>
  <c r="L43" i="4"/>
  <c r="DO17" i="4"/>
  <c r="AQ25" i="3"/>
  <c r="AP25" i="3"/>
  <c r="L61" i="3"/>
  <c r="L42" i="3"/>
  <c r="AQ6" i="3"/>
  <c r="AP6" i="3"/>
  <c r="K44" i="7"/>
  <c r="DD18" i="7"/>
  <c r="P42" i="9"/>
  <c r="U8" i="2"/>
  <c r="V8" i="2" s="1"/>
  <c r="L21" i="8"/>
  <c r="L25" i="8"/>
  <c r="M4" i="8"/>
  <c r="DB13" i="4"/>
  <c r="DL13" i="4"/>
  <c r="DM23" i="7"/>
  <c r="DW23" i="7"/>
  <c r="L50" i="3"/>
  <c r="AQ14" i="3"/>
  <c r="AP14" i="3"/>
  <c r="J51" i="7"/>
  <c r="CH25" i="7"/>
  <c r="CI21" i="7"/>
  <c r="CI17" i="7"/>
  <c r="CI23" i="7"/>
  <c r="CI19" i="7"/>
  <c r="CI24" i="7"/>
  <c r="CI16" i="7"/>
  <c r="CI15" i="7"/>
  <c r="CI9" i="7"/>
  <c r="CI18" i="7"/>
  <c r="CI12" i="7"/>
  <c r="CF27" i="7"/>
  <c r="J53" i="7" s="1"/>
  <c r="CI25" i="7"/>
  <c r="CI22" i="7"/>
  <c r="CI10" i="7"/>
  <c r="CI8" i="7"/>
  <c r="CI5" i="7"/>
  <c r="CI20" i="7"/>
  <c r="CI14" i="7"/>
  <c r="CI6" i="7"/>
  <c r="CI13" i="7"/>
  <c r="CI11" i="7"/>
  <c r="CI7" i="7"/>
  <c r="X7" i="2"/>
  <c r="DX9" i="7"/>
  <c r="N35" i="7" s="1"/>
  <c r="EE9" i="7"/>
  <c r="L41" i="3"/>
  <c r="AP5" i="3"/>
  <c r="AQ5" i="3" s="1"/>
  <c r="AL35" i="3"/>
  <c r="AM35" i="3" s="1"/>
  <c r="L32" i="7"/>
  <c r="DO6" i="7"/>
  <c r="G115" i="2"/>
  <c r="L54" i="2"/>
  <c r="L32" i="8"/>
  <c r="M11" i="8"/>
  <c r="D113" i="2"/>
  <c r="N108" i="2"/>
  <c r="K46" i="7"/>
  <c r="DD20" i="7"/>
  <c r="DX10" i="7"/>
  <c r="N36" i="7" s="1"/>
  <c r="EE10" i="7"/>
  <c r="CB18" i="9"/>
  <c r="CC18" i="9" s="1"/>
  <c r="U38" i="9" s="1"/>
  <c r="BV18" i="9"/>
  <c r="H112" i="2"/>
  <c r="R29" i="9"/>
  <c r="BQ9" i="9"/>
  <c r="K31" i="4"/>
  <c r="CQ25" i="4"/>
  <c r="L43" i="3"/>
  <c r="AQ7" i="3"/>
  <c r="AP7" i="3"/>
  <c r="S8" i="2"/>
  <c r="S31" i="9"/>
  <c r="BX11" i="9"/>
  <c r="DB24" i="7"/>
  <c r="DL24" i="7"/>
  <c r="DM21" i="4"/>
  <c r="DW21" i="4"/>
  <c r="L59" i="3"/>
  <c r="AQ23" i="3"/>
  <c r="AP23" i="3"/>
  <c r="DX5" i="7"/>
  <c r="EE5" i="7"/>
  <c r="M68" i="3"/>
  <c r="O68" i="3" s="1" a="1"/>
  <c r="O68" i="3" s="1"/>
  <c r="AT32" i="3"/>
  <c r="N68" i="3" s="1"/>
  <c r="AU32" i="3"/>
  <c r="M49" i="4"/>
  <c r="DZ23" i="4"/>
  <c r="L37" i="8"/>
  <c r="M16" i="8"/>
  <c r="K34" i="7"/>
  <c r="DD8" i="7"/>
  <c r="M32" i="4"/>
  <c r="DZ6" i="4"/>
  <c r="L41" i="4"/>
  <c r="DO15" i="4"/>
  <c r="EE16" i="4"/>
  <c r="DX16" i="4"/>
  <c r="N42" i="4" s="1"/>
  <c r="EE8" i="4"/>
  <c r="DX8" i="4"/>
  <c r="N34" i="4" s="1"/>
  <c r="K39" i="4"/>
  <c r="DD13" i="4"/>
  <c r="L49" i="7"/>
  <c r="DO23" i="7"/>
  <c r="Q40" i="9"/>
  <c r="BD20" i="9"/>
  <c r="BD17" i="9"/>
  <c r="BD15" i="9"/>
  <c r="BD13" i="9"/>
  <c r="BD11" i="9"/>
  <c r="BA22" i="9"/>
  <c r="BD18" i="9"/>
  <c r="BD16" i="9"/>
  <c r="BD14" i="9"/>
  <c r="BD12" i="9"/>
  <c r="BD10" i="9"/>
  <c r="BD19" i="9"/>
  <c r="BD9" i="9"/>
  <c r="BD8" i="9"/>
  <c r="BD7" i="9"/>
  <c r="BD6" i="9"/>
  <c r="BD5" i="9"/>
  <c r="AQ26" i="3"/>
  <c r="L62" i="3"/>
  <c r="AP26" i="3"/>
  <c r="BX17" i="9"/>
  <c r="S37" i="9"/>
  <c r="S35" i="9"/>
  <c r="BX15" i="9"/>
  <c r="DM6" i="7"/>
  <c r="DW6" i="7"/>
  <c r="N9" i="8"/>
  <c r="N30" i="8" s="1"/>
  <c r="M30" i="8"/>
  <c r="E114" i="2"/>
  <c r="Y7" i="2"/>
  <c r="K52" i="2"/>
  <c r="DB20" i="7"/>
  <c r="DL20" i="7"/>
  <c r="M13" i="8"/>
  <c r="L34" i="8"/>
  <c r="R26" i="9"/>
  <c r="BQ6" i="9"/>
  <c r="S30" i="9"/>
  <c r="BX10" i="9"/>
  <c r="BU9" i="9"/>
  <c r="BO9" i="9"/>
  <c r="DM7" i="7"/>
  <c r="DW7" i="7"/>
  <c r="CB11" i="9"/>
  <c r="CC11" i="9" s="1"/>
  <c r="U31" i="9" s="1"/>
  <c r="BV11" i="9"/>
  <c r="K50" i="7"/>
  <c r="DD24" i="7"/>
  <c r="L47" i="4"/>
  <c r="DO21" i="4"/>
  <c r="M51" i="3"/>
  <c r="O51" i="3" s="1" a="1"/>
  <c r="O51" i="3" s="1"/>
  <c r="AU15" i="3"/>
  <c r="AT15" i="3"/>
  <c r="N51" i="3" s="1"/>
  <c r="L56" i="3"/>
  <c r="AQ20" i="3"/>
  <c r="AP20" i="3"/>
  <c r="EE16" i="7"/>
  <c r="DX16" i="7"/>
  <c r="N42" i="7" s="1"/>
  <c r="DX23" i="4"/>
  <c r="N49" i="4" s="1"/>
  <c r="EE23" i="4"/>
  <c r="M63" i="3"/>
  <c r="AU27" i="3"/>
  <c r="AT27" i="3"/>
  <c r="N63" i="3" s="1"/>
  <c r="BY25" i="4"/>
  <c r="BU28" i="4" s="1"/>
  <c r="BW28" i="4" s="1"/>
  <c r="BX25" i="4"/>
  <c r="M52" i="3"/>
  <c r="AU16" i="3"/>
  <c r="AT16" i="3"/>
  <c r="N52" i="3" s="1"/>
  <c r="K37" i="7"/>
  <c r="DD11" i="7"/>
  <c r="H66" i="2"/>
  <c r="I57" i="2"/>
  <c r="S12" i="2"/>
  <c r="BU19" i="9"/>
  <c r="BO19" i="9"/>
  <c r="S34" i="9"/>
  <c r="BX14" i="9"/>
  <c r="DX24" i="4"/>
  <c r="N50" i="4" s="1"/>
  <c r="EE24" i="4"/>
  <c r="M64" i="3"/>
  <c r="O64" i="3" s="1" a="1"/>
  <c r="O64" i="3" s="1"/>
  <c r="AT28" i="3"/>
  <c r="N64" i="3" s="1"/>
  <c r="AU28" i="3"/>
  <c r="M40" i="8"/>
  <c r="N19" i="8"/>
  <c r="N40" i="8" s="1"/>
  <c r="DB11" i="7"/>
  <c r="DL11" i="7"/>
  <c r="DW17" i="7"/>
  <c r="DM17" i="7"/>
  <c r="BV14" i="9"/>
  <c r="CB14" i="9"/>
  <c r="CC14" i="9" s="1"/>
  <c r="U34" i="9" s="1"/>
  <c r="BX13" i="9"/>
  <c r="S33" i="9"/>
  <c r="S32" i="9"/>
  <c r="BX12" i="9"/>
  <c r="J73" i="3"/>
  <c r="L37" i="4"/>
  <c r="DO11" i="4"/>
  <c r="DX6" i="4"/>
  <c r="N32" i="4" s="1"/>
  <c r="EE6" i="4"/>
  <c r="DM15" i="4"/>
  <c r="DW15" i="4"/>
  <c r="M42" i="4"/>
  <c r="O42" i="4" s="1" a="1"/>
  <c r="O42" i="4" s="1"/>
  <c r="DZ16" i="4"/>
  <c r="DB15" i="7"/>
  <c r="DL15" i="7"/>
  <c r="R28" i="9"/>
  <c r="BQ8" i="9"/>
  <c r="M34" i="4"/>
  <c r="O34" i="4" s="1" a="1"/>
  <c r="O34" i="4" s="1"/>
  <c r="DZ8" i="4"/>
  <c r="DX13" i="7"/>
  <c r="N39" i="7" s="1"/>
  <c r="EE13" i="7"/>
  <c r="K42" i="8"/>
  <c r="AA9" i="2"/>
  <c r="AB9" i="2" s="1"/>
  <c r="S36" i="9"/>
  <c r="BX16" i="9"/>
  <c r="EE14" i="7"/>
  <c r="DX14" i="7"/>
  <c r="N40" i="7" s="1"/>
  <c r="L45" i="7"/>
  <c r="DO19" i="7"/>
  <c r="CB17" i="9"/>
  <c r="CC17" i="9" s="1"/>
  <c r="U37" i="9" s="1"/>
  <c r="BV17" i="9"/>
  <c r="AM5" i="3"/>
  <c r="CB15" i="9"/>
  <c r="CC15" i="9" s="1"/>
  <c r="U35" i="9" s="1"/>
  <c r="BV15" i="9"/>
  <c r="L36" i="8"/>
  <c r="M15" i="8"/>
  <c r="R25" i="9"/>
  <c r="BH20" i="9"/>
  <c r="L44" i="3"/>
  <c r="AQ8" i="3"/>
  <c r="AP8" i="3"/>
  <c r="BO6" i="9"/>
  <c r="BU6" i="9"/>
  <c r="BV10" i="9"/>
  <c r="CB10" i="9"/>
  <c r="CC10" i="9" s="1"/>
  <c r="U30" i="9" s="1"/>
  <c r="L53" i="3"/>
  <c r="AP17" i="3"/>
  <c r="AQ17" i="3"/>
  <c r="L33" i="7"/>
  <c r="DO7" i="7"/>
  <c r="M57" i="3"/>
  <c r="AT21" i="3"/>
  <c r="N57" i="3" s="1"/>
  <c r="AU21" i="3"/>
  <c r="DW22" i="4"/>
  <c r="DM22" i="4"/>
  <c r="K44" i="4"/>
  <c r="DD18" i="4"/>
  <c r="BQ7" i="9"/>
  <c r="R27" i="9"/>
  <c r="M42" i="7"/>
  <c r="O42" i="7" s="1" a="1"/>
  <c r="O42" i="7" s="1"/>
  <c r="DZ16" i="7"/>
  <c r="K48" i="7"/>
  <c r="DD22" i="7"/>
  <c r="AQ33" i="3"/>
  <c r="L69" i="3"/>
  <c r="AP33" i="3"/>
  <c r="M58" i="3"/>
  <c r="AU22" i="3"/>
  <c r="AT22" i="3"/>
  <c r="N58" i="3" s="1"/>
  <c r="E113" i="2"/>
  <c r="K51" i="2"/>
  <c r="Y6" i="2"/>
  <c r="L54" i="3"/>
  <c r="AQ18" i="3"/>
  <c r="AP18" i="3"/>
  <c r="M50" i="4"/>
  <c r="O50" i="4" s="1" a="1"/>
  <c r="O50" i="4" s="1"/>
  <c r="DZ24" i="4"/>
  <c r="M48" i="3"/>
  <c r="O48" i="3" s="1" a="1"/>
  <c r="O48" i="3" s="1"/>
  <c r="AU12" i="3"/>
  <c r="AT12" i="3"/>
  <c r="N48" i="3" s="1"/>
  <c r="L70" i="3"/>
  <c r="AQ34" i="3"/>
  <c r="AP34" i="3"/>
  <c r="M39" i="8"/>
  <c r="N18" i="8"/>
  <c r="N39" i="8" s="1"/>
  <c r="M26" i="8"/>
  <c r="O26" i="8" s="1" a="1"/>
  <c r="O26" i="8" s="1"/>
  <c r="N5" i="8"/>
  <c r="N26" i="8" s="1"/>
  <c r="DO21" i="7"/>
  <c r="L47" i="7"/>
  <c r="U10" i="2"/>
  <c r="V10" i="2" s="1"/>
  <c r="DO17" i="7"/>
  <c r="L43" i="7"/>
  <c r="AQ29" i="3"/>
  <c r="AP29" i="3"/>
  <c r="L65" i="3"/>
  <c r="CB13" i="9"/>
  <c r="CC13" i="9" s="1"/>
  <c r="U33" i="9" s="1"/>
  <c r="BV13" i="9"/>
  <c r="BV12" i="9"/>
  <c r="CB12" i="9"/>
  <c r="CC12" i="9" s="1"/>
  <c r="U32" i="9" s="1"/>
  <c r="AF35" i="3"/>
  <c r="DM11" i="4"/>
  <c r="DW11" i="4"/>
  <c r="L49" i="3"/>
  <c r="AP13" i="3"/>
  <c r="AQ13" i="3"/>
  <c r="L41" i="8"/>
  <c r="M20" i="8"/>
  <c r="DW17" i="4"/>
  <c r="DM17" i="4"/>
  <c r="J53" i="2"/>
  <c r="O107" i="2"/>
  <c r="O108" i="2" s="1"/>
  <c r="DD15" i="7"/>
  <c r="K41" i="7"/>
  <c r="BO8" i="9"/>
  <c r="BU8" i="9"/>
  <c r="DL18" i="7"/>
  <c r="DB18" i="7"/>
  <c r="M39" i="7"/>
  <c r="O39" i="7" s="1" a="1"/>
  <c r="O39" i="7" s="1"/>
  <c r="DZ13" i="7"/>
  <c r="M67" i="3"/>
  <c r="O67" i="3" s="1" a="1"/>
  <c r="O67" i="3" s="1"/>
  <c r="AU31" i="3"/>
  <c r="AT31" i="3"/>
  <c r="N67" i="3" s="1"/>
  <c r="BV16" i="9"/>
  <c r="CB16" i="9"/>
  <c r="CC16" i="9" s="1"/>
  <c r="U36" i="9" s="1"/>
  <c r="M40" i="7"/>
  <c r="O40" i="7" s="1" a="1"/>
  <c r="O40" i="7" s="1"/>
  <c r="DZ14" i="7"/>
  <c r="DM19" i="7"/>
  <c r="DW19" i="7"/>
  <c r="M35" i="7"/>
  <c r="O35" i="7" s="1" a="1"/>
  <c r="O35" i="7" s="1"/>
  <c r="DZ9" i="7"/>
  <c r="AJ34" i="3"/>
  <c r="AJ30" i="3"/>
  <c r="AJ26" i="3"/>
  <c r="K71" i="3"/>
  <c r="AH37" i="3"/>
  <c r="AJ31" i="3"/>
  <c r="AJ27" i="3"/>
  <c r="AJ23" i="3"/>
  <c r="AJ19" i="3"/>
  <c r="AJ15" i="3"/>
  <c r="AJ11" i="3"/>
  <c r="AJ7" i="3"/>
  <c r="AJ32" i="3"/>
  <c r="AJ28" i="3"/>
  <c r="AJ24" i="3"/>
  <c r="AJ20" i="3"/>
  <c r="AJ16" i="3"/>
  <c r="AJ12" i="3"/>
  <c r="AJ8" i="3"/>
  <c r="AJ33" i="3"/>
  <c r="AJ18" i="3"/>
  <c r="AJ9" i="3"/>
  <c r="AJ29" i="3"/>
  <c r="AJ22" i="3"/>
  <c r="AJ13" i="3"/>
  <c r="AJ6" i="3"/>
  <c r="AJ25" i="3"/>
  <c r="AJ17" i="3"/>
  <c r="AJ10" i="3"/>
  <c r="AJ5" i="3"/>
  <c r="AJ21" i="3"/>
  <c r="AJ14" i="3"/>
  <c r="AA5" i="2"/>
  <c r="L33" i="8"/>
  <c r="M12" i="8"/>
  <c r="AQ30" i="3"/>
  <c r="AP30" i="3"/>
  <c r="L66" i="3"/>
  <c r="L45" i="3"/>
  <c r="AP9" i="3"/>
  <c r="AQ9" i="3"/>
  <c r="BY25" i="7"/>
  <c r="BU28" i="7" s="1"/>
  <c r="BW28" i="7" s="1"/>
  <c r="BX25" i="7"/>
  <c r="BU5" i="9"/>
  <c r="BO5" i="9"/>
  <c r="M36" i="7"/>
  <c r="O36" i="7" s="1" a="1"/>
  <c r="O36" i="7" s="1"/>
  <c r="DZ10" i="7"/>
  <c r="S38" i="9"/>
  <c r="BX18" i="9"/>
  <c r="L29" i="8"/>
  <c r="M8" i="8"/>
  <c r="AE37" i="3"/>
  <c r="DB5" i="4"/>
  <c r="DD5" i="4" s="1"/>
  <c r="DL5" i="4"/>
  <c r="O57" i="3" a="1"/>
  <c r="O57" i="3" s="1"/>
  <c r="DO22" i="4"/>
  <c r="L48" i="4"/>
  <c r="DL18" i="4"/>
  <c r="DB18" i="4"/>
  <c r="BU7" i="9"/>
  <c r="BO7" i="9"/>
  <c r="M31" i="7"/>
  <c r="DZ5" i="7"/>
  <c r="V7" i="2"/>
  <c r="M60" i="3"/>
  <c r="AU24" i="3"/>
  <c r="AT24" i="3"/>
  <c r="N60" i="3" s="1"/>
  <c r="L46" i="3"/>
  <c r="AQ10" i="3"/>
  <c r="AP10" i="3"/>
  <c r="DL22" i="7"/>
  <c r="DB22" i="7"/>
  <c r="EF12" i="7" l="1"/>
  <c r="ED12" i="7"/>
  <c r="O40" i="8" a="1"/>
  <c r="O40" i="8" s="1"/>
  <c r="O49" i="4" a="1"/>
  <c r="O49" i="4" s="1"/>
  <c r="O60" i="3" a="1"/>
  <c r="O60" i="3" s="1"/>
  <c r="O39" i="8" a="1"/>
  <c r="O39" i="8" s="1"/>
  <c r="O52" i="3" a="1"/>
  <c r="O52" i="3" s="1"/>
  <c r="O58" i="3" a="1"/>
  <c r="O58" i="3" s="1"/>
  <c r="O63" i="3" a="1"/>
  <c r="O63" i="3" s="1"/>
  <c r="O30" i="8" a="1"/>
  <c r="O30" i="8" s="1"/>
  <c r="O32" i="4" a="1"/>
  <c r="O32" i="4" s="1"/>
  <c r="EF6" i="4" s="1"/>
  <c r="P10" i="8"/>
  <c r="N14" i="8"/>
  <c r="N35" i="8" s="1"/>
  <c r="M35" i="8"/>
  <c r="O35" i="8" s="1" a="1"/>
  <c r="O35" i="8" s="1"/>
  <c r="ED10" i="7"/>
  <c r="EF10" i="7"/>
  <c r="AX24" i="3"/>
  <c r="AY24" i="3"/>
  <c r="AX31" i="3"/>
  <c r="AY31" i="3"/>
  <c r="P19" i="8"/>
  <c r="Q19" i="8"/>
  <c r="AY15" i="3"/>
  <c r="AX15" i="3"/>
  <c r="EF23" i="4"/>
  <c r="ED23" i="4"/>
  <c r="Q18" i="8"/>
  <c r="P18" i="8"/>
  <c r="ED24" i="4"/>
  <c r="EF24" i="4"/>
  <c r="EF16" i="7"/>
  <c r="ED16" i="7"/>
  <c r="ED16" i="4"/>
  <c r="EF16" i="4"/>
  <c r="AX16" i="3"/>
  <c r="AY16" i="3"/>
  <c r="ED13" i="7"/>
  <c r="EF13" i="7"/>
  <c r="AY22" i="3"/>
  <c r="AX22" i="3"/>
  <c r="AX27" i="3"/>
  <c r="AY27" i="3"/>
  <c r="Q9" i="8"/>
  <c r="P9" i="8"/>
  <c r="ED6" i="4"/>
  <c r="EF9" i="7"/>
  <c r="ED9" i="7"/>
  <c r="ED14" i="7"/>
  <c r="EF14" i="7"/>
  <c r="Q5" i="8"/>
  <c r="P5" i="8"/>
  <c r="AX12" i="3"/>
  <c r="AY12" i="3"/>
  <c r="ED8" i="4"/>
  <c r="EF8" i="4"/>
  <c r="AY28" i="3"/>
  <c r="AX28" i="3"/>
  <c r="AY32" i="3"/>
  <c r="AX32" i="3"/>
  <c r="BO20" i="9"/>
  <c r="S25" i="9"/>
  <c r="I112" i="2"/>
  <c r="M50" i="2"/>
  <c r="DX19" i="7"/>
  <c r="N45" i="7" s="1"/>
  <c r="EE19" i="7"/>
  <c r="DM18" i="7"/>
  <c r="DW18" i="7"/>
  <c r="M46" i="3"/>
  <c r="AU10" i="3"/>
  <c r="AT10" i="3"/>
  <c r="N46" i="3" s="1"/>
  <c r="DO18" i="4"/>
  <c r="L44" i="4"/>
  <c r="CB5" i="9"/>
  <c r="CC5" i="9" s="1"/>
  <c r="BV5" i="9"/>
  <c r="BX5" i="9" s="1"/>
  <c r="K73" i="3"/>
  <c r="AO35" i="3"/>
  <c r="M45" i="7"/>
  <c r="O45" i="7" s="1" a="1"/>
  <c r="O45" i="7" s="1"/>
  <c r="DZ19" i="7"/>
  <c r="T36" i="9"/>
  <c r="V36" i="9" s="1" a="1"/>
  <c r="V36" i="9" s="1"/>
  <c r="CE16" i="9"/>
  <c r="CB8" i="9"/>
  <c r="CC8" i="9" s="1"/>
  <c r="U28" i="9" s="1"/>
  <c r="BV8" i="9"/>
  <c r="EE17" i="4"/>
  <c r="DX17" i="4"/>
  <c r="N43" i="4" s="1"/>
  <c r="AT13" i="3"/>
  <c r="N49" i="3" s="1"/>
  <c r="AU13" i="3"/>
  <c r="M49" i="3"/>
  <c r="M44" i="3"/>
  <c r="AU8" i="3"/>
  <c r="AT8" i="3"/>
  <c r="N44" i="3" s="1"/>
  <c r="BH22" i="9"/>
  <c r="BQ20" i="9"/>
  <c r="R40" i="9"/>
  <c r="BK19" i="9"/>
  <c r="BK20" i="9"/>
  <c r="BK8" i="9"/>
  <c r="BK6" i="9"/>
  <c r="BK9" i="9"/>
  <c r="BK7" i="9"/>
  <c r="BK5" i="9"/>
  <c r="BK17" i="9"/>
  <c r="BK16" i="9"/>
  <c r="BK15" i="9"/>
  <c r="BK14" i="9"/>
  <c r="BK13" i="9"/>
  <c r="BK12" i="9"/>
  <c r="BK11" i="9"/>
  <c r="BK10" i="9"/>
  <c r="BK18" i="9"/>
  <c r="T35" i="9"/>
  <c r="V35" i="9" s="1" a="1"/>
  <c r="V35" i="9" s="1"/>
  <c r="CE15" i="9"/>
  <c r="L41" i="7"/>
  <c r="DO15" i="7"/>
  <c r="M41" i="4"/>
  <c r="DZ15" i="4"/>
  <c r="T34" i="9"/>
  <c r="V34" i="9" s="1" a="1"/>
  <c r="V34" i="9" s="1"/>
  <c r="CE14" i="9"/>
  <c r="L37" i="7"/>
  <c r="DO11" i="7"/>
  <c r="M33" i="7"/>
  <c r="DZ7" i="7"/>
  <c r="M34" i="8"/>
  <c r="O34" i="8" s="1" a="1"/>
  <c r="O34" i="8" s="1"/>
  <c r="N13" i="8"/>
  <c r="N34" i="8" s="1"/>
  <c r="M59" i="3"/>
  <c r="AU23" i="3"/>
  <c r="AT23" i="3"/>
  <c r="N59" i="3" s="1"/>
  <c r="DZ21" i="4"/>
  <c r="M47" i="4"/>
  <c r="F113" i="2"/>
  <c r="D117" i="2"/>
  <c r="M50" i="3"/>
  <c r="AU14" i="3"/>
  <c r="AT14" i="3"/>
  <c r="N50" i="3" s="1"/>
  <c r="M49" i="7"/>
  <c r="DZ23" i="7"/>
  <c r="L34" i="7"/>
  <c r="DO8" i="7"/>
  <c r="DB25" i="7"/>
  <c r="M28" i="8"/>
  <c r="N7" i="8"/>
  <c r="N28" i="8" s="1"/>
  <c r="AY21" i="3"/>
  <c r="AX21" i="3"/>
  <c r="AT9" i="3"/>
  <c r="N45" i="3" s="1"/>
  <c r="M45" i="3"/>
  <c r="O45" i="3" s="1" a="1"/>
  <c r="O45" i="3" s="1"/>
  <c r="AU9" i="3"/>
  <c r="DW18" i="4"/>
  <c r="DM18" i="4"/>
  <c r="DW5" i="4"/>
  <c r="DM5" i="4"/>
  <c r="M29" i="8"/>
  <c r="O29" i="8" s="1" a="1"/>
  <c r="O29" i="8" s="1"/>
  <c r="N8" i="8"/>
  <c r="N29" i="8" s="1"/>
  <c r="M33" i="8"/>
  <c r="O33" i="8" s="1" a="1"/>
  <c r="O33" i="8" s="1"/>
  <c r="N12" i="8"/>
  <c r="N33" i="8" s="1"/>
  <c r="S28" i="9"/>
  <c r="BX8" i="9"/>
  <c r="M41" i="8"/>
  <c r="O41" i="8" s="1" a="1"/>
  <c r="O41" i="8" s="1"/>
  <c r="N20" i="8"/>
  <c r="N41" i="8" s="1"/>
  <c r="T30" i="9"/>
  <c r="V30" i="9" s="1" a="1"/>
  <c r="V30" i="9" s="1"/>
  <c r="CE10" i="9"/>
  <c r="AI37" i="3"/>
  <c r="M43" i="7"/>
  <c r="DZ17" i="7"/>
  <c r="T31" i="9"/>
  <c r="V31" i="9" s="1" a="1"/>
  <c r="V31" i="9" s="1"/>
  <c r="CE11" i="9"/>
  <c r="S29" i="9"/>
  <c r="BX9" i="9"/>
  <c r="DW20" i="7"/>
  <c r="DM20" i="7"/>
  <c r="DX6" i="7"/>
  <c r="N32" i="7" s="1"/>
  <c r="EE6" i="7"/>
  <c r="Q42" i="9"/>
  <c r="BJ22" i="9"/>
  <c r="X8" i="2"/>
  <c r="M37" i="8"/>
  <c r="O37" i="8" s="1" a="1"/>
  <c r="O37" i="8" s="1"/>
  <c r="N16" i="8"/>
  <c r="N37" i="8" s="1"/>
  <c r="DM24" i="7"/>
  <c r="DW24" i="7"/>
  <c r="T38" i="9"/>
  <c r="V38" i="9" s="1" a="1"/>
  <c r="V38" i="9" s="1"/>
  <c r="CE18" i="9"/>
  <c r="M32" i="8"/>
  <c r="O32" i="8" s="1" a="1"/>
  <c r="O32" i="8" s="1"/>
  <c r="N11" i="8"/>
  <c r="N32" i="8" s="1"/>
  <c r="L71" i="3"/>
  <c r="AN34" i="3"/>
  <c r="AN30" i="3"/>
  <c r="AN26" i="3"/>
  <c r="AN31" i="3"/>
  <c r="AN27" i="3"/>
  <c r="AN23" i="3"/>
  <c r="AN19" i="3"/>
  <c r="AN15" i="3"/>
  <c r="AN11" i="3"/>
  <c r="AN7" i="3"/>
  <c r="AN32" i="3"/>
  <c r="AN28" i="3"/>
  <c r="AN24" i="3"/>
  <c r="AN20" i="3"/>
  <c r="AN16" i="3"/>
  <c r="AN12" i="3"/>
  <c r="AN8" i="3"/>
  <c r="AN29" i="3"/>
  <c r="AN17" i="3"/>
  <c r="AN10" i="3"/>
  <c r="AN5" i="3"/>
  <c r="AD5" i="2"/>
  <c r="AN25" i="3"/>
  <c r="AN21" i="3"/>
  <c r="AN14" i="3"/>
  <c r="AN18" i="3"/>
  <c r="AN9" i="3"/>
  <c r="AL37" i="3"/>
  <c r="AN33" i="3"/>
  <c r="AN22" i="3"/>
  <c r="AN13" i="3"/>
  <c r="AN6" i="3"/>
  <c r="DW13" i="4"/>
  <c r="DM13" i="4"/>
  <c r="L42" i="8"/>
  <c r="AD9" i="2"/>
  <c r="AB5" i="2"/>
  <c r="M47" i="7"/>
  <c r="DZ21" i="7"/>
  <c r="M52" i="2"/>
  <c r="I114" i="2"/>
  <c r="CU25" i="7"/>
  <c r="CQ28" i="7" s="1"/>
  <c r="CS28" i="7" s="1"/>
  <c r="J57" i="2"/>
  <c r="I66" i="2"/>
  <c r="DW22" i="7"/>
  <c r="DM22" i="7"/>
  <c r="L48" i="7"/>
  <c r="DO22" i="7"/>
  <c r="S27" i="9"/>
  <c r="BX7" i="9"/>
  <c r="L31" i="4"/>
  <c r="DB25" i="4"/>
  <c r="DO5" i="4"/>
  <c r="AJ35" i="3"/>
  <c r="L44" i="7"/>
  <c r="DO18" i="7"/>
  <c r="DX11" i="4"/>
  <c r="N37" i="4" s="1"/>
  <c r="EE11" i="4"/>
  <c r="T32" i="9"/>
  <c r="V32" i="9" s="1" a="1"/>
  <c r="V32" i="9" s="1"/>
  <c r="CE12" i="9"/>
  <c r="AU29" i="3"/>
  <c r="AT29" i="3"/>
  <c r="N65" i="3" s="1"/>
  <c r="M65" i="3"/>
  <c r="O65" i="3" s="1" a="1"/>
  <c r="O65" i="3" s="1"/>
  <c r="K55" i="2"/>
  <c r="W10" i="2"/>
  <c r="W8" i="2"/>
  <c r="W6" i="2"/>
  <c r="U12" i="2"/>
  <c r="V12" i="2" s="1"/>
  <c r="W9" i="2"/>
  <c r="W7" i="2"/>
  <c r="W5" i="2"/>
  <c r="M70" i="3"/>
  <c r="O70" i="3" s="1" a="1"/>
  <c r="O70" i="3" s="1"/>
  <c r="AU34" i="3"/>
  <c r="AT34" i="3"/>
  <c r="N70" i="3" s="1"/>
  <c r="AU18" i="3"/>
  <c r="AT18" i="3"/>
  <c r="N54" i="3" s="1"/>
  <c r="M54" i="3"/>
  <c r="M48" i="4"/>
  <c r="DZ22" i="4"/>
  <c r="AT17" i="3"/>
  <c r="N53" i="3" s="1"/>
  <c r="M53" i="3"/>
  <c r="AU17" i="3"/>
  <c r="CB6" i="9"/>
  <c r="CC6" i="9" s="1"/>
  <c r="U26" i="9" s="1"/>
  <c r="BV6" i="9"/>
  <c r="N15" i="8"/>
  <c r="N36" i="8" s="1"/>
  <c r="M36" i="8"/>
  <c r="EE17" i="7"/>
  <c r="DX17" i="7"/>
  <c r="N43" i="7" s="1"/>
  <c r="S39" i="9"/>
  <c r="BX19" i="9"/>
  <c r="M56" i="3"/>
  <c r="AT20" i="3"/>
  <c r="N56" i="3" s="1"/>
  <c r="AU20" i="3"/>
  <c r="CB9" i="9"/>
  <c r="CC9" i="9" s="1"/>
  <c r="U29" i="9" s="1"/>
  <c r="BV9" i="9"/>
  <c r="L46" i="7"/>
  <c r="DO20" i="7"/>
  <c r="M32" i="7"/>
  <c r="O32" i="7" s="1" a="1"/>
  <c r="O32" i="7" s="1"/>
  <c r="DZ6" i="7"/>
  <c r="BJ20" i="9"/>
  <c r="L50" i="7"/>
  <c r="DO24" i="7"/>
  <c r="M43" i="3"/>
  <c r="AU7" i="3"/>
  <c r="AT7" i="3"/>
  <c r="N43" i="3" s="1"/>
  <c r="CS25" i="4"/>
  <c r="CT21" i="4"/>
  <c r="K51" i="4"/>
  <c r="CQ27" i="4"/>
  <c r="K53" i="4" s="1"/>
  <c r="CT22" i="4"/>
  <c r="CT20" i="4"/>
  <c r="CT19" i="4"/>
  <c r="CT16" i="4"/>
  <c r="CT12" i="4"/>
  <c r="CT8" i="4"/>
  <c r="CT25" i="4"/>
  <c r="CT17" i="4"/>
  <c r="CT13" i="4"/>
  <c r="CT9" i="4"/>
  <c r="CT5" i="4"/>
  <c r="CT24" i="4"/>
  <c r="CT23" i="4"/>
  <c r="CT18" i="4"/>
  <c r="CT15" i="4"/>
  <c r="CT7" i="4"/>
  <c r="CT14" i="4"/>
  <c r="CT11" i="4"/>
  <c r="CT6" i="4"/>
  <c r="CT10" i="4"/>
  <c r="AA6" i="2"/>
  <c r="AT5" i="3"/>
  <c r="M41" i="3"/>
  <c r="AP35" i="3"/>
  <c r="L52" i="2"/>
  <c r="AB7" i="2"/>
  <c r="G114" i="2"/>
  <c r="CJ25" i="7"/>
  <c r="CF28" i="7" s="1"/>
  <c r="CH28" i="7" s="1"/>
  <c r="L39" i="4"/>
  <c r="DO13" i="4"/>
  <c r="E116" i="2"/>
  <c r="E117" i="2" s="1"/>
  <c r="K53" i="2"/>
  <c r="Y8" i="2"/>
  <c r="CJ25" i="4"/>
  <c r="CF28" i="4" s="1"/>
  <c r="CH28" i="4" s="1"/>
  <c r="DX21" i="7"/>
  <c r="N47" i="7" s="1"/>
  <c r="EE21" i="7"/>
  <c r="CB7" i="9"/>
  <c r="CC7" i="9" s="1"/>
  <c r="U27" i="9" s="1"/>
  <c r="BV7" i="9"/>
  <c r="AU30" i="3"/>
  <c r="M66" i="3"/>
  <c r="O66" i="3" s="1" a="1"/>
  <c r="O66" i="3" s="1"/>
  <c r="AT30" i="3"/>
  <c r="N66" i="3" s="1"/>
  <c r="M43" i="4"/>
  <c r="O43" i="4" s="1" a="1"/>
  <c r="O43" i="4" s="1"/>
  <c r="DZ17" i="4"/>
  <c r="M37" i="4"/>
  <c r="O37" i="4" s="1" a="1"/>
  <c r="O37" i="4" s="1"/>
  <c r="DZ11" i="4"/>
  <c r="T33" i="9"/>
  <c r="V33" i="9" s="1" a="1"/>
  <c r="V33" i="9" s="1"/>
  <c r="CE13" i="9"/>
  <c r="O47" i="7" a="1"/>
  <c r="O47" i="7" s="1"/>
  <c r="M69" i="3"/>
  <c r="AU33" i="3"/>
  <c r="AT33" i="3"/>
  <c r="N69" i="3" s="1"/>
  <c r="EE22" i="4"/>
  <c r="DX22" i="4"/>
  <c r="N48" i="4" s="1"/>
  <c r="S26" i="9"/>
  <c r="BX6" i="9"/>
  <c r="BQ5" i="9"/>
  <c r="T37" i="9"/>
  <c r="V37" i="9" s="1" a="1"/>
  <c r="V37" i="9" s="1"/>
  <c r="CE17" i="9"/>
  <c r="I115" i="2"/>
  <c r="M54" i="2"/>
  <c r="AE9" i="2"/>
  <c r="DW15" i="7"/>
  <c r="DM15" i="7"/>
  <c r="DX15" i="4"/>
  <c r="N41" i="4" s="1"/>
  <c r="EE15" i="4"/>
  <c r="DW11" i="7"/>
  <c r="DM11" i="7"/>
  <c r="BV19" i="9"/>
  <c r="CB19" i="9"/>
  <c r="CC19" i="9" s="1"/>
  <c r="U39" i="9" s="1"/>
  <c r="EE7" i="7"/>
  <c r="DX7" i="7"/>
  <c r="N33" i="7" s="1"/>
  <c r="M62" i="3"/>
  <c r="O62" i="3" s="1" a="1"/>
  <c r="O62" i="3" s="1"/>
  <c r="AU26" i="3"/>
  <c r="AT26" i="3"/>
  <c r="N62" i="3" s="1"/>
  <c r="N31" i="7"/>
  <c r="O31" i="7" s="1" a="1"/>
  <c r="O31" i="7" s="1"/>
  <c r="EE21" i="4"/>
  <c r="DX21" i="4"/>
  <c r="N47" i="4" s="1"/>
  <c r="J112" i="2"/>
  <c r="EE23" i="7"/>
  <c r="DX23" i="7"/>
  <c r="N49" i="7" s="1"/>
  <c r="M25" i="8"/>
  <c r="N4" i="8"/>
  <c r="M21" i="8"/>
  <c r="BC22" i="9"/>
  <c r="M42" i="3"/>
  <c r="AU6" i="3"/>
  <c r="AT6" i="3"/>
  <c r="N42" i="3" s="1"/>
  <c r="AU25" i="3"/>
  <c r="M61" i="3"/>
  <c r="AT25" i="3"/>
  <c r="N61" i="3" s="1"/>
  <c r="DW8" i="7"/>
  <c r="DM8" i="7"/>
  <c r="L51" i="2"/>
  <c r="AB6" i="2"/>
  <c r="G113" i="2"/>
  <c r="O28" i="8" l="1" a="1"/>
  <c r="O28" i="8" s="1"/>
  <c r="O50" i="3" a="1"/>
  <c r="O50" i="3" s="1"/>
  <c r="O49" i="3" a="1"/>
  <c r="O49" i="3" s="1"/>
  <c r="O43" i="3" a="1"/>
  <c r="O43" i="3" s="1"/>
  <c r="O49" i="7" a="1"/>
  <c r="O49" i="7" s="1"/>
  <c r="O41" i="4" a="1"/>
  <c r="O41" i="4" s="1"/>
  <c r="O56" i="3" a="1"/>
  <c r="O56" i="3" s="1"/>
  <c r="O61" i="3" a="1"/>
  <c r="O61" i="3" s="1"/>
  <c r="O42" i="3" a="1"/>
  <c r="O42" i="3" s="1"/>
  <c r="O69" i="3" a="1"/>
  <c r="O69" i="3" s="1"/>
  <c r="O36" i="8" a="1"/>
  <c r="O36" i="8" s="1"/>
  <c r="O48" i="4" a="1"/>
  <c r="O48" i="4" s="1"/>
  <c r="O43" i="7" a="1"/>
  <c r="O43" i="7" s="1"/>
  <c r="Q14" i="8"/>
  <c r="P14" i="8"/>
  <c r="O53" i="3" a="1"/>
  <c r="O53" i="3" s="1"/>
  <c r="O54" i="3" a="1"/>
  <c r="O54" i="3" s="1"/>
  <c r="O47" i="4" a="1"/>
  <c r="O47" i="4" s="1"/>
  <c r="O59" i="3" a="1"/>
  <c r="O59" i="3" s="1"/>
  <c r="O33" i="7" a="1"/>
  <c r="O33" i="7" s="1"/>
  <c r="O44" i="3" a="1"/>
  <c r="O44" i="3" s="1"/>
  <c r="AX8" i="3" s="1"/>
  <c r="O46" i="3" a="1"/>
  <c r="O46" i="3" s="1"/>
  <c r="CI13" i="9"/>
  <c r="CH13" i="9"/>
  <c r="AY7" i="3"/>
  <c r="AX7" i="3"/>
  <c r="AY25" i="3"/>
  <c r="AX25" i="3"/>
  <c r="CI17" i="9"/>
  <c r="CH17" i="9"/>
  <c r="AY33" i="3"/>
  <c r="AX33" i="3"/>
  <c r="ED6" i="7"/>
  <c r="EF6" i="7"/>
  <c r="P15" i="8"/>
  <c r="Q15" i="8"/>
  <c r="EF22" i="4"/>
  <c r="ED22" i="4"/>
  <c r="EF17" i="7"/>
  <c r="ED17" i="7"/>
  <c r="ED19" i="7"/>
  <c r="EF19" i="7"/>
  <c r="AY26" i="3"/>
  <c r="AX26" i="3"/>
  <c r="ED11" i="4"/>
  <c r="EF11" i="4"/>
  <c r="P11" i="8"/>
  <c r="Q11" i="8"/>
  <c r="Q20" i="8"/>
  <c r="P20" i="8"/>
  <c r="Q12" i="8"/>
  <c r="P12" i="8"/>
  <c r="AY9" i="3"/>
  <c r="AX9" i="3"/>
  <c r="ED21" i="4"/>
  <c r="EF21" i="4"/>
  <c r="AY23" i="3"/>
  <c r="AX23" i="3"/>
  <c r="ED7" i="7"/>
  <c r="EF7" i="7"/>
  <c r="CI14" i="9"/>
  <c r="CH14" i="9"/>
  <c r="AY10" i="3"/>
  <c r="AX10" i="3"/>
  <c r="AY30" i="3"/>
  <c r="AX30" i="3"/>
  <c r="AY18" i="3"/>
  <c r="AX18" i="3"/>
  <c r="EF5" i="7"/>
  <c r="ED5" i="7"/>
  <c r="AY34" i="3"/>
  <c r="AX34" i="3"/>
  <c r="CI11" i="9"/>
  <c r="CH11" i="9"/>
  <c r="P7" i="8"/>
  <c r="Q7" i="8"/>
  <c r="AY14" i="3"/>
  <c r="AX14" i="3"/>
  <c r="AY13" i="3"/>
  <c r="AX13" i="3"/>
  <c r="CI16" i="9"/>
  <c r="CH16" i="9"/>
  <c r="EF17" i="4"/>
  <c r="ED17" i="4"/>
  <c r="AX20" i="3"/>
  <c r="AY20" i="3"/>
  <c r="AY29" i="3"/>
  <c r="AX29" i="3"/>
  <c r="CI12" i="9"/>
  <c r="CH12" i="9"/>
  <c r="CH18" i="9"/>
  <c r="CI18" i="9"/>
  <c r="Q16" i="8"/>
  <c r="P16" i="8"/>
  <c r="CI10" i="9"/>
  <c r="CH10" i="9"/>
  <c r="Q8" i="8"/>
  <c r="P8" i="8"/>
  <c r="ED23" i="7"/>
  <c r="EF23" i="7"/>
  <c r="Q13" i="8"/>
  <c r="P13" i="8"/>
  <c r="ED15" i="4"/>
  <c r="EF15" i="4"/>
  <c r="CI15" i="9"/>
  <c r="CH15" i="9"/>
  <c r="AY6" i="3"/>
  <c r="AX6" i="3"/>
  <c r="M34" i="7"/>
  <c r="DZ8" i="7"/>
  <c r="DM25" i="7"/>
  <c r="CE19" i="9"/>
  <c r="T39" i="9"/>
  <c r="V39" i="9" s="1" a="1"/>
  <c r="V39" i="9" s="1"/>
  <c r="EE8" i="7"/>
  <c r="DX8" i="7"/>
  <c r="M42" i="8"/>
  <c r="AG9" i="2"/>
  <c r="L112" i="2"/>
  <c r="M37" i="7"/>
  <c r="DZ11" i="7"/>
  <c r="M41" i="7"/>
  <c r="DZ15" i="7"/>
  <c r="M71" i="3"/>
  <c r="AR34" i="3"/>
  <c r="AR30" i="3"/>
  <c r="AR26" i="3"/>
  <c r="AP37" i="3"/>
  <c r="AR31" i="3"/>
  <c r="AR27" i="3"/>
  <c r="AR23" i="3"/>
  <c r="AR19" i="3"/>
  <c r="AR15" i="3"/>
  <c r="AR11" i="3"/>
  <c r="AR7" i="3"/>
  <c r="AR32" i="3"/>
  <c r="AR28" i="3"/>
  <c r="AR24" i="3"/>
  <c r="AR20" i="3"/>
  <c r="AR16" i="3"/>
  <c r="AR12" i="3"/>
  <c r="AR8" i="3"/>
  <c r="AR25" i="3"/>
  <c r="AR18" i="3"/>
  <c r="AR9" i="3"/>
  <c r="AR22" i="3"/>
  <c r="AR13" i="3"/>
  <c r="AR6" i="3"/>
  <c r="AG5" i="2"/>
  <c r="AR33" i="3"/>
  <c r="AR17" i="3"/>
  <c r="AR10" i="3"/>
  <c r="AR5" i="3"/>
  <c r="AR29" i="3"/>
  <c r="AR21" i="3"/>
  <c r="AR14" i="3"/>
  <c r="J66" i="2"/>
  <c r="K57" i="2"/>
  <c r="L51" i="4"/>
  <c r="DB27" i="4"/>
  <c r="L53" i="4" s="1"/>
  <c r="DE24" i="4"/>
  <c r="DE20" i="4"/>
  <c r="DE21" i="4"/>
  <c r="DE23" i="4"/>
  <c r="DE15" i="4"/>
  <c r="DE11" i="4"/>
  <c r="DE7" i="4"/>
  <c r="DE18" i="4"/>
  <c r="DE16" i="4"/>
  <c r="DE12" i="4"/>
  <c r="DE8" i="4"/>
  <c r="DE25" i="4"/>
  <c r="DE22" i="4"/>
  <c r="DE19" i="4"/>
  <c r="DE17" i="4"/>
  <c r="DD25" i="4"/>
  <c r="DE6" i="4"/>
  <c r="DE5" i="4"/>
  <c r="DE10" i="4"/>
  <c r="DE9" i="4"/>
  <c r="DE14" i="4"/>
  <c r="DE13" i="4"/>
  <c r="AD6" i="2"/>
  <c r="M39" i="4"/>
  <c r="DZ13" i="4"/>
  <c r="AH5" i="2"/>
  <c r="N50" i="2"/>
  <c r="K112" i="2"/>
  <c r="AQ35" i="3"/>
  <c r="EE24" i="7"/>
  <c r="DX24" i="7"/>
  <c r="N50" i="7" s="1"/>
  <c r="L53" i="2"/>
  <c r="G116" i="2"/>
  <c r="G117" i="2" s="1"/>
  <c r="DM25" i="4"/>
  <c r="M31" i="4"/>
  <c r="T28" i="9"/>
  <c r="V28" i="9" s="1" a="1"/>
  <c r="V28" i="9" s="1"/>
  <c r="CE8" i="9"/>
  <c r="DX18" i="7"/>
  <c r="N44" i="7" s="1"/>
  <c r="EE18" i="7"/>
  <c r="AE5" i="2"/>
  <c r="N25" i="8"/>
  <c r="O25" i="8" s="1" a="1"/>
  <c r="O25" i="8" s="1"/>
  <c r="N21" i="8"/>
  <c r="AY17" i="3"/>
  <c r="AX17" i="3"/>
  <c r="EE13" i="4"/>
  <c r="DX13" i="4"/>
  <c r="N39" i="4" s="1"/>
  <c r="AN35" i="3"/>
  <c r="M50" i="7"/>
  <c r="O50" i="7" s="1" a="1"/>
  <c r="O50" i="7" s="1"/>
  <c r="DZ24" i="7"/>
  <c r="M46" i="7"/>
  <c r="DZ20" i="7"/>
  <c r="EE5" i="4"/>
  <c r="DX5" i="4"/>
  <c r="H113" i="2"/>
  <c r="F117" i="2"/>
  <c r="BV20" i="9"/>
  <c r="T25" i="9"/>
  <c r="CE5" i="9"/>
  <c r="DZ18" i="7"/>
  <c r="M44" i="7"/>
  <c r="O44" i="7" s="1" a="1"/>
  <c r="O44" i="7" s="1"/>
  <c r="AT35" i="3"/>
  <c r="N41" i="3"/>
  <c r="O41" i="3" s="1" a="1"/>
  <c r="O41" i="3" s="1"/>
  <c r="CU25" i="4"/>
  <c r="CQ28" i="4" s="1"/>
  <c r="CS28" i="4" s="1"/>
  <c r="T26" i="9"/>
  <c r="V26" i="9" s="1" a="1"/>
  <c r="V26" i="9" s="1"/>
  <c r="CE6" i="9"/>
  <c r="M48" i="7"/>
  <c r="DZ22" i="7"/>
  <c r="AH9" i="2"/>
  <c r="N54" i="2"/>
  <c r="K115" i="2"/>
  <c r="AQ37" i="3"/>
  <c r="L73" i="3"/>
  <c r="EE20" i="7"/>
  <c r="DX20" i="7"/>
  <c r="N46" i="7" s="1"/>
  <c r="M44" i="4"/>
  <c r="DZ18" i="4"/>
  <c r="AM37" i="3"/>
  <c r="U25" i="9"/>
  <c r="CC20" i="9"/>
  <c r="S40" i="9"/>
  <c r="BR19" i="9"/>
  <c r="BX20" i="9"/>
  <c r="BR20" i="9"/>
  <c r="BR16" i="9"/>
  <c r="BR14" i="9"/>
  <c r="BR12" i="9"/>
  <c r="BR10" i="9"/>
  <c r="BO22" i="9"/>
  <c r="BR18" i="9"/>
  <c r="BR17" i="9"/>
  <c r="BR15" i="9"/>
  <c r="BR13" i="9"/>
  <c r="BR11" i="9"/>
  <c r="BR9" i="9"/>
  <c r="BR8" i="9"/>
  <c r="BR7" i="9"/>
  <c r="BR6" i="9"/>
  <c r="BR5" i="9"/>
  <c r="X10" i="2"/>
  <c r="EE11" i="7"/>
  <c r="DX11" i="7"/>
  <c r="N37" i="7" s="1"/>
  <c r="EE15" i="7"/>
  <c r="DX15" i="7"/>
  <c r="N41" i="7" s="1"/>
  <c r="T27" i="9"/>
  <c r="V27" i="9" s="1" a="1"/>
  <c r="V27" i="9" s="1"/>
  <c r="CE7" i="9"/>
  <c r="EF21" i="7"/>
  <c r="ED21" i="7"/>
  <c r="AU5" i="3"/>
  <c r="I113" i="2"/>
  <c r="AE6" i="2"/>
  <c r="M51" i="2"/>
  <c r="T29" i="9"/>
  <c r="V29" i="9" s="1" a="1"/>
  <c r="V29" i="9" s="1"/>
  <c r="CE9" i="9"/>
  <c r="DX22" i="7"/>
  <c r="N48" i="7" s="1"/>
  <c r="EE22" i="7"/>
  <c r="EE18" i="4"/>
  <c r="DX18" i="4"/>
  <c r="N44" i="4" s="1"/>
  <c r="DD25" i="7"/>
  <c r="DE23" i="7"/>
  <c r="DE19" i="7"/>
  <c r="L51" i="7"/>
  <c r="DE21" i="7"/>
  <c r="DE17" i="7"/>
  <c r="DE24" i="7"/>
  <c r="DE16" i="7"/>
  <c r="DE13" i="7"/>
  <c r="DB27" i="7"/>
  <c r="L53" i="7" s="1"/>
  <c r="DE18" i="7"/>
  <c r="DE14" i="7"/>
  <c r="DE6" i="7"/>
  <c r="DE22" i="7"/>
  <c r="DE7" i="7"/>
  <c r="DE25" i="7"/>
  <c r="DE11" i="7"/>
  <c r="DE9" i="7"/>
  <c r="DE8" i="7"/>
  <c r="DE20" i="7"/>
  <c r="DE15" i="7"/>
  <c r="DE12" i="7"/>
  <c r="DE10" i="7"/>
  <c r="DE5" i="7"/>
  <c r="AD7" i="2"/>
  <c r="R42" i="9"/>
  <c r="BQ22" i="9"/>
  <c r="AA8" i="2"/>
  <c r="AA10" i="2" s="1"/>
  <c r="O44" i="4" l="1" a="1"/>
  <c r="O44" i="4" s="1"/>
  <c r="AY8" i="3"/>
  <c r="O48" i="7" a="1"/>
  <c r="O48" i="7" s="1"/>
  <c r="O46" i="7" a="1"/>
  <c r="O46" i="7" s="1"/>
  <c r="EF20" i="7" s="1"/>
  <c r="O41" i="7" a="1"/>
  <c r="O41" i="7" s="1"/>
  <c r="ED15" i="7" s="1"/>
  <c r="V25" i="9" a="1"/>
  <c r="V25" i="9" s="1"/>
  <c r="O39" i="4" a="1"/>
  <c r="O39" i="4" s="1"/>
  <c r="ED13" i="4" s="1"/>
  <c r="O37" i="7" a="1"/>
  <c r="O37" i="7" s="1"/>
  <c r="EF11" i="7" s="1"/>
  <c r="CH6" i="9"/>
  <c r="CI6" i="9"/>
  <c r="EF22" i="7"/>
  <c r="ED22" i="7"/>
  <c r="AC9" i="2"/>
  <c r="AC7" i="2"/>
  <c r="AC5" i="2"/>
  <c r="AA12" i="2"/>
  <c r="M55" i="2"/>
  <c r="AC10" i="2"/>
  <c r="AC8" i="2"/>
  <c r="AC6" i="2"/>
  <c r="CH5" i="9"/>
  <c r="CI5" i="9"/>
  <c r="Q4" i="8"/>
  <c r="Q21" i="8" s="1"/>
  <c r="P4" i="8"/>
  <c r="CH7" i="9"/>
  <c r="CI7" i="9"/>
  <c r="CH8" i="9"/>
  <c r="CI8" i="9"/>
  <c r="EF13" i="4"/>
  <c r="EF24" i="7"/>
  <c r="ED24" i="7"/>
  <c r="EF18" i="4"/>
  <c r="ED18" i="4"/>
  <c r="CI9" i="9"/>
  <c r="CH9" i="9"/>
  <c r="ED18" i="7"/>
  <c r="EF18" i="7"/>
  <c r="AY5" i="3"/>
  <c r="AY35" i="3" s="1"/>
  <c r="AY37" i="3" s="1"/>
  <c r="AX5" i="3"/>
  <c r="EF15" i="7"/>
  <c r="CI19" i="9"/>
  <c r="CH19" i="9"/>
  <c r="S42" i="9"/>
  <c r="AD8" i="2"/>
  <c r="N71" i="3"/>
  <c r="O71" i="3" s="1" a="1"/>
  <c r="O71" i="3" s="1"/>
  <c r="AV34" i="3"/>
  <c r="AV30" i="3"/>
  <c r="AV26" i="3"/>
  <c r="AV31" i="3"/>
  <c r="AV27" i="3"/>
  <c r="AV23" i="3"/>
  <c r="AV19" i="3"/>
  <c r="AV15" i="3"/>
  <c r="AV11" i="3"/>
  <c r="AV7" i="3"/>
  <c r="AV32" i="3"/>
  <c r="AV28" i="3"/>
  <c r="AV24" i="3"/>
  <c r="AV20" i="3"/>
  <c r="AV16" i="3"/>
  <c r="AV12" i="3"/>
  <c r="AV8" i="3"/>
  <c r="AV17" i="3"/>
  <c r="AV10" i="3"/>
  <c r="AV5" i="3"/>
  <c r="AV33" i="3"/>
  <c r="AV21" i="3"/>
  <c r="AV14" i="3"/>
  <c r="AT37" i="3"/>
  <c r="N73" i="3" s="1"/>
  <c r="AV29" i="3"/>
  <c r="AV18" i="3"/>
  <c r="AV9" i="3"/>
  <c r="AJ5" i="2"/>
  <c r="AV25" i="3"/>
  <c r="AV22" i="3"/>
  <c r="AV13" i="3"/>
  <c r="AV6" i="3"/>
  <c r="N31" i="4"/>
  <c r="O31" i="4" s="1" a="1"/>
  <c r="O31" i="4" s="1"/>
  <c r="DX25" i="4"/>
  <c r="DP23" i="4"/>
  <c r="DP19" i="4"/>
  <c r="DP25" i="4"/>
  <c r="DP24" i="4"/>
  <c r="DP20" i="4"/>
  <c r="DO25" i="4"/>
  <c r="DP22" i="4"/>
  <c r="DP14" i="4"/>
  <c r="DP10" i="4"/>
  <c r="DP6" i="4"/>
  <c r="M51" i="4"/>
  <c r="DM27" i="4"/>
  <c r="M53" i="4" s="1"/>
  <c r="DP18" i="4"/>
  <c r="DP15" i="4"/>
  <c r="DP11" i="4"/>
  <c r="DP7" i="4"/>
  <c r="DP16" i="4"/>
  <c r="DP21" i="4"/>
  <c r="DP17" i="4"/>
  <c r="DP13" i="4"/>
  <c r="DP8" i="4"/>
  <c r="DP5" i="4"/>
  <c r="DP12" i="4"/>
  <c r="DP9" i="4"/>
  <c r="AG6" i="2"/>
  <c r="N112" i="2"/>
  <c r="N34" i="7"/>
  <c r="O34" i="7" s="1" a="1"/>
  <c r="O34" i="7" s="1"/>
  <c r="DX25" i="7"/>
  <c r="M51" i="7"/>
  <c r="DO25" i="7"/>
  <c r="DP22" i="7"/>
  <c r="DP18" i="7"/>
  <c r="DM27" i="7"/>
  <c r="M53" i="7" s="1"/>
  <c r="DP24" i="7"/>
  <c r="DP20" i="7"/>
  <c r="DP16" i="7"/>
  <c r="DP25" i="7"/>
  <c r="DP23" i="7"/>
  <c r="DP12" i="7"/>
  <c r="DP10" i="7"/>
  <c r="DP17" i="7"/>
  <c r="DP13" i="7"/>
  <c r="DP14" i="7"/>
  <c r="DP5" i="7"/>
  <c r="DP15" i="7"/>
  <c r="DP11" i="7"/>
  <c r="DP6" i="7"/>
  <c r="DP21" i="7"/>
  <c r="DP19" i="7"/>
  <c r="DP9" i="7"/>
  <c r="DP7" i="7"/>
  <c r="DP8" i="7"/>
  <c r="AG7" i="2"/>
  <c r="CF20" i="9"/>
  <c r="CC22" i="9"/>
  <c r="CF17" i="9"/>
  <c r="CF15" i="9"/>
  <c r="CF13" i="9"/>
  <c r="CF11" i="9"/>
  <c r="CF9" i="9"/>
  <c r="CF19" i="9"/>
  <c r="U40" i="9"/>
  <c r="CF18" i="9"/>
  <c r="CF16" i="9"/>
  <c r="CF14" i="9"/>
  <c r="CF12" i="9"/>
  <c r="CF10" i="9"/>
  <c r="CF8" i="9"/>
  <c r="CF7" i="9"/>
  <c r="CF6" i="9"/>
  <c r="CF5" i="9"/>
  <c r="T40" i="9"/>
  <c r="BV22" i="9"/>
  <c r="BY20" i="9"/>
  <c r="BY19" i="9"/>
  <c r="BY18" i="9"/>
  <c r="CE20" i="9"/>
  <c r="BY7" i="9"/>
  <c r="BY5" i="9"/>
  <c r="BY8" i="9"/>
  <c r="BY6" i="9"/>
  <c r="BY17" i="9"/>
  <c r="BY16" i="9"/>
  <c r="BY15" i="9"/>
  <c r="BY14" i="9"/>
  <c r="BY13" i="9"/>
  <c r="BY12" i="9"/>
  <c r="BY11" i="9"/>
  <c r="BY10" i="9"/>
  <c r="BY9" i="9"/>
  <c r="N51" i="2"/>
  <c r="K113" i="2"/>
  <c r="AU35" i="3"/>
  <c r="L55" i="2"/>
  <c r="X12" i="2"/>
  <c r="AB10" i="2"/>
  <c r="Z9" i="2"/>
  <c r="Z7" i="2"/>
  <c r="Z5" i="2"/>
  <c r="Z10" i="2"/>
  <c r="Z8" i="2"/>
  <c r="Z6" i="2"/>
  <c r="Y10" i="2"/>
  <c r="I116" i="2"/>
  <c r="I117" i="2" s="1"/>
  <c r="M53" i="2"/>
  <c r="AE8" i="2"/>
  <c r="DF25" i="7"/>
  <c r="DB28" i="7" s="1"/>
  <c r="DD28" i="7" s="1"/>
  <c r="DZ5" i="4"/>
  <c r="DF25" i="4"/>
  <c r="DB28" i="4" s="1"/>
  <c r="DD28" i="4" s="1"/>
  <c r="AR35" i="3"/>
  <c r="O50" i="2"/>
  <c r="M112" i="2"/>
  <c r="AK5" i="2"/>
  <c r="O54" i="2"/>
  <c r="M115" i="2"/>
  <c r="AH7" i="2"/>
  <c r="K114" i="2"/>
  <c r="N52" i="2"/>
  <c r="AE7" i="2"/>
  <c r="J113" i="2"/>
  <c r="H117" i="2"/>
  <c r="N42" i="8"/>
  <c r="O42" i="8" s="1" a="1"/>
  <c r="O42" i="8" s="1"/>
  <c r="AJ9" i="2"/>
  <c r="AK9" i="2" s="1"/>
  <c r="AB8" i="2"/>
  <c r="M73" i="3"/>
  <c r="O73" i="3" s="1" a="1"/>
  <c r="O73" i="3" s="1"/>
  <c r="AU37" i="3"/>
  <c r="ED20" i="7" l="1"/>
  <c r="ED11" i="7"/>
  <c r="V40" i="9" a="1"/>
  <c r="V40" i="9" s="1"/>
  <c r="EF8" i="7"/>
  <c r="EF25" i="7" s="1"/>
  <c r="EF27" i="7" s="1"/>
  <c r="ED8" i="7"/>
  <c r="EF5" i="4"/>
  <c r="EF25" i="4" s="1"/>
  <c r="EF27" i="4" s="1"/>
  <c r="ED5" i="4"/>
  <c r="AX35" i="3"/>
  <c r="AW35" i="3"/>
  <c r="AM5" i="2" s="1"/>
  <c r="P21" i="8"/>
  <c r="O21" i="8"/>
  <c r="AM9" i="2" s="1"/>
  <c r="AX37" i="3"/>
  <c r="AW37" i="3"/>
  <c r="CH20" i="9"/>
  <c r="N51" i="7"/>
  <c r="O51" i="7" s="1" a="1"/>
  <c r="O51" i="7" s="1"/>
  <c r="DZ25" i="7"/>
  <c r="EA21" i="7"/>
  <c r="EA17" i="7"/>
  <c r="EA23" i="7"/>
  <c r="EA19" i="7"/>
  <c r="DX27" i="7"/>
  <c r="N53" i="7" s="1"/>
  <c r="O53" i="7" s="1" a="1"/>
  <c r="O53" i="7" s="1"/>
  <c r="EA24" i="7"/>
  <c r="EA16" i="7"/>
  <c r="EA15" i="7"/>
  <c r="EA9" i="7"/>
  <c r="EA18" i="7"/>
  <c r="EA12" i="7"/>
  <c r="EA25" i="7"/>
  <c r="EA20" i="7"/>
  <c r="EA8" i="7"/>
  <c r="EA11" i="7"/>
  <c r="EA5" i="7"/>
  <c r="EA22" i="7"/>
  <c r="EA14" i="7"/>
  <c r="EA10" i="7"/>
  <c r="EA6" i="7"/>
  <c r="EA13" i="7"/>
  <c r="EA7" i="7"/>
  <c r="AJ7" i="2"/>
  <c r="AK7" i="2" s="1"/>
  <c r="M113" i="2"/>
  <c r="O51" i="2"/>
  <c r="O112" i="2"/>
  <c r="P50" i="2"/>
  <c r="Q50" i="2" s="1" a="1"/>
  <c r="Q50" i="2" s="1"/>
  <c r="AV35" i="3"/>
  <c r="CI20" i="9"/>
  <c r="CI22" i="9" s="1"/>
  <c r="CE22" i="9"/>
  <c r="T42" i="9"/>
  <c r="AG8" i="2"/>
  <c r="N53" i="2"/>
  <c r="K116" i="2"/>
  <c r="K117" i="2" s="1"/>
  <c r="O115" i="2"/>
  <c r="P54" i="2"/>
  <c r="Q54" i="2" s="1" a="1"/>
  <c r="Q54" i="2" s="1"/>
  <c r="L113" i="2"/>
  <c r="J117" i="2"/>
  <c r="K66" i="2"/>
  <c r="AB12" i="2"/>
  <c r="L57" i="2"/>
  <c r="Y12" i="2"/>
  <c r="AH6" i="2"/>
  <c r="M114" i="2"/>
  <c r="O52" i="2"/>
  <c r="EA25" i="4"/>
  <c r="EA22" i="4"/>
  <c r="EA18" i="4"/>
  <c r="DZ25" i="4"/>
  <c r="EA23" i="4"/>
  <c r="EA19" i="4"/>
  <c r="N51" i="4"/>
  <c r="O51" i="4" s="1" a="1"/>
  <c r="O51" i="4" s="1"/>
  <c r="DX27" i="4"/>
  <c r="N53" i="4" s="1"/>
  <c r="O53" i="4" s="1" a="1"/>
  <c r="O53" i="4" s="1"/>
  <c r="EA24" i="4"/>
  <c r="EA17" i="4"/>
  <c r="EA13" i="4"/>
  <c r="EA9" i="4"/>
  <c r="EA5" i="4"/>
  <c r="EA21" i="4"/>
  <c r="EA14" i="4"/>
  <c r="EA10" i="4"/>
  <c r="EA6" i="4"/>
  <c r="EA20" i="4"/>
  <c r="EA15" i="4"/>
  <c r="EA11" i="4"/>
  <c r="EA12" i="4"/>
  <c r="EA7" i="4"/>
  <c r="EA16" i="4"/>
  <c r="EA8" i="4"/>
  <c r="AJ6" i="2"/>
  <c r="C83" i="2" s="1"/>
  <c r="BX22" i="9"/>
  <c r="U42" i="9"/>
  <c r="AJ8" i="2"/>
  <c r="DQ25" i="7"/>
  <c r="DM28" i="7" s="1"/>
  <c r="DO28" i="7" s="1"/>
  <c r="D126" i="2"/>
  <c r="DQ25" i="4"/>
  <c r="DM28" i="4" s="1"/>
  <c r="DO28" i="4" s="1"/>
  <c r="AD10" i="2"/>
  <c r="L66" i="2"/>
  <c r="M57" i="2"/>
  <c r="C84" i="2" l="1"/>
  <c r="C85" i="2" s="1"/>
  <c r="V42" i="9" a="1"/>
  <c r="V42" i="9" s="1"/>
  <c r="CH22" i="9" s="1"/>
  <c r="AK6" i="2"/>
  <c r="ED27" i="4"/>
  <c r="EC27" i="4"/>
  <c r="ED25" i="4"/>
  <c r="EC25" i="4"/>
  <c r="AO9" i="2"/>
  <c r="AN9" i="2"/>
  <c r="M116" i="2"/>
  <c r="M117" i="2" s="1"/>
  <c r="O53" i="2"/>
  <c r="AK8" i="2"/>
  <c r="AG10" i="2"/>
  <c r="AD12" i="2"/>
  <c r="AF10" i="2"/>
  <c r="AF8" i="2"/>
  <c r="AF6" i="2"/>
  <c r="N55" i="2"/>
  <c r="AH10" i="2"/>
  <c r="AF9" i="2"/>
  <c r="AF7" i="2"/>
  <c r="AF5" i="2"/>
  <c r="AE10" i="2"/>
  <c r="N113" i="2"/>
  <c r="L117" i="2"/>
  <c r="F126" i="2"/>
  <c r="ED25" i="7"/>
  <c r="EC25" i="7"/>
  <c r="CG20" i="9"/>
  <c r="AM8" i="2" s="1"/>
  <c r="AO5" i="2"/>
  <c r="AN5" i="2"/>
  <c r="EC27" i="7"/>
  <c r="ED27" i="7"/>
  <c r="C91" i="2"/>
  <c r="C90" i="2" s="1"/>
  <c r="C92" i="2" s="1"/>
  <c r="C89" i="2"/>
  <c r="EB25" i="7"/>
  <c r="DX28" i="7" s="1"/>
  <c r="DZ28" i="7" s="1"/>
  <c r="P53" i="2"/>
  <c r="O116" i="2"/>
  <c r="P51" i="2"/>
  <c r="Q51" i="2" s="1" a="1"/>
  <c r="Q51" i="2" s="1"/>
  <c r="O113" i="2"/>
  <c r="O117" i="2" s="1"/>
  <c r="EB25" i="4"/>
  <c r="DX28" i="4" s="1"/>
  <c r="DZ28" i="4" s="1"/>
  <c r="AH8" i="2"/>
  <c r="AJ10" i="2"/>
  <c r="P52" i="2"/>
  <c r="Q52" i="2" s="1" a="1"/>
  <c r="Q52" i="2" s="1"/>
  <c r="O114" i="2"/>
  <c r="CG22" i="9" l="1"/>
  <c r="Q53" i="2" a="1"/>
  <c r="Q53" i="2" s="1"/>
  <c r="AO8" i="2" s="1"/>
  <c r="AN7" i="2"/>
  <c r="AN6" i="2"/>
  <c r="D127" i="2"/>
  <c r="N117" i="2"/>
  <c r="O55" i="2"/>
  <c r="AI10" i="2"/>
  <c r="AI8" i="2"/>
  <c r="AI6" i="2"/>
  <c r="AG12" i="2"/>
  <c r="AK10" i="2"/>
  <c r="AI9" i="2"/>
  <c r="AI7" i="2"/>
  <c r="AI5" i="2"/>
  <c r="DC25" i="4"/>
  <c r="BK25" i="4"/>
  <c r="S25" i="4"/>
  <c r="I25" i="4"/>
  <c r="CR25" i="4"/>
  <c r="AZ25" i="4"/>
  <c r="CG25" i="4"/>
  <c r="DN25" i="4"/>
  <c r="AD25" i="4"/>
  <c r="DY25" i="4"/>
  <c r="AO25" i="4"/>
  <c r="BV25" i="4"/>
  <c r="AM6" i="2"/>
  <c r="AO6" i="2" s="1"/>
  <c r="H126" i="2"/>
  <c r="N57" i="2"/>
  <c r="AH12" i="2"/>
  <c r="M66" i="2"/>
  <c r="AE12" i="2"/>
  <c r="P55" i="2"/>
  <c r="Q55" i="2" s="1" a="1"/>
  <c r="Q55" i="2" s="1"/>
  <c r="AJ12" i="2"/>
  <c r="AL9" i="2"/>
  <c r="AL7" i="2"/>
  <c r="AL5" i="2"/>
  <c r="AL10" i="2"/>
  <c r="AL8" i="2"/>
  <c r="AL6" i="2"/>
  <c r="I25" i="7"/>
  <c r="S25" i="7"/>
  <c r="AM7" i="2"/>
  <c r="AO7" i="2" s="1"/>
  <c r="AN8" i="2" l="1"/>
  <c r="AN10" i="2"/>
  <c r="AO10" i="2"/>
  <c r="AO12" i="2" s="1"/>
  <c r="O66" i="2"/>
  <c r="P57" i="2"/>
  <c r="J126" i="2"/>
  <c r="Q57" i="2" a="1"/>
  <c r="Q57" i="2" s="1"/>
  <c r="F127" i="2"/>
  <c r="D131" i="2"/>
  <c r="N66" i="2"/>
  <c r="O57" i="2"/>
  <c r="AK12" i="2"/>
  <c r="AM10" i="2" l="1"/>
  <c r="AN12" i="2"/>
  <c r="AM12" i="2"/>
  <c r="L126" i="2"/>
  <c r="H127" i="2"/>
  <c r="F131" i="2"/>
  <c r="J127" i="2" l="1"/>
  <c r="H131" i="2"/>
  <c r="N126" i="2"/>
  <c r="D135" i="2" l="1"/>
  <c r="L127" i="2"/>
  <c r="J131" i="2"/>
  <c r="N127" i="2" l="1"/>
  <c r="L131" i="2"/>
  <c r="F135" i="2"/>
  <c r="H135" i="2" l="1"/>
  <c r="D136" i="2"/>
  <c r="N131" i="2"/>
  <c r="J135" i="2" l="1"/>
  <c r="F136" i="2"/>
  <c r="D140" i="2"/>
  <c r="H136" i="2" l="1"/>
  <c r="F140" i="2"/>
  <c r="L135" i="2"/>
  <c r="N135" i="2" l="1"/>
  <c r="J136" i="2"/>
  <c r="H140" i="2"/>
  <c r="D149" i="2" l="1"/>
  <c r="L136" i="2"/>
  <c r="J140" i="2"/>
  <c r="N136" i="2" l="1"/>
  <c r="L140" i="2"/>
  <c r="F149" i="2"/>
  <c r="H149" i="2" l="1"/>
  <c r="D150" i="2"/>
  <c r="N140" i="2"/>
  <c r="F150" i="2" l="1"/>
  <c r="D154" i="2"/>
  <c r="J149" i="2"/>
  <c r="L149" i="2" l="1"/>
  <c r="H150" i="2"/>
  <c r="F154" i="2"/>
  <c r="J150" i="2" l="1"/>
  <c r="H154" i="2"/>
  <c r="N149" i="2"/>
  <c r="D158" i="2" l="1"/>
  <c r="L150" i="2"/>
  <c r="J154" i="2"/>
  <c r="N150" i="2" l="1"/>
  <c r="L154" i="2"/>
  <c r="F158" i="2"/>
  <c r="H158" i="2" l="1"/>
  <c r="D159" i="2"/>
  <c r="N154" i="2"/>
  <c r="J158" i="2" l="1"/>
  <c r="F159" i="2"/>
  <c r="D163" i="2"/>
  <c r="H159" i="2" l="1"/>
  <c r="F163" i="2"/>
  <c r="L158" i="2"/>
  <c r="N158" i="2" l="1"/>
  <c r="J159" i="2"/>
  <c r="H163" i="2"/>
  <c r="L159" i="2" l="1"/>
  <c r="J163" i="2"/>
  <c r="D172" i="2"/>
  <c r="F172" i="2" l="1"/>
  <c r="N159" i="2"/>
  <c r="L163" i="2"/>
  <c r="H172" i="2" l="1"/>
  <c r="D173" i="2"/>
  <c r="N163" i="2"/>
  <c r="F173" i="2" l="1"/>
  <c r="D177" i="2"/>
  <c r="J172" i="2"/>
  <c r="L172" i="2" l="1"/>
  <c r="H173" i="2"/>
  <c r="F177" i="2"/>
  <c r="J173" i="2" l="1"/>
  <c r="H177" i="2"/>
  <c r="N172" i="2"/>
  <c r="D181" i="2" l="1"/>
  <c r="L173" i="2"/>
  <c r="J177" i="2"/>
  <c r="N173" i="2" l="1"/>
  <c r="L177" i="2"/>
  <c r="F181" i="2"/>
  <c r="H181" i="2" l="1"/>
  <c r="D182" i="2"/>
  <c r="N177" i="2"/>
  <c r="J181" i="2" l="1"/>
  <c r="F182" i="2"/>
  <c r="D186" i="2"/>
  <c r="H182" i="2" l="1"/>
  <c r="F186" i="2"/>
  <c r="L181" i="2"/>
  <c r="N181" i="2" l="1"/>
  <c r="J182" i="2"/>
  <c r="H186" i="2"/>
  <c r="L182" i="2" l="1"/>
  <c r="J186" i="2"/>
  <c r="D195" i="2"/>
  <c r="F195" i="2" l="1"/>
  <c r="N182" i="2"/>
  <c r="L186" i="2"/>
  <c r="D196" i="2" l="1"/>
  <c r="N186" i="2"/>
  <c r="H195" i="2"/>
  <c r="J195" i="2" l="1"/>
  <c r="F196" i="2"/>
  <c r="D200" i="2"/>
  <c r="H196" i="2" l="1"/>
  <c r="F200" i="2"/>
  <c r="L195" i="2"/>
  <c r="N195" i="2" l="1"/>
  <c r="J196" i="2"/>
  <c r="H200" i="2"/>
  <c r="L196" i="2" l="1"/>
  <c r="J200" i="2"/>
  <c r="D204" i="2"/>
  <c r="F204" i="2" l="1"/>
  <c r="N196" i="2"/>
  <c r="L200" i="2"/>
  <c r="D205" i="2" l="1"/>
  <c r="N200" i="2"/>
  <c r="H204" i="2"/>
  <c r="J204" i="2" l="1"/>
  <c r="F205" i="2"/>
  <c r="D209" i="2"/>
  <c r="H205" i="2" l="1"/>
  <c r="F209" i="2"/>
  <c r="L204" i="2"/>
  <c r="N204" i="2" l="1"/>
  <c r="J205" i="2"/>
  <c r="H209" i="2"/>
  <c r="L205" i="2" l="1"/>
  <c r="J209" i="2"/>
  <c r="D219" i="2"/>
  <c r="F219" i="2" l="1"/>
  <c r="N205" i="2"/>
  <c r="L209" i="2"/>
  <c r="H219" i="2" l="1"/>
  <c r="D220" i="2"/>
  <c r="N209" i="2"/>
  <c r="F220" i="2" l="1"/>
  <c r="D224" i="2"/>
  <c r="J219" i="2"/>
  <c r="L219" i="2" l="1"/>
  <c r="H220" i="2"/>
  <c r="F224" i="2"/>
  <c r="J220" i="2" l="1"/>
  <c r="H224" i="2"/>
  <c r="N219" i="2"/>
  <c r="D228" i="2" l="1"/>
  <c r="L220" i="2"/>
  <c r="J224" i="2"/>
  <c r="N220" i="2" l="1"/>
  <c r="L224" i="2"/>
  <c r="F228" i="2"/>
  <c r="H228" i="2" l="1"/>
  <c r="D229" i="2"/>
  <c r="N224" i="2"/>
  <c r="F229" i="2" l="1"/>
  <c r="D233" i="2"/>
  <c r="J228" i="2"/>
  <c r="L228" i="2" l="1"/>
  <c r="H229" i="2"/>
  <c r="F233" i="2"/>
  <c r="N228" i="2" l="1"/>
  <c r="J229" i="2"/>
  <c r="H233" i="2"/>
  <c r="D242" i="2" l="1"/>
  <c r="L229" i="2"/>
  <c r="J233" i="2"/>
  <c r="F242" i="2" l="1"/>
  <c r="N229" i="2"/>
  <c r="L233" i="2"/>
  <c r="H242" i="2" l="1"/>
  <c r="D243" i="2"/>
  <c r="N233" i="2"/>
  <c r="F243" i="2" l="1"/>
  <c r="D247" i="2"/>
  <c r="J242" i="2"/>
  <c r="L242" i="2" l="1"/>
  <c r="H243" i="2"/>
  <c r="F247" i="2"/>
  <c r="J243" i="2" l="1"/>
  <c r="H247" i="2"/>
  <c r="N242" i="2"/>
  <c r="D251" i="2" l="1"/>
  <c r="L243" i="2"/>
  <c r="J247" i="2"/>
  <c r="N243" i="2" l="1"/>
  <c r="L247" i="2"/>
  <c r="F251" i="2"/>
  <c r="H251" i="2" l="1"/>
  <c r="D252" i="2"/>
  <c r="N247" i="2"/>
  <c r="F252" i="2" l="1"/>
  <c r="D256" i="2"/>
  <c r="J251" i="2"/>
  <c r="L251" i="2" l="1"/>
  <c r="H252" i="2"/>
  <c r="F256" i="2"/>
  <c r="J252" i="2" l="1"/>
  <c r="H256" i="2"/>
  <c r="N251" i="2"/>
  <c r="D265" i="2" l="1"/>
  <c r="L252" i="2"/>
  <c r="J256" i="2"/>
  <c r="N252" i="2" l="1"/>
  <c r="L256" i="2"/>
  <c r="F265" i="2"/>
  <c r="H265" i="2" l="1"/>
  <c r="D266" i="2"/>
  <c r="N256" i="2"/>
  <c r="F266" i="2" l="1"/>
  <c r="D270" i="2"/>
  <c r="J265" i="2"/>
  <c r="L265" i="2" l="1"/>
  <c r="H266" i="2"/>
  <c r="F270" i="2"/>
  <c r="J266" i="2" l="1"/>
  <c r="H270" i="2"/>
  <c r="N265" i="2"/>
  <c r="D274" i="2" l="1"/>
  <c r="D288" i="2"/>
  <c r="L266" i="2"/>
  <c r="J270" i="2"/>
  <c r="N266" i="2" l="1"/>
  <c r="L270" i="2"/>
  <c r="F288" i="2"/>
  <c r="F274" i="2"/>
  <c r="H288" i="2" l="1"/>
  <c r="H274" i="2"/>
  <c r="D289" i="2"/>
  <c r="D275" i="2"/>
  <c r="N270" i="2"/>
  <c r="J274" i="2" l="1"/>
  <c r="F275" i="2"/>
  <c r="D279" i="2"/>
  <c r="F289" i="2"/>
  <c r="D293" i="2"/>
  <c r="J288" i="2"/>
  <c r="H275" i="2" l="1"/>
  <c r="F279" i="2"/>
  <c r="L288" i="2"/>
  <c r="H289" i="2"/>
  <c r="F293" i="2"/>
  <c r="L274" i="2"/>
  <c r="N288" i="2" l="1"/>
  <c r="N274" i="2"/>
  <c r="J289" i="2"/>
  <c r="H293" i="2"/>
  <c r="J275" i="2"/>
  <c r="H279" i="2"/>
  <c r="L275" i="2" l="1"/>
  <c r="J279" i="2"/>
  <c r="D297" i="2"/>
  <c r="D311" i="2"/>
  <c r="L289" i="2"/>
  <c r="J293" i="2"/>
  <c r="F297" i="2" l="1"/>
  <c r="F311" i="2"/>
  <c r="N289" i="2"/>
  <c r="L293" i="2"/>
  <c r="N275" i="2"/>
  <c r="N279" i="2" s="1"/>
  <c r="L279" i="2"/>
  <c r="H311" i="2" l="1"/>
  <c r="D312" i="2"/>
  <c r="D298" i="2"/>
  <c r="N293" i="2"/>
  <c r="H297" i="2"/>
  <c r="F312" i="2" l="1"/>
  <c r="D316" i="2"/>
  <c r="J297" i="2"/>
  <c r="F298" i="2"/>
  <c r="D302" i="2"/>
  <c r="J311" i="2"/>
  <c r="L311" i="2" l="1"/>
  <c r="L297" i="2"/>
  <c r="H298" i="2"/>
  <c r="F302" i="2"/>
  <c r="H312" i="2"/>
  <c r="F316" i="2"/>
  <c r="N297" i="2" l="1"/>
  <c r="N311" i="2"/>
  <c r="J312" i="2"/>
  <c r="H316" i="2"/>
  <c r="J298" i="2"/>
  <c r="H302" i="2"/>
  <c r="L298" i="2" l="1"/>
  <c r="J302" i="2"/>
  <c r="D320" i="2"/>
  <c r="L312" i="2"/>
  <c r="J316" i="2"/>
  <c r="F320" i="2" l="1"/>
  <c r="N312" i="2"/>
  <c r="L316" i="2"/>
  <c r="N298" i="2"/>
  <c r="N302" i="2" s="1"/>
  <c r="L302" i="2"/>
  <c r="D321" i="2" l="1"/>
  <c r="N316" i="2"/>
  <c r="H320" i="2"/>
  <c r="J320" i="2" l="1"/>
  <c r="F321" i="2"/>
  <c r="D325" i="2"/>
  <c r="H321" i="2" l="1"/>
  <c r="F325" i="2"/>
  <c r="L320" i="2"/>
  <c r="N320" i="2" l="1"/>
  <c r="J321" i="2"/>
  <c r="H325" i="2"/>
  <c r="L321" i="2" l="1"/>
  <c r="J325" i="2"/>
  <c r="N321" i="2" l="1"/>
  <c r="N325" i="2" s="1"/>
  <c r="L325" i="2"/>
</calcChain>
</file>

<file path=xl/sharedStrings.xml><?xml version="1.0" encoding="utf-8"?>
<sst xmlns="http://schemas.openxmlformats.org/spreadsheetml/2006/main" count="3668" uniqueCount="351">
  <si>
    <t>CONSOLIDADO</t>
  </si>
  <si>
    <t>RENDA FIXA</t>
  </si>
  <si>
    <t>AÇÕES</t>
  </si>
  <si>
    <t>FUNDOS IMOBILIÁRIOS</t>
  </si>
  <si>
    <t>CONTROLE FINANCEIRO PESSOAL</t>
  </si>
  <si>
    <t>PLANEJAMENTO E METAS</t>
  </si>
  <si>
    <t>IMOBILIZADO</t>
  </si>
  <si>
    <t>CRIPTOMOEDAS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</si>
  <si>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</si>
  <si>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</si>
  <si>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</si>
  <si>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</si>
  <si>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</si>
  <si>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</si>
  <si>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</si>
  <si>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</si>
  <si>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</si>
  <si>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</si>
  <si>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</si>
  <si>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</si>
  <si>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CLASSE DE ATIVOS</t>
  </si>
  <si>
    <t>VALOR</t>
  </si>
  <si>
    <t>PERCENTUAL NA CARTEIRA</t>
  </si>
  <si>
    <t>VARIAÇÃO</t>
  </si>
  <si>
    <t>CRESCIMENTO ESPERADO</t>
  </si>
  <si>
    <t>CRESCIMENTO REALIZADO</t>
  </si>
  <si>
    <t>TOTAL</t>
  </si>
  <si>
    <t>APORTES MENSAIS</t>
  </si>
  <si>
    <t>CRESCIMENTO SEM APORTES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</si>
  <si>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</si>
  <si>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</si>
  <si>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</si>
  <si>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</si>
  <si>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</si>
  <si>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</si>
  <si>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</si>
  <si>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</si>
  <si>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</si>
  <si>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</si>
  <si>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</si>
  <si>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</si>
  <si>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Calculo Crescimento</t>
  </si>
  <si>
    <t>INDEPENDENCIÔMETRO NOMINAL</t>
  </si>
  <si>
    <t>Independência financeira atingida</t>
  </si>
  <si>
    <t>-</t>
  </si>
  <si>
    <t>INDEPENDENCIÔMETRO REAL</t>
  </si>
  <si>
    <t>PROJEÇÃO DE INDEPENDÊNCIA</t>
  </si>
  <si>
    <t>IPCA MÉDIO</t>
  </si>
  <si>
    <t>RENDA MEDIA ANUAL</t>
  </si>
  <si>
    <t>CUSTO DE VIDA ATUAL</t>
  </si>
  <si>
    <t>RETORNO MENSAL (RENDA PASSIVA)</t>
  </si>
  <si>
    <t>GERADOR DE RENDA</t>
  </si>
  <si>
    <t>ANOS PRA INDEPENDÊNCIA</t>
  </si>
  <si>
    <t>RETORNO MENSAL FUTURO</t>
  </si>
  <si>
    <t>RENDA FUTURA PROJETADA</t>
  </si>
  <si>
    <t>RENDA FUTURA DESEJADA</t>
  </si>
  <si>
    <t>PATRIMONIO ATUAL COM IMOBILIZADO</t>
  </si>
  <si>
    <t>PATRIMONIO ATUAL SEM IMOBILIZADO</t>
  </si>
  <si>
    <t>PATRIMÔNIO USADO PARA INDEPENDÊNCIA</t>
  </si>
  <si>
    <t>PATRIMONIO NECESSÁRIO HOJE</t>
  </si>
  <si>
    <t>PATRIMONIO NECESSÁRIO NO FUTURO</t>
  </si>
  <si>
    <t>APORTE MENSAL</t>
  </si>
  <si>
    <t>TAXA DE CRESCIMENTO PATRIMONIAL TOTAL</t>
  </si>
  <si>
    <t>TAXA DE CRESCIMENTO ANUAL COM APORTE</t>
  </si>
  <si>
    <t>TAXA DE CRESCIMENTO MENSAL COM APORTE</t>
  </si>
  <si>
    <t>SUGESTÃO</t>
  </si>
  <si>
    <t>PROJEÇÕES E RETORNO</t>
  </si>
  <si>
    <t>FATOR DE RENTABILIDADE MENSAL DESEJADO</t>
  </si>
  <si>
    <t>ANO 1</t>
  </si>
  <si>
    <t>EXPECTATIVA</t>
  </si>
  <si>
    <t>REALIDADE</t>
  </si>
  <si>
    <t>RENDA VARIÁVEL</t>
  </si>
  <si>
    <t>RENDA VARIAVEL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</si>
  <si>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</si>
  <si>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</si>
  <si>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</si>
  <si>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</si>
  <si>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</si>
  <si>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</si>
  <si>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</si>
  <si>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</si>
  <si>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ANO 10</t>
  </si>
  <si>
    <t>ATIVOS</t>
  </si>
  <si>
    <t>CDB DI (Reserva de Emergência)</t>
  </si>
  <si>
    <t>NOVOS APORTES</t>
  </si>
  <si>
    <t>TOTAL SEM APORTES</t>
  </si>
  <si>
    <t>RASCUNHO</t>
  </si>
  <si>
    <t>CONTROLE DE OPERAÇÕES</t>
  </si>
  <si>
    <t>ATIVO</t>
  </si>
  <si>
    <t>DATA COMPRA</t>
  </si>
  <si>
    <t>VALOR INVESTIDO</t>
  </si>
  <si>
    <t>DATA VENDA</t>
  </si>
  <si>
    <t>VALOR RECEBIDO</t>
  </si>
  <si>
    <t>IR PAGO</t>
  </si>
  <si>
    <t>RESULTADO</t>
  </si>
  <si>
    <t>TEMPO MESES</t>
  </si>
  <si>
    <t>RENT MENSAL</t>
  </si>
  <si>
    <t>SETOR</t>
  </si>
  <si>
    <t>CORRETORA</t>
  </si>
  <si>
    <t>QUANTIDADE</t>
  </si>
  <si>
    <t>PREÇO MÉDIO</t>
  </si>
  <si>
    <t>COTAÇÃO</t>
  </si>
  <si>
    <t>EXPECTATIVA DE CRESCIMENTO</t>
  </si>
  <si>
    <t>BETA DO ATIVO</t>
  </si>
  <si>
    <t>CRESCIMENTO</t>
  </si>
  <si>
    <t>CRESCIMENTO SOBRE O PM</t>
  </si>
  <si>
    <t>itsa4</t>
  </si>
  <si>
    <t xml:space="preserve"> </t>
  </si>
  <si>
    <t>Cotação Winfut</t>
  </si>
  <si>
    <t>Quant Mini Contratos</t>
  </si>
  <si>
    <t>HEDGE</t>
  </si>
  <si>
    <t>DIVIDENDOS / JCP / AMORTIZAÇÃO</t>
  </si>
  <si>
    <t>OPERAÇÕES</t>
  </si>
  <si>
    <t>CONTROLE DE OPERAÇÕES DE AÇÕES E OPÇÕES</t>
  </si>
  <si>
    <t>VALOR COMPRA</t>
  </si>
  <si>
    <t>CUSTOS</t>
  </si>
  <si>
    <t>PREÇO MÉDIO NA VENDA</t>
  </si>
  <si>
    <t>VALOR VENDA</t>
  </si>
  <si>
    <t>RESULTADO C/DIV</t>
  </si>
  <si>
    <t>MARGEM</t>
  </si>
  <si>
    <t>COMPRA</t>
  </si>
  <si>
    <t xml:space="preserve">QNT DE MINIS </t>
  </si>
  <si>
    <t>CUSTO POR MINI</t>
  </si>
  <si>
    <t>IR</t>
  </si>
  <si>
    <t>RESULTDO GERAL</t>
  </si>
  <si>
    <t>RESULTADO %</t>
  </si>
  <si>
    <t>PREÇO MÉDIO S/ DIVIDENDOS</t>
  </si>
  <si>
    <t>PREÇO MÉDIO DESCONTADO DIVIDENDOS</t>
  </si>
  <si>
    <t>DIVIDENDOS</t>
  </si>
  <si>
    <t>Total</t>
  </si>
  <si>
    <t>OPERAÇÕES ENCERRADAS</t>
  </si>
  <si>
    <t>OPERAÇÕES EM ANDAMENTO</t>
  </si>
  <si>
    <t>VALOR ENTRADA</t>
  </si>
  <si>
    <t>STOP LOSS</t>
  </si>
  <si>
    <t>STOP GAIN</t>
  </si>
  <si>
    <t>% LOSS</t>
  </si>
  <si>
    <t>% GAIN</t>
  </si>
  <si>
    <t>TOTAL 2021</t>
  </si>
  <si>
    <t xml:space="preserve">MÊS </t>
  </si>
  <si>
    <t>RENT (%)</t>
  </si>
  <si>
    <t>PROVENTOS</t>
  </si>
  <si>
    <t>MONTAGEM</t>
  </si>
  <si>
    <t>DESMONTAGEM</t>
  </si>
  <si>
    <t>BBDC4</t>
  </si>
  <si>
    <t>Ativo</t>
  </si>
  <si>
    <t>TIPO</t>
  </si>
  <si>
    <t>STRIKE</t>
  </si>
  <si>
    <t>PRÊMIO</t>
  </si>
  <si>
    <t>BBDCB279</t>
  </si>
  <si>
    <t>CALL</t>
  </si>
  <si>
    <t>LÍQUIDO</t>
  </si>
  <si>
    <t>BBDCB289</t>
  </si>
  <si>
    <t>BBDCN216</t>
  </si>
  <si>
    <t>PUT</t>
  </si>
  <si>
    <t>CUSTO</t>
  </si>
  <si>
    <t>B3SA3</t>
  </si>
  <si>
    <t>B3SAA618</t>
  </si>
  <si>
    <t>B3SAA651</t>
  </si>
  <si>
    <t>B3SAA546</t>
  </si>
  <si>
    <t>B3SAA596</t>
  </si>
  <si>
    <t>B3SAM501</t>
  </si>
  <si>
    <t>BTOW3</t>
  </si>
  <si>
    <t>BTOW820</t>
  </si>
  <si>
    <t>BTOW840</t>
  </si>
  <si>
    <t>BTOWN620</t>
  </si>
  <si>
    <t>JBSS3</t>
  </si>
  <si>
    <t>JBSSB267</t>
  </si>
  <si>
    <t>JBSSN195</t>
  </si>
  <si>
    <t>MGLU3</t>
  </si>
  <si>
    <t>MGLUC279</t>
  </si>
  <si>
    <t>MGLUO229</t>
  </si>
  <si>
    <t>MGLUO194</t>
  </si>
  <si>
    <t>PCAR3</t>
  </si>
  <si>
    <t>PCARC820</t>
  </si>
  <si>
    <t>PCARC840</t>
  </si>
  <si>
    <t>PCARO620</t>
  </si>
  <si>
    <t>BBAS3</t>
  </si>
  <si>
    <t>BBASE373</t>
  </si>
  <si>
    <t>BBASQ373</t>
  </si>
  <si>
    <t>LREN3</t>
  </si>
  <si>
    <t>LREND447</t>
  </si>
  <si>
    <t>LREND458</t>
  </si>
  <si>
    <t>LRENP377</t>
  </si>
  <si>
    <t>ALZR11</t>
  </si>
  <si>
    <t>LOGÍSTICO</t>
  </si>
  <si>
    <t>ORAMA</t>
  </si>
  <si>
    <t>IMÓVEL 1</t>
  </si>
  <si>
    <t>IMÓVEL 2</t>
  </si>
  <si>
    <t>IMÓVEL 3</t>
  </si>
  <si>
    <t>IMÓVEL 4</t>
  </si>
  <si>
    <t>IMÓVEL 5</t>
  </si>
  <si>
    <t>CARRO 1</t>
  </si>
  <si>
    <t>CARRO 2</t>
  </si>
  <si>
    <t>CARRO 3</t>
  </si>
  <si>
    <t>CARRO 4</t>
  </si>
  <si>
    <t>CARRO 5</t>
  </si>
  <si>
    <t>FGTS</t>
  </si>
  <si>
    <t>PREVIDÊNCIA</t>
  </si>
  <si>
    <t>BARCO</t>
  </si>
  <si>
    <t>MOTO</t>
  </si>
  <si>
    <t>OBRAS DE ARTE</t>
  </si>
  <si>
    <t>JOIAS</t>
  </si>
  <si>
    <t>OUTROS</t>
  </si>
  <si>
    <t>RESULTADO GERAL</t>
  </si>
  <si>
    <t>MOEDA</t>
  </si>
  <si>
    <t>BITCOIN</t>
  </si>
  <si>
    <t>RECEITAS</t>
  </si>
  <si>
    <t>MÉDIA</t>
  </si>
  <si>
    <t>FONTE ATIVA</t>
  </si>
  <si>
    <t>PREVISTO</t>
  </si>
  <si>
    <t>REALIZADO</t>
  </si>
  <si>
    <t>MÉDIA (PREVISTO)</t>
  </si>
  <si>
    <t>MÉDIA (REALIZADO)</t>
  </si>
  <si>
    <t>Salários</t>
  </si>
  <si>
    <t>Bolsa de estudos</t>
  </si>
  <si>
    <t>13º Salário</t>
  </si>
  <si>
    <t>Férias</t>
  </si>
  <si>
    <t>Participação de Lucros e Resultados(PLR)</t>
  </si>
  <si>
    <t>Prestação de Serviços</t>
  </si>
  <si>
    <t xml:space="preserve">Doações </t>
  </si>
  <si>
    <t>Bonificações</t>
  </si>
  <si>
    <t>Resgate de Investimentos</t>
  </si>
  <si>
    <t>Recebimento de Dívidas</t>
  </si>
  <si>
    <t>Outros (Pensão, restituição de IR e etc)</t>
  </si>
  <si>
    <t>FONTE PASSIVA</t>
  </si>
  <si>
    <t>Aluguéis</t>
  </si>
  <si>
    <t>Dividendos</t>
  </si>
  <si>
    <t>Aposentadoria/Pensão Vitalícia</t>
  </si>
  <si>
    <t>Outros</t>
  </si>
  <si>
    <t>Juro Sobre Capital Próprio</t>
  </si>
  <si>
    <t>TOTAL GERAL</t>
  </si>
  <si>
    <t>Evolução das Receitas</t>
  </si>
  <si>
    <t>PROJETADO</t>
  </si>
  <si>
    <t>DESPESAS</t>
  </si>
  <si>
    <t>ORIGEM</t>
  </si>
  <si>
    <t>Moradia</t>
  </si>
  <si>
    <t>Aluguel / Prestação</t>
  </si>
  <si>
    <t>Condomínio</t>
  </si>
  <si>
    <t>Conta de luz</t>
  </si>
  <si>
    <t>Conta de água</t>
  </si>
  <si>
    <t>Gás</t>
  </si>
  <si>
    <t>IPTU</t>
  </si>
  <si>
    <t>Internet</t>
  </si>
  <si>
    <t>Telefone fixo</t>
  </si>
  <si>
    <t>Telefone celular</t>
  </si>
  <si>
    <t>Reparos na casa / apartamento</t>
  </si>
  <si>
    <t>Seguro Residencial</t>
  </si>
  <si>
    <t xml:space="preserve">Alarme </t>
  </si>
  <si>
    <t>Decoração</t>
  </si>
  <si>
    <t>Faxineira / diarista</t>
  </si>
  <si>
    <t>Empregados</t>
  </si>
  <si>
    <t>Serviços Periódicos</t>
  </si>
  <si>
    <t>Alimentação</t>
  </si>
  <si>
    <t>Supermercado</t>
  </si>
  <si>
    <t>Restaurante</t>
  </si>
  <si>
    <t>Hortifruti / Feira-livre</t>
  </si>
  <si>
    <t>Padaria</t>
  </si>
  <si>
    <t>Transporte</t>
  </si>
  <si>
    <t>Combustível</t>
  </si>
  <si>
    <t>Manutenção do carro</t>
  </si>
  <si>
    <t>Pedágio</t>
  </si>
  <si>
    <t>Estacionamento</t>
  </si>
  <si>
    <t>IPVA/DPVAT</t>
  </si>
  <si>
    <t>Seguro do carro</t>
  </si>
  <si>
    <t>Vale transporte</t>
  </si>
  <si>
    <t>Táxi / Uber / 99</t>
  </si>
  <si>
    <t>Educação (sua e/ou dependentes)</t>
  </si>
  <si>
    <t>Mensalidade</t>
  </si>
  <si>
    <t>Atividade Extra</t>
  </si>
  <si>
    <t>Livros</t>
  </si>
  <si>
    <t>Xerox</t>
  </si>
  <si>
    <t>Papelaria</t>
  </si>
  <si>
    <t>Uniforme</t>
  </si>
  <si>
    <t>Equipamentos / Utensílios</t>
  </si>
  <si>
    <t>Saúde &amp; Beleza</t>
  </si>
  <si>
    <t>Plano de saúde</t>
  </si>
  <si>
    <t xml:space="preserve">Médicos / Dentistas / Fisioterapeuta </t>
  </si>
  <si>
    <t>Maquiagem / Perfumaria</t>
  </si>
  <si>
    <t>Salão de beleza / barbearia</t>
  </si>
  <si>
    <t>Farmácia</t>
  </si>
  <si>
    <t>Lazer</t>
  </si>
  <si>
    <t>Academia</t>
  </si>
  <si>
    <t>Clube</t>
  </si>
  <si>
    <t>Sócio Torcedor</t>
  </si>
  <si>
    <t>Jornais / Revistas</t>
  </si>
  <si>
    <t>TV por assinatura</t>
  </si>
  <si>
    <t>Cinema</t>
  </si>
  <si>
    <t>Teatro</t>
  </si>
  <si>
    <t>Feiras</t>
  </si>
  <si>
    <t>Vestuário</t>
  </si>
  <si>
    <t>Roupas</t>
  </si>
  <si>
    <t>Calçados</t>
  </si>
  <si>
    <t>Acessórios</t>
  </si>
  <si>
    <t>Outros gastos</t>
  </si>
  <si>
    <t>Eletrodomésticos</t>
  </si>
  <si>
    <t>Eletrônicos</t>
  </si>
  <si>
    <t>Imposto de Renda</t>
  </si>
  <si>
    <t>Seguros de vida</t>
  </si>
  <si>
    <t>Conselho de classe</t>
  </si>
  <si>
    <t>Sindicato</t>
  </si>
  <si>
    <t>INSS</t>
  </si>
  <si>
    <t>Previdência Privada</t>
  </si>
  <si>
    <t>Presentes</t>
  </si>
  <si>
    <t>Doações</t>
  </si>
  <si>
    <t>Pet</t>
  </si>
  <si>
    <t>Ração</t>
  </si>
  <si>
    <t>Pet shop</t>
  </si>
  <si>
    <t>Veterinária</t>
  </si>
  <si>
    <t>Diversos</t>
  </si>
  <si>
    <t>Serviços esporádicos</t>
  </si>
  <si>
    <t>Demais gastos</t>
  </si>
  <si>
    <t>Gastos em dinheiro sem referências</t>
  </si>
  <si>
    <t>Serviços bancários/taxas de investimentos</t>
  </si>
  <si>
    <t>Serviços gerais</t>
  </si>
  <si>
    <t>Multa</t>
  </si>
  <si>
    <t>RESUMO DESPESAS</t>
  </si>
  <si>
    <t>Educação</t>
  </si>
  <si>
    <t>EVOLUÇÃO DOS GASTOS</t>
  </si>
  <si>
    <t>ECONOMIZADO</t>
  </si>
  <si>
    <t>SALDO</t>
  </si>
  <si>
    <t>30% DO SALARIO</t>
  </si>
  <si>
    <t>50% DO SALÁRIO</t>
  </si>
  <si>
    <t>META</t>
  </si>
  <si>
    <t>META 1</t>
  </si>
  <si>
    <t>META 2</t>
  </si>
  <si>
    <t>META 3</t>
  </si>
  <si>
    <t>META 4</t>
  </si>
  <si>
    <t>META 5</t>
  </si>
  <si>
    <t>META 6</t>
  </si>
  <si>
    <t>META 7</t>
  </si>
  <si>
    <t>META 8</t>
  </si>
  <si>
    <t>META 9</t>
  </si>
  <si>
    <t>META 10</t>
  </si>
  <si>
    <t>TOTAL MENSAL</t>
  </si>
  <si>
    <t>META / SONHO</t>
  </si>
  <si>
    <t>NECESSIDADE</t>
  </si>
  <si>
    <t>INVESTIMENTO</t>
  </si>
  <si>
    <t>ACUMULADO</t>
  </si>
  <si>
    <t>JUROS    /    APORTES    /    DIVIDENDO    /    VALORIZAÇÃO</t>
  </si>
  <si>
    <t>JUROS/VARIAÇÃO</t>
  </si>
  <si>
    <t>APORTE</t>
  </si>
  <si>
    <t>Taxa de Liquidação</t>
  </si>
  <si>
    <t>Taxa de Registro</t>
  </si>
  <si>
    <t>Emolumentos</t>
  </si>
  <si>
    <t>ISS</t>
  </si>
  <si>
    <t>OPERAÇÃO</t>
  </si>
  <si>
    <t>PREÇO</t>
  </si>
  <si>
    <t>PERCENTUAL</t>
  </si>
  <si>
    <t>CUSTO PERCENTUAL</t>
  </si>
  <si>
    <t>CORRETAGEM</t>
  </si>
  <si>
    <t>CUSTO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</si>
</sst>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8" formatCode="&quot;R$&quot;\ #,##0.00;[Red]\-&quot;R$&quot;\ #,##0.00"/>
    <numFmt numFmtId="164" formatCode="_-&quot;R$ &quot;* #,##0.00_-;&quot;-R$ &quot;* #,##0.00_-;_-&quot;R$ &quot;* \-??_-;_-@"/>
    <numFmt numFmtId="165" formatCode="0.0000%"/>
    <numFmt numFmtId="166" formatCode="&quot;R$ &quot;#,##0.00"/>
    <numFmt numFmtId="167" formatCode="m/d/yyyy"/>
    <numFmt numFmtId="168" formatCode="#,##0_ ;\-#,##0\ "/>
    <numFmt numFmtId="169" formatCode="_-&quot;R$&quot;\ * #,##0.00_-;\-&quot;R$&quot;\ * #,##0.00_-;_-&quot;R$&quot;\ * &quot;-&quot;??_-;_-@"/>
    <numFmt numFmtId="170" formatCode="#,##0.00_ ;\-#,##0.00\ "/>
    <numFmt numFmtId="171" formatCode="&quot;R$ &quot;#,##0.00;[Red]&quot;-R$ &quot;#,##0.00"/>
    <numFmt numFmtId="172" formatCode="&quot;R$&quot;#,##0.00"/>
    <numFmt numFmtId="173" formatCode="_-&quot;R$ &quot;* #,##0.0000_-;&quot;-R$ &quot;* #,##0.0000_-;_-&quot;R$ &quot;* \-??_-;_-@"/>
    <numFmt numFmtId="174" formatCode="#,##0.00000_ ;\-#,##0.00000\ "/>
    <numFmt numFmtId="175" formatCode="_-&quot;R$ &quot;* #,##0.000_-;&quot;-R$ &quot;* #,##0.000_-;_-&quot;R$ &quot;* \-??_-;_-@"/>
    <numFmt numFmtId="176" formatCode="_-&quot;R$ &quot;* #,##0.00_-;&quot;-R$ &quot;* #,##0.00_-;_-&quot;R$ &quot;* \-???_-;_-@"/>
  </numFmts>
  <fonts count="52">
    <font>
      <sz val="11"/>
      <color rgb="FF000000"/>
      <name val="Calibri"/>
    </font>
    <font>
      <u/>
      <sz val="11"/>
      <color theme="10"/>
      <name val="Calibri"/>
    </font>
    <font>
      <u/>
      <sz val="11"/>
      <color rgb="FF1155CC"/>
      <name val="Calibri"/>
    </font>
    <font>
      <u/>
      <sz val="11"/>
      <color theme="10"/>
      <name val="Calibri"/>
    </font>
    <font>
      <sz val="11"/>
      <name val="Calibri"/>
    </font>
    <font>
      <sz val="16"/>
      <color rgb="FFFFFFFF"/>
      <name val="Arial Black"/>
    </font>
    <font>
      <sz val="12"/>
      <color rgb="FFFFFFFF"/>
      <name val="Arial Black"/>
    </font>
    <font>
      <sz val="12"/>
      <color rgb="FF000000"/>
      <name val="Arial Black"/>
    </font>
    <font>
      <b/>
      <sz val="12"/>
      <color rgb="FFFFFFFF"/>
      <name val="Arial Black"/>
    </font>
    <font>
      <sz val="11"/>
      <color rgb="FF000000"/>
      <name val="Arial Black"/>
    </font>
    <font>
      <b/>
      <sz val="11"/>
      <color theme="0"/>
      <name val="Calibri"/>
    </font>
    <font>
      <b/>
      <sz val="12"/>
      <color theme="0"/>
      <name val="Calibri"/>
    </font>
    <font>
      <sz val="11"/>
      <color theme="0"/>
      <name val="Calibri"/>
    </font>
    <font>
      <b/>
      <sz val="12"/>
      <color rgb="FF000000"/>
      <name val="Calibri"/>
    </font>
    <font>
      <b/>
      <sz val="12"/>
      <color rgb="FF00B0F0"/>
      <name val="Calibri"/>
    </font>
    <font>
      <b/>
      <sz val="11"/>
      <color rgb="FF000000"/>
      <name val="Calibri"/>
    </font>
    <font>
      <b/>
      <sz val="12"/>
      <color rgb="FF00B050"/>
      <name val="Calibri"/>
    </font>
    <font>
      <sz val="9"/>
      <color rgb="FF000000"/>
      <name val="Calibri"/>
    </font>
    <font>
      <sz val="11"/>
      <color rgb="FFFFFFFF"/>
      <name val="Calibri"/>
    </font>
    <font>
      <b/>
      <sz val="24"/>
      <color rgb="FF000000"/>
      <name val="Calibri"/>
    </font>
    <font>
      <b/>
      <u/>
      <sz val="11"/>
      <color rgb="FF000000"/>
      <name val="Calibri"/>
    </font>
    <font>
      <b/>
      <sz val="14"/>
      <color theme="1"/>
      <name val="Calibri"/>
    </font>
    <font>
      <b/>
      <sz val="22"/>
      <color rgb="FF000000"/>
      <name val="Calibri"/>
    </font>
    <font>
      <b/>
      <sz val="14"/>
      <color rgb="FF000000"/>
      <name val="Calibri"/>
    </font>
    <font>
      <b/>
      <sz val="36"/>
      <color rgb="FFFFFF00"/>
      <name val="Calibri"/>
    </font>
    <font>
      <b/>
      <sz val="18"/>
      <color rgb="FF000000"/>
      <name val="Calibri"/>
    </font>
    <font>
      <b/>
      <sz val="12"/>
      <color theme="1"/>
      <name val="Calibri"/>
    </font>
    <font>
      <b/>
      <sz val="11"/>
      <color theme="1"/>
      <name val="Calibri"/>
    </font>
    <font>
      <b/>
      <sz val="11"/>
      <color rgb="FFFFFFFF"/>
      <name val="Calibri"/>
    </font>
    <font>
      <sz val="16"/>
      <color rgb="FF000000"/>
      <name val="Calibri"/>
    </font>
    <font>
      <sz val="12"/>
      <color rgb="FF000000"/>
      <name val="Calibri"/>
    </font>
    <font>
      <sz val="11"/>
      <color theme="1"/>
      <name val="Calibri"/>
    </font>
    <font>
      <b/>
      <sz val="36"/>
      <color rgb="FFFFFFFF"/>
      <name val="Calibri"/>
    </font>
    <font>
      <sz val="11"/>
      <color rgb="FFFF0000"/>
      <name val="Calibri"/>
    </font>
    <font>
      <b/>
      <sz val="10"/>
      <color theme="0"/>
      <name val="Calibri"/>
    </font>
    <font>
      <b/>
      <sz val="18"/>
      <color theme="0"/>
      <name val="Calibri"/>
    </font>
    <font>
      <b/>
      <sz val="11"/>
      <color rgb="FFE7E6E6"/>
      <name val="Calibri"/>
    </font>
    <font>
      <sz val="16"/>
      <color theme="0"/>
      <name val="Calibri"/>
    </font>
    <font>
      <sz val="11"/>
      <color rgb="FFE7E6E6"/>
      <name val="Calibri"/>
    </font>
    <font>
      <sz val="11"/>
      <color theme="1"/>
      <name val="Arial"/>
    </font>
    <font>
      <b/>
      <sz val="20"/>
      <color rgb="FF000000"/>
      <name val="Calibri"/>
    </font>
    <font>
      <sz val="9"/>
      <color rgb="FF000000"/>
      <name val="Arial"/>
    </font>
    <font>
      <b/>
      <sz val="22"/>
      <color rgb="FFFFFFFF"/>
      <name val="Calibri"/>
    </font>
    <font>
      <b/>
      <sz val="16"/>
      <color rgb="FFFFFFFF"/>
      <name val="Calibri"/>
    </font>
    <font>
      <b/>
      <sz val="12"/>
      <color rgb="FFFFFFFF"/>
      <name val="Calibri"/>
    </font>
    <font>
      <b/>
      <sz val="10"/>
      <color rgb="FFFFFFFF"/>
      <name val="Arial"/>
    </font>
    <font>
      <sz val="10"/>
      <color rgb="FFFFFFFF"/>
      <name val="Arial"/>
    </font>
    <font>
      <sz val="10"/>
      <color theme="1"/>
      <name val="Arial"/>
    </font>
    <font>
      <b/>
      <sz val="10"/>
      <color theme="1"/>
      <name val="Arial"/>
    </font>
    <font>
      <b/>
      <sz val="11"/>
      <color rgb="FFCC3300"/>
      <name val="Calibri"/>
    </font>
    <font>
      <b/>
      <sz val="14"/>
      <color rgb="FFFFFFFF"/>
      <name val="Calibri"/>
    </font>
    <font>
      <sz val="14"/>
      <color rgb="FF000000"/>
      <name val="Calibri"/>
    </font>
  </fonts>
  <fills count="25">
    <fill>
      <patternFill patternType="none"/>
    </fill>
    <fill>
      <patternFill patternType="gray125"/>
    </fill>
    <fill>
      <patternFill patternType="solid">
        <fgColor rgb="FF392077"/>
        <bgColor rgb="FF392077"/>
      </patternFill>
    </fill>
    <fill>
      <patternFill patternType="solid">
        <fgColor rgb="FF10243E"/>
        <bgColor rgb="FF10243E"/>
      </patternFill>
    </fill>
    <fill>
      <patternFill patternType="solid">
        <fgColor rgb="FF0070C0"/>
        <bgColor rgb="FF0070C0"/>
      </patternFill>
    </fill>
    <fill>
      <patternFill patternType="solid">
        <fgColor rgb="FFDCE6F2"/>
        <bgColor rgb="FFDCE6F2"/>
      </patternFill>
    </fill>
    <fill>
      <patternFill patternType="solid">
        <fgColor rgb="FFDEEAF6"/>
        <bgColor rgb="FFDEEAF6"/>
      </patternFill>
    </fill>
    <fill>
      <patternFill patternType="solid">
        <fgColor rgb="FF1E4E79"/>
        <bgColor rgb="FF1E4E79"/>
      </patternFill>
    </fill>
    <fill>
      <patternFill patternType="solid">
        <fgColor rgb="FFB9CDE5"/>
        <bgColor rgb="FFB9CDE5"/>
      </patternFill>
    </fill>
    <fill>
      <patternFill patternType="solid">
        <fgColor rgb="FF1F3864"/>
        <bgColor rgb="FF1F3864"/>
      </patternFill>
    </fill>
    <fill>
      <patternFill patternType="solid">
        <fgColor rgb="FFFFFFFF"/>
        <bgColor rgb="FFFFFFFF"/>
      </patternFill>
    </fill>
    <fill>
      <patternFill patternType="solid">
        <fgColor rgb="FF00B050"/>
        <bgColor rgb="FF00B050"/>
      </patternFill>
    </fill>
    <fill>
      <patternFill patternType="solid">
        <fgColor rgb="FFC3D69B"/>
        <bgColor rgb="FFC3D69B"/>
      </patternFill>
    </fill>
    <fill>
      <patternFill patternType="solid">
        <fgColor rgb="FFEBF1DE"/>
        <bgColor rgb="FFEBF1DE"/>
      </patternFill>
    </fill>
    <fill>
      <patternFill patternType="solid">
        <fgColor rgb="FF0D0D0D"/>
        <bgColor rgb="FF0D0D0D"/>
      </patternFill>
    </fill>
    <fill>
      <patternFill patternType="solid">
        <fgColor theme="0"/>
        <bgColor theme="0"/>
      </patternFill>
    </fill>
    <fill>
      <patternFill patternType="solid">
        <fgColor rgb="FFBDD6EE"/>
        <bgColor rgb="FFBDD6EE"/>
      </patternFill>
    </fill>
    <fill>
      <patternFill patternType="solid">
        <fgColor rgb="FFD6DCE4"/>
        <bgColor rgb="FFD6DCE4"/>
      </patternFill>
    </fill>
    <fill>
      <patternFill patternType="solid">
        <fgColor rgb="FF595959"/>
        <bgColor rgb="FF595959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DEADA"/>
        <bgColor rgb="FFFDEADA"/>
      </patternFill>
    </fill>
    <fill>
      <patternFill patternType="solid">
        <fgColor rgb="FFFF0000"/>
        <bgColor rgb="FFFF0000"/>
      </patternFill>
    </fill>
    <fill>
      <patternFill patternType="solid">
        <fgColor rgb="FF4F81BD"/>
        <bgColor rgb="FF4F81BD"/>
      </patternFill>
    </fill>
    <fill>
      <patternFill patternType="solid">
        <fgColor rgb="FFDBEEF4"/>
        <bgColor rgb="FFDBEEF4"/>
      </patternFill>
    </fill>
  </fills>
  <borders count="16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805">
    <xf numFmtId="0" fontId="0" fillId="0" borderId="0" xfId="0" applyFont="1" applyAlignment="1"/>
    <xf numFmtId="0" fontId="0" fillId="2" borderId="1" xfId="0" applyFont="1" applyFill="1" applyBorder="1"/>
    <xf numFmtId="0" fontId="0" fillId="0" borderId="0" xfId="0" applyFont="1"/>
    <xf numFmtId="0" fontId="1" fillId="0" borderId="0" xfId="0" applyFont="1"/>
    <xf numFmtId="0" fontId="3" fillId="0" borderId="0" xfId="0" applyFont="1" applyAlignment="1">
      <alignment horizontal="center"/>
    </xf>
    <xf numFmtId="0" fontId="0" fillId="3" borderId="1" xfId="0" applyFont="1" applyFill="1" applyBorder="1"/>
    <xf numFmtId="0" fontId="0" fillId="3" borderId="1" xfId="0" applyFont="1" applyFill="1" applyBorder="1" applyAlignment="1">
      <alignment horizontal="center"/>
    </xf>
    <xf numFmtId="0" fontId="7" fillId="0" borderId="0" xfId="0" applyFont="1" applyAlignment="1">
      <alignment vertical="center"/>
    </xf>
    <xf numFmtId="164" fontId="8" fillId="4" borderId="18" xfId="0" applyNumberFormat="1" applyFont="1" applyFill="1" applyBorder="1" applyAlignment="1">
      <alignment horizontal="center" vertical="center"/>
    </xf>
    <xf numFmtId="164" fontId="8" fillId="4" borderId="18" xfId="0" applyNumberFormat="1" applyFont="1" applyFill="1" applyBorder="1" applyAlignment="1">
      <alignment horizontal="center" vertical="center" wrapText="1"/>
    </xf>
    <xf numFmtId="164" fontId="8" fillId="4" borderId="19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64" fontId="0" fillId="5" borderId="20" xfId="0" applyNumberFormat="1" applyFont="1" applyFill="1" applyBorder="1" applyAlignment="1">
      <alignment horizontal="center"/>
    </xf>
    <xf numFmtId="10" fontId="0" fillId="5" borderId="20" xfId="0" applyNumberFormat="1" applyFont="1" applyFill="1" applyBorder="1" applyAlignment="1">
      <alignment horizontal="center"/>
    </xf>
    <xf numFmtId="10" fontId="0" fillId="6" borderId="21" xfId="0" applyNumberFormat="1" applyFont="1" applyFill="1" applyBorder="1" applyAlignment="1">
      <alignment horizontal="center" vertical="center"/>
    </xf>
    <xf numFmtId="164" fontId="0" fillId="0" borderId="0" xfId="0" applyNumberFormat="1" applyFont="1"/>
    <xf numFmtId="9" fontId="0" fillId="0" borderId="0" xfId="0" applyNumberFormat="1" applyFont="1"/>
    <xf numFmtId="164" fontId="11" fillId="7" borderId="20" xfId="0" applyNumberFormat="1" applyFont="1" applyFill="1" applyBorder="1" applyAlignment="1">
      <alignment horizontal="center"/>
    </xf>
    <xf numFmtId="10" fontId="12" fillId="7" borderId="20" xfId="0" applyNumberFormat="1" applyFont="1" applyFill="1" applyBorder="1" applyAlignment="1">
      <alignment horizontal="center"/>
    </xf>
    <xf numFmtId="164" fontId="13" fillId="5" borderId="20" xfId="0" applyNumberFormat="1" applyFont="1" applyFill="1" applyBorder="1" applyAlignment="1">
      <alignment horizontal="center"/>
    </xf>
    <xf numFmtId="164" fontId="14" fillId="5" borderId="20" xfId="0" applyNumberFormat="1" applyFont="1" applyFill="1" applyBorder="1" applyAlignment="1">
      <alignment horizontal="center"/>
    </xf>
    <xf numFmtId="10" fontId="15" fillId="5" borderId="21" xfId="0" applyNumberFormat="1" applyFont="1" applyFill="1" applyBorder="1" applyAlignment="1">
      <alignment horizontal="center"/>
    </xf>
    <xf numFmtId="164" fontId="16" fillId="5" borderId="20" xfId="0" applyNumberFormat="1" applyFont="1" applyFill="1" applyBorder="1" applyAlignment="1">
      <alignment horizontal="center"/>
    </xf>
    <xf numFmtId="10" fontId="15" fillId="5" borderId="20" xfId="0" applyNumberFormat="1" applyFont="1" applyFill="1" applyBorder="1" applyAlignment="1">
      <alignment horizontal="center"/>
    </xf>
    <xf numFmtId="0" fontId="0" fillId="3" borderId="20" xfId="0" applyFont="1" applyFill="1" applyBorder="1"/>
    <xf numFmtId="0" fontId="0" fillId="3" borderId="20" xfId="0" applyFont="1" applyFill="1" applyBorder="1" applyAlignment="1">
      <alignment horizontal="center"/>
    </xf>
    <xf numFmtId="0" fontId="0" fillId="3" borderId="21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164" fontId="12" fillId="9" borderId="1" xfId="0" applyNumberFormat="1" applyFont="1" applyFill="1" applyBorder="1" applyAlignment="1">
      <alignment horizontal="center"/>
    </xf>
    <xf numFmtId="164" fontId="17" fillId="0" borderId="25" xfId="0" applyNumberFormat="1" applyFont="1" applyBorder="1" applyAlignment="1">
      <alignment horizontal="center"/>
    </xf>
    <xf numFmtId="164" fontId="0" fillId="0" borderId="25" xfId="0" applyNumberFormat="1" applyFont="1" applyBorder="1" applyAlignment="1">
      <alignment horizontal="center"/>
    </xf>
    <xf numFmtId="164" fontId="17" fillId="0" borderId="0" xfId="0" applyNumberFormat="1" applyFont="1" applyAlignment="1">
      <alignment horizontal="center"/>
    </xf>
    <xf numFmtId="0" fontId="0" fillId="10" borderId="1" xfId="0" applyFont="1" applyFill="1" applyBorder="1" applyAlignment="1">
      <alignment vertical="center"/>
    </xf>
    <xf numFmtId="0" fontId="15" fillId="10" borderId="1" xfId="0" applyFont="1" applyFill="1" applyBorder="1" applyAlignment="1">
      <alignment vertical="center"/>
    </xf>
    <xf numFmtId="0" fontId="15" fillId="10" borderId="1" xfId="0" applyFont="1" applyFill="1" applyBorder="1" applyAlignment="1">
      <alignment horizontal="center" vertical="center"/>
    </xf>
    <xf numFmtId="0" fontId="15" fillId="5" borderId="26" xfId="0" applyFont="1" applyFill="1" applyBorder="1" applyAlignment="1">
      <alignment horizontal="center" vertical="center"/>
    </xf>
    <xf numFmtId="0" fontId="15" fillId="5" borderId="27" xfId="0" applyFont="1" applyFill="1" applyBorder="1" applyAlignment="1">
      <alignment horizontal="center" vertical="center"/>
    </xf>
    <xf numFmtId="0" fontId="15" fillId="5" borderId="28" xfId="0" applyFont="1" applyFill="1" applyBorder="1" applyAlignment="1">
      <alignment horizontal="center" vertical="center"/>
    </xf>
    <xf numFmtId="0" fontId="15" fillId="5" borderId="29" xfId="0" applyFont="1" applyFill="1" applyBorder="1" applyAlignment="1">
      <alignment horizontal="center" vertical="center"/>
    </xf>
    <xf numFmtId="0" fontId="0" fillId="10" borderId="1" xfId="0" applyFont="1" applyFill="1" applyBorder="1"/>
    <xf numFmtId="0" fontId="0" fillId="10" borderId="1" xfId="0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10" fontId="0" fillId="5" borderId="31" xfId="0" applyNumberFormat="1" applyFont="1" applyFill="1" applyBorder="1" applyAlignment="1">
      <alignment horizontal="center"/>
    </xf>
    <xf numFmtId="10" fontId="0" fillId="5" borderId="32" xfId="0" applyNumberFormat="1" applyFont="1" applyFill="1" applyBorder="1" applyAlignment="1">
      <alignment horizontal="center"/>
    </xf>
    <xf numFmtId="164" fontId="0" fillId="10" borderId="1" xfId="0" applyNumberFormat="1" applyFont="1" applyFill="1" applyBorder="1"/>
    <xf numFmtId="164" fontId="0" fillId="10" borderId="1" xfId="0" applyNumberFormat="1" applyFont="1" applyFill="1" applyBorder="1" applyAlignment="1">
      <alignment horizontal="center"/>
    </xf>
    <xf numFmtId="0" fontId="15" fillId="12" borderId="26" xfId="0" applyFont="1" applyFill="1" applyBorder="1" applyAlignment="1">
      <alignment horizontal="center" vertical="center"/>
    </xf>
    <xf numFmtId="0" fontId="15" fillId="12" borderId="27" xfId="0" applyFont="1" applyFill="1" applyBorder="1" applyAlignment="1">
      <alignment horizontal="center" vertical="center"/>
    </xf>
    <xf numFmtId="0" fontId="15" fillId="12" borderId="28" xfId="0" applyFont="1" applyFill="1" applyBorder="1" applyAlignment="1">
      <alignment horizontal="center" vertical="center"/>
    </xf>
    <xf numFmtId="0" fontId="15" fillId="12" borderId="29" xfId="0" applyFont="1" applyFill="1" applyBorder="1" applyAlignment="1">
      <alignment horizontal="center" vertical="center"/>
    </xf>
    <xf numFmtId="164" fontId="18" fillId="0" borderId="0" xfId="0" applyNumberFormat="1" applyFont="1" applyAlignment="1">
      <alignment horizontal="center"/>
    </xf>
    <xf numFmtId="10" fontId="0" fillId="13" borderId="33" xfId="0" applyNumberFormat="1" applyFont="1" applyFill="1" applyBorder="1" applyAlignment="1">
      <alignment horizontal="center"/>
    </xf>
    <xf numFmtId="10" fontId="0" fillId="13" borderId="34" xfId="0" applyNumberFormat="1" applyFont="1" applyFill="1" applyBorder="1" applyAlignment="1">
      <alignment horizontal="center"/>
    </xf>
    <xf numFmtId="10" fontId="0" fillId="13" borderId="31" xfId="0" applyNumberFormat="1" applyFont="1" applyFill="1" applyBorder="1" applyAlignment="1">
      <alignment horizontal="center"/>
    </xf>
    <xf numFmtId="10" fontId="0" fillId="13" borderId="32" xfId="0" applyNumberFormat="1" applyFont="1" applyFill="1" applyBorder="1" applyAlignment="1">
      <alignment horizontal="center"/>
    </xf>
    <xf numFmtId="10" fontId="0" fillId="0" borderId="0" xfId="0" applyNumberFormat="1" applyFont="1" applyAlignment="1">
      <alignment horizontal="center"/>
    </xf>
    <xf numFmtId="0" fontId="0" fillId="5" borderId="37" xfId="0" applyFont="1" applyFill="1" applyBorder="1"/>
    <xf numFmtId="10" fontId="15" fillId="0" borderId="33" xfId="0" applyNumberFormat="1" applyFont="1" applyBorder="1" applyAlignment="1">
      <alignment horizontal="center"/>
    </xf>
    <xf numFmtId="0" fontId="0" fillId="5" borderId="38" xfId="0" applyFont="1" applyFill="1" applyBorder="1"/>
    <xf numFmtId="164" fontId="15" fillId="5" borderId="39" xfId="0" applyNumberFormat="1" applyFont="1" applyFill="1" applyBorder="1" applyAlignment="1">
      <alignment horizontal="center"/>
    </xf>
    <xf numFmtId="164" fontId="15" fillId="5" borderId="40" xfId="0" applyNumberFormat="1" applyFont="1" applyFill="1" applyBorder="1" applyAlignment="1">
      <alignment horizontal="center"/>
    </xf>
    <xf numFmtId="0" fontId="0" fillId="5" borderId="41" xfId="0" applyFont="1" applyFill="1" applyBorder="1"/>
    <xf numFmtId="164" fontId="0" fillId="5" borderId="42" xfId="0" applyNumberFormat="1" applyFont="1" applyFill="1" applyBorder="1" applyAlignment="1">
      <alignment horizontal="center"/>
    </xf>
    <xf numFmtId="0" fontId="15" fillId="10" borderId="33" xfId="0" applyFont="1" applyFill="1" applyBorder="1" applyAlignment="1">
      <alignment horizontal="center"/>
    </xf>
    <xf numFmtId="165" fontId="0" fillId="0" borderId="0" xfId="0" applyNumberFormat="1" applyFont="1" applyAlignment="1">
      <alignment horizontal="center"/>
    </xf>
    <xf numFmtId="0" fontId="0" fillId="5" borderId="43" xfId="0" applyFont="1" applyFill="1" applyBorder="1"/>
    <xf numFmtId="164" fontId="0" fillId="0" borderId="44" xfId="0" applyNumberFormat="1" applyFont="1" applyBorder="1" applyAlignment="1">
      <alignment horizontal="center"/>
    </xf>
    <xf numFmtId="0" fontId="0" fillId="5" borderId="45" xfId="0" applyFont="1" applyFill="1" applyBorder="1"/>
    <xf numFmtId="164" fontId="0" fillId="5" borderId="46" xfId="0" applyNumberFormat="1" applyFont="1" applyFill="1" applyBorder="1" applyAlignment="1">
      <alignment horizontal="center"/>
    </xf>
    <xf numFmtId="166" fontId="0" fillId="0" borderId="0" xfId="0" applyNumberFormat="1" applyFont="1" applyAlignment="1">
      <alignment horizontal="center"/>
    </xf>
    <xf numFmtId="164" fontId="0" fillId="5" borderId="40" xfId="0" applyNumberFormat="1" applyFont="1" applyFill="1" applyBorder="1" applyAlignment="1">
      <alignment horizontal="center"/>
    </xf>
    <xf numFmtId="0" fontId="15" fillId="5" borderId="47" xfId="0" applyFont="1" applyFill="1" applyBorder="1"/>
    <xf numFmtId="164" fontId="15" fillId="0" borderId="33" xfId="0" applyNumberFormat="1" applyFont="1" applyBorder="1" applyAlignment="1">
      <alignment horizontal="center"/>
    </xf>
    <xf numFmtId="0" fontId="0" fillId="5" borderId="48" xfId="0" applyFont="1" applyFill="1" applyBorder="1"/>
    <xf numFmtId="0" fontId="15" fillId="5" borderId="30" xfId="0" applyFont="1" applyFill="1" applyBorder="1" applyAlignment="1">
      <alignment horizontal="center" vertical="center" wrapText="1"/>
    </xf>
    <xf numFmtId="164" fontId="15" fillId="5" borderId="32" xfId="0" applyNumberFormat="1" applyFont="1" applyFill="1" applyBorder="1" applyAlignment="1">
      <alignment horizontal="center" vertical="center"/>
    </xf>
    <xf numFmtId="0" fontId="0" fillId="5" borderId="27" xfId="0" applyFont="1" applyFill="1" applyBorder="1" applyAlignment="1">
      <alignment horizontal="center"/>
    </xf>
    <xf numFmtId="164" fontId="15" fillId="0" borderId="44" xfId="0" applyNumberFormat="1" applyFont="1" applyBorder="1" applyAlignment="1">
      <alignment horizontal="center"/>
    </xf>
    <xf numFmtId="0" fontId="0" fillId="5" borderId="30" xfId="0" applyFont="1" applyFill="1" applyBorder="1"/>
    <xf numFmtId="10" fontId="15" fillId="5" borderId="32" xfId="0" applyNumberFormat="1" applyFont="1" applyFill="1" applyBorder="1" applyAlignment="1">
      <alignment horizontal="center"/>
    </xf>
    <xf numFmtId="10" fontId="15" fillId="5" borderId="33" xfId="0" applyNumberFormat="1" applyFont="1" applyFill="1" applyBorder="1" applyAlignment="1">
      <alignment horizontal="center"/>
    </xf>
    <xf numFmtId="0" fontId="0" fillId="5" borderId="49" xfId="0" applyFont="1" applyFill="1" applyBorder="1"/>
    <xf numFmtId="10" fontId="15" fillId="5" borderId="50" xfId="0" applyNumberFormat="1" applyFont="1" applyFill="1" applyBorder="1" applyAlignment="1">
      <alignment horizontal="center"/>
    </xf>
    <xf numFmtId="0" fontId="15" fillId="5" borderId="33" xfId="0" applyFont="1" applyFill="1" applyBorder="1" applyAlignment="1">
      <alignment horizontal="center"/>
    </xf>
    <xf numFmtId="0" fontId="13" fillId="5" borderId="33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10" fontId="21" fillId="10" borderId="33" xfId="0" applyNumberFormat="1" applyFont="1" applyFill="1" applyBorder="1" applyAlignment="1">
      <alignment horizontal="center"/>
    </xf>
    <xf numFmtId="9" fontId="0" fillId="0" borderId="0" xfId="0" applyNumberFormat="1" applyFont="1" applyAlignment="1">
      <alignment horizontal="center"/>
    </xf>
    <xf numFmtId="9" fontId="15" fillId="0" borderId="0" xfId="0" applyNumberFormat="1" applyFont="1" applyAlignment="1">
      <alignment horizontal="center"/>
    </xf>
    <xf numFmtId="164" fontId="0" fillId="8" borderId="67" xfId="0" applyNumberFormat="1" applyFont="1" applyFill="1" applyBorder="1"/>
    <xf numFmtId="0" fontId="0" fillId="8" borderId="67" xfId="0" applyFont="1" applyFill="1" applyBorder="1"/>
    <xf numFmtId="164" fontId="15" fillId="0" borderId="0" xfId="0" applyNumberFormat="1" applyFont="1"/>
    <xf numFmtId="164" fontId="15" fillId="0" borderId="0" xfId="0" applyNumberFormat="1" applyFont="1" applyAlignment="1">
      <alignment horizontal="center"/>
    </xf>
    <xf numFmtId="164" fontId="15" fillId="8" borderId="33" xfId="0" applyNumberFormat="1" applyFont="1" applyFill="1" applyBorder="1" applyAlignment="1">
      <alignment horizontal="center"/>
    </xf>
    <xf numFmtId="164" fontId="15" fillId="8" borderId="71" xfId="0" applyNumberFormat="1" applyFont="1" applyFill="1" applyBorder="1" applyAlignment="1">
      <alignment horizontal="center"/>
    </xf>
    <xf numFmtId="0" fontId="0" fillId="8" borderId="72" xfId="0" applyFont="1" applyFill="1" applyBorder="1" applyAlignment="1">
      <alignment horizontal="center"/>
    </xf>
    <xf numFmtId="164" fontId="0" fillId="8" borderId="73" xfId="0" applyNumberFormat="1" applyFont="1" applyFill="1" applyBorder="1" applyAlignment="1">
      <alignment horizontal="center"/>
    </xf>
    <xf numFmtId="164" fontId="0" fillId="8" borderId="39" xfId="0" applyNumberFormat="1" applyFont="1" applyFill="1" applyBorder="1"/>
    <xf numFmtId="0" fontId="0" fillId="8" borderId="41" xfId="0" applyFont="1" applyFill="1" applyBorder="1" applyAlignment="1">
      <alignment horizontal="center"/>
    </xf>
    <xf numFmtId="164" fontId="0" fillId="8" borderId="38" xfId="0" applyNumberFormat="1" applyFont="1" applyFill="1" applyBorder="1" applyAlignment="1">
      <alignment horizontal="center"/>
    </xf>
    <xf numFmtId="164" fontId="0" fillId="8" borderId="74" xfId="0" applyNumberFormat="1" applyFont="1" applyFill="1" applyBorder="1"/>
    <xf numFmtId="164" fontId="0" fillId="8" borderId="49" xfId="0" applyNumberFormat="1" applyFont="1" applyFill="1" applyBorder="1" applyAlignment="1">
      <alignment horizontal="center"/>
    </xf>
    <xf numFmtId="164" fontId="0" fillId="8" borderId="75" xfId="0" applyNumberFormat="1" applyFont="1" applyFill="1" applyBorder="1"/>
    <xf numFmtId="0" fontId="15" fillId="8" borderId="71" xfId="0" applyFont="1" applyFill="1" applyBorder="1" applyAlignment="1">
      <alignment horizontal="center"/>
    </xf>
    <xf numFmtId="164" fontId="14" fillId="8" borderId="30" xfId="0" applyNumberFormat="1" applyFont="1" applyFill="1" applyBorder="1" applyAlignment="1">
      <alignment horizontal="center"/>
    </xf>
    <xf numFmtId="164" fontId="23" fillId="8" borderId="32" xfId="0" applyNumberFormat="1" applyFont="1" applyFill="1" applyBorder="1" applyAlignment="1">
      <alignment horizontal="center"/>
    </xf>
    <xf numFmtId="164" fontId="13" fillId="8" borderId="32" xfId="0" applyNumberFormat="1" applyFont="1" applyFill="1" applyBorder="1" applyAlignment="1">
      <alignment horizontal="center"/>
    </xf>
    <xf numFmtId="164" fontId="14" fillId="0" borderId="0" xfId="0" applyNumberFormat="1" applyFont="1" applyAlignment="1">
      <alignment horizontal="center"/>
    </xf>
    <xf numFmtId="0" fontId="0" fillId="0" borderId="63" xfId="0" applyFont="1" applyBorder="1" applyAlignment="1">
      <alignment horizontal="center"/>
    </xf>
    <xf numFmtId="0" fontId="0" fillId="0" borderId="64" xfId="0" applyFont="1" applyBorder="1"/>
    <xf numFmtId="164" fontId="14" fillId="8" borderId="31" xfId="0" applyNumberFormat="1" applyFont="1" applyFill="1" applyBorder="1" applyAlignment="1">
      <alignment horizontal="center"/>
    </xf>
    <xf numFmtId="164" fontId="0" fillId="10" borderId="39" xfId="0" applyNumberFormat="1" applyFont="1" applyFill="1" applyBorder="1"/>
    <xf numFmtId="164" fontId="0" fillId="10" borderId="74" xfId="0" applyNumberFormat="1" applyFont="1" applyFill="1" applyBorder="1"/>
    <xf numFmtId="164" fontId="0" fillId="10" borderId="75" xfId="0" applyNumberFormat="1" applyFont="1" applyFill="1" applyBorder="1"/>
    <xf numFmtId="0" fontId="0" fillId="0" borderId="0" xfId="0" applyFont="1" applyAlignment="1">
      <alignment horizontal="center" vertical="center"/>
    </xf>
    <xf numFmtId="0" fontId="10" fillId="7" borderId="25" xfId="0" applyFont="1" applyFill="1" applyBorder="1" applyAlignment="1">
      <alignment horizontal="center" vertical="center"/>
    </xf>
    <xf numFmtId="164" fontId="10" fillId="7" borderId="25" xfId="0" applyNumberFormat="1" applyFont="1" applyFill="1" applyBorder="1" applyAlignment="1">
      <alignment horizontal="center" vertical="center"/>
    </xf>
    <xf numFmtId="164" fontId="10" fillId="7" borderId="25" xfId="0" applyNumberFormat="1" applyFont="1" applyFill="1" applyBorder="1" applyAlignment="1">
      <alignment horizontal="center" vertical="center" wrapText="1"/>
    </xf>
    <xf numFmtId="0" fontId="0" fillId="0" borderId="25" xfId="0" applyFont="1" applyBorder="1"/>
    <xf numFmtId="10" fontId="0" fillId="5" borderId="25" xfId="0" applyNumberFormat="1" applyFont="1" applyFill="1" applyBorder="1" applyAlignment="1">
      <alignment horizontal="center"/>
    </xf>
    <xf numFmtId="0" fontId="0" fillId="0" borderId="25" xfId="0" applyFont="1" applyBorder="1" applyAlignment="1">
      <alignment horizontal="center" vertical="center"/>
    </xf>
    <xf numFmtId="164" fontId="0" fillId="0" borderId="25" xfId="0" applyNumberFormat="1" applyFont="1" applyBorder="1" applyAlignment="1">
      <alignment horizontal="center" vertical="center"/>
    </xf>
    <xf numFmtId="0" fontId="0" fillId="0" borderId="25" xfId="0" applyFont="1" applyBorder="1" applyAlignment="1">
      <alignment horizontal="center"/>
    </xf>
    <xf numFmtId="10" fontId="0" fillId="0" borderId="25" xfId="0" applyNumberFormat="1" applyFont="1" applyBorder="1" applyAlignment="1">
      <alignment horizontal="center"/>
    </xf>
    <xf numFmtId="10" fontId="0" fillId="6" borderId="25" xfId="0" applyNumberFormat="1" applyFont="1" applyFill="1" applyBorder="1" applyAlignment="1">
      <alignment horizontal="center"/>
    </xf>
    <xf numFmtId="0" fontId="0" fillId="0" borderId="25" xfId="0" applyFont="1" applyBorder="1" applyAlignment="1">
      <alignment horizontal="left"/>
    </xf>
    <xf numFmtId="0" fontId="15" fillId="5" borderId="25" xfId="0" applyFont="1" applyFill="1" applyBorder="1" applyAlignment="1">
      <alignment horizontal="center"/>
    </xf>
    <xf numFmtId="164" fontId="14" fillId="5" borderId="25" xfId="0" applyNumberFormat="1" applyFont="1" applyFill="1" applyBorder="1" applyAlignment="1">
      <alignment horizontal="center"/>
    </xf>
    <xf numFmtId="0" fontId="15" fillId="10" borderId="25" xfId="0" applyFont="1" applyFill="1" applyBorder="1" applyAlignment="1">
      <alignment horizontal="center"/>
    </xf>
    <xf numFmtId="164" fontId="15" fillId="10" borderId="25" xfId="0" applyNumberFormat="1" applyFont="1" applyFill="1" applyBorder="1"/>
    <xf numFmtId="164" fontId="14" fillId="10" borderId="25" xfId="0" applyNumberFormat="1" applyFont="1" applyFill="1" applyBorder="1"/>
    <xf numFmtId="164" fontId="14" fillId="10" borderId="1" xfId="0" applyNumberFormat="1" applyFont="1" applyFill="1" applyBorder="1" applyAlignment="1">
      <alignment horizontal="center"/>
    </xf>
    <xf numFmtId="10" fontId="0" fillId="10" borderId="1" xfId="0" applyNumberFormat="1" applyFont="1" applyFill="1" applyBorder="1" applyAlignment="1">
      <alignment horizontal="center"/>
    </xf>
    <xf numFmtId="164" fontId="14" fillId="10" borderId="1" xfId="0" applyNumberFormat="1" applyFont="1" applyFill="1" applyBorder="1"/>
    <xf numFmtId="164" fontId="14" fillId="5" borderId="25" xfId="0" applyNumberFormat="1" applyFont="1" applyFill="1" applyBorder="1"/>
    <xf numFmtId="164" fontId="14" fillId="0" borderId="0" xfId="0" applyNumberFormat="1" applyFont="1"/>
    <xf numFmtId="0" fontId="24" fillId="0" borderId="0" xfId="0" applyFont="1"/>
    <xf numFmtId="167" fontId="25" fillId="0" borderId="0" xfId="0" applyNumberFormat="1" applyFont="1" applyAlignment="1">
      <alignment horizontal="center" vertical="center" textRotation="90"/>
    </xf>
    <xf numFmtId="167" fontId="25" fillId="10" borderId="1" xfId="0" applyNumberFormat="1" applyFont="1" applyFill="1" applyBorder="1" applyAlignment="1">
      <alignment horizontal="center" vertical="center" textRotation="90"/>
    </xf>
    <xf numFmtId="0" fontId="13" fillId="0" borderId="0" xfId="0" applyFont="1"/>
    <xf numFmtId="0" fontId="13" fillId="0" borderId="0" xfId="0" applyFont="1" applyAlignment="1">
      <alignment horizontal="center"/>
    </xf>
    <xf numFmtId="0" fontId="27" fillId="5" borderId="30" xfId="0" applyFont="1" applyFill="1" applyBorder="1" applyAlignment="1">
      <alignment horizontal="center"/>
    </xf>
    <xf numFmtId="164" fontId="27" fillId="5" borderId="31" xfId="0" applyNumberFormat="1" applyFont="1" applyFill="1" applyBorder="1" applyAlignment="1">
      <alignment horizontal="center"/>
    </xf>
    <xf numFmtId="164" fontId="27" fillId="5" borderId="32" xfId="0" applyNumberFormat="1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164" fontId="28" fillId="0" borderId="0" xfId="0" applyNumberFormat="1" applyFont="1" applyAlignment="1">
      <alignment horizontal="center"/>
    </xf>
    <xf numFmtId="0" fontId="0" fillId="0" borderId="45" xfId="0" applyFont="1" applyBorder="1" applyAlignment="1">
      <alignment horizontal="center"/>
    </xf>
    <xf numFmtId="167" fontId="0" fillId="0" borderId="82" xfId="0" applyNumberFormat="1" applyFont="1" applyBorder="1" applyAlignment="1">
      <alignment horizontal="center"/>
    </xf>
    <xf numFmtId="164" fontId="0" fillId="0" borderId="82" xfId="0" applyNumberFormat="1" applyFont="1" applyBorder="1" applyAlignment="1">
      <alignment horizontal="center"/>
    </xf>
    <xf numFmtId="164" fontId="0" fillId="0" borderId="82" xfId="0" applyNumberFormat="1" applyFont="1" applyBorder="1"/>
    <xf numFmtId="164" fontId="0" fillId="5" borderId="82" xfId="0" applyNumberFormat="1" applyFont="1" applyFill="1" applyBorder="1" applyAlignment="1">
      <alignment horizontal="center"/>
    </xf>
    <xf numFmtId="9" fontId="0" fillId="5" borderId="82" xfId="0" applyNumberFormat="1" applyFont="1" applyFill="1" applyBorder="1" applyAlignment="1">
      <alignment horizontal="center"/>
    </xf>
    <xf numFmtId="0" fontId="0" fillId="5" borderId="82" xfId="0" applyFont="1" applyFill="1" applyBorder="1"/>
    <xf numFmtId="10" fontId="0" fillId="5" borderId="46" xfId="0" applyNumberFormat="1" applyFont="1" applyFill="1" applyBorder="1"/>
    <xf numFmtId="0" fontId="0" fillId="0" borderId="38" xfId="0" applyFont="1" applyBorder="1" applyAlignment="1">
      <alignment horizontal="center"/>
    </xf>
    <xf numFmtId="167" fontId="0" fillId="0" borderId="20" xfId="0" applyNumberFormat="1" applyFont="1" applyBorder="1" applyAlignment="1">
      <alignment horizontal="center"/>
    </xf>
    <xf numFmtId="164" fontId="0" fillId="0" borderId="20" xfId="0" applyNumberFormat="1" applyFont="1" applyBorder="1" applyAlignment="1">
      <alignment horizontal="center"/>
    </xf>
    <xf numFmtId="164" fontId="0" fillId="0" borderId="20" xfId="0" applyNumberFormat="1" applyFont="1" applyBorder="1"/>
    <xf numFmtId="9" fontId="0" fillId="5" borderId="20" xfId="0" applyNumberFormat="1" applyFont="1" applyFill="1" applyBorder="1" applyAlignment="1">
      <alignment horizontal="center"/>
    </xf>
    <xf numFmtId="0" fontId="0" fillId="5" borderId="20" xfId="0" applyFont="1" applyFill="1" applyBorder="1"/>
    <xf numFmtId="10" fontId="0" fillId="5" borderId="74" xfId="0" applyNumberFormat="1" applyFont="1" applyFill="1" applyBorder="1"/>
    <xf numFmtId="10" fontId="0" fillId="0" borderId="0" xfId="0" applyNumberFormat="1" applyFont="1"/>
    <xf numFmtId="167" fontId="14" fillId="0" borderId="20" xfId="0" applyNumberFormat="1" applyFont="1" applyBorder="1" applyAlignment="1">
      <alignment horizontal="center"/>
    </xf>
    <xf numFmtId="167" fontId="0" fillId="10" borderId="1" xfId="0" applyNumberFormat="1" applyFont="1" applyFill="1" applyBorder="1" applyAlignment="1">
      <alignment horizontal="center"/>
    </xf>
    <xf numFmtId="0" fontId="0" fillId="0" borderId="49" xfId="0" applyFont="1" applyBorder="1" applyAlignment="1">
      <alignment horizontal="center"/>
    </xf>
    <xf numFmtId="167" fontId="14" fillId="0" borderId="83" xfId="0" applyNumberFormat="1" applyFont="1" applyBorder="1" applyAlignment="1">
      <alignment horizontal="center"/>
    </xf>
    <xf numFmtId="167" fontId="0" fillId="0" borderId="83" xfId="0" applyNumberFormat="1" applyFont="1" applyBorder="1" applyAlignment="1">
      <alignment horizontal="center"/>
    </xf>
    <xf numFmtId="164" fontId="0" fillId="5" borderId="83" xfId="0" applyNumberFormat="1" applyFont="1" applyFill="1" applyBorder="1" applyAlignment="1">
      <alignment horizontal="center"/>
    </xf>
    <xf numFmtId="9" fontId="0" fillId="5" borderId="83" xfId="0" applyNumberFormat="1" applyFont="1" applyFill="1" applyBorder="1" applyAlignment="1">
      <alignment horizontal="center"/>
    </xf>
    <xf numFmtId="0" fontId="0" fillId="5" borderId="83" xfId="0" applyFont="1" applyFill="1" applyBorder="1"/>
    <xf numFmtId="10" fontId="0" fillId="5" borderId="75" xfId="0" applyNumberFormat="1" applyFont="1" applyFill="1" applyBorder="1"/>
    <xf numFmtId="168" fontId="0" fillId="0" borderId="0" xfId="0" applyNumberFormat="1" applyFont="1" applyAlignment="1">
      <alignment horizontal="center"/>
    </xf>
    <xf numFmtId="1" fontId="0" fillId="0" borderId="0" xfId="0" applyNumberFormat="1" applyFont="1"/>
    <xf numFmtId="1" fontId="8" fillId="7" borderId="20" xfId="0" applyNumberFormat="1" applyFont="1" applyFill="1" applyBorder="1" applyAlignment="1">
      <alignment horizontal="center"/>
    </xf>
    <xf numFmtId="1" fontId="29" fillId="0" borderId="0" xfId="0" applyNumberFormat="1" applyFont="1"/>
    <xf numFmtId="1" fontId="29" fillId="0" borderId="64" xfId="0" applyNumberFormat="1" applyFont="1" applyBorder="1"/>
    <xf numFmtId="167" fontId="8" fillId="7" borderId="20" xfId="0" applyNumberFormat="1" applyFont="1" applyFill="1" applyBorder="1" applyAlignment="1">
      <alignment horizontal="center" vertical="center" wrapText="1"/>
    </xf>
    <xf numFmtId="167" fontId="8" fillId="7" borderId="20" xfId="0" applyNumberFormat="1" applyFont="1" applyFill="1" applyBorder="1" applyAlignment="1">
      <alignment horizontal="center" vertical="center"/>
    </xf>
    <xf numFmtId="167" fontId="30" fillId="0" borderId="0" xfId="0" applyNumberFormat="1" applyFont="1" applyAlignment="1">
      <alignment horizontal="center" vertical="center"/>
    </xf>
    <xf numFmtId="0" fontId="0" fillId="0" borderId="20" xfId="0" applyFont="1" applyBorder="1"/>
    <xf numFmtId="0" fontId="0" fillId="0" borderId="20" xfId="0" applyFont="1" applyBorder="1" applyAlignment="1">
      <alignment horizontal="center"/>
    </xf>
    <xf numFmtId="169" fontId="0" fillId="0" borderId="20" xfId="0" applyNumberFormat="1" applyFont="1" applyBorder="1" applyAlignment="1">
      <alignment horizontal="center"/>
    </xf>
    <xf numFmtId="2" fontId="0" fillId="10" borderId="20" xfId="0" applyNumberFormat="1" applyFont="1" applyFill="1" applyBorder="1" applyAlignment="1">
      <alignment horizontal="center"/>
    </xf>
    <xf numFmtId="169" fontId="0" fillId="0" borderId="20" xfId="0" applyNumberFormat="1" applyFont="1" applyBorder="1"/>
    <xf numFmtId="10" fontId="0" fillId="15" borderId="20" xfId="0" applyNumberFormat="1" applyFont="1" applyFill="1" applyBorder="1" applyAlignment="1">
      <alignment horizontal="center"/>
    </xf>
    <xf numFmtId="169" fontId="0" fillId="0" borderId="0" xfId="0" applyNumberFormat="1" applyFont="1"/>
    <xf numFmtId="164" fontId="28" fillId="10" borderId="1" xfId="0" applyNumberFormat="1" applyFont="1" applyFill="1" applyBorder="1"/>
    <xf numFmtId="0" fontId="10" fillId="7" borderId="20" xfId="0" applyFont="1" applyFill="1" applyBorder="1" applyAlignment="1">
      <alignment horizontal="center"/>
    </xf>
    <xf numFmtId="10" fontId="10" fillId="7" borderId="20" xfId="0" applyNumberFormat="1" applyFont="1" applyFill="1" applyBorder="1" applyAlignment="1">
      <alignment horizontal="center"/>
    </xf>
    <xf numFmtId="2" fontId="10" fillId="7" borderId="20" xfId="0" applyNumberFormat="1" applyFont="1" applyFill="1" applyBorder="1" applyAlignment="1">
      <alignment horizontal="center"/>
    </xf>
    <xf numFmtId="0" fontId="15" fillId="10" borderId="20" xfId="0" applyFont="1" applyFill="1" applyBorder="1" applyAlignment="1">
      <alignment horizontal="center"/>
    </xf>
    <xf numFmtId="164" fontId="13" fillId="10" borderId="20" xfId="0" applyNumberFormat="1" applyFont="1" applyFill="1" applyBorder="1" applyAlignment="1">
      <alignment horizontal="center"/>
    </xf>
    <xf numFmtId="164" fontId="14" fillId="10" borderId="20" xfId="0" applyNumberFormat="1" applyFont="1" applyFill="1" applyBorder="1" applyAlignment="1">
      <alignment horizontal="center"/>
    </xf>
    <xf numFmtId="10" fontId="0" fillId="10" borderId="20" xfId="0" applyNumberFormat="1" applyFont="1" applyFill="1" applyBorder="1" applyAlignment="1">
      <alignment horizontal="center"/>
    </xf>
    <xf numFmtId="169" fontId="0" fillId="15" borderId="1" xfId="0" applyNumberFormat="1" applyFont="1" applyFill="1" applyBorder="1"/>
    <xf numFmtId="0" fontId="15" fillId="5" borderId="20" xfId="0" applyFont="1" applyFill="1" applyBorder="1" applyAlignment="1">
      <alignment horizontal="center"/>
    </xf>
    <xf numFmtId="10" fontId="0" fillId="6" borderId="20" xfId="0" applyNumberFormat="1" applyFont="1" applyFill="1" applyBorder="1" applyAlignment="1">
      <alignment horizontal="center"/>
    </xf>
    <xf numFmtId="169" fontId="0" fillId="0" borderId="0" xfId="0" applyNumberFormat="1" applyFont="1" applyAlignment="1">
      <alignment horizontal="center"/>
    </xf>
    <xf numFmtId="170" fontId="14" fillId="0" borderId="20" xfId="0" applyNumberFormat="1" applyFont="1" applyBorder="1" applyAlignment="1">
      <alignment horizontal="center"/>
    </xf>
    <xf numFmtId="170" fontId="14" fillId="5" borderId="20" xfId="0" applyNumberFormat="1" applyFont="1" applyFill="1" applyBorder="1" applyAlignment="1">
      <alignment horizontal="center"/>
    </xf>
    <xf numFmtId="0" fontId="31" fillId="0" borderId="0" xfId="0" applyFont="1"/>
    <xf numFmtId="0" fontId="0" fillId="0" borderId="45" xfId="0" applyFont="1" applyBorder="1"/>
    <xf numFmtId="4" fontId="0" fillId="0" borderId="0" xfId="0" applyNumberFormat="1" applyFont="1" applyAlignment="1">
      <alignment horizontal="center"/>
    </xf>
    <xf numFmtId="8" fontId="0" fillId="0" borderId="0" xfId="0" applyNumberFormat="1" applyFont="1" applyAlignment="1">
      <alignment horizontal="center"/>
    </xf>
    <xf numFmtId="8" fontId="33" fillId="0" borderId="0" xfId="0" applyNumberFormat="1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15" borderId="1" xfId="0" applyFont="1" applyFill="1" applyBorder="1" applyAlignment="1">
      <alignment horizontal="center"/>
    </xf>
    <xf numFmtId="0" fontId="34" fillId="7" borderId="20" xfId="0" applyFont="1" applyFill="1" applyBorder="1" applyAlignment="1">
      <alignment horizontal="center" vertical="center" wrapText="1"/>
    </xf>
    <xf numFmtId="164" fontId="0" fillId="15" borderId="1" xfId="0" applyNumberFormat="1" applyFont="1" applyFill="1" applyBorder="1" applyAlignment="1">
      <alignment horizontal="center"/>
    </xf>
    <xf numFmtId="10" fontId="0" fillId="15" borderId="1" xfId="0" applyNumberFormat="1" applyFont="1" applyFill="1" applyBorder="1" applyAlignment="1">
      <alignment horizontal="center"/>
    </xf>
    <xf numFmtId="8" fontId="0" fillId="15" borderId="1" xfId="0" applyNumberFormat="1" applyFont="1" applyFill="1" applyBorder="1" applyAlignment="1">
      <alignment horizontal="center"/>
    </xf>
    <xf numFmtId="8" fontId="33" fillId="15" borderId="1" xfId="0" applyNumberFormat="1" applyFont="1" applyFill="1" applyBorder="1" applyAlignment="1">
      <alignment horizontal="center"/>
    </xf>
    <xf numFmtId="1" fontId="0" fillId="15" borderId="1" xfId="0" applyNumberFormat="1" applyFont="1" applyFill="1" applyBorder="1" applyAlignment="1">
      <alignment horizontal="center"/>
    </xf>
    <xf numFmtId="0" fontId="15" fillId="16" borderId="20" xfId="0" applyFont="1" applyFill="1" applyBorder="1" applyAlignment="1">
      <alignment horizontal="left" wrapText="1"/>
    </xf>
    <xf numFmtId="169" fontId="0" fillId="0" borderId="20" xfId="0" applyNumberFormat="1" applyFont="1" applyBorder="1" applyAlignment="1">
      <alignment horizontal="center" wrapText="1"/>
    </xf>
    <xf numFmtId="169" fontId="0" fillId="17" borderId="20" xfId="0" applyNumberFormat="1" applyFont="1" applyFill="1" applyBorder="1" applyAlignment="1">
      <alignment horizontal="center" wrapText="1"/>
    </xf>
    <xf numFmtId="0" fontId="10" fillId="7" borderId="20" xfId="0" applyFont="1" applyFill="1" applyBorder="1" applyAlignment="1">
      <alignment wrapText="1"/>
    </xf>
    <xf numFmtId="169" fontId="10" fillId="7" borderId="20" xfId="0" applyNumberFormat="1" applyFont="1" applyFill="1" applyBorder="1" applyAlignment="1">
      <alignment horizontal="center" wrapText="1"/>
    </xf>
    <xf numFmtId="0" fontId="32" fillId="10" borderId="1" xfId="0" applyFont="1" applyFill="1" applyBorder="1"/>
    <xf numFmtId="0" fontId="32" fillId="10" borderId="1" xfId="0" applyFont="1" applyFill="1" applyBorder="1" applyAlignment="1">
      <alignment horizontal="center"/>
    </xf>
    <xf numFmtId="0" fontId="13" fillId="10" borderId="1" xfId="0" applyFont="1" applyFill="1" applyBorder="1"/>
    <xf numFmtId="0" fontId="13" fillId="10" borderId="1" xfId="0" applyFont="1" applyFill="1" applyBorder="1" applyAlignment="1">
      <alignment horizontal="center"/>
    </xf>
    <xf numFmtId="0" fontId="28" fillId="7" borderId="20" xfId="0" applyFont="1" applyFill="1" applyBorder="1" applyAlignment="1">
      <alignment horizontal="center"/>
    </xf>
    <xf numFmtId="164" fontId="28" fillId="7" borderId="20" xfId="0" applyNumberFormat="1" applyFont="1" applyFill="1" applyBorder="1" applyAlignment="1">
      <alignment horizontal="center"/>
    </xf>
    <xf numFmtId="0" fontId="26" fillId="7" borderId="87" xfId="0" applyFont="1" applyFill="1" applyBorder="1" applyAlignment="1">
      <alignment horizontal="center" vertical="center"/>
    </xf>
    <xf numFmtId="164" fontId="28" fillId="10" borderId="1" xfId="0" applyNumberFormat="1" applyFont="1" applyFill="1" applyBorder="1" applyAlignment="1">
      <alignment horizontal="center"/>
    </xf>
    <xf numFmtId="168" fontId="0" fillId="10" borderId="1" xfId="0" applyNumberFormat="1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/>
    </xf>
    <xf numFmtId="164" fontId="0" fillId="16" borderId="20" xfId="0" applyNumberFormat="1" applyFont="1" applyFill="1" applyBorder="1" applyAlignment="1">
      <alignment horizontal="center"/>
    </xf>
    <xf numFmtId="14" fontId="0" fillId="0" borderId="20" xfId="0" applyNumberFormat="1" applyFont="1" applyBorder="1" applyAlignment="1">
      <alignment horizontal="center"/>
    </xf>
    <xf numFmtId="171" fontId="0" fillId="5" borderId="20" xfId="0" applyNumberFormat="1" applyFont="1" applyFill="1" applyBorder="1" applyAlignment="1">
      <alignment horizontal="center"/>
    </xf>
    <xf numFmtId="164" fontId="31" fillId="7" borderId="20" xfId="0" applyNumberFormat="1" applyFont="1" applyFill="1" applyBorder="1" applyAlignment="1">
      <alignment horizontal="center"/>
    </xf>
    <xf numFmtId="171" fontId="0" fillId="10" borderId="1" xfId="0" applyNumberFormat="1" applyFont="1" applyFill="1" applyBorder="1" applyAlignment="1">
      <alignment horizontal="center"/>
    </xf>
    <xf numFmtId="1" fontId="0" fillId="10" borderId="1" xfId="0" applyNumberFormat="1" applyFont="1" applyFill="1" applyBorder="1" applyAlignment="1">
      <alignment horizontal="center"/>
    </xf>
    <xf numFmtId="171" fontId="33" fillId="10" borderId="1" xfId="0" applyNumberFormat="1" applyFont="1" applyFill="1" applyBorder="1" applyAlignment="1">
      <alignment horizontal="center"/>
    </xf>
    <xf numFmtId="171" fontId="33" fillId="0" borderId="20" xfId="0" applyNumberFormat="1" applyFont="1" applyBorder="1" applyAlignment="1">
      <alignment horizontal="center"/>
    </xf>
    <xf numFmtId="171" fontId="0" fillId="0" borderId="0" xfId="0" applyNumberFormat="1" applyFont="1" applyAlignment="1">
      <alignment horizontal="center"/>
    </xf>
    <xf numFmtId="171" fontId="15" fillId="16" borderId="20" xfId="0" applyNumberFormat="1" applyFont="1" applyFill="1" applyBorder="1" applyAlignment="1">
      <alignment horizontal="center"/>
    </xf>
    <xf numFmtId="171" fontId="0" fillId="6" borderId="20" xfId="0" applyNumberFormat="1" applyFont="1" applyFill="1" applyBorder="1" applyAlignment="1">
      <alignment horizontal="center"/>
    </xf>
    <xf numFmtId="172" fontId="15" fillId="16" borderId="20" xfId="0" applyNumberFormat="1" applyFont="1" applyFill="1" applyBorder="1" applyAlignment="1">
      <alignment horizontal="center"/>
    </xf>
    <xf numFmtId="172" fontId="15" fillId="5" borderId="20" xfId="0" applyNumberFormat="1" applyFont="1" applyFill="1" applyBorder="1" applyAlignment="1">
      <alignment horizontal="center"/>
    </xf>
    <xf numFmtId="168" fontId="0" fillId="0" borderId="20" xfId="0" applyNumberFormat="1" applyFont="1" applyBorder="1" applyAlignment="1">
      <alignment horizontal="center"/>
    </xf>
    <xf numFmtId="164" fontId="28" fillId="7" borderId="20" xfId="0" applyNumberFormat="1" applyFont="1" applyFill="1" applyBorder="1" applyAlignment="1">
      <alignment horizontal="center" vertical="center" wrapText="1"/>
    </xf>
    <xf numFmtId="168" fontId="10" fillId="7" borderId="20" xfId="0" applyNumberFormat="1" applyFont="1" applyFill="1" applyBorder="1" applyAlignment="1">
      <alignment horizontal="center"/>
    </xf>
    <xf numFmtId="164" fontId="10" fillId="7" borderId="20" xfId="0" applyNumberFormat="1" applyFont="1" applyFill="1" applyBorder="1" applyAlignment="1">
      <alignment horizontal="center"/>
    </xf>
    <xf numFmtId="172" fontId="10" fillId="7" borderId="20" xfId="0" applyNumberFormat="1" applyFont="1" applyFill="1" applyBorder="1" applyAlignment="1">
      <alignment horizontal="center"/>
    </xf>
    <xf numFmtId="167" fontId="10" fillId="7" borderId="20" xfId="0" applyNumberFormat="1" applyFont="1" applyFill="1" applyBorder="1" applyAlignment="1">
      <alignment horizontal="center"/>
    </xf>
    <xf numFmtId="171" fontId="10" fillId="7" borderId="91" xfId="0" applyNumberFormat="1" applyFont="1" applyFill="1" applyBorder="1" applyAlignment="1">
      <alignment horizontal="center"/>
    </xf>
    <xf numFmtId="171" fontId="10" fillId="7" borderId="20" xfId="0" applyNumberFormat="1" applyFont="1" applyFill="1" applyBorder="1" applyAlignment="1">
      <alignment horizontal="center"/>
    </xf>
    <xf numFmtId="0" fontId="0" fillId="7" borderId="20" xfId="0" applyFont="1" applyFill="1" applyBorder="1" applyAlignment="1">
      <alignment horizontal="center"/>
    </xf>
    <xf numFmtId="0" fontId="0" fillId="0" borderId="0" xfId="0" applyFont="1" applyAlignment="1">
      <alignment horizontal="center" vertical="center" wrapText="1"/>
    </xf>
    <xf numFmtId="0" fontId="10" fillId="7" borderId="20" xfId="0" applyFont="1" applyFill="1" applyBorder="1" applyAlignment="1">
      <alignment horizontal="center" vertical="center" wrapText="1"/>
    </xf>
    <xf numFmtId="164" fontId="10" fillId="7" borderId="20" xfId="0" applyNumberFormat="1" applyFont="1" applyFill="1" applyBorder="1" applyAlignment="1">
      <alignment horizontal="center" vertical="center" wrapText="1"/>
    </xf>
    <xf numFmtId="0" fontId="31" fillId="0" borderId="20" xfId="0" applyFont="1" applyBorder="1" applyAlignment="1">
      <alignment horizontal="center"/>
    </xf>
    <xf numFmtId="14" fontId="31" fillId="0" borderId="20" xfId="0" applyNumberFormat="1" applyFont="1" applyBorder="1" applyAlignment="1">
      <alignment horizontal="center"/>
    </xf>
    <xf numFmtId="169" fontId="31" fillId="0" borderId="20" xfId="0" applyNumberFormat="1" applyFont="1" applyBorder="1" applyAlignment="1">
      <alignment horizontal="center"/>
    </xf>
    <xf numFmtId="164" fontId="36" fillId="7" borderId="20" xfId="0" applyNumberFormat="1" applyFont="1" applyFill="1" applyBorder="1" applyAlignment="1">
      <alignment horizontal="center"/>
    </xf>
    <xf numFmtId="10" fontId="31" fillId="16" borderId="20" xfId="0" applyNumberFormat="1" applyFont="1" applyFill="1" applyBorder="1" applyAlignment="1">
      <alignment horizontal="center"/>
    </xf>
    <xf numFmtId="0" fontId="0" fillId="15" borderId="1" xfId="0" applyFont="1" applyFill="1" applyBorder="1" applyAlignment="1">
      <alignment horizontal="center" vertical="center"/>
    </xf>
    <xf numFmtId="169" fontId="31" fillId="15" borderId="1" xfId="0" applyNumberFormat="1" applyFont="1" applyFill="1" applyBorder="1" applyAlignment="1">
      <alignment horizontal="center"/>
    </xf>
    <xf numFmtId="10" fontId="31" fillId="15" borderId="1" xfId="0" applyNumberFormat="1" applyFont="1" applyFill="1" applyBorder="1" applyAlignment="1">
      <alignment horizontal="center"/>
    </xf>
    <xf numFmtId="169" fontId="36" fillId="15" borderId="1" xfId="0" applyNumberFormat="1" applyFont="1" applyFill="1" applyBorder="1" applyAlignment="1">
      <alignment horizontal="center"/>
    </xf>
    <xf numFmtId="10" fontId="36" fillId="15" borderId="1" xfId="0" applyNumberFormat="1" applyFont="1" applyFill="1" applyBorder="1" applyAlignment="1">
      <alignment horizontal="center"/>
    </xf>
    <xf numFmtId="0" fontId="31" fillId="15" borderId="1" xfId="0" applyFont="1" applyFill="1" applyBorder="1" applyAlignment="1">
      <alignment horizontal="center"/>
    </xf>
    <xf numFmtId="14" fontId="31" fillId="15" borderId="1" xfId="0" applyNumberFormat="1" applyFont="1" applyFill="1" applyBorder="1" applyAlignment="1">
      <alignment horizontal="center"/>
    </xf>
    <xf numFmtId="164" fontId="36" fillId="15" borderId="1" xfId="0" applyNumberFormat="1" applyFont="1" applyFill="1" applyBorder="1" applyAlignment="1">
      <alignment horizontal="center"/>
    </xf>
    <xf numFmtId="0" fontId="31" fillId="18" borderId="20" xfId="0" applyFont="1" applyFill="1" applyBorder="1" applyAlignment="1">
      <alignment horizontal="center" vertical="center"/>
    </xf>
    <xf numFmtId="169" fontId="31" fillId="18" borderId="20" xfId="0" applyNumberFormat="1" applyFont="1" applyFill="1" applyBorder="1" applyAlignment="1">
      <alignment horizontal="center" vertical="center"/>
    </xf>
    <xf numFmtId="10" fontId="38" fillId="7" borderId="20" xfId="0" applyNumberFormat="1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center" vertical="center"/>
    </xf>
    <xf numFmtId="169" fontId="31" fillId="15" borderId="1" xfId="0" applyNumberFormat="1" applyFont="1" applyFill="1" applyBorder="1" applyAlignment="1">
      <alignment horizontal="center" vertical="center"/>
    </xf>
    <xf numFmtId="10" fontId="31" fillId="15" borderId="1" xfId="0" applyNumberFormat="1" applyFont="1" applyFill="1" applyBorder="1" applyAlignment="1">
      <alignment horizontal="center" vertical="center"/>
    </xf>
    <xf numFmtId="169" fontId="36" fillId="15" borderId="1" xfId="0" applyNumberFormat="1" applyFont="1" applyFill="1" applyBorder="1" applyAlignment="1">
      <alignment horizontal="center" vertical="center"/>
    </xf>
    <xf numFmtId="10" fontId="36" fillId="15" borderId="1" xfId="0" applyNumberFormat="1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center"/>
    </xf>
    <xf numFmtId="169" fontId="38" fillId="7" borderId="20" xfId="0" applyNumberFormat="1" applyFont="1" applyFill="1" applyBorder="1" applyAlignment="1">
      <alignment horizontal="center"/>
    </xf>
    <xf numFmtId="169" fontId="31" fillId="15" borderId="20" xfId="0" applyNumberFormat="1" applyFont="1" applyFill="1" applyBorder="1" applyAlignment="1">
      <alignment horizontal="center"/>
    </xf>
    <xf numFmtId="0" fontId="35" fillId="15" borderId="1" xfId="0" applyFont="1" applyFill="1" applyBorder="1" applyAlignment="1">
      <alignment horizontal="center" vertical="center"/>
    </xf>
    <xf numFmtId="0" fontId="27" fillId="15" borderId="1" xfId="0" applyFont="1" applyFill="1" applyBorder="1" applyAlignment="1">
      <alignment horizontal="center" vertical="center"/>
    </xf>
    <xf numFmtId="169" fontId="10" fillId="7" borderId="87" xfId="0" applyNumberFormat="1" applyFont="1" applyFill="1" applyBorder="1" applyAlignment="1">
      <alignment vertical="center"/>
    </xf>
    <xf numFmtId="10" fontId="36" fillId="7" borderId="20" xfId="0" applyNumberFormat="1" applyFont="1" applyFill="1" applyBorder="1" applyAlignment="1">
      <alignment horizontal="center" vertical="center"/>
    </xf>
    <xf numFmtId="164" fontId="31" fillId="0" borderId="20" xfId="0" applyNumberFormat="1" applyFont="1" applyBorder="1" applyAlignment="1">
      <alignment horizontal="center"/>
    </xf>
    <xf numFmtId="8" fontId="31" fillId="0" borderId="20" xfId="0" applyNumberFormat="1" applyFont="1" applyBorder="1" applyAlignment="1">
      <alignment horizontal="center"/>
    </xf>
    <xf numFmtId="169" fontId="31" fillId="19" borderId="20" xfId="0" applyNumberFormat="1" applyFont="1" applyFill="1" applyBorder="1" applyAlignment="1">
      <alignment horizontal="center"/>
    </xf>
    <xf numFmtId="169" fontId="36" fillId="7" borderId="20" xfId="0" applyNumberFormat="1" applyFont="1" applyFill="1" applyBorder="1" applyAlignment="1">
      <alignment horizontal="center"/>
    </xf>
    <xf numFmtId="16" fontId="39" fillId="0" borderId="0" xfId="0" applyNumberFormat="1" applyFont="1" applyAlignment="1">
      <alignment horizontal="center" vertical="center" wrapText="1"/>
    </xf>
    <xf numFmtId="0" fontId="39" fillId="0" borderId="85" xfId="0" applyFont="1" applyBorder="1" applyAlignment="1">
      <alignment horizontal="center" vertical="center" wrapText="1"/>
    </xf>
    <xf numFmtId="0" fontId="39" fillId="15" borderId="87" xfId="0" applyFont="1" applyFill="1" applyBorder="1" applyAlignment="1">
      <alignment horizontal="center" vertical="center" wrapText="1"/>
    </xf>
    <xf numFmtId="0" fontId="0" fillId="0" borderId="8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39" fillId="0" borderId="98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21" borderId="99" xfId="0" applyFont="1" applyFill="1" applyBorder="1" applyAlignment="1">
      <alignment horizontal="center"/>
    </xf>
    <xf numFmtId="0" fontId="0" fillId="21" borderId="100" xfId="0" applyFont="1" applyFill="1" applyBorder="1" applyAlignment="1">
      <alignment horizontal="center"/>
    </xf>
    <xf numFmtId="0" fontId="0" fillId="21" borderId="101" xfId="0" applyFont="1" applyFill="1" applyBorder="1" applyAlignment="1">
      <alignment horizontal="center"/>
    </xf>
    <xf numFmtId="0" fontId="0" fillId="21" borderId="26" xfId="0" applyFont="1" applyFill="1" applyBorder="1" applyAlignment="1">
      <alignment horizontal="center" vertical="center"/>
    </xf>
    <xf numFmtId="0" fontId="0" fillId="21" borderId="45" xfId="0" applyFont="1" applyFill="1" applyBorder="1"/>
    <xf numFmtId="0" fontId="0" fillId="21" borderId="82" xfId="0" applyFont="1" applyFill="1" applyBorder="1"/>
    <xf numFmtId="164" fontId="0" fillId="21" borderId="82" xfId="0" applyNumberFormat="1" applyFont="1" applyFill="1" applyBorder="1"/>
    <xf numFmtId="173" fontId="0" fillId="10" borderId="82" xfId="0" applyNumberFormat="1" applyFont="1" applyFill="1" applyBorder="1" applyAlignment="1">
      <alignment horizontal="center"/>
    </xf>
    <xf numFmtId="0" fontId="0" fillId="10" borderId="82" xfId="0" applyFont="1" applyFill="1" applyBorder="1" applyAlignment="1">
      <alignment horizontal="center"/>
    </xf>
    <xf numFmtId="164" fontId="0" fillId="21" borderId="102" xfId="0" applyNumberFormat="1" applyFont="1" applyFill="1" applyBorder="1"/>
    <xf numFmtId="0" fontId="0" fillId="21" borderId="103" xfId="0" applyFont="1" applyFill="1" applyBorder="1" applyAlignment="1">
      <alignment horizontal="center" vertical="center"/>
    </xf>
    <xf numFmtId="0" fontId="0" fillId="21" borderId="38" xfId="0" applyFont="1" applyFill="1" applyBorder="1"/>
    <xf numFmtId="0" fontId="0" fillId="21" borderId="20" xfId="0" applyFont="1" applyFill="1" applyBorder="1"/>
    <xf numFmtId="164" fontId="0" fillId="21" borderId="20" xfId="0" applyNumberFormat="1" applyFont="1" applyFill="1" applyBorder="1"/>
    <xf numFmtId="164" fontId="0" fillId="10" borderId="20" xfId="0" applyNumberFormat="1" applyFont="1" applyFill="1" applyBorder="1" applyAlignment="1">
      <alignment horizontal="center"/>
    </xf>
    <xf numFmtId="0" fontId="0" fillId="10" borderId="20" xfId="0" applyFont="1" applyFill="1" applyBorder="1" applyAlignment="1">
      <alignment horizontal="center"/>
    </xf>
    <xf numFmtId="164" fontId="0" fillId="21" borderId="91" xfId="0" applyNumberFormat="1" applyFont="1" applyFill="1" applyBorder="1"/>
    <xf numFmtId="0" fontId="0" fillId="0" borderId="69" xfId="0" applyFont="1" applyBorder="1"/>
    <xf numFmtId="0" fontId="0" fillId="21" borderId="49" xfId="0" applyFont="1" applyFill="1" applyBorder="1"/>
    <xf numFmtId="0" fontId="0" fillId="21" borderId="83" xfId="0" applyFont="1" applyFill="1" applyBorder="1"/>
    <xf numFmtId="164" fontId="0" fillId="21" borderId="83" xfId="0" applyNumberFormat="1" applyFont="1" applyFill="1" applyBorder="1"/>
    <xf numFmtId="164" fontId="0" fillId="10" borderId="83" xfId="0" applyNumberFormat="1" applyFont="1" applyFill="1" applyBorder="1" applyAlignment="1">
      <alignment horizontal="center"/>
    </xf>
    <xf numFmtId="0" fontId="0" fillId="10" borderId="83" xfId="0" applyFont="1" applyFill="1" applyBorder="1" applyAlignment="1">
      <alignment horizontal="center"/>
    </xf>
    <xf numFmtId="0" fontId="0" fillId="22" borderId="49" xfId="0" applyFont="1" applyFill="1" applyBorder="1"/>
    <xf numFmtId="0" fontId="0" fillId="22" borderId="83" xfId="0" applyFont="1" applyFill="1" applyBorder="1"/>
    <xf numFmtId="164" fontId="0" fillId="22" borderId="83" xfId="0" applyNumberFormat="1" applyFont="1" applyFill="1" applyBorder="1"/>
    <xf numFmtId="164" fontId="0" fillId="22" borderId="83" xfId="0" applyNumberFormat="1" applyFont="1" applyFill="1" applyBorder="1" applyAlignment="1">
      <alignment horizontal="center"/>
    </xf>
    <xf numFmtId="0" fontId="0" fillId="22" borderId="83" xfId="0" applyFont="1" applyFill="1" applyBorder="1" applyAlignment="1">
      <alignment horizontal="center"/>
    </xf>
    <xf numFmtId="164" fontId="0" fillId="22" borderId="104" xfId="0" applyNumberFormat="1" applyFont="1" applyFill="1" applyBorder="1"/>
    <xf numFmtId="0" fontId="0" fillId="0" borderId="69" xfId="0" applyFont="1" applyBorder="1" applyAlignment="1">
      <alignment horizontal="center" vertical="center"/>
    </xf>
    <xf numFmtId="0" fontId="0" fillId="0" borderId="63" xfId="0" applyFont="1" applyBorder="1"/>
    <xf numFmtId="164" fontId="0" fillId="21" borderId="105" xfId="0" applyNumberFormat="1" applyFont="1" applyFill="1" applyBorder="1"/>
    <xf numFmtId="164" fontId="0" fillId="0" borderId="69" xfId="0" applyNumberFormat="1" applyFont="1" applyBorder="1" applyAlignment="1">
      <alignment horizontal="center"/>
    </xf>
    <xf numFmtId="164" fontId="0" fillId="0" borderId="63" xfId="0" applyNumberFormat="1" applyFont="1" applyBorder="1" applyAlignment="1">
      <alignment horizontal="center"/>
    </xf>
    <xf numFmtId="164" fontId="28" fillId="0" borderId="33" xfId="0" applyNumberFormat="1" applyFont="1" applyBorder="1"/>
    <xf numFmtId="164" fontId="0" fillId="21" borderId="33" xfId="0" applyNumberFormat="1" applyFont="1" applyFill="1" applyBorder="1"/>
    <xf numFmtId="164" fontId="0" fillId="21" borderId="33" xfId="0" applyNumberFormat="1" applyFont="1" applyFill="1" applyBorder="1" applyAlignment="1">
      <alignment horizontal="center"/>
    </xf>
    <xf numFmtId="164" fontId="0" fillId="21" borderId="71" xfId="0" applyNumberFormat="1" applyFont="1" applyFill="1" applyBorder="1" applyAlignment="1">
      <alignment horizontal="center"/>
    </xf>
    <xf numFmtId="9" fontId="28" fillId="0" borderId="70" xfId="0" applyNumberFormat="1" applyFont="1" applyBorder="1" applyAlignment="1">
      <alignment horizontal="center"/>
    </xf>
    <xf numFmtId="0" fontId="0" fillId="0" borderId="23" xfId="0" applyFont="1" applyBorder="1"/>
    <xf numFmtId="0" fontId="0" fillId="21" borderId="100" xfId="0" applyFont="1" applyFill="1" applyBorder="1"/>
    <xf numFmtId="0" fontId="0" fillId="21" borderId="107" xfId="0" applyFont="1" applyFill="1" applyBorder="1"/>
    <xf numFmtId="0" fontId="41" fillId="21" borderId="45" xfId="0" applyFont="1" applyFill="1" applyBorder="1"/>
    <xf numFmtId="0" fontId="0" fillId="0" borderId="82" xfId="0" applyFont="1" applyBorder="1" applyAlignment="1">
      <alignment horizontal="center"/>
    </xf>
    <xf numFmtId="164" fontId="0" fillId="21" borderId="46" xfId="0" applyNumberFormat="1" applyFont="1" applyFill="1" applyBorder="1"/>
    <xf numFmtId="0" fontId="41" fillId="21" borderId="38" xfId="0" applyFont="1" applyFill="1" applyBorder="1"/>
    <xf numFmtId="164" fontId="0" fillId="21" borderId="74" xfId="0" applyNumberFormat="1" applyFont="1" applyFill="1" applyBorder="1"/>
    <xf numFmtId="0" fontId="41" fillId="21" borderId="49" xfId="0" applyFont="1" applyFill="1" applyBorder="1"/>
    <xf numFmtId="164" fontId="0" fillId="0" borderId="83" xfId="0" applyNumberFormat="1" applyFont="1" applyBorder="1" applyAlignment="1">
      <alignment horizontal="center"/>
    </xf>
    <xf numFmtId="0" fontId="0" fillId="0" borderId="83" xfId="0" applyFont="1" applyBorder="1" applyAlignment="1">
      <alignment horizontal="center"/>
    </xf>
    <xf numFmtId="164" fontId="0" fillId="21" borderId="104" xfId="0" applyNumberFormat="1" applyFont="1" applyFill="1" applyBorder="1"/>
    <xf numFmtId="164" fontId="0" fillId="21" borderId="75" xfId="0" applyNumberFormat="1" applyFont="1" applyFill="1" applyBorder="1"/>
    <xf numFmtId="0" fontId="0" fillId="21" borderId="105" xfId="0" applyFont="1" applyFill="1" applyBorder="1" applyAlignment="1">
      <alignment horizontal="center"/>
    </xf>
    <xf numFmtId="0" fontId="0" fillId="21" borderId="33" xfId="0" applyFont="1" applyFill="1" applyBorder="1" applyAlignment="1">
      <alignment horizontal="center"/>
    </xf>
    <xf numFmtId="164" fontId="0" fillId="21" borderId="82" xfId="0" applyNumberFormat="1" applyFont="1" applyFill="1" applyBorder="1" applyAlignment="1">
      <alignment horizontal="center"/>
    </xf>
    <xf numFmtId="164" fontId="0" fillId="21" borderId="20" xfId="0" applyNumberFormat="1" applyFont="1" applyFill="1" applyBorder="1" applyAlignment="1">
      <alignment horizontal="center"/>
    </xf>
    <xf numFmtId="173" fontId="0" fillId="0" borderId="20" xfId="0" applyNumberFormat="1" applyFont="1" applyBorder="1" applyAlignment="1">
      <alignment horizontal="center"/>
    </xf>
    <xf numFmtId="164" fontId="0" fillId="21" borderId="83" xfId="0" applyNumberFormat="1" applyFont="1" applyFill="1" applyBorder="1" applyAlignment="1">
      <alignment horizontal="center"/>
    </xf>
    <xf numFmtId="0" fontId="0" fillId="21" borderId="26" xfId="0" applyFont="1" applyFill="1" applyBorder="1" applyAlignment="1">
      <alignment horizontal="center"/>
    </xf>
    <xf numFmtId="164" fontId="0" fillId="0" borderId="51" xfId="0" applyNumberFormat="1" applyFont="1" applyBorder="1" applyAlignment="1">
      <alignment horizontal="center"/>
    </xf>
    <xf numFmtId="0" fontId="0" fillId="0" borderId="52" xfId="0" applyFont="1" applyBorder="1"/>
    <xf numFmtId="0" fontId="0" fillId="0" borderId="54" xfId="0" applyFont="1" applyBorder="1"/>
    <xf numFmtId="164" fontId="0" fillId="0" borderId="55" xfId="0" applyNumberFormat="1" applyFont="1" applyBorder="1"/>
    <xf numFmtId="0" fontId="0" fillId="0" borderId="55" xfId="0" applyFont="1" applyBorder="1" applyAlignment="1">
      <alignment horizontal="center"/>
    </xf>
    <xf numFmtId="164" fontId="0" fillId="0" borderId="55" xfId="0" applyNumberFormat="1" applyFont="1" applyBorder="1" applyAlignment="1">
      <alignment horizontal="center"/>
    </xf>
    <xf numFmtId="0" fontId="0" fillId="0" borderId="46" xfId="0" applyFont="1" applyBorder="1" applyAlignment="1">
      <alignment horizontal="center"/>
    </xf>
    <xf numFmtId="164" fontId="0" fillId="21" borderId="108" xfId="0" applyNumberFormat="1" applyFont="1" applyFill="1" applyBorder="1"/>
    <xf numFmtId="0" fontId="0" fillId="0" borderId="75" xfId="0" applyFont="1" applyBorder="1" applyAlignment="1">
      <alignment horizontal="center"/>
    </xf>
    <xf numFmtId="164" fontId="0" fillId="21" borderId="109" xfId="0" applyNumberFormat="1" applyFont="1" applyFill="1" applyBorder="1"/>
    <xf numFmtId="49" fontId="0" fillId="0" borderId="20" xfId="0" applyNumberFormat="1" applyFont="1" applyBorder="1"/>
    <xf numFmtId="49" fontId="0" fillId="0" borderId="20" xfId="0" applyNumberFormat="1" applyFont="1" applyBorder="1" applyAlignment="1">
      <alignment horizontal="center"/>
    </xf>
    <xf numFmtId="10" fontId="27" fillId="6" borderId="20" xfId="0" applyNumberFormat="1" applyFont="1" applyFill="1" applyBorder="1" applyAlignment="1">
      <alignment horizontal="center"/>
    </xf>
    <xf numFmtId="164" fontId="25" fillId="10" borderId="1" xfId="0" applyNumberFormat="1" applyFont="1" applyFill="1" applyBorder="1" applyAlignment="1">
      <alignment horizontal="center" vertical="center" textRotation="90"/>
    </xf>
    <xf numFmtId="49" fontId="0" fillId="0" borderId="45" xfId="0" applyNumberFormat="1" applyFont="1" applyBorder="1" applyAlignment="1">
      <alignment horizontal="center"/>
    </xf>
    <xf numFmtId="49" fontId="15" fillId="16" borderId="20" xfId="0" applyNumberFormat="1" applyFont="1" applyFill="1" applyBorder="1" applyAlignment="1">
      <alignment horizontal="left" wrapText="1"/>
    </xf>
    <xf numFmtId="164" fontId="15" fillId="5" borderId="113" xfId="0" applyNumberFormat="1" applyFont="1" applyFill="1" applyBorder="1" applyAlignment="1">
      <alignment horizontal="center"/>
    </xf>
    <xf numFmtId="164" fontId="15" fillId="5" borderId="20" xfId="0" applyNumberFormat="1" applyFont="1" applyFill="1" applyBorder="1" applyAlignment="1">
      <alignment horizontal="center"/>
    </xf>
    <xf numFmtId="0" fontId="0" fillId="5" borderId="91" xfId="0" applyFont="1" applyFill="1" applyBorder="1"/>
    <xf numFmtId="164" fontId="0" fillId="15" borderId="20" xfId="0" applyNumberFormat="1" applyFont="1" applyFill="1" applyBorder="1" applyAlignment="1">
      <alignment horizontal="center"/>
    </xf>
    <xf numFmtId="9" fontId="0" fillId="0" borderId="17" xfId="0" applyNumberFormat="1" applyFont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164" fontId="14" fillId="5" borderId="18" xfId="0" applyNumberFormat="1" applyFont="1" applyFill="1" applyBorder="1" applyAlignment="1">
      <alignment horizontal="center"/>
    </xf>
    <xf numFmtId="0" fontId="28" fillId="23" borderId="20" xfId="0" applyFont="1" applyFill="1" applyBorder="1" applyAlignment="1">
      <alignment horizontal="center"/>
    </xf>
    <xf numFmtId="164" fontId="28" fillId="23" borderId="20" xfId="0" applyNumberFormat="1" applyFont="1" applyFill="1" applyBorder="1" applyAlignment="1">
      <alignment horizontal="center"/>
    </xf>
    <xf numFmtId="170" fontId="0" fillId="0" borderId="20" xfId="0" applyNumberFormat="1" applyFont="1" applyBorder="1" applyAlignment="1">
      <alignment horizontal="center" vertical="center"/>
    </xf>
    <xf numFmtId="171" fontId="0" fillId="5" borderId="20" xfId="0" applyNumberFormat="1" applyFont="1" applyFill="1" applyBorder="1"/>
    <xf numFmtId="171" fontId="33" fillId="0" borderId="20" xfId="0" applyNumberFormat="1" applyFont="1" applyBorder="1"/>
    <xf numFmtId="10" fontId="0" fillId="5" borderId="20" xfId="0" applyNumberFormat="1" applyFont="1" applyFill="1" applyBorder="1"/>
    <xf numFmtId="171" fontId="0" fillId="0" borderId="20" xfId="0" applyNumberFormat="1" applyFont="1" applyBorder="1"/>
    <xf numFmtId="167" fontId="0" fillId="10" borderId="20" xfId="0" applyNumberFormat="1" applyFont="1" applyFill="1" applyBorder="1" applyAlignment="1">
      <alignment horizontal="center"/>
    </xf>
    <xf numFmtId="171" fontId="0" fillId="10" borderId="20" xfId="0" applyNumberFormat="1" applyFont="1" applyFill="1" applyBorder="1"/>
    <xf numFmtId="0" fontId="0" fillId="10" borderId="20" xfId="0" applyFont="1" applyFill="1" applyBorder="1"/>
    <xf numFmtId="0" fontId="28" fillId="10" borderId="20" xfId="0" applyFont="1" applyFill="1" applyBorder="1" applyAlignment="1">
      <alignment horizontal="center"/>
    </xf>
    <xf numFmtId="164" fontId="28" fillId="10" borderId="20" xfId="0" applyNumberFormat="1" applyFont="1" applyFill="1" applyBorder="1" applyAlignment="1">
      <alignment horizontal="center"/>
    </xf>
    <xf numFmtId="164" fontId="0" fillId="10" borderId="20" xfId="0" applyNumberFormat="1" applyFont="1" applyFill="1" applyBorder="1"/>
    <xf numFmtId="171" fontId="33" fillId="10" borderId="20" xfId="0" applyNumberFormat="1" applyFont="1" applyFill="1" applyBorder="1"/>
    <xf numFmtId="164" fontId="14" fillId="0" borderId="20" xfId="0" applyNumberFormat="1" applyFont="1" applyBorder="1" applyAlignment="1">
      <alignment horizontal="center"/>
    </xf>
    <xf numFmtId="167" fontId="44" fillId="23" borderId="25" xfId="0" applyNumberFormat="1" applyFont="1" applyFill="1" applyBorder="1" applyAlignment="1">
      <alignment horizontal="center" vertical="center"/>
    </xf>
    <xf numFmtId="167" fontId="44" fillId="23" borderId="25" xfId="0" applyNumberFormat="1" applyFont="1" applyFill="1" applyBorder="1" applyAlignment="1">
      <alignment horizontal="center" vertical="center" wrapText="1"/>
    </xf>
    <xf numFmtId="0" fontId="28" fillId="23" borderId="25" xfId="0" applyFont="1" applyFill="1" applyBorder="1" applyAlignment="1">
      <alignment horizontal="center" vertical="center"/>
    </xf>
    <xf numFmtId="174" fontId="0" fillId="0" borderId="25" xfId="0" applyNumberFormat="1" applyFont="1" applyBorder="1" applyAlignment="1">
      <alignment horizontal="center" vertical="center"/>
    </xf>
    <xf numFmtId="164" fontId="0" fillId="5" borderId="25" xfId="0" applyNumberFormat="1" applyFont="1" applyFill="1" applyBorder="1" applyAlignment="1">
      <alignment horizontal="center"/>
    </xf>
    <xf numFmtId="170" fontId="0" fillId="0" borderId="25" xfId="0" applyNumberFormat="1" applyFont="1" applyBorder="1" applyAlignment="1">
      <alignment horizontal="center" vertical="center"/>
    </xf>
    <xf numFmtId="10" fontId="0" fillId="10" borderId="25" xfId="0" applyNumberFormat="1" applyFont="1" applyFill="1" applyBorder="1" applyAlignment="1">
      <alignment horizontal="center"/>
    </xf>
    <xf numFmtId="164" fontId="0" fillId="10" borderId="25" xfId="0" applyNumberFormat="1" applyFont="1" applyFill="1" applyBorder="1"/>
    <xf numFmtId="164" fontId="13" fillId="10" borderId="1" xfId="0" applyNumberFormat="1" applyFont="1" applyFill="1" applyBorder="1" applyAlignment="1">
      <alignment vertical="center"/>
    </xf>
    <xf numFmtId="167" fontId="13" fillId="10" borderId="1" xfId="0" applyNumberFormat="1" applyFont="1" applyFill="1" applyBorder="1" applyAlignment="1">
      <alignment vertical="center"/>
    </xf>
    <xf numFmtId="167" fontId="13" fillId="10" borderId="1" xfId="0" applyNumberFormat="1" applyFont="1" applyFill="1" applyBorder="1" applyAlignment="1">
      <alignment horizontal="center" vertical="center"/>
    </xf>
    <xf numFmtId="167" fontId="13" fillId="10" borderId="1" xfId="0" applyNumberFormat="1" applyFont="1" applyFill="1" applyBorder="1" applyAlignment="1">
      <alignment horizontal="center" vertical="center" wrapText="1"/>
    </xf>
    <xf numFmtId="170" fontId="0" fillId="10" borderId="1" xfId="0" applyNumberFormat="1" applyFont="1" applyFill="1" applyBorder="1" applyAlignment="1">
      <alignment horizontal="center" vertical="center"/>
    </xf>
    <xf numFmtId="10" fontId="0" fillId="10" borderId="1" xfId="0" applyNumberFormat="1" applyFont="1" applyFill="1" applyBorder="1"/>
    <xf numFmtId="0" fontId="0" fillId="0" borderId="0" xfId="0" applyFont="1" applyAlignment="1">
      <alignment vertical="center"/>
    </xf>
    <xf numFmtId="0" fontId="28" fillId="23" borderId="25" xfId="0" applyFont="1" applyFill="1" applyBorder="1" applyAlignment="1">
      <alignment horizontal="center"/>
    </xf>
    <xf numFmtId="164" fontId="28" fillId="23" borderId="25" xfId="0" applyNumberFormat="1" applyFont="1" applyFill="1" applyBorder="1" applyAlignment="1">
      <alignment horizontal="center"/>
    </xf>
    <xf numFmtId="164" fontId="15" fillId="0" borderId="0" xfId="0" applyNumberFormat="1" applyFont="1" applyAlignment="1">
      <alignment horizontal="center" vertical="center"/>
    </xf>
    <xf numFmtId="168" fontId="0" fillId="0" borderId="0" xfId="0" applyNumberFormat="1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164" fontId="15" fillId="10" borderId="1" xfId="0" applyNumberFormat="1" applyFont="1" applyFill="1" applyBorder="1" applyAlignment="1">
      <alignment horizontal="center" vertical="center"/>
    </xf>
    <xf numFmtId="164" fontId="28" fillId="10" borderId="1" xfId="0" applyNumberFormat="1" applyFont="1" applyFill="1" applyBorder="1" applyAlignment="1">
      <alignment horizontal="center" vertical="center"/>
    </xf>
    <xf numFmtId="0" fontId="28" fillId="10" borderId="1" xfId="0" applyFont="1" applyFill="1" applyBorder="1" applyAlignment="1">
      <alignment horizontal="center" vertical="center"/>
    </xf>
    <xf numFmtId="167" fontId="0" fillId="0" borderId="25" xfId="0" applyNumberFormat="1" applyFont="1" applyBorder="1" applyAlignment="1">
      <alignment horizontal="center"/>
    </xf>
    <xf numFmtId="171" fontId="0" fillId="5" borderId="25" xfId="0" applyNumberFormat="1" applyFont="1" applyFill="1" applyBorder="1"/>
    <xf numFmtId="171" fontId="33" fillId="0" borderId="25" xfId="0" applyNumberFormat="1" applyFont="1" applyBorder="1"/>
    <xf numFmtId="171" fontId="0" fillId="0" borderId="25" xfId="0" applyNumberFormat="1" applyFont="1" applyBorder="1"/>
    <xf numFmtId="164" fontId="0" fillId="5" borderId="25" xfId="0" applyNumberFormat="1" applyFont="1" applyFill="1" applyBorder="1"/>
    <xf numFmtId="171" fontId="0" fillId="0" borderId="0" xfId="0" applyNumberFormat="1" applyFont="1"/>
    <xf numFmtId="171" fontId="33" fillId="0" borderId="0" xfId="0" applyNumberFormat="1" applyFont="1"/>
    <xf numFmtId="9" fontId="0" fillId="10" borderId="1" xfId="0" applyNumberFormat="1" applyFont="1" applyFill="1" applyBorder="1" applyAlignment="1">
      <alignment horizontal="center"/>
    </xf>
    <xf numFmtId="164" fontId="0" fillId="10" borderId="25" xfId="0" applyNumberFormat="1" applyFont="1" applyFill="1" applyBorder="1" applyAlignment="1">
      <alignment horizontal="center"/>
    </xf>
    <xf numFmtId="1" fontId="0" fillId="10" borderId="1" xfId="0" applyNumberFormat="1" applyFont="1" applyFill="1" applyBorder="1"/>
    <xf numFmtId="171" fontId="33" fillId="10" borderId="1" xfId="0" applyNumberFormat="1" applyFont="1" applyFill="1" applyBorder="1"/>
    <xf numFmtId="171" fontId="0" fillId="10" borderId="1" xfId="0" applyNumberFormat="1" applyFont="1" applyFill="1" applyBorder="1"/>
    <xf numFmtId="0" fontId="0" fillId="10" borderId="25" xfId="0" applyFont="1" applyFill="1" applyBorder="1" applyAlignment="1">
      <alignment horizontal="center"/>
    </xf>
    <xf numFmtId="167" fontId="0" fillId="10" borderId="25" xfId="0" applyNumberFormat="1" applyFont="1" applyFill="1" applyBorder="1" applyAlignment="1">
      <alignment horizontal="center"/>
    </xf>
    <xf numFmtId="171" fontId="0" fillId="10" borderId="25" xfId="0" applyNumberFormat="1" applyFont="1" applyFill="1" applyBorder="1"/>
    <xf numFmtId="0" fontId="0" fillId="10" borderId="25" xfId="0" applyFont="1" applyFill="1" applyBorder="1"/>
    <xf numFmtId="0" fontId="28" fillId="10" borderId="25" xfId="0" applyFont="1" applyFill="1" applyBorder="1" applyAlignment="1">
      <alignment horizontal="center"/>
    </xf>
    <xf numFmtId="164" fontId="28" fillId="10" borderId="25" xfId="0" applyNumberFormat="1" applyFont="1" applyFill="1" applyBorder="1" applyAlignment="1">
      <alignment horizontal="center"/>
    </xf>
    <xf numFmtId="171" fontId="33" fillId="10" borderId="25" xfId="0" applyNumberFormat="1" applyFont="1" applyFill="1" applyBorder="1"/>
    <xf numFmtId="167" fontId="0" fillId="0" borderId="0" xfId="0" applyNumberFormat="1" applyFont="1" applyAlignment="1">
      <alignment horizontal="center"/>
    </xf>
    <xf numFmtId="170" fontId="0" fillId="0" borderId="0" xfId="0" applyNumberFormat="1" applyFont="1" applyAlignment="1">
      <alignment horizontal="center" vertical="center"/>
    </xf>
    <xf numFmtId="164" fontId="0" fillId="0" borderId="25" xfId="0" applyNumberFormat="1" applyFont="1" applyBorder="1"/>
    <xf numFmtId="168" fontId="0" fillId="0" borderId="25" xfId="0" applyNumberFormat="1" applyFont="1" applyBorder="1" applyAlignment="1">
      <alignment horizontal="center"/>
    </xf>
    <xf numFmtId="164" fontId="14" fillId="0" borderId="25" xfId="0" applyNumberFormat="1" applyFont="1" applyBorder="1" applyAlignment="1">
      <alignment horizontal="center"/>
    </xf>
    <xf numFmtId="0" fontId="28" fillId="23" borderId="71" xfId="0" applyFont="1" applyFill="1" applyBorder="1" applyAlignment="1">
      <alignment horizontal="center"/>
    </xf>
    <xf numFmtId="0" fontId="28" fillId="23" borderId="26" xfId="0" applyFont="1" applyFill="1" applyBorder="1" applyAlignment="1">
      <alignment horizontal="center"/>
    </xf>
    <xf numFmtId="0" fontId="18" fillId="23" borderId="26" xfId="0" applyFont="1" applyFill="1" applyBorder="1" applyAlignment="1">
      <alignment horizontal="center"/>
    </xf>
    <xf numFmtId="164" fontId="18" fillId="23" borderId="26" xfId="0" applyNumberFormat="1" applyFont="1" applyFill="1" applyBorder="1" applyAlignment="1">
      <alignment horizontal="center"/>
    </xf>
    <xf numFmtId="0" fontId="18" fillId="23" borderId="33" xfId="0" applyFont="1" applyFill="1" applyBorder="1" applyAlignment="1">
      <alignment horizontal="center"/>
    </xf>
    <xf numFmtId="0" fontId="0" fillId="5" borderId="126" xfId="0" applyFont="1" applyFill="1" applyBorder="1"/>
    <xf numFmtId="164" fontId="0" fillId="0" borderId="45" xfId="0" applyNumberFormat="1" applyFont="1" applyBorder="1"/>
    <xf numFmtId="164" fontId="0" fillId="0" borderId="46" xfId="0" applyNumberFormat="1" applyFont="1" applyBorder="1" applyAlignment="1">
      <alignment horizontal="center"/>
    </xf>
    <xf numFmtId="164" fontId="0" fillId="5" borderId="37" xfId="0" applyNumberFormat="1" applyFont="1" applyFill="1" applyBorder="1"/>
    <xf numFmtId="164" fontId="15" fillId="5" borderId="37" xfId="0" applyNumberFormat="1" applyFont="1" applyFill="1" applyBorder="1"/>
    <xf numFmtId="164" fontId="0" fillId="5" borderId="45" xfId="0" applyNumberFormat="1" applyFont="1" applyFill="1" applyBorder="1"/>
    <xf numFmtId="164" fontId="15" fillId="5" borderId="46" xfId="0" applyNumberFormat="1" applyFont="1" applyFill="1" applyBorder="1"/>
    <xf numFmtId="0" fontId="0" fillId="5" borderId="127" xfId="0" applyFont="1" applyFill="1" applyBorder="1"/>
    <xf numFmtId="164" fontId="0" fillId="0" borderId="38" xfId="0" applyNumberFormat="1" applyFont="1" applyBorder="1"/>
    <xf numFmtId="164" fontId="0" fillId="0" borderId="128" xfId="0" applyNumberFormat="1" applyFont="1" applyBorder="1"/>
    <xf numFmtId="164" fontId="0" fillId="5" borderId="41" xfId="0" applyNumberFormat="1" applyFont="1" applyFill="1" applyBorder="1"/>
    <xf numFmtId="164" fontId="15" fillId="5" borderId="41" xfId="0" applyNumberFormat="1" applyFont="1" applyFill="1" applyBorder="1"/>
    <xf numFmtId="164" fontId="0" fillId="5" borderId="38" xfId="0" applyNumberFormat="1" applyFont="1" applyFill="1" applyBorder="1"/>
    <xf numFmtId="164" fontId="15" fillId="5" borderId="74" xfId="0" applyNumberFormat="1" applyFont="1" applyFill="1" applyBorder="1"/>
    <xf numFmtId="164" fontId="0" fillId="0" borderId="74" xfId="0" applyNumberFormat="1" applyFont="1" applyBorder="1" applyAlignment="1">
      <alignment horizontal="center"/>
    </xf>
    <xf numFmtId="164" fontId="0" fillId="0" borderId="17" xfId="0" applyNumberFormat="1" applyFont="1" applyBorder="1"/>
    <xf numFmtId="164" fontId="0" fillId="0" borderId="74" xfId="0" applyNumberFormat="1" applyFont="1" applyBorder="1"/>
    <xf numFmtId="164" fontId="0" fillId="0" borderId="16" xfId="0" applyNumberFormat="1" applyFont="1" applyBorder="1"/>
    <xf numFmtId="164" fontId="0" fillId="0" borderId="2" xfId="0" applyNumberFormat="1" applyFont="1" applyBorder="1"/>
    <xf numFmtId="164" fontId="0" fillId="0" borderId="129" xfId="0" applyNumberFormat="1" applyFont="1" applyBorder="1"/>
    <xf numFmtId="0" fontId="0" fillId="5" borderId="130" xfId="0" applyFont="1" applyFill="1" applyBorder="1"/>
    <xf numFmtId="164" fontId="0" fillId="0" borderId="131" xfId="0" applyNumberFormat="1" applyFont="1" applyBorder="1"/>
    <xf numFmtId="164" fontId="0" fillId="0" borderId="129" xfId="0" applyNumberFormat="1" applyFont="1" applyBorder="1" applyAlignment="1">
      <alignment horizontal="center"/>
    </xf>
    <xf numFmtId="164" fontId="0" fillId="0" borderId="5" xfId="0" applyNumberFormat="1" applyFont="1" applyBorder="1"/>
    <xf numFmtId="164" fontId="0" fillId="5" borderId="132" xfId="0" applyNumberFormat="1" applyFont="1" applyFill="1" applyBorder="1"/>
    <xf numFmtId="164" fontId="15" fillId="5" borderId="132" xfId="0" applyNumberFormat="1" applyFont="1" applyFill="1" applyBorder="1"/>
    <xf numFmtId="164" fontId="0" fillId="5" borderId="49" xfId="0" applyNumberFormat="1" applyFont="1" applyFill="1" applyBorder="1"/>
    <xf numFmtId="164" fontId="15" fillId="5" borderId="75" xfId="0" applyNumberFormat="1" applyFont="1" applyFill="1" applyBorder="1"/>
    <xf numFmtId="0" fontId="15" fillId="5" borderId="43" xfId="0" applyFont="1" applyFill="1" applyBorder="1" applyAlignment="1">
      <alignment horizontal="center"/>
    </xf>
    <xf numFmtId="164" fontId="0" fillId="5" borderId="71" xfId="0" applyNumberFormat="1" applyFont="1" applyFill="1" applyBorder="1"/>
    <xf numFmtId="164" fontId="0" fillId="5" borderId="33" xfId="0" applyNumberFormat="1" applyFont="1" applyFill="1" applyBorder="1"/>
    <xf numFmtId="164" fontId="0" fillId="5" borderId="133" xfId="0" applyNumberFormat="1" applyFont="1" applyFill="1" applyBorder="1"/>
    <xf numFmtId="164" fontId="15" fillId="5" borderId="50" xfId="0" applyNumberFormat="1" applyFont="1" applyFill="1" applyBorder="1"/>
    <xf numFmtId="164" fontId="15" fillId="5" borderId="102" xfId="0" applyNumberFormat="1" applyFont="1" applyFill="1" applyBorder="1"/>
    <xf numFmtId="164" fontId="0" fillId="0" borderId="38" xfId="0" applyNumberFormat="1" applyFont="1" applyBorder="1" applyAlignment="1">
      <alignment horizontal="center"/>
    </xf>
    <xf numFmtId="164" fontId="15" fillId="5" borderId="91" xfId="0" applyNumberFormat="1" applyFont="1" applyFill="1" applyBorder="1"/>
    <xf numFmtId="0" fontId="0" fillId="5" borderId="132" xfId="0" applyFont="1" applyFill="1" applyBorder="1"/>
    <xf numFmtId="0" fontId="0" fillId="5" borderId="47" xfId="0" applyFont="1" applyFill="1" applyBorder="1"/>
    <xf numFmtId="164" fontId="0" fillId="0" borderId="49" xfId="0" applyNumberFormat="1" applyFont="1" applyBorder="1"/>
    <xf numFmtId="164" fontId="0" fillId="0" borderId="75" xfId="0" applyNumberFormat="1" applyFont="1" applyBorder="1" applyAlignment="1">
      <alignment horizontal="center"/>
    </xf>
    <xf numFmtId="164" fontId="0" fillId="5" borderId="43" xfId="0" applyNumberFormat="1" applyFont="1" applyFill="1" applyBorder="1"/>
    <xf numFmtId="164" fontId="0" fillId="5" borderId="72" xfId="0" applyNumberFormat="1" applyFont="1" applyFill="1" applyBorder="1"/>
    <xf numFmtId="164" fontId="15" fillId="5" borderId="134" xfId="0" applyNumberFormat="1" applyFont="1" applyFill="1" applyBorder="1"/>
    <xf numFmtId="164" fontId="15" fillId="5" borderId="71" xfId="0" applyNumberFormat="1" applyFont="1" applyFill="1" applyBorder="1" applyAlignment="1">
      <alignment horizontal="center"/>
    </xf>
    <xf numFmtId="164" fontId="15" fillId="5" borderId="33" xfId="0" applyNumberFormat="1" applyFont="1" applyFill="1" applyBorder="1"/>
    <xf numFmtId="0" fontId="0" fillId="5" borderId="30" xfId="0" applyFont="1" applyFill="1" applyBorder="1" applyAlignment="1">
      <alignment horizontal="center"/>
    </xf>
    <xf numFmtId="164" fontId="15" fillId="5" borderId="31" xfId="0" applyNumberFormat="1" applyFont="1" applyFill="1" applyBorder="1" applyAlignment="1">
      <alignment horizontal="center"/>
    </xf>
    <xf numFmtId="9" fontId="15" fillId="5" borderId="31" xfId="0" applyNumberFormat="1" applyFont="1" applyFill="1" applyBorder="1" applyAlignment="1">
      <alignment horizontal="center"/>
    </xf>
    <xf numFmtId="0" fontId="28" fillId="23" borderId="33" xfId="0" applyFont="1" applyFill="1" applyBorder="1" applyAlignment="1">
      <alignment horizontal="center"/>
    </xf>
    <xf numFmtId="0" fontId="45" fillId="23" borderId="33" xfId="0" applyFont="1" applyFill="1" applyBorder="1" applyAlignment="1">
      <alignment horizontal="center" wrapText="1"/>
    </xf>
    <xf numFmtId="164" fontId="15" fillId="5" borderId="99" xfId="0" applyNumberFormat="1" applyFont="1" applyFill="1" applyBorder="1" applyAlignment="1">
      <alignment horizontal="center"/>
    </xf>
    <xf numFmtId="164" fontId="15" fillId="5" borderId="29" xfId="0" applyNumberFormat="1" applyFont="1" applyFill="1" applyBorder="1" applyAlignment="1">
      <alignment horizontal="center"/>
    </xf>
    <xf numFmtId="164" fontId="15" fillId="5" borderId="136" xfId="0" applyNumberFormat="1" applyFont="1" applyFill="1" applyBorder="1" applyAlignment="1">
      <alignment horizontal="center"/>
    </xf>
    <xf numFmtId="164" fontId="15" fillId="5" borderId="137" xfId="0" applyNumberFormat="1" applyFont="1" applyFill="1" applyBorder="1" applyAlignment="1">
      <alignment horizontal="center"/>
    </xf>
    <xf numFmtId="164" fontId="15" fillId="5" borderId="30" xfId="0" applyNumberFormat="1" applyFont="1" applyFill="1" applyBorder="1" applyAlignment="1">
      <alignment horizontal="center"/>
    </xf>
    <xf numFmtId="164" fontId="15" fillId="5" borderId="32" xfId="0" applyNumberFormat="1" applyFont="1" applyFill="1" applyBorder="1"/>
    <xf numFmtId="0" fontId="46" fillId="23" borderId="72" xfId="0" applyFont="1" applyFill="1" applyBorder="1" applyAlignment="1">
      <alignment wrapText="1"/>
    </xf>
    <xf numFmtId="164" fontId="47" fillId="0" borderId="46" xfId="0" applyNumberFormat="1" applyFont="1" applyBorder="1" applyAlignment="1">
      <alignment wrapText="1"/>
    </xf>
    <xf numFmtId="164" fontId="15" fillId="5" borderId="73" xfId="0" applyNumberFormat="1" applyFont="1" applyFill="1" applyBorder="1" applyAlignment="1">
      <alignment horizontal="center"/>
    </xf>
    <xf numFmtId="164" fontId="15" fillId="5" borderId="39" xfId="0" applyNumberFormat="1" applyFont="1" applyFill="1" applyBorder="1"/>
    <xf numFmtId="0" fontId="46" fillId="23" borderId="41" xfId="0" applyFont="1" applyFill="1" applyBorder="1" applyAlignment="1">
      <alignment wrapText="1"/>
    </xf>
    <xf numFmtId="164" fontId="47" fillId="0" borderId="138" xfId="0" applyNumberFormat="1" applyFont="1" applyBorder="1" applyAlignment="1">
      <alignment wrapText="1"/>
    </xf>
    <xf numFmtId="164" fontId="47" fillId="0" borderId="74" xfId="0" applyNumberFormat="1" applyFont="1" applyBorder="1" applyAlignment="1">
      <alignment wrapText="1"/>
    </xf>
    <xf numFmtId="164" fontId="15" fillId="5" borderId="38" xfId="0" applyNumberFormat="1" applyFont="1" applyFill="1" applyBorder="1" applyAlignment="1">
      <alignment horizontal="center"/>
    </xf>
    <xf numFmtId="164" fontId="47" fillId="0" borderId="38" xfId="0" applyNumberFormat="1" applyFont="1" applyBorder="1" applyAlignment="1">
      <alignment wrapText="1"/>
    </xf>
    <xf numFmtId="0" fontId="46" fillId="23" borderId="132" xfId="0" applyFont="1" applyFill="1" applyBorder="1" applyAlignment="1">
      <alignment wrapText="1"/>
    </xf>
    <xf numFmtId="164" fontId="47" fillId="0" borderId="49" xfId="0" applyNumberFormat="1" applyFont="1" applyBorder="1" applyAlignment="1">
      <alignment wrapText="1"/>
    </xf>
    <xf numFmtId="164" fontId="15" fillId="5" borderId="139" xfId="0" applyNumberFormat="1" applyFont="1" applyFill="1" applyBorder="1" applyAlignment="1">
      <alignment horizontal="center"/>
    </xf>
    <xf numFmtId="164" fontId="15" fillId="5" borderId="40" xfId="0" applyNumberFormat="1" applyFont="1" applyFill="1" applyBorder="1"/>
    <xf numFmtId="164" fontId="15" fillId="5" borderId="48" xfId="0" applyNumberFormat="1" applyFont="1" applyFill="1" applyBorder="1" applyAlignment="1">
      <alignment horizontal="center"/>
    </xf>
    <xf numFmtId="164" fontId="15" fillId="5" borderId="105" xfId="0" applyNumberFormat="1" applyFont="1" applyFill="1" applyBorder="1" applyAlignment="1">
      <alignment horizontal="center"/>
    </xf>
    <xf numFmtId="164" fontId="15" fillId="5" borderId="1" xfId="0" applyNumberFormat="1" applyFont="1" applyFill="1" applyBorder="1" applyAlignment="1">
      <alignment horizontal="center"/>
    </xf>
    <xf numFmtId="164" fontId="15" fillId="5" borderId="140" xfId="0" applyNumberFormat="1" applyFont="1" applyFill="1" applyBorder="1" applyAlignment="1">
      <alignment horizontal="center"/>
    </xf>
    <xf numFmtId="164" fontId="15" fillId="5" borderId="67" xfId="0" applyNumberFormat="1" applyFont="1" applyFill="1" applyBorder="1" applyAlignment="1">
      <alignment horizontal="center"/>
    </xf>
    <xf numFmtId="164" fontId="47" fillId="0" borderId="45" xfId="0" applyNumberFormat="1" applyFont="1" applyBorder="1" applyAlignment="1">
      <alignment wrapText="1"/>
    </xf>
    <xf numFmtId="164" fontId="15" fillId="5" borderId="141" xfId="0" applyNumberFormat="1" applyFont="1" applyFill="1" applyBorder="1" applyAlignment="1">
      <alignment horizontal="center"/>
    </xf>
    <xf numFmtId="164" fontId="15" fillId="5" borderId="33" xfId="0" applyNumberFormat="1" applyFont="1" applyFill="1" applyBorder="1" applyAlignment="1">
      <alignment horizontal="center"/>
    </xf>
    <xf numFmtId="164" fontId="15" fillId="5" borderId="103" xfId="0" applyNumberFormat="1" applyFont="1" applyFill="1" applyBorder="1" applyAlignment="1">
      <alignment horizontal="center"/>
    </xf>
    <xf numFmtId="164" fontId="47" fillId="0" borderId="142" xfId="0" applyNumberFormat="1" applyFont="1" applyBorder="1" applyAlignment="1">
      <alignment wrapText="1"/>
    </xf>
    <xf numFmtId="164" fontId="0" fillId="0" borderId="143" xfId="0" applyNumberFormat="1" applyFont="1" applyBorder="1" applyAlignment="1">
      <alignment horizontal="center"/>
    </xf>
    <xf numFmtId="164" fontId="47" fillId="0" borderId="131" xfId="0" applyNumberFormat="1" applyFont="1" applyBorder="1" applyAlignment="1">
      <alignment wrapText="1"/>
    </xf>
    <xf numFmtId="0" fontId="45" fillId="23" borderId="71" xfId="0" applyFont="1" applyFill="1" applyBorder="1" applyAlignment="1">
      <alignment horizontal="center" wrapText="1"/>
    </xf>
    <xf numFmtId="164" fontId="15" fillId="5" borderId="101" xfId="0" applyNumberFormat="1" applyFont="1" applyFill="1" applyBorder="1" applyAlignment="1">
      <alignment horizontal="center"/>
    </xf>
    <xf numFmtId="164" fontId="15" fillId="5" borderId="32" xfId="0" applyNumberFormat="1" applyFont="1" applyFill="1" applyBorder="1" applyAlignment="1">
      <alignment horizontal="center"/>
    </xf>
    <xf numFmtId="164" fontId="15" fillId="5" borderId="26" xfId="0" applyNumberFormat="1" applyFont="1" applyFill="1" applyBorder="1" applyAlignment="1">
      <alignment horizontal="center"/>
    </xf>
    <xf numFmtId="164" fontId="47" fillId="0" borderId="75" xfId="0" applyNumberFormat="1" applyFont="1" applyBorder="1" applyAlignment="1">
      <alignment wrapText="1"/>
    </xf>
    <xf numFmtId="0" fontId="45" fillId="23" borderId="26" xfId="0" applyFont="1" applyFill="1" applyBorder="1" applyAlignment="1">
      <alignment horizontal="center" wrapText="1"/>
    </xf>
    <xf numFmtId="0" fontId="46" fillId="23" borderId="37" xfId="0" applyFont="1" applyFill="1" applyBorder="1" applyAlignment="1">
      <alignment wrapText="1"/>
    </xf>
    <xf numFmtId="0" fontId="46" fillId="23" borderId="47" xfId="0" applyFont="1" applyFill="1" applyBorder="1" applyAlignment="1">
      <alignment wrapText="1"/>
    </xf>
    <xf numFmtId="0" fontId="45" fillId="23" borderId="141" xfId="0" applyFont="1" applyFill="1" applyBorder="1" applyAlignment="1">
      <alignment horizontal="center" wrapText="1"/>
    </xf>
    <xf numFmtId="164" fontId="15" fillId="5" borderId="144" xfId="0" applyNumberFormat="1" applyFont="1" applyFill="1" applyBorder="1" applyAlignment="1">
      <alignment horizontal="center"/>
    </xf>
    <xf numFmtId="0" fontId="18" fillId="23" borderId="41" xfId="0" applyFont="1" applyFill="1" applyBorder="1"/>
    <xf numFmtId="164" fontId="0" fillId="0" borderId="142" xfId="0" applyNumberFormat="1" applyFont="1" applyBorder="1"/>
    <xf numFmtId="0" fontId="18" fillId="23" borderId="43" xfId="0" applyFont="1" applyFill="1" applyBorder="1"/>
    <xf numFmtId="0" fontId="18" fillId="23" borderId="47" xfId="0" applyFont="1" applyFill="1" applyBorder="1"/>
    <xf numFmtId="0" fontId="0" fillId="5" borderId="71" xfId="0" applyFont="1" applyFill="1" applyBorder="1" applyAlignment="1">
      <alignment horizontal="center"/>
    </xf>
    <xf numFmtId="164" fontId="0" fillId="5" borderId="30" xfId="0" applyNumberFormat="1" applyFont="1" applyFill="1" applyBorder="1" applyAlignment="1">
      <alignment horizontal="center"/>
    </xf>
    <xf numFmtId="164" fontId="0" fillId="5" borderId="144" xfId="0" applyNumberFormat="1" applyFont="1" applyFill="1" applyBorder="1" applyAlignment="1">
      <alignment horizontal="center"/>
    </xf>
    <xf numFmtId="164" fontId="0" fillId="5" borderId="32" xfId="0" applyNumberFormat="1" applyFont="1" applyFill="1" applyBorder="1" applyAlignment="1">
      <alignment horizontal="center"/>
    </xf>
    <xf numFmtId="0" fontId="45" fillId="23" borderId="37" xfId="0" applyFont="1" applyFill="1" applyBorder="1" applyAlignment="1">
      <alignment horizontal="center" wrapText="1"/>
    </xf>
    <xf numFmtId="164" fontId="0" fillId="5" borderId="45" xfId="0" applyNumberFormat="1" applyFont="1" applyFill="1" applyBorder="1" applyAlignment="1">
      <alignment horizontal="center"/>
    </xf>
    <xf numFmtId="164" fontId="0" fillId="5" borderId="108" xfId="0" applyNumberFormat="1" applyFont="1" applyFill="1" applyBorder="1" applyAlignment="1">
      <alignment horizontal="center"/>
    </xf>
    <xf numFmtId="164" fontId="0" fillId="5" borderId="21" xfId="0" applyNumberFormat="1" applyFont="1" applyFill="1" applyBorder="1" applyAlignment="1">
      <alignment horizontal="center"/>
    </xf>
    <xf numFmtId="0" fontId="45" fillId="23" borderId="41" xfId="0" applyFont="1" applyFill="1" applyBorder="1" applyAlignment="1">
      <alignment horizontal="center" wrapText="1"/>
    </xf>
    <xf numFmtId="164" fontId="47" fillId="5" borderId="38" xfId="0" applyNumberFormat="1" applyFont="1" applyFill="1" applyBorder="1" applyAlignment="1">
      <alignment horizontal="center" wrapText="1"/>
    </xf>
    <xf numFmtId="164" fontId="0" fillId="5" borderId="74" xfId="0" applyNumberFormat="1" applyFont="1" applyFill="1" applyBorder="1" applyAlignment="1">
      <alignment horizontal="center"/>
    </xf>
    <xf numFmtId="164" fontId="0" fillId="5" borderId="145" xfId="0" applyNumberFormat="1" applyFont="1" applyFill="1" applyBorder="1" applyAlignment="1">
      <alignment horizontal="center"/>
    </xf>
    <xf numFmtId="164" fontId="0" fillId="5" borderId="38" xfId="0" applyNumberFormat="1" applyFont="1" applyFill="1" applyBorder="1" applyAlignment="1">
      <alignment horizontal="center"/>
    </xf>
    <xf numFmtId="164" fontId="0" fillId="5" borderId="146" xfId="0" applyNumberFormat="1" applyFont="1" applyFill="1" applyBorder="1" applyAlignment="1">
      <alignment horizontal="center"/>
    </xf>
    <xf numFmtId="164" fontId="0" fillId="5" borderId="147" xfId="0" applyNumberFormat="1" applyFont="1" applyFill="1" applyBorder="1" applyAlignment="1">
      <alignment horizontal="center"/>
    </xf>
    <xf numFmtId="0" fontId="45" fillId="23" borderId="47" xfId="0" applyFont="1" applyFill="1" applyBorder="1" applyAlignment="1">
      <alignment horizontal="center" wrapText="1"/>
    </xf>
    <xf numFmtId="164" fontId="47" fillId="5" borderId="49" xfId="0" applyNumberFormat="1" applyFont="1" applyFill="1" applyBorder="1" applyAlignment="1">
      <alignment horizontal="center" wrapText="1"/>
    </xf>
    <xf numFmtId="164" fontId="0" fillId="5" borderId="75" xfId="0" applyNumberFormat="1" applyFont="1" applyFill="1" applyBorder="1" applyAlignment="1">
      <alignment horizontal="center"/>
    </xf>
    <xf numFmtId="164" fontId="0" fillId="5" borderId="139" xfId="0" applyNumberFormat="1" applyFont="1" applyFill="1" applyBorder="1" applyAlignment="1">
      <alignment horizontal="center"/>
    </xf>
    <xf numFmtId="164" fontId="15" fillId="5" borderId="148" xfId="0" applyNumberFormat="1" applyFont="1" applyFill="1" applyBorder="1"/>
    <xf numFmtId="164" fontId="45" fillId="23" borderId="71" xfId="0" applyNumberFormat="1" applyFont="1" applyFill="1" applyBorder="1" applyAlignment="1">
      <alignment horizontal="center" wrapText="1"/>
    </xf>
    <xf numFmtId="164" fontId="48" fillId="5" borderId="133" xfId="0" applyNumberFormat="1" applyFont="1" applyFill="1" applyBorder="1" applyAlignment="1">
      <alignment horizontal="center" wrapText="1"/>
    </xf>
    <xf numFmtId="164" fontId="48" fillId="5" borderId="149" xfId="0" applyNumberFormat="1" applyFont="1" applyFill="1" applyBorder="1" applyAlignment="1">
      <alignment horizontal="center" wrapText="1"/>
    </xf>
    <xf numFmtId="164" fontId="48" fillId="5" borderId="31" xfId="0" applyNumberFormat="1" applyFont="1" applyFill="1" applyBorder="1" applyAlignment="1">
      <alignment horizontal="center" wrapText="1"/>
    </xf>
    <xf numFmtId="164" fontId="48" fillId="5" borderId="144" xfId="0" applyNumberFormat="1" applyFont="1" applyFill="1" applyBorder="1" applyAlignment="1">
      <alignment horizontal="center" wrapText="1"/>
    </xf>
    <xf numFmtId="0" fontId="49" fillId="23" borderId="33" xfId="0" applyFont="1" applyFill="1" applyBorder="1" applyAlignment="1">
      <alignment horizontal="center"/>
    </xf>
    <xf numFmtId="164" fontId="0" fillId="5" borderId="133" xfId="0" applyNumberFormat="1" applyFont="1" applyFill="1" applyBorder="1" applyAlignment="1">
      <alignment horizontal="center"/>
    </xf>
    <xf numFmtId="164" fontId="0" fillId="5" borderId="149" xfId="0" applyNumberFormat="1" applyFont="1" applyFill="1" applyBorder="1" applyAlignment="1">
      <alignment horizontal="center"/>
    </xf>
    <xf numFmtId="10" fontId="0" fillId="5" borderId="149" xfId="0" applyNumberFormat="1" applyFont="1" applyFill="1" applyBorder="1" applyAlignment="1">
      <alignment horizontal="center"/>
    </xf>
    <xf numFmtId="164" fontId="0" fillId="5" borderId="50" xfId="0" applyNumberFormat="1" applyFont="1" applyFill="1" applyBorder="1" applyAlignment="1">
      <alignment horizontal="center"/>
    </xf>
    <xf numFmtId="164" fontId="15" fillId="5" borderId="140" xfId="0" applyNumberFormat="1" applyFont="1" applyFill="1" applyBorder="1"/>
    <xf numFmtId="0" fontId="15" fillId="10" borderId="1" xfId="0" applyFont="1" applyFill="1" applyBorder="1"/>
    <xf numFmtId="0" fontId="0" fillId="23" borderId="27" xfId="0" applyFont="1" applyFill="1" applyBorder="1"/>
    <xf numFmtId="164" fontId="15" fillId="23" borderId="27" xfId="0" applyNumberFormat="1" applyFont="1" applyFill="1" applyBorder="1" applyAlignment="1">
      <alignment horizontal="center"/>
    </xf>
    <xf numFmtId="164" fontId="15" fillId="23" borderId="26" xfId="0" applyNumberFormat="1" applyFont="1" applyFill="1" applyBorder="1" applyAlignment="1">
      <alignment horizontal="center"/>
    </xf>
    <xf numFmtId="164" fontId="15" fillId="23" borderId="28" xfId="0" applyNumberFormat="1" applyFont="1" applyFill="1" applyBorder="1" applyAlignment="1">
      <alignment horizontal="center"/>
    </xf>
    <xf numFmtId="164" fontId="15" fillId="23" borderId="29" xfId="0" applyNumberFormat="1" applyFont="1" applyFill="1" applyBorder="1" applyAlignment="1">
      <alignment horizontal="center"/>
    </xf>
    <xf numFmtId="164" fontId="15" fillId="10" borderId="1" xfId="0" applyNumberFormat="1" applyFont="1" applyFill="1" applyBorder="1" applyAlignment="1">
      <alignment horizontal="center"/>
    </xf>
    <xf numFmtId="0" fontId="0" fillId="5" borderId="33" xfId="0" applyFont="1" applyFill="1" applyBorder="1" applyAlignment="1">
      <alignment horizontal="center"/>
    </xf>
    <xf numFmtId="164" fontId="0" fillId="0" borderId="22" xfId="0" applyNumberFormat="1" applyFont="1" applyBorder="1" applyAlignment="1">
      <alignment horizontal="center"/>
    </xf>
    <xf numFmtId="9" fontId="0" fillId="5" borderId="72" xfId="0" applyNumberFormat="1" applyFont="1" applyFill="1" applyBorder="1" applyAlignment="1">
      <alignment horizontal="center"/>
    </xf>
    <xf numFmtId="164" fontId="0" fillId="5" borderId="72" xfId="0" applyNumberFormat="1" applyFont="1" applyFill="1" applyBorder="1" applyAlignment="1">
      <alignment horizontal="center"/>
    </xf>
    <xf numFmtId="164" fontId="0" fillId="5" borderId="134" xfId="0" applyNumberFormat="1" applyFont="1" applyFill="1" applyBorder="1" applyAlignment="1">
      <alignment horizontal="center"/>
    </xf>
    <xf numFmtId="164" fontId="0" fillId="5" borderId="87" xfId="0" applyNumberFormat="1" applyFont="1" applyFill="1" applyBorder="1" applyAlignment="1">
      <alignment horizontal="center"/>
    </xf>
    <xf numFmtId="164" fontId="0" fillId="5" borderId="150" xfId="0" applyNumberFormat="1" applyFont="1" applyFill="1" applyBorder="1" applyAlignment="1">
      <alignment horizontal="center"/>
    </xf>
    <xf numFmtId="9" fontId="0" fillId="5" borderId="47" xfId="0" applyNumberFormat="1" applyFont="1" applyFill="1" applyBorder="1" applyAlignment="1">
      <alignment horizontal="center"/>
    </xf>
    <xf numFmtId="164" fontId="0" fillId="5" borderId="47" xfId="0" applyNumberFormat="1" applyFont="1" applyFill="1" applyBorder="1" applyAlignment="1">
      <alignment horizontal="center"/>
    </xf>
    <xf numFmtId="164" fontId="0" fillId="5" borderId="130" xfId="0" applyNumberFormat="1" applyFont="1" applyFill="1" applyBorder="1" applyAlignment="1">
      <alignment horizontal="center"/>
    </xf>
    <xf numFmtId="164" fontId="0" fillId="5" borderId="151" xfId="0" applyNumberFormat="1" applyFont="1" applyFill="1" applyBorder="1" applyAlignment="1">
      <alignment horizontal="center"/>
    </xf>
    <xf numFmtId="164" fontId="0" fillId="5" borderId="152" xfId="0" applyNumberFormat="1" applyFont="1" applyFill="1" applyBorder="1" applyAlignment="1">
      <alignment horizontal="center"/>
    </xf>
    <xf numFmtId="164" fontId="23" fillId="23" borderId="27" xfId="0" applyNumberFormat="1" applyFont="1" applyFill="1" applyBorder="1" applyAlignment="1">
      <alignment horizontal="center"/>
    </xf>
    <xf numFmtId="164" fontId="23" fillId="23" borderId="26" xfId="0" applyNumberFormat="1" applyFont="1" applyFill="1" applyBorder="1" applyAlignment="1">
      <alignment horizontal="center"/>
    </xf>
    <xf numFmtId="164" fontId="23" fillId="23" borderId="28" xfId="0" applyNumberFormat="1" applyFont="1" applyFill="1" applyBorder="1" applyAlignment="1">
      <alignment horizontal="center"/>
    </xf>
    <xf numFmtId="164" fontId="23" fillId="23" borderId="29" xfId="0" applyNumberFormat="1" applyFont="1" applyFill="1" applyBorder="1" applyAlignment="1">
      <alignment horizontal="center"/>
    </xf>
    <xf numFmtId="10" fontId="51" fillId="10" borderId="71" xfId="0" applyNumberFormat="1" applyFont="1" applyFill="1" applyBorder="1" applyAlignment="1">
      <alignment horizontal="center"/>
    </xf>
    <xf numFmtId="10" fontId="51" fillId="10" borderId="33" xfId="0" applyNumberFormat="1" applyFont="1" applyFill="1" applyBorder="1" applyAlignment="1">
      <alignment horizontal="center"/>
    </xf>
    <xf numFmtId="10" fontId="51" fillId="10" borderId="137" xfId="0" applyNumberFormat="1" applyFont="1" applyFill="1" applyBorder="1" applyAlignment="1">
      <alignment horizontal="center"/>
    </xf>
    <xf numFmtId="10" fontId="51" fillId="10" borderId="136" xfId="0" applyNumberFormat="1" applyFont="1" applyFill="1" applyBorder="1" applyAlignment="1">
      <alignment horizontal="center"/>
    </xf>
    <xf numFmtId="164" fontId="23" fillId="23" borderId="33" xfId="0" applyNumberFormat="1" applyFont="1" applyFill="1" applyBorder="1" applyAlignment="1">
      <alignment horizontal="center"/>
    </xf>
    <xf numFmtId="0" fontId="0" fillId="0" borderId="126" xfId="0" applyFont="1" applyBorder="1" applyAlignment="1">
      <alignment horizontal="center"/>
    </xf>
    <xf numFmtId="164" fontId="0" fillId="10" borderId="45" xfId="0" applyNumberFormat="1" applyFont="1" applyFill="1" applyBorder="1"/>
    <xf numFmtId="164" fontId="0" fillId="0" borderId="153" xfId="0" applyNumberFormat="1" applyFont="1" applyBorder="1"/>
    <xf numFmtId="164" fontId="0" fillId="0" borderId="126" xfId="0" applyNumberFormat="1" applyFont="1" applyBorder="1"/>
    <xf numFmtId="0" fontId="0" fillId="0" borderId="127" xfId="0" applyFont="1" applyBorder="1" applyAlignment="1">
      <alignment horizontal="center"/>
    </xf>
    <xf numFmtId="164" fontId="0" fillId="10" borderId="38" xfId="0" applyNumberFormat="1" applyFont="1" applyFill="1" applyBorder="1"/>
    <xf numFmtId="164" fontId="0" fillId="0" borderId="127" xfId="0" applyNumberFormat="1" applyFont="1" applyBorder="1"/>
    <xf numFmtId="0" fontId="0" fillId="0" borderId="154" xfId="0" applyFont="1" applyBorder="1" applyAlignment="1">
      <alignment horizontal="center"/>
    </xf>
    <xf numFmtId="164" fontId="0" fillId="10" borderId="139" xfId="0" applyNumberFormat="1" applyFont="1" applyFill="1" applyBorder="1"/>
    <xf numFmtId="164" fontId="0" fillId="0" borderId="88" xfId="0" applyNumberFormat="1" applyFont="1" applyBorder="1" applyAlignment="1">
      <alignment horizontal="center"/>
    </xf>
    <xf numFmtId="164" fontId="0" fillId="0" borderId="88" xfId="0" applyNumberFormat="1" applyFont="1" applyBorder="1"/>
    <xf numFmtId="164" fontId="0" fillId="0" borderId="154" xfId="0" applyNumberFormat="1" applyFont="1" applyBorder="1"/>
    <xf numFmtId="0" fontId="0" fillId="0" borderId="22" xfId="0" applyFont="1" applyBorder="1" applyAlignment="1">
      <alignment horizontal="center"/>
    </xf>
    <xf numFmtId="164" fontId="0" fillId="10" borderId="30" xfId="0" applyNumberFormat="1" applyFont="1" applyFill="1" applyBorder="1"/>
    <xf numFmtId="164" fontId="15" fillId="24" borderId="34" xfId="0" applyNumberFormat="1" applyFont="1" applyFill="1" applyBorder="1" applyAlignment="1">
      <alignment horizontal="center"/>
    </xf>
    <xf numFmtId="164" fontId="15" fillId="24" borderId="136" xfId="0" applyNumberFormat="1" applyFont="1" applyFill="1" applyBorder="1" applyAlignment="1">
      <alignment horizontal="center"/>
    </xf>
    <xf numFmtId="0" fontId="0" fillId="10" borderId="126" xfId="0" applyFont="1" applyFill="1" applyBorder="1" applyAlignment="1">
      <alignment horizontal="left"/>
    </xf>
    <xf numFmtId="164" fontId="0" fillId="10" borderId="155" xfId="0" applyNumberFormat="1" applyFont="1" applyFill="1" applyBorder="1" applyAlignment="1">
      <alignment horizontal="center"/>
    </xf>
    <xf numFmtId="0" fontId="0" fillId="10" borderId="37" xfId="0" applyFont="1" applyFill="1" applyBorder="1"/>
    <xf numFmtId="164" fontId="15" fillId="0" borderId="127" xfId="0" applyNumberFormat="1" applyFont="1" applyBorder="1"/>
    <xf numFmtId="164" fontId="0" fillId="0" borderId="86" xfId="0" applyNumberFormat="1" applyFont="1" applyBorder="1" applyAlignment="1">
      <alignment horizontal="center"/>
    </xf>
    <xf numFmtId="164" fontId="0" fillId="0" borderId="156" xfId="0" applyNumberFormat="1" applyFont="1" applyBorder="1" applyAlignment="1">
      <alignment horizontal="center"/>
    </xf>
    <xf numFmtId="164" fontId="0" fillId="0" borderId="143" xfId="0" applyNumberFormat="1" applyFont="1" applyBorder="1"/>
    <xf numFmtId="164" fontId="0" fillId="0" borderId="46" xfId="0" applyNumberFormat="1" applyFont="1" applyBorder="1"/>
    <xf numFmtId="0" fontId="0" fillId="10" borderId="127" xfId="0" applyFont="1" applyFill="1" applyBorder="1" applyAlignment="1">
      <alignment horizontal="left"/>
    </xf>
    <xf numFmtId="164" fontId="0" fillId="10" borderId="87" xfId="0" applyNumberFormat="1" applyFont="1" applyFill="1" applyBorder="1" applyAlignment="1">
      <alignment horizontal="center"/>
    </xf>
    <xf numFmtId="0" fontId="0" fillId="10" borderId="72" xfId="0" applyFont="1" applyFill="1" applyBorder="1"/>
    <xf numFmtId="164" fontId="0" fillId="10" borderId="145" xfId="0" applyNumberFormat="1" applyFont="1" applyFill="1" applyBorder="1" applyAlignment="1">
      <alignment horizontal="center"/>
    </xf>
    <xf numFmtId="0" fontId="0" fillId="10" borderId="41" xfId="0" applyFont="1" applyFill="1" applyBorder="1"/>
    <xf numFmtId="164" fontId="0" fillId="0" borderId="17" xfId="0" applyNumberFormat="1" applyFont="1" applyBorder="1" applyAlignment="1">
      <alignment horizontal="center"/>
    </xf>
    <xf numFmtId="164" fontId="0" fillId="0" borderId="128" xfId="0" applyNumberFormat="1" applyFont="1" applyBorder="1" applyAlignment="1">
      <alignment horizontal="center"/>
    </xf>
    <xf numFmtId="164" fontId="0" fillId="10" borderId="147" xfId="0" applyNumberFormat="1" applyFont="1" applyFill="1" applyBorder="1" applyAlignment="1">
      <alignment horizontal="center"/>
    </xf>
    <xf numFmtId="164" fontId="0" fillId="10" borderId="157" xfId="0" applyNumberFormat="1" applyFont="1" applyFill="1" applyBorder="1"/>
    <xf numFmtId="164" fontId="0" fillId="10" borderId="158" xfId="0" applyNumberFormat="1" applyFont="1" applyFill="1" applyBorder="1"/>
    <xf numFmtId="0" fontId="0" fillId="10" borderId="132" xfId="0" applyFont="1" applyFill="1" applyBorder="1"/>
    <xf numFmtId="164" fontId="0" fillId="0" borderId="5" xfId="0" applyNumberFormat="1" applyFont="1" applyBorder="1" applyAlignment="1">
      <alignment horizontal="center"/>
    </xf>
    <xf numFmtId="164" fontId="0" fillId="0" borderId="159" xfId="0" applyNumberFormat="1" applyFont="1" applyBorder="1" applyAlignment="1">
      <alignment horizontal="center"/>
    </xf>
    <xf numFmtId="0" fontId="0" fillId="10" borderId="130" xfId="0" applyFont="1" applyFill="1" applyBorder="1" applyAlignment="1">
      <alignment horizontal="left"/>
    </xf>
    <xf numFmtId="164" fontId="0" fillId="10" borderId="152" xfId="0" applyNumberFormat="1" applyFont="1" applyFill="1" applyBorder="1"/>
    <xf numFmtId="0" fontId="0" fillId="10" borderId="47" xfId="0" applyFont="1" applyFill="1" applyBorder="1"/>
    <xf numFmtId="164" fontId="15" fillId="0" borderId="130" xfId="0" applyNumberFormat="1" applyFont="1" applyBorder="1"/>
    <xf numFmtId="164" fontId="0" fillId="0" borderId="75" xfId="0" applyNumberFormat="1" applyFont="1" applyBorder="1"/>
    <xf numFmtId="0" fontId="0" fillId="0" borderId="54" xfId="0" applyFont="1" applyBorder="1" applyAlignment="1">
      <alignment horizontal="center"/>
    </xf>
    <xf numFmtId="164" fontId="0" fillId="0" borderId="54" xfId="0" applyNumberFormat="1" applyFont="1" applyBorder="1" applyAlignment="1">
      <alignment horizontal="center"/>
    </xf>
    <xf numFmtId="164" fontId="15" fillId="0" borderId="33" xfId="0" applyNumberFormat="1" applyFont="1" applyBorder="1"/>
    <xf numFmtId="164" fontId="15" fillId="0" borderId="30" xfId="0" applyNumberFormat="1" applyFont="1" applyBorder="1" applyAlignment="1">
      <alignment horizontal="center"/>
    </xf>
    <xf numFmtId="164" fontId="15" fillId="0" borderId="32" xfId="0" applyNumberFormat="1" applyFont="1" applyBorder="1" applyAlignment="1">
      <alignment horizontal="center"/>
    </xf>
    <xf numFmtId="0" fontId="15" fillId="0" borderId="44" xfId="0" applyFont="1" applyBorder="1" applyAlignment="1">
      <alignment horizontal="center" vertical="center"/>
    </xf>
    <xf numFmtId="0" fontId="0" fillId="0" borderId="126" xfId="0" applyFont="1" applyBorder="1"/>
    <xf numFmtId="164" fontId="0" fillId="0" borderId="160" xfId="0" applyNumberFormat="1" applyFont="1" applyBorder="1"/>
    <xf numFmtId="0" fontId="0" fillId="0" borderId="127" xfId="0" applyFont="1" applyBorder="1"/>
    <xf numFmtId="0" fontId="0" fillId="0" borderId="130" xfId="0" applyFont="1" applyBorder="1"/>
    <xf numFmtId="164" fontId="0" fillId="0" borderId="161" xfId="0" applyNumberFormat="1" applyFont="1" applyBorder="1"/>
    <xf numFmtId="164" fontId="15" fillId="0" borderId="70" xfId="0" applyNumberFormat="1" applyFont="1" applyBorder="1"/>
    <xf numFmtId="0" fontId="15" fillId="0" borderId="30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0" fillId="0" borderId="45" xfId="0" applyFont="1" applyBorder="1" applyAlignment="1">
      <alignment horizontal="center" vertical="center"/>
    </xf>
    <xf numFmtId="0" fontId="0" fillId="0" borderId="82" xfId="0" applyFont="1" applyBorder="1" applyAlignment="1">
      <alignment horizontal="center" vertical="center"/>
    </xf>
    <xf numFmtId="164" fontId="0" fillId="0" borderId="82" xfId="0" applyNumberFormat="1" applyFont="1" applyBorder="1" applyAlignment="1">
      <alignment horizontal="center" vertical="center"/>
    </xf>
    <xf numFmtId="10" fontId="0" fillId="5" borderId="82" xfId="0" applyNumberFormat="1" applyFont="1" applyFill="1" applyBorder="1" applyAlignment="1">
      <alignment horizontal="center" vertical="center"/>
    </xf>
    <xf numFmtId="175" fontId="0" fillId="5" borderId="82" xfId="0" applyNumberFormat="1" applyFont="1" applyFill="1" applyBorder="1" applyAlignment="1">
      <alignment horizontal="center" vertical="center"/>
    </xf>
    <xf numFmtId="176" fontId="0" fillId="5" borderId="46" xfId="0" applyNumberFormat="1" applyFont="1" applyFill="1" applyBorder="1"/>
    <xf numFmtId="0" fontId="0" fillId="0" borderId="38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164" fontId="0" fillId="0" borderId="20" xfId="0" applyNumberFormat="1" applyFont="1" applyBorder="1" applyAlignment="1">
      <alignment horizontal="center" vertical="center"/>
    </xf>
    <xf numFmtId="10" fontId="0" fillId="5" borderId="20" xfId="0" applyNumberFormat="1" applyFont="1" applyFill="1" applyBorder="1" applyAlignment="1">
      <alignment horizontal="center" vertical="center"/>
    </xf>
    <xf numFmtId="175" fontId="0" fillId="5" borderId="20" xfId="0" applyNumberFormat="1" applyFont="1" applyFill="1" applyBorder="1" applyAlignment="1">
      <alignment horizontal="center" vertical="center"/>
    </xf>
    <xf numFmtId="176" fontId="0" fillId="5" borderId="39" xfId="0" applyNumberFormat="1" applyFont="1" applyFill="1" applyBorder="1"/>
    <xf numFmtId="0" fontId="0" fillId="0" borderId="49" xfId="0" applyFont="1" applyBorder="1" applyAlignment="1">
      <alignment horizontal="center" vertical="center"/>
    </xf>
    <xf numFmtId="0" fontId="0" fillId="0" borderId="83" xfId="0" applyFont="1" applyBorder="1" applyAlignment="1">
      <alignment horizontal="center" vertical="center"/>
    </xf>
    <xf numFmtId="10" fontId="0" fillId="5" borderId="83" xfId="0" applyNumberFormat="1" applyFont="1" applyFill="1" applyBorder="1" applyAlignment="1">
      <alignment horizontal="center" vertical="center"/>
    </xf>
    <xf numFmtId="175" fontId="0" fillId="5" borderId="83" xfId="0" applyNumberFormat="1" applyFont="1" applyFill="1" applyBorder="1" applyAlignment="1">
      <alignment horizontal="center" vertical="center"/>
    </xf>
    <xf numFmtId="176" fontId="0" fillId="5" borderId="50" xfId="0" applyNumberFormat="1" applyFont="1" applyFill="1" applyBorder="1"/>
    <xf numFmtId="176" fontId="15" fillId="5" borderId="33" xfId="0" applyNumberFormat="1" applyFont="1" applyFill="1" applyBorder="1"/>
    <xf numFmtId="0" fontId="2" fillId="0" borderId="0" xfId="0" applyFont="1" applyAlignment="1">
      <alignment horizontal="center"/>
    </xf>
    <xf numFmtId="0" fontId="0" fillId="0" borderId="0" xfId="0" applyFont="1" applyAlignment="1"/>
    <xf numFmtId="164" fontId="15" fillId="0" borderId="22" xfId="0" applyNumberFormat="1" applyFont="1" applyBorder="1" applyAlignment="1">
      <alignment horizontal="center"/>
    </xf>
    <xf numFmtId="0" fontId="4" fillId="0" borderId="24" xfId="0" applyFont="1" applyBorder="1"/>
    <xf numFmtId="0" fontId="4" fillId="0" borderId="23" xfId="0" applyFont="1" applyBorder="1"/>
    <xf numFmtId="0" fontId="0" fillId="8" borderId="35" xfId="0" applyFont="1" applyFill="1" applyBorder="1" applyAlignment="1">
      <alignment horizontal="center"/>
    </xf>
    <xf numFmtId="0" fontId="4" fillId="0" borderId="57" xfId="0" applyFont="1" applyBorder="1"/>
    <xf numFmtId="0" fontId="4" fillId="0" borderId="36" xfId="0" applyFont="1" applyBorder="1"/>
    <xf numFmtId="0" fontId="0" fillId="8" borderId="61" xfId="0" applyFont="1" applyFill="1" applyBorder="1" applyAlignment="1">
      <alignment horizontal="center"/>
    </xf>
    <xf numFmtId="0" fontId="4" fillId="0" borderId="59" xfId="0" applyFont="1" applyBorder="1"/>
    <xf numFmtId="0" fontId="4" fillId="0" borderId="62" xfId="0" applyFont="1" applyBorder="1"/>
    <xf numFmtId="0" fontId="4" fillId="0" borderId="65" xfId="0" applyFont="1" applyBorder="1"/>
    <xf numFmtId="0" fontId="4" fillId="0" borderId="64" xfId="0" applyFont="1" applyBorder="1"/>
    <xf numFmtId="0" fontId="4" fillId="0" borderId="68" xfId="0" applyFont="1" applyBorder="1"/>
    <xf numFmtId="0" fontId="4" fillId="0" borderId="55" xfId="0" applyFont="1" applyBorder="1"/>
    <xf numFmtId="0" fontId="4" fillId="0" borderId="56" xfId="0" applyFont="1" applyBorder="1"/>
    <xf numFmtId="0" fontId="22" fillId="8" borderId="44" xfId="0" applyFont="1" applyFill="1" applyBorder="1" applyAlignment="1">
      <alignment horizontal="center" vertical="center" textRotation="90"/>
    </xf>
    <xf numFmtId="0" fontId="4" fillId="0" borderId="69" xfId="0" applyFont="1" applyBorder="1"/>
    <xf numFmtId="0" fontId="4" fillId="0" borderId="70" xfId="0" applyFont="1" applyBorder="1"/>
    <xf numFmtId="0" fontId="15" fillId="8" borderId="44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0" fillId="8" borderId="58" xfId="0" applyFont="1" applyFill="1" applyBorder="1" applyAlignment="1">
      <alignment horizontal="center"/>
    </xf>
    <xf numFmtId="0" fontId="4" fillId="0" borderId="60" xfId="0" applyFont="1" applyBorder="1"/>
    <xf numFmtId="0" fontId="4" fillId="0" borderId="63" xfId="0" applyFont="1" applyBorder="1"/>
    <xf numFmtId="0" fontId="4" fillId="0" borderId="7" xfId="0" applyFont="1" applyBorder="1"/>
    <xf numFmtId="0" fontId="4" fillId="0" borderId="54" xfId="0" applyFont="1" applyBorder="1"/>
    <xf numFmtId="0" fontId="4" fillId="0" borderId="66" xfId="0" applyFont="1" applyBorder="1"/>
    <xf numFmtId="164" fontId="8" fillId="8" borderId="22" xfId="0" applyNumberFormat="1" applyFont="1" applyFill="1" applyBorder="1" applyAlignment="1">
      <alignment horizontal="center" vertical="center"/>
    </xf>
    <xf numFmtId="0" fontId="15" fillId="8" borderId="22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horizontal="center"/>
    </xf>
    <xf numFmtId="0" fontId="15" fillId="11" borderId="22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9" fillId="0" borderId="51" xfId="0" applyFont="1" applyBorder="1" applyAlignment="1">
      <alignment horizontal="center"/>
    </xf>
    <xf numFmtId="0" fontId="4" fillId="0" borderId="52" xfId="0" applyFont="1" applyBorder="1"/>
    <xf numFmtId="0" fontId="4" fillId="0" borderId="53" xfId="0" applyFont="1" applyBorder="1"/>
    <xf numFmtId="164" fontId="15" fillId="0" borderId="51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4" fillId="0" borderId="3" xfId="0" applyFont="1" applyBorder="1"/>
    <xf numFmtId="0" fontId="4" fillId="0" borderId="6" xfId="0" applyFont="1" applyBorder="1"/>
    <xf numFmtId="0" fontId="4" fillId="0" borderId="11" xfId="0" applyFont="1" applyBorder="1"/>
    <xf numFmtId="0" fontId="4" fillId="0" borderId="12" xfId="0" applyFont="1" applyBorder="1"/>
    <xf numFmtId="164" fontId="8" fillId="4" borderId="16" xfId="0" applyNumberFormat="1" applyFont="1" applyFill="1" applyBorder="1" applyAlignment="1">
      <alignment horizontal="center" vertical="center"/>
    </xf>
    <xf numFmtId="0" fontId="4" fillId="0" borderId="17" xfId="0" applyFont="1" applyBorder="1"/>
    <xf numFmtId="0" fontId="0" fillId="5" borderId="16" xfId="0" applyFont="1" applyFill="1" applyBorder="1" applyAlignment="1">
      <alignment horizontal="left"/>
    </xf>
    <xf numFmtId="164" fontId="6" fillId="8" borderId="22" xfId="0" applyNumberFormat="1" applyFont="1" applyFill="1" applyBorder="1" applyAlignment="1">
      <alignment horizontal="center" vertical="center"/>
    </xf>
    <xf numFmtId="0" fontId="10" fillId="7" borderId="16" xfId="0" applyFont="1" applyFill="1" applyBorder="1" applyAlignment="1">
      <alignment horizontal="center"/>
    </xf>
    <xf numFmtId="0" fontId="0" fillId="5" borderId="16" xfId="0" applyFont="1" applyFill="1" applyBorder="1" applyAlignment="1">
      <alignment horizontal="center"/>
    </xf>
    <xf numFmtId="0" fontId="6" fillId="8" borderId="22" xfId="0" applyFont="1" applyFill="1" applyBorder="1" applyAlignment="1">
      <alignment horizontal="center" vertical="center"/>
    </xf>
    <xf numFmtId="164" fontId="6" fillId="3" borderId="13" xfId="0" applyNumberFormat="1" applyFont="1" applyFill="1" applyBorder="1" applyAlignment="1">
      <alignment horizontal="center" vertical="center"/>
    </xf>
    <xf numFmtId="0" fontId="4" fillId="0" borderId="15" xfId="0" applyFont="1" applyBorder="1"/>
    <xf numFmtId="0" fontId="4" fillId="0" borderId="14" xfId="0" applyFont="1" applyBorder="1"/>
    <xf numFmtId="0" fontId="5" fillId="3" borderId="2" xfId="0" applyFont="1" applyFill="1" applyBorder="1" applyAlignment="1">
      <alignment horizontal="center" vertical="center"/>
    </xf>
    <xf numFmtId="0" fontId="4" fillId="0" borderId="4" xfId="0" applyFont="1" applyBorder="1"/>
    <xf numFmtId="0" fontId="4" fillId="0" borderId="5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164" fontId="0" fillId="5" borderId="79" xfId="0" applyNumberFormat="1" applyFont="1" applyFill="1" applyBorder="1" applyAlignment="1">
      <alignment horizontal="center"/>
    </xf>
    <xf numFmtId="0" fontId="4" fillId="0" borderId="80" xfId="0" applyFont="1" applyBorder="1"/>
    <xf numFmtId="0" fontId="4" fillId="0" borderId="81" xfId="0" applyFont="1" applyBorder="1"/>
    <xf numFmtId="0" fontId="0" fillId="5" borderId="79" xfId="0" applyFont="1" applyFill="1" applyBorder="1" applyAlignment="1">
      <alignment horizontal="center"/>
    </xf>
    <xf numFmtId="0" fontId="24" fillId="14" borderId="51" xfId="0" applyFont="1" applyFill="1" applyBorder="1" applyAlignment="1">
      <alignment horizontal="center"/>
    </xf>
    <xf numFmtId="0" fontId="26" fillId="5" borderId="22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1" fillId="7" borderId="76" xfId="0" applyFont="1" applyFill="1" applyBorder="1" applyAlignment="1">
      <alignment horizontal="center"/>
    </xf>
    <xf numFmtId="0" fontId="4" fillId="0" borderId="77" xfId="0" applyFont="1" applyBorder="1"/>
    <xf numFmtId="0" fontId="4" fillId="0" borderId="78" xfId="0" applyFont="1" applyBorder="1"/>
    <xf numFmtId="164" fontId="28" fillId="7" borderId="88" xfId="0" applyNumberFormat="1" applyFont="1" applyFill="1" applyBorder="1" applyAlignment="1">
      <alignment horizontal="center" wrapText="1"/>
    </xf>
    <xf numFmtId="0" fontId="4" fillId="0" borderId="89" xfId="0" applyFont="1" applyBorder="1"/>
    <xf numFmtId="164" fontId="28" fillId="7" borderId="88" xfId="0" applyNumberFormat="1" applyFont="1" applyFill="1" applyBorder="1" applyAlignment="1">
      <alignment horizontal="center" vertical="center" wrapText="1"/>
    </xf>
    <xf numFmtId="0" fontId="4" fillId="0" borderId="90" xfId="0" applyFont="1" applyBorder="1"/>
    <xf numFmtId="0" fontId="26" fillId="16" borderId="2" xfId="0" applyFont="1" applyFill="1" applyBorder="1" applyAlignment="1">
      <alignment horizontal="center" vertical="center"/>
    </xf>
    <xf numFmtId="0" fontId="4" fillId="0" borderId="85" xfId="0" applyFont="1" applyBorder="1"/>
    <xf numFmtId="0" fontId="4" fillId="0" borderId="86" xfId="0" applyFont="1" applyBorder="1"/>
    <xf numFmtId="0" fontId="32" fillId="14" borderId="2" xfId="0" applyFont="1" applyFill="1" applyBorder="1" applyAlignment="1">
      <alignment horizontal="center" vertical="center"/>
    </xf>
    <xf numFmtId="164" fontId="14" fillId="5" borderId="16" xfId="0" applyNumberFormat="1" applyFont="1" applyFill="1" applyBorder="1" applyAlignment="1">
      <alignment horizontal="center"/>
    </xf>
    <xf numFmtId="0" fontId="4" fillId="0" borderId="84" xfId="0" applyFont="1" applyBorder="1"/>
    <xf numFmtId="164" fontId="14" fillId="10" borderId="16" xfId="0" applyNumberFormat="1" applyFont="1" applyFill="1" applyBorder="1" applyAlignment="1">
      <alignment horizontal="center"/>
    </xf>
    <xf numFmtId="0" fontId="12" fillId="7" borderId="16" xfId="0" applyFont="1" applyFill="1" applyBorder="1" applyAlignment="1">
      <alignment horizontal="center"/>
    </xf>
    <xf numFmtId="0" fontId="0" fillId="10" borderId="16" xfId="0" applyFont="1" applyFill="1" applyBorder="1" applyAlignment="1">
      <alignment horizontal="center"/>
    </xf>
    <xf numFmtId="10" fontId="12" fillId="7" borderId="16" xfId="0" applyNumberFormat="1" applyFont="1" applyFill="1" applyBorder="1" applyAlignment="1">
      <alignment horizontal="center"/>
    </xf>
    <xf numFmtId="1" fontId="8" fillId="7" borderId="16" xfId="0" applyNumberFormat="1" applyFont="1" applyFill="1" applyBorder="1" applyAlignment="1">
      <alignment horizontal="center"/>
    </xf>
    <xf numFmtId="167" fontId="8" fillId="7" borderId="16" xfId="0" applyNumberFormat="1" applyFont="1" applyFill="1" applyBorder="1" applyAlignment="1">
      <alignment horizontal="center" vertical="center" wrapText="1"/>
    </xf>
    <xf numFmtId="164" fontId="10" fillId="7" borderId="16" xfId="0" applyNumberFormat="1" applyFont="1" applyFill="1" applyBorder="1" applyAlignment="1">
      <alignment horizontal="center" vertical="center" wrapText="1"/>
    </xf>
    <xf numFmtId="0" fontId="35" fillId="7" borderId="92" xfId="0" applyFont="1" applyFill="1" applyBorder="1" applyAlignment="1">
      <alignment horizontal="center" vertical="center"/>
    </xf>
    <xf numFmtId="0" fontId="4" fillId="0" borderId="93" xfId="0" applyFont="1" applyBorder="1"/>
    <xf numFmtId="0" fontId="4" fillId="0" borderId="94" xfId="0" applyFont="1" applyBorder="1"/>
    <xf numFmtId="0" fontId="37" fillId="7" borderId="16" xfId="0" applyFont="1" applyFill="1" applyBorder="1" applyAlignment="1">
      <alignment horizontal="center"/>
    </xf>
    <xf numFmtId="0" fontId="35" fillId="7" borderId="95" xfId="0" applyFont="1" applyFill="1" applyBorder="1" applyAlignment="1">
      <alignment horizontal="center" vertical="center"/>
    </xf>
    <xf numFmtId="0" fontId="4" fillId="0" borderId="96" xfId="0" applyFont="1" applyBorder="1"/>
    <xf numFmtId="0" fontId="4" fillId="0" borderId="97" xfId="0" applyFont="1" applyBorder="1"/>
    <xf numFmtId="0" fontId="0" fillId="20" borderId="22" xfId="0" applyFont="1" applyFill="1" applyBorder="1" applyAlignment="1">
      <alignment horizontal="center"/>
    </xf>
    <xf numFmtId="0" fontId="40" fillId="0" borderId="51" xfId="0" applyFont="1" applyBorder="1" applyAlignment="1">
      <alignment horizontal="center" vertical="center"/>
    </xf>
    <xf numFmtId="0" fontId="40" fillId="0" borderId="22" xfId="0" applyFont="1" applyBorder="1" applyAlignment="1">
      <alignment horizontal="center" vertical="center"/>
    </xf>
    <xf numFmtId="0" fontId="4" fillId="0" borderId="106" xfId="0" applyFont="1" applyBorder="1"/>
    <xf numFmtId="0" fontId="0" fillId="7" borderId="110" xfId="0" applyFont="1" applyFill="1" applyBorder="1" applyAlignment="1">
      <alignment horizontal="center"/>
    </xf>
    <xf numFmtId="0" fontId="4" fillId="0" borderId="111" xfId="0" applyFont="1" applyBorder="1"/>
    <xf numFmtId="0" fontId="4" fillId="0" borderId="112" xfId="0" applyFont="1" applyBorder="1"/>
    <xf numFmtId="0" fontId="15" fillId="5" borderId="16" xfId="0" applyFont="1" applyFill="1" applyBorder="1" applyAlignment="1">
      <alignment horizontal="center"/>
    </xf>
    <xf numFmtId="0" fontId="42" fillId="23" borderId="16" xfId="0" applyFont="1" applyFill="1" applyBorder="1" applyAlignment="1">
      <alignment horizontal="center"/>
    </xf>
    <xf numFmtId="167" fontId="13" fillId="10" borderId="95" xfId="0" applyNumberFormat="1" applyFont="1" applyFill="1" applyBorder="1" applyAlignment="1">
      <alignment horizontal="center" vertical="center"/>
    </xf>
    <xf numFmtId="10" fontId="0" fillId="5" borderId="114" xfId="0" applyNumberFormat="1" applyFont="1" applyFill="1" applyBorder="1" applyAlignment="1">
      <alignment horizontal="center"/>
    </xf>
    <xf numFmtId="0" fontId="4" fillId="0" borderId="116" xfId="0" applyFont="1" applyBorder="1"/>
    <xf numFmtId="0" fontId="4" fillId="0" borderId="115" xfId="0" applyFont="1" applyBorder="1"/>
    <xf numFmtId="0" fontId="4" fillId="0" borderId="117" xfId="0" applyFont="1" applyBorder="1"/>
    <xf numFmtId="0" fontId="4" fillId="0" borderId="118" xfId="0" applyFont="1" applyBorder="1"/>
    <xf numFmtId="0" fontId="4" fillId="0" borderId="119" xfId="0" applyFont="1" applyBorder="1"/>
    <xf numFmtId="0" fontId="4" fillId="0" borderId="121" xfId="0" applyFont="1" applyBorder="1"/>
    <xf numFmtId="0" fontId="4" fillId="0" borderId="120" xfId="0" applyFont="1" applyBorder="1"/>
    <xf numFmtId="170" fontId="0" fillId="5" borderId="114" xfId="0" applyNumberFormat="1" applyFont="1" applyFill="1" applyBorder="1" applyAlignment="1">
      <alignment horizontal="center" vertical="center"/>
    </xf>
    <xf numFmtId="167" fontId="44" fillId="23" borderId="76" xfId="0" applyNumberFormat="1" applyFont="1" applyFill="1" applyBorder="1" applyAlignment="1">
      <alignment horizontal="center" vertical="center"/>
    </xf>
    <xf numFmtId="1" fontId="43" fillId="23" borderId="76" xfId="0" applyNumberFormat="1" applyFont="1" applyFill="1" applyBorder="1" applyAlignment="1">
      <alignment horizontal="center"/>
    </xf>
    <xf numFmtId="164" fontId="14" fillId="10" borderId="95" xfId="0" applyNumberFormat="1" applyFont="1" applyFill="1" applyBorder="1" applyAlignment="1">
      <alignment horizontal="center"/>
    </xf>
    <xf numFmtId="0" fontId="13" fillId="10" borderId="95" xfId="0" applyFont="1" applyFill="1" applyBorder="1" applyAlignment="1">
      <alignment horizontal="center"/>
    </xf>
    <xf numFmtId="10" fontId="0" fillId="10" borderId="61" xfId="0" applyNumberFormat="1" applyFont="1" applyFill="1" applyBorder="1" applyAlignment="1">
      <alignment horizontal="center"/>
    </xf>
    <xf numFmtId="0" fontId="4" fillId="0" borderId="122" xfId="0" applyFont="1" applyBorder="1"/>
    <xf numFmtId="0" fontId="4" fillId="0" borderId="123" xfId="0" applyFont="1" applyBorder="1"/>
    <xf numFmtId="0" fontId="42" fillId="23" borderId="76" xfId="0" applyFont="1" applyFill="1" applyBorder="1" applyAlignment="1">
      <alignment horizontal="center"/>
    </xf>
    <xf numFmtId="0" fontId="28" fillId="23" borderId="35" xfId="0" applyFont="1" applyFill="1" applyBorder="1" applyAlignment="1">
      <alignment horizontal="center"/>
    </xf>
    <xf numFmtId="164" fontId="28" fillId="23" borderId="124" xfId="0" applyNumberFormat="1" applyFont="1" applyFill="1" applyBorder="1" applyAlignment="1">
      <alignment horizontal="center"/>
    </xf>
    <xf numFmtId="164" fontId="15" fillId="5" borderId="135" xfId="0" applyNumberFormat="1" applyFont="1" applyFill="1" applyBorder="1" applyAlignment="1">
      <alignment horizontal="center"/>
    </xf>
    <xf numFmtId="0" fontId="4" fillId="0" borderId="125" xfId="0" applyFont="1" applyBorder="1"/>
    <xf numFmtId="0" fontId="28" fillId="23" borderId="22" xfId="0" applyFont="1" applyFill="1" applyBorder="1" applyAlignment="1">
      <alignment horizontal="center"/>
    </xf>
    <xf numFmtId="164" fontId="28" fillId="23" borderId="22" xfId="0" applyNumberFormat="1" applyFont="1" applyFill="1" applyBorder="1" applyAlignment="1">
      <alignment horizontal="center"/>
    </xf>
    <xf numFmtId="0" fontId="18" fillId="23" borderId="35" xfId="0" applyFont="1" applyFill="1" applyBorder="1" applyAlignment="1">
      <alignment horizontal="center"/>
    </xf>
    <xf numFmtId="0" fontId="15" fillId="23" borderId="22" xfId="0" applyFont="1" applyFill="1" applyBorder="1" applyAlignment="1">
      <alignment horizontal="center"/>
    </xf>
    <xf numFmtId="0" fontId="50" fillId="23" borderId="22" xfId="0" applyFont="1" applyFill="1" applyBorder="1" applyAlignment="1">
      <alignment horizontal="center"/>
    </xf>
    <xf numFmtId="164" fontId="0" fillId="5" borderId="35" xfId="0" applyNumberFormat="1" applyFont="1" applyFill="1" applyBorder="1" applyAlignment="1">
      <alignment horizontal="center"/>
    </xf>
    <xf numFmtId="164" fontId="15" fillId="24" borderId="22" xfId="0" applyNumberFormat="1" applyFont="1" applyFill="1" applyBorder="1" applyAlignment="1">
      <alignment horizontal="center"/>
    </xf>
    <xf numFmtId="0" fontId="15" fillId="24" borderId="44" xfId="0" applyFont="1" applyFill="1" applyBorder="1" applyAlignment="1">
      <alignment horizontal="center" vertical="center"/>
    </xf>
    <xf numFmtId="0" fontId="15" fillId="24" borderId="22" xfId="0" applyFont="1" applyFill="1" applyBorder="1" applyAlignment="1">
      <alignment horizontal="center"/>
    </xf>
    <xf numFmtId="164" fontId="15" fillId="24" borderId="124" xfId="0" applyNumberFormat="1" applyFont="1" applyFill="1" applyBorder="1" applyAlignment="1">
      <alignment horizontal="center"/>
    </xf>
    <xf numFmtId="0" fontId="15" fillId="0" borderId="22" xfId="0" applyFont="1" applyBorder="1" applyAlignment="1">
      <alignment horizontal="center"/>
    </xf>
  </cellXfs>
  <cellStyles count="1">
    <cellStyle name="Normal" xfId="0" builtinId="0"/>
  </cellStyles>
  <dxfs count="3538"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FFFFFF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FFFFFF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FFFFFF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FFFFFF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FFFFFF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FFFFFF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FFFFFF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FFFFFF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FFFFFF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FFFFFF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FFFFFF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FFFFFF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FFFFFF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C8C8C8"/>
      </font>
      <fill>
        <patternFill patternType="solid">
          <fgColor rgb="FF525252"/>
          <bgColor rgb="FF525252"/>
        </patternFill>
      </fill>
    </dxf>
    <dxf>
      <font>
        <color rgb="FFF7CAAC"/>
      </font>
      <fill>
        <patternFill patternType="solid">
          <fgColor rgb="FF833C0B"/>
          <bgColor rgb="FF833C0B"/>
        </patternFill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sz val="11"/>
        <color rgb="FF000000"/>
        <name val="Calibri"/>
      </font>
      <fill>
        <patternFill patternType="none"/>
      </fill>
      <alignment vertical="bottom" wrapText="0" shrinkToFit="0"/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lt1"/>
                </a:solidFill>
                <a:latin typeface="+mn-lt"/>
              </a:defRPr>
            </a:pPr>
            <a:r>
              <a:rPr lang="pt-BR" sz="1400" b="1" i="0">
                <a:solidFill>
                  <a:schemeClr val="lt1"/>
                </a:solidFill>
                <a:latin typeface="+mn-lt"/>
              </a:rPr>
              <a:t>Evolução patrimonial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COM APORTES</c:v>
          </c:tx>
          <c:marker>
            <c:symbol val="none"/>
          </c:marker>
          <c:cat>
            <c:strRef>
              <c:f>(CONSOLIDADO!$D$3,CONSOLIDADO!$F$3,CONSOLIDADO!$I$3,CONSOLIDADO!$L$3,CONSOLIDADO!$O$3,CONSOLIDADO!$R$3,CONSOLIDADO!$U$3,CONSOLIDADO!$X$3,CONSOLIDADO!$AA$3,CONSOLIDADO!$AD$3,CONSOLIDADO!$AG$3,CONSOLIDADO!$AJ$3)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(CONSOLIDADO!$D$10,CONSOLIDADO!$F$10,CONSOLIDADO!$I$10,CONSOLIDADO!$L$10,CONSOLIDADO!$O$10,CONSOLIDADO!$R$10,CONSOLIDADO!$U$10,CONSOLIDADO!$X$10,CONSOLIDADO!$AA$10,CONSOLIDADO!$AD$10,CONSOLIDADO!$AG$10,CONSOLIDADO!$AJ$10)</c:f>
              <c:numCache>
                <c:formatCode>_-"R$ "* #,##0.00_-;"-R$ "* #,##0.00_-;_-"R$ "* \-??_-;_-@</c:formatCode>
                <c:ptCount val="12"/>
                <c:pt idx="0">
                  <c:v>42600</c:v>
                </c:pt>
                <c:pt idx="1">
                  <c:v>42600</c:v>
                </c:pt>
                <c:pt idx="2">
                  <c:v>42600</c:v>
                </c:pt>
                <c:pt idx="3">
                  <c:v>42600</c:v>
                </c:pt>
                <c:pt idx="4">
                  <c:v>42600</c:v>
                </c:pt>
                <c:pt idx="5">
                  <c:v>42600</c:v>
                </c:pt>
                <c:pt idx="6">
                  <c:v>42600</c:v>
                </c:pt>
                <c:pt idx="7">
                  <c:v>42600</c:v>
                </c:pt>
                <c:pt idx="8">
                  <c:v>42600</c:v>
                </c:pt>
                <c:pt idx="9">
                  <c:v>42600</c:v>
                </c:pt>
                <c:pt idx="10">
                  <c:v>42600</c:v>
                </c:pt>
                <c:pt idx="11">
                  <c:v>42600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3D8-45B4-AE7C-64B987B021A1}"/>
            </c:ext>
          </c:extLst>
        </c:ser>
        <c:ser>
          <c:idx val="2"/>
          <c:order val="1"/>
          <c:tx>
            <c:v>SEM APORTES</c:v>
          </c:tx>
          <c:marker>
            <c:symbol val="none"/>
          </c:marker>
          <c:cat>
            <c:strRef>
              <c:f>(CONSOLIDADO!$D$3,CONSOLIDADO!$F$3,CONSOLIDADO!$I$3,CONSOLIDADO!$L$3,CONSOLIDADO!$O$3,CONSOLIDADO!$R$3,CONSOLIDADO!$U$3,CONSOLIDADO!$X$3,CONSOLIDADO!$AA$3,CONSOLIDADO!$AD$3,CONSOLIDADO!$AG$3,CONSOLIDADO!$AJ$3)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(CONSOLIDADO!$D$12,CONSOLIDADO!$F$12,CONSOLIDADO!$I$12,CONSOLIDADO!$L$12,CONSOLIDADO!$O$12,CONSOLIDADO!$R$12,CONSOLIDADO!$U$12,CONSOLIDADO!$X$12,CONSOLIDADO!$AA$12,CONSOLIDADO!$AD$12,CONSOLIDADO!$AG$12,CONSOLIDADO!$AJ$12)</c:f>
              <c:numCache>
                <c:formatCode>_-"R$ "* #,##0.00_-;"-R$ "* #,##0.00_-;_-"R$ "* \-??_-;_-@</c:formatCode>
                <c:ptCount val="12"/>
                <c:pt idx="0">
                  <c:v>42600</c:v>
                </c:pt>
                <c:pt idx="1">
                  <c:v>42600</c:v>
                </c:pt>
                <c:pt idx="2">
                  <c:v>42600</c:v>
                </c:pt>
                <c:pt idx="3">
                  <c:v>42600</c:v>
                </c:pt>
                <c:pt idx="4">
                  <c:v>42600</c:v>
                </c:pt>
                <c:pt idx="5">
                  <c:v>42600</c:v>
                </c:pt>
                <c:pt idx="6">
                  <c:v>42600</c:v>
                </c:pt>
                <c:pt idx="7">
                  <c:v>42600</c:v>
                </c:pt>
                <c:pt idx="8">
                  <c:v>42600</c:v>
                </c:pt>
                <c:pt idx="9">
                  <c:v>42600</c:v>
                </c:pt>
                <c:pt idx="10">
                  <c:v>42600</c:v>
                </c:pt>
                <c:pt idx="11">
                  <c:v>42600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3D8-45B4-AE7C-64B987B02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043264"/>
        <c:axId val="64045440"/>
      </c:lineChart>
      <c:catAx>
        <c:axId val="6404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chemeClr val="lt1"/>
                </a:solidFill>
                <a:latin typeface="+mn-lt"/>
              </a:defRPr>
            </a:pPr>
            <a:endParaRPr lang="pt-BR"/>
          </a:p>
        </c:txPr>
        <c:crossAx val="64045440"/>
        <c:crosses val="autoZero"/>
        <c:auto val="1"/>
        <c:lblAlgn val="ctr"/>
        <c:lblOffset val="100"/>
        <c:noMultiLvlLbl val="1"/>
      </c:catAx>
      <c:valAx>
        <c:axId val="6404544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_-&quot;R$ &quot;* #,##0.00_-;&quot;-R$ &quot;* #,##0.00_-;_-&quot;R$ &quot;* \-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chemeClr val="lt1"/>
                </a:solidFill>
                <a:latin typeface="+mn-lt"/>
              </a:defRPr>
            </a:pPr>
            <a:endParaRPr lang="pt-BR"/>
          </a:p>
        </c:txPr>
        <c:crossAx val="64043264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 lvl="0">
              <a:defRPr b="0">
                <a:solidFill>
                  <a:schemeClr val="bg2"/>
                </a:solidFill>
                <a:latin typeface="+mn-lt"/>
              </a:defRPr>
            </a:pPr>
            <a:endParaRPr lang="pt-BR"/>
          </a:p>
        </c:txPr>
      </c:legendEntry>
      <c:legendEntry>
        <c:idx val="1"/>
        <c:txPr>
          <a:bodyPr/>
          <a:lstStyle/>
          <a:p>
            <a:pPr lvl="0">
              <a:defRPr b="0">
                <a:solidFill>
                  <a:schemeClr val="bg2"/>
                </a:solidFill>
                <a:latin typeface="+mn-lt"/>
              </a:defRPr>
            </a:pPr>
            <a:endParaRPr lang="pt-BR"/>
          </a:p>
        </c:txPr>
      </c:legendEntry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chemeClr val="dk1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1-B8B6-4E70-87A8-7CC5A98D842A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B8B6-4E70-87A8-7CC5A98D842A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B8B6-4E70-87A8-7CC5A98D842A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B8B6-4E70-87A8-7CC5A98D842A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B8B6-4E70-87A8-7CC5A98D842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CONSOLIDADO!$B$5:$B$9</c:f>
              <c:strCache>
                <c:ptCount val="5"/>
                <c:pt idx="0">
                  <c:v>RENDA FIXA</c:v>
                </c:pt>
                <c:pt idx="1">
                  <c:v>AÇÕES</c:v>
                </c:pt>
                <c:pt idx="2">
                  <c:v>FUNDOS IMOBILIÁRIOS</c:v>
                </c:pt>
                <c:pt idx="3">
                  <c:v>CRIPTOMOEDAS</c:v>
                </c:pt>
                <c:pt idx="4">
                  <c:v>IMOBILIZADO</c:v>
                </c:pt>
              </c:strCache>
            </c:strRef>
          </c:cat>
          <c:val>
            <c:numRef>
              <c:f>CONSOLIDADO!$AC$5:$AC$9</c:f>
              <c:numCache>
                <c:formatCode>0.00%</c:formatCode>
                <c:ptCount val="5"/>
                <c:pt idx="0">
                  <c:v>0.58685446009389675</c:v>
                </c:pt>
                <c:pt idx="1">
                  <c:v>0.23474178403755869</c:v>
                </c:pt>
                <c:pt idx="2">
                  <c:v>2.5821596244131457E-2</c:v>
                </c:pt>
                <c:pt idx="3">
                  <c:v>3.5211267605633804E-2</c:v>
                </c:pt>
                <c:pt idx="4">
                  <c:v>0.11737089201877934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B6-4E70-87A8-7CC5A98D8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1-3BBC-4284-99C4-BDB24291BDAC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3BBC-4284-99C4-BDB24291BDAC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3BBC-4284-99C4-BDB24291BDAC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3BBC-4284-99C4-BDB24291BDAC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3BBC-4284-99C4-BDB24291BDA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CONSOLIDADO!$B$5:$B$9</c:f>
              <c:strCache>
                <c:ptCount val="5"/>
                <c:pt idx="0">
                  <c:v>RENDA FIXA</c:v>
                </c:pt>
                <c:pt idx="1">
                  <c:v>AÇÕES</c:v>
                </c:pt>
                <c:pt idx="2">
                  <c:v>FUNDOS IMOBILIÁRIOS</c:v>
                </c:pt>
                <c:pt idx="3">
                  <c:v>CRIPTOMOEDAS</c:v>
                </c:pt>
                <c:pt idx="4">
                  <c:v>IMOBILIZADO</c:v>
                </c:pt>
              </c:strCache>
            </c:strRef>
          </c:cat>
          <c:val>
            <c:numRef>
              <c:f>CONSOLIDADO!$AF$5:$AF$9</c:f>
              <c:numCache>
                <c:formatCode>0.00%</c:formatCode>
                <c:ptCount val="5"/>
                <c:pt idx="0">
                  <c:v>0.58685446009389675</c:v>
                </c:pt>
                <c:pt idx="1">
                  <c:v>0.23474178403755869</c:v>
                </c:pt>
                <c:pt idx="2">
                  <c:v>2.5821596244131457E-2</c:v>
                </c:pt>
                <c:pt idx="3">
                  <c:v>3.5211267605633804E-2</c:v>
                </c:pt>
                <c:pt idx="4">
                  <c:v>0.11737089201877934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C-4284-99C4-BDB24291B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1-D40B-4CB0-9BB3-8CBDD900F115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D40B-4CB0-9BB3-8CBDD900F115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D40B-4CB0-9BB3-8CBDD900F115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D40B-4CB0-9BB3-8CBDD900F115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D40B-4CB0-9BB3-8CBDD900F11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CONSOLIDADO!$B$5:$B$9</c:f>
              <c:strCache>
                <c:ptCount val="5"/>
                <c:pt idx="0">
                  <c:v>RENDA FIXA</c:v>
                </c:pt>
                <c:pt idx="1">
                  <c:v>AÇÕES</c:v>
                </c:pt>
                <c:pt idx="2">
                  <c:v>FUNDOS IMOBILIÁRIOS</c:v>
                </c:pt>
                <c:pt idx="3">
                  <c:v>CRIPTOMOEDAS</c:v>
                </c:pt>
                <c:pt idx="4">
                  <c:v>IMOBILIZADO</c:v>
                </c:pt>
              </c:strCache>
            </c:strRef>
          </c:cat>
          <c:val>
            <c:numRef>
              <c:f>CONSOLIDADO!$AI$5:$AI$9</c:f>
              <c:numCache>
                <c:formatCode>0.00%</c:formatCode>
                <c:ptCount val="5"/>
                <c:pt idx="0">
                  <c:v>0.58685446009389675</c:v>
                </c:pt>
                <c:pt idx="1">
                  <c:v>0.23474178403755869</c:v>
                </c:pt>
                <c:pt idx="2">
                  <c:v>2.5821596244131457E-2</c:v>
                </c:pt>
                <c:pt idx="3">
                  <c:v>3.5211267605633804E-2</c:v>
                </c:pt>
                <c:pt idx="4">
                  <c:v>0.11737089201877934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0B-4CB0-9BB3-8CBDD900F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1-EF59-40D5-BE18-3DB415DACF32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EF59-40D5-BE18-3DB415DACF32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EF59-40D5-BE18-3DB415DACF32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EF59-40D5-BE18-3DB415DACF32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EF59-40D5-BE18-3DB415DACF3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CONSOLIDADO!$B$5:$B$9</c:f>
              <c:strCache>
                <c:ptCount val="5"/>
                <c:pt idx="0">
                  <c:v>RENDA FIXA</c:v>
                </c:pt>
                <c:pt idx="1">
                  <c:v>AÇÕES</c:v>
                </c:pt>
                <c:pt idx="2">
                  <c:v>FUNDOS IMOBILIÁRIOS</c:v>
                </c:pt>
                <c:pt idx="3">
                  <c:v>CRIPTOMOEDAS</c:v>
                </c:pt>
                <c:pt idx="4">
                  <c:v>IMOBILIZADO</c:v>
                </c:pt>
              </c:strCache>
            </c:strRef>
          </c:cat>
          <c:val>
            <c:numRef>
              <c:f>CONSOLIDADO!$AL$5:$AL$9</c:f>
              <c:numCache>
                <c:formatCode>0.00%</c:formatCode>
                <c:ptCount val="5"/>
                <c:pt idx="0">
                  <c:v>0.58685446009389675</c:v>
                </c:pt>
                <c:pt idx="1">
                  <c:v>0.23474178403755869</c:v>
                </c:pt>
                <c:pt idx="2">
                  <c:v>2.5821596244131457E-2</c:v>
                </c:pt>
                <c:pt idx="3">
                  <c:v>3.5211267605633804E-2</c:v>
                </c:pt>
                <c:pt idx="4">
                  <c:v>0.11737089201877934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59-40D5-BE18-3DB415DAC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CDB DI (Reserva de Emergência)</c:v>
          </c:tx>
          <c:spPr>
            <a:ln w="38100" cmpd="sng">
              <a:solidFill>
                <a:srgbClr val="385F8D">
                  <a:alpha val="100000"/>
                </a:srgbClr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'RENDA FIXA'!$C$40:$N$40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'RENDA FIXA'!$C$41:$N$41</c:f>
              <c:numCache>
                <c:formatCode>_-"R$ "* #,##0.00_-;"-R$ "* #,##0.00_-;_-"R$ "* \-??_-;_-@</c:formatCode>
                <c:ptCount val="12"/>
                <c:pt idx="0">
                  <c:v>25000</c:v>
                </c:pt>
                <c:pt idx="1">
                  <c:v>25000</c:v>
                </c:pt>
                <c:pt idx="2">
                  <c:v>25000</c:v>
                </c:pt>
                <c:pt idx="3">
                  <c:v>25000</c:v>
                </c:pt>
                <c:pt idx="4">
                  <c:v>25000</c:v>
                </c:pt>
                <c:pt idx="5">
                  <c:v>25000</c:v>
                </c:pt>
                <c:pt idx="6">
                  <c:v>25000</c:v>
                </c:pt>
                <c:pt idx="7">
                  <c:v>25000</c:v>
                </c:pt>
                <c:pt idx="8">
                  <c:v>25000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24-4350-A0D8-F4ACCDC29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538304"/>
        <c:axId val="85540224"/>
      </c:lineChart>
      <c:catAx>
        <c:axId val="8553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alibri"/>
              </a:defRPr>
            </a:pPr>
            <a:endParaRPr lang="pt-BR"/>
          </a:p>
        </c:txPr>
        <c:crossAx val="85540224"/>
        <c:crosses val="autoZero"/>
        <c:auto val="1"/>
        <c:lblAlgn val="ctr"/>
        <c:lblOffset val="100"/>
        <c:noMultiLvlLbl val="1"/>
      </c:catAx>
      <c:valAx>
        <c:axId val="855402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&quot; R$ &quot;* #,##0.00\ ;&quot;-R$ &quot;* #,##0.00\ ;&quot; R$ &quot;* \-#\ ;\ @\ 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alibri"/>
              </a:defRPr>
            </a:pPr>
            <a:endParaRPr lang="pt-BR"/>
          </a:p>
        </c:txPr>
        <c:crossAx val="85538304"/>
        <c:crosses val="autoZero"/>
        <c:crossBetween val="between"/>
      </c:valAx>
      <c:spPr>
        <a:solidFill>
          <a:srgbClr val="E7E7E7"/>
        </a:solidFill>
      </c:spPr>
    </c:plotArea>
    <c:legend>
      <c:legendPos val="r"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A6A6A6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2BEF-46EF-B080-180B092DA512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2BEF-46EF-B080-180B092DA512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</c:spPr>
            <c:extLst>
              <c:ext xmlns:c16="http://schemas.microsoft.com/office/drawing/2014/chart" uri="{C3380CC4-5D6E-409C-BE32-E72D297353CC}">
                <c16:uniqueId val="{00000005-2BEF-46EF-B080-180B092DA512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</c:spPr>
            <c:extLst>
              <c:ext xmlns:c16="http://schemas.microsoft.com/office/drawing/2014/chart" uri="{C3380CC4-5D6E-409C-BE32-E72D297353CC}">
                <c16:uniqueId val="{00000007-2BEF-46EF-B080-180B092DA512}"/>
              </c:ext>
            </c:extLst>
          </c:dPt>
          <c:dPt>
            <c:idx val="4"/>
            <c:bubble3D val="0"/>
            <c:spPr>
              <a:solidFill>
                <a:srgbClr val="4BACC6"/>
              </a:solidFill>
            </c:spPr>
            <c:extLst>
              <c:ext xmlns:c16="http://schemas.microsoft.com/office/drawing/2014/chart" uri="{C3380CC4-5D6E-409C-BE32-E72D297353CC}">
                <c16:uniqueId val="{00000009-2BEF-46EF-B080-180B092DA512}"/>
              </c:ext>
            </c:extLst>
          </c:dPt>
          <c:dPt>
            <c:idx val="5"/>
            <c:bubble3D val="0"/>
            <c:spPr>
              <a:solidFill>
                <a:srgbClr val="F79646"/>
              </a:solidFill>
            </c:spPr>
            <c:extLst>
              <c:ext xmlns:c16="http://schemas.microsoft.com/office/drawing/2014/chart" uri="{C3380CC4-5D6E-409C-BE32-E72D297353CC}">
                <c16:uniqueId val="{0000000B-2BEF-46EF-B080-180B092DA512}"/>
              </c:ext>
            </c:extLst>
          </c:dPt>
          <c:dPt>
            <c:idx val="6"/>
            <c:bubble3D val="0"/>
            <c:spPr>
              <a:solidFill>
                <a:srgbClr val="2C4D75"/>
              </a:solidFill>
            </c:spPr>
            <c:extLst>
              <c:ext xmlns:c16="http://schemas.microsoft.com/office/drawing/2014/chart" uri="{C3380CC4-5D6E-409C-BE32-E72D297353CC}">
                <c16:uniqueId val="{0000000D-2BEF-46EF-B080-180B092DA512}"/>
              </c:ext>
            </c:extLst>
          </c:dPt>
          <c:dPt>
            <c:idx val="7"/>
            <c:bubble3D val="0"/>
            <c:spPr>
              <a:solidFill>
                <a:srgbClr val="772C2A"/>
              </a:solidFill>
            </c:spPr>
            <c:extLst>
              <c:ext xmlns:c16="http://schemas.microsoft.com/office/drawing/2014/chart" uri="{C3380CC4-5D6E-409C-BE32-E72D297353CC}">
                <c16:uniqueId val="{0000000F-2BEF-46EF-B080-180B092DA512}"/>
              </c:ext>
            </c:extLst>
          </c:dPt>
          <c:dPt>
            <c:idx val="8"/>
            <c:bubble3D val="0"/>
            <c:spPr>
              <a:solidFill>
                <a:srgbClr val="5F7530"/>
              </a:solidFill>
            </c:spPr>
            <c:extLst>
              <c:ext xmlns:c16="http://schemas.microsoft.com/office/drawing/2014/chart" uri="{C3380CC4-5D6E-409C-BE32-E72D297353CC}">
                <c16:uniqueId val="{00000011-2BEF-46EF-B080-180B092DA512}"/>
              </c:ext>
            </c:extLst>
          </c:dPt>
          <c:dPt>
            <c:idx val="9"/>
            <c:bubble3D val="0"/>
            <c:spPr>
              <a:solidFill>
                <a:srgbClr val="4D3B62"/>
              </a:solidFill>
            </c:spPr>
            <c:extLst>
              <c:ext xmlns:c16="http://schemas.microsoft.com/office/drawing/2014/chart" uri="{C3380CC4-5D6E-409C-BE32-E72D297353CC}">
                <c16:uniqueId val="{00000013-2BEF-46EF-B080-180B092DA512}"/>
              </c:ext>
            </c:extLst>
          </c:dPt>
          <c:dPt>
            <c:idx val="10"/>
            <c:bubble3D val="0"/>
            <c:spPr>
              <a:solidFill>
                <a:srgbClr val="276A7C"/>
              </a:solidFill>
            </c:spPr>
            <c:extLst>
              <c:ext xmlns:c16="http://schemas.microsoft.com/office/drawing/2014/chart" uri="{C3380CC4-5D6E-409C-BE32-E72D297353CC}">
                <c16:uniqueId val="{00000015-2BEF-46EF-B080-180B092DA512}"/>
              </c:ext>
            </c:extLst>
          </c:dPt>
          <c:dPt>
            <c:idx val="11"/>
            <c:bubble3D val="0"/>
            <c:spPr>
              <a:solidFill>
                <a:srgbClr val="B65708"/>
              </a:solidFill>
            </c:spPr>
            <c:extLst>
              <c:ext xmlns:c16="http://schemas.microsoft.com/office/drawing/2014/chart" uri="{C3380CC4-5D6E-409C-BE32-E72D297353CC}">
                <c16:uniqueId val="{00000017-2BEF-46EF-B080-180B092DA512}"/>
              </c:ext>
            </c:extLst>
          </c:dPt>
          <c:dPt>
            <c:idx val="12"/>
            <c:bubble3D val="0"/>
            <c:spPr>
              <a:solidFill>
                <a:srgbClr val="729ACA"/>
              </a:solidFill>
            </c:spPr>
            <c:extLst>
              <c:ext xmlns:c16="http://schemas.microsoft.com/office/drawing/2014/chart" uri="{C3380CC4-5D6E-409C-BE32-E72D297353CC}">
                <c16:uniqueId val="{00000019-2BEF-46EF-B080-180B092DA512}"/>
              </c:ext>
            </c:extLst>
          </c:dPt>
          <c:dPt>
            <c:idx val="13"/>
            <c:bubble3D val="0"/>
            <c:spPr>
              <a:solidFill>
                <a:srgbClr val="CD7371"/>
              </a:solidFill>
            </c:spPr>
            <c:extLst>
              <c:ext xmlns:c16="http://schemas.microsoft.com/office/drawing/2014/chart" uri="{C3380CC4-5D6E-409C-BE32-E72D297353CC}">
                <c16:uniqueId val="{0000001B-2BEF-46EF-B080-180B092DA512}"/>
              </c:ext>
            </c:extLst>
          </c:dPt>
          <c:dPt>
            <c:idx val="14"/>
            <c:bubble3D val="0"/>
            <c:spPr>
              <a:solidFill>
                <a:srgbClr val="AFC97A"/>
              </a:solidFill>
            </c:spPr>
            <c:extLst>
              <c:ext xmlns:c16="http://schemas.microsoft.com/office/drawing/2014/chart" uri="{C3380CC4-5D6E-409C-BE32-E72D297353CC}">
                <c16:uniqueId val="{0000001D-2BEF-46EF-B080-180B092DA512}"/>
              </c:ext>
            </c:extLst>
          </c:dPt>
          <c:dPt>
            <c:idx val="15"/>
            <c:bubble3D val="0"/>
            <c:spPr>
              <a:solidFill>
                <a:srgbClr val="9983B5"/>
              </a:solidFill>
            </c:spPr>
            <c:extLst>
              <c:ext xmlns:c16="http://schemas.microsoft.com/office/drawing/2014/chart" uri="{C3380CC4-5D6E-409C-BE32-E72D297353CC}">
                <c16:uniqueId val="{0000001F-2BEF-46EF-B080-180B092DA512}"/>
              </c:ext>
            </c:extLst>
          </c:dPt>
          <c:dPt>
            <c:idx val="16"/>
            <c:bubble3D val="0"/>
            <c:spPr>
              <a:solidFill>
                <a:srgbClr val="6FBDD1"/>
              </a:solidFill>
            </c:spPr>
            <c:extLst>
              <c:ext xmlns:c16="http://schemas.microsoft.com/office/drawing/2014/chart" uri="{C3380CC4-5D6E-409C-BE32-E72D297353CC}">
                <c16:uniqueId val="{00000021-2BEF-46EF-B080-180B092DA512}"/>
              </c:ext>
            </c:extLst>
          </c:dPt>
          <c:dPt>
            <c:idx val="17"/>
            <c:bubble3D val="0"/>
            <c:spPr>
              <a:solidFill>
                <a:srgbClr val="F9AB6B"/>
              </a:solidFill>
            </c:spPr>
            <c:extLst>
              <c:ext xmlns:c16="http://schemas.microsoft.com/office/drawing/2014/chart" uri="{C3380CC4-5D6E-409C-BE32-E72D297353CC}">
                <c16:uniqueId val="{00000023-2BEF-46EF-B080-180B092DA512}"/>
              </c:ext>
            </c:extLst>
          </c:dPt>
          <c:dPt>
            <c:idx val="18"/>
            <c:bubble3D val="0"/>
            <c:spPr>
              <a:solidFill>
                <a:srgbClr val="3A679C"/>
              </a:solidFill>
            </c:spPr>
            <c:extLst>
              <c:ext xmlns:c16="http://schemas.microsoft.com/office/drawing/2014/chart" uri="{C3380CC4-5D6E-409C-BE32-E72D297353CC}">
                <c16:uniqueId val="{00000025-2BEF-46EF-B080-180B092DA512}"/>
              </c:ext>
            </c:extLst>
          </c:dPt>
          <c:dPt>
            <c:idx val="19"/>
            <c:bubble3D val="0"/>
            <c:spPr>
              <a:solidFill>
                <a:srgbClr val="9F3B38"/>
              </a:solidFill>
            </c:spPr>
            <c:extLst>
              <c:ext xmlns:c16="http://schemas.microsoft.com/office/drawing/2014/chart" uri="{C3380CC4-5D6E-409C-BE32-E72D297353CC}">
                <c16:uniqueId val="{00000027-2BEF-46EF-B080-180B092DA512}"/>
              </c:ext>
            </c:extLst>
          </c:dPt>
          <c:dPt>
            <c:idx val="20"/>
            <c:bubble3D val="0"/>
            <c:spPr>
              <a:solidFill>
                <a:srgbClr val="7E9D40"/>
              </a:solidFill>
            </c:spPr>
            <c:extLst>
              <c:ext xmlns:c16="http://schemas.microsoft.com/office/drawing/2014/chart" uri="{C3380CC4-5D6E-409C-BE32-E72D297353CC}">
                <c16:uniqueId val="{00000029-2BEF-46EF-B080-180B092DA512}"/>
              </c:ext>
            </c:extLst>
          </c:dPt>
          <c:dPt>
            <c:idx val="21"/>
            <c:bubble3D val="0"/>
            <c:spPr>
              <a:solidFill>
                <a:srgbClr val="664F83"/>
              </a:solidFill>
            </c:spPr>
            <c:extLst>
              <c:ext xmlns:c16="http://schemas.microsoft.com/office/drawing/2014/chart" uri="{C3380CC4-5D6E-409C-BE32-E72D297353CC}">
                <c16:uniqueId val="{0000002B-2BEF-46EF-B080-180B092DA512}"/>
              </c:ext>
            </c:extLst>
          </c:dPt>
          <c:dPt>
            <c:idx val="22"/>
            <c:bubble3D val="0"/>
            <c:spPr>
              <a:solidFill>
                <a:srgbClr val="358EA6"/>
              </a:solidFill>
            </c:spPr>
            <c:extLst>
              <c:ext xmlns:c16="http://schemas.microsoft.com/office/drawing/2014/chart" uri="{C3380CC4-5D6E-409C-BE32-E72D297353CC}">
                <c16:uniqueId val="{0000002D-2BEF-46EF-B080-180B092DA512}"/>
              </c:ext>
            </c:extLst>
          </c:dPt>
          <c:dPt>
            <c:idx val="23"/>
            <c:bubble3D val="0"/>
            <c:spPr>
              <a:solidFill>
                <a:srgbClr val="F3740B"/>
              </a:solidFill>
            </c:spPr>
            <c:extLst>
              <c:ext xmlns:c16="http://schemas.microsoft.com/office/drawing/2014/chart" uri="{C3380CC4-5D6E-409C-BE32-E72D297353CC}">
                <c16:uniqueId val="{0000002F-2BEF-46EF-B080-180B092DA512}"/>
              </c:ext>
            </c:extLst>
          </c:dPt>
          <c:dPt>
            <c:idx val="24"/>
            <c:bubble3D val="0"/>
            <c:spPr>
              <a:solidFill>
                <a:srgbClr val="95B3D7"/>
              </a:solidFill>
            </c:spPr>
            <c:extLst>
              <c:ext xmlns:c16="http://schemas.microsoft.com/office/drawing/2014/chart" uri="{C3380CC4-5D6E-409C-BE32-E72D297353CC}">
                <c16:uniqueId val="{00000031-2BEF-46EF-B080-180B092DA512}"/>
              </c:ext>
            </c:extLst>
          </c:dPt>
          <c:dPt>
            <c:idx val="25"/>
            <c:bubble3D val="0"/>
            <c:spPr>
              <a:solidFill>
                <a:srgbClr val="D99694"/>
              </a:solidFill>
            </c:spPr>
            <c:extLst>
              <c:ext xmlns:c16="http://schemas.microsoft.com/office/drawing/2014/chart" uri="{C3380CC4-5D6E-409C-BE32-E72D297353CC}">
                <c16:uniqueId val="{00000033-2BEF-46EF-B080-180B092DA512}"/>
              </c:ext>
            </c:extLst>
          </c:dPt>
          <c:dPt>
            <c:idx val="26"/>
            <c:bubble3D val="0"/>
            <c:spPr>
              <a:solidFill>
                <a:srgbClr val="C3D69B"/>
              </a:solidFill>
            </c:spPr>
            <c:extLst>
              <c:ext xmlns:c16="http://schemas.microsoft.com/office/drawing/2014/chart" uri="{C3380CC4-5D6E-409C-BE32-E72D297353CC}">
                <c16:uniqueId val="{00000035-2BEF-46EF-B080-180B092DA512}"/>
              </c:ext>
            </c:extLst>
          </c:dPt>
          <c:dPt>
            <c:idx val="27"/>
            <c:bubble3D val="0"/>
            <c:spPr>
              <a:solidFill>
                <a:srgbClr val="B3A2C7"/>
              </a:solidFill>
            </c:spPr>
            <c:extLst>
              <c:ext xmlns:c16="http://schemas.microsoft.com/office/drawing/2014/chart" uri="{C3380CC4-5D6E-409C-BE32-E72D297353CC}">
                <c16:uniqueId val="{00000037-2BEF-46EF-B080-180B092DA512}"/>
              </c:ext>
            </c:extLst>
          </c:dPt>
          <c:dPt>
            <c:idx val="28"/>
            <c:bubble3D val="0"/>
            <c:spPr>
              <a:solidFill>
                <a:srgbClr val="93CDDD"/>
              </a:solidFill>
            </c:spPr>
            <c:extLst>
              <c:ext xmlns:c16="http://schemas.microsoft.com/office/drawing/2014/chart" uri="{C3380CC4-5D6E-409C-BE32-E72D297353CC}">
                <c16:uniqueId val="{00000039-2BEF-46EF-B080-180B092DA512}"/>
              </c:ext>
            </c:extLst>
          </c:dPt>
          <c:dPt>
            <c:idx val="29"/>
            <c:bubble3D val="0"/>
            <c:spPr>
              <a:solidFill>
                <a:srgbClr val="FAC090"/>
              </a:solidFill>
            </c:spPr>
            <c:extLst>
              <c:ext xmlns:c16="http://schemas.microsoft.com/office/drawing/2014/chart" uri="{C3380CC4-5D6E-409C-BE32-E72D297353CC}">
                <c16:uniqueId val="{0000003B-2BEF-46EF-B080-180B092DA51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 lvl="0">
                    <a:defRPr sz="1000" b="0" i="0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BEF-46EF-B080-180B092DA512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 lvl="0">
                    <a:defRPr sz="1000" b="0" i="0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BEF-46EF-B080-180B092DA512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 lvl="0">
                    <a:defRPr sz="1000" b="0" i="0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BEF-46EF-B080-180B092DA512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 lvl="0">
                    <a:defRPr sz="1000" b="0" i="0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2BEF-46EF-B080-180B092DA51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 lvl="0">
                    <a:defRPr sz="1000" b="0" i="0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BEF-46EF-B080-180B092DA51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 lvl="0">
                    <a:defRPr sz="1000" b="0" i="0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2BEF-46EF-B080-180B092DA512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 lvl="0">
                    <a:defRPr sz="1000" b="0" i="0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2BEF-46EF-B080-180B092DA512}"/>
                </c:ext>
              </c:extLst>
            </c:dLbl>
            <c:dLbl>
              <c:idx val="7"/>
              <c:spPr/>
              <c:txPr>
                <a:bodyPr/>
                <a:lstStyle/>
                <a:p>
                  <a:pPr lvl="0">
                    <a:defRPr sz="1000" b="0" i="0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2BEF-46EF-B080-180B092DA512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 lvl="0">
                    <a:defRPr sz="1000" b="0" i="0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2BEF-46EF-B080-180B092DA512}"/>
                </c:ext>
              </c:extLst>
            </c:dLbl>
            <c:dLbl>
              <c:idx val="9"/>
              <c:spPr/>
              <c:txPr>
                <a:bodyPr/>
                <a:lstStyle/>
                <a:p>
                  <a:pPr lvl="0">
                    <a:defRPr sz="1000" b="0" i="0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2BEF-46EF-B080-180B092DA512}"/>
                </c:ext>
              </c:extLst>
            </c:dLbl>
            <c:dLbl>
              <c:idx val="10"/>
              <c:spPr/>
              <c:txPr>
                <a:bodyPr/>
                <a:lstStyle/>
                <a:p>
                  <a:pPr lvl="0">
                    <a:defRPr sz="1000" b="0" i="0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2BEF-46EF-B080-180B092DA512}"/>
                </c:ext>
              </c:extLst>
            </c:dLbl>
            <c:dLbl>
              <c:idx val="11"/>
              <c:spPr/>
              <c:txPr>
                <a:bodyPr/>
                <a:lstStyle/>
                <a:p>
                  <a:pPr lvl="0">
                    <a:defRPr sz="1000" b="0" i="0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2BEF-46EF-B080-180B092DA5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'RENDA FIXA'!$B$5:$B$34</c:f>
              <c:strCache>
                <c:ptCount val="1"/>
                <c:pt idx="0">
                  <c:v>CDB DI (Reserva de Emergência)</c:v>
                </c:pt>
              </c:strCache>
            </c:strRef>
          </c:cat>
          <c:val>
            <c:numRef>
              <c:f>'RENDA FIXA'!$D$5:$D$34</c:f>
              <c:numCache>
                <c:formatCode>0.00%</c:formatCode>
                <c:ptCount val="3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2BEF-46EF-B080-180B092DA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spPr>
    <a:solidFill>
      <a:srgbClr val="E6E6E6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D9D9D9"/>
                </a:solidFill>
                <a:latin typeface="Calibri"/>
              </a:defRPr>
            </a:pPr>
            <a:r>
              <a:rPr lang="pt-BR" sz="1400" b="1" i="0">
                <a:solidFill>
                  <a:srgbClr val="D9D9D9"/>
                </a:solidFill>
                <a:latin typeface="Calibri"/>
              </a:rPr>
              <a:t>Chart Title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3.7099769992333075E-2"/>
          <c:y val="0.1015675826057182"/>
          <c:w val="0.91286649973480005"/>
          <c:h val="0.86147655861476602"/>
        </c:manualLayout>
      </c:layout>
      <c:lineChart>
        <c:grouping val="standard"/>
        <c:varyColors val="1"/>
        <c:ser>
          <c:idx val="0"/>
          <c:order val="0"/>
          <c:tx>
            <c:strRef>
              <c:f>AÇÕES!$B$31</c:f>
              <c:strCache>
                <c:ptCount val="1"/>
                <c:pt idx="0">
                  <c:v>itsa4</c:v>
                </c:pt>
              </c:strCache>
            </c:strRef>
          </c:tx>
          <c:spPr>
            <a:ln cmpd="sng">
              <a:solidFill>
                <a:srgbClr val="4F81BD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AÇÕES!$C$31:$N$31</c:f>
              <c:numCache>
                <c:formatCode>_-"R$ "* #,##0.00_-;"-R$ "* #,##0.00_-;_-"R$ "* \-??_-;_-@</c:formatCode>
                <c:ptCount val="12"/>
                <c:pt idx="0">
                  <c:v>10000</c:v>
                </c:pt>
                <c:pt idx="1">
                  <c:v>10000</c:v>
                </c:pt>
                <c:pt idx="2">
                  <c:v>10000</c:v>
                </c:pt>
                <c:pt idx="3">
                  <c:v>10000</c:v>
                </c:pt>
                <c:pt idx="4">
                  <c:v>10000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E-4828-AA82-FBE59C618F73}"/>
            </c:ext>
          </c:extLst>
        </c:ser>
        <c:ser>
          <c:idx val="1"/>
          <c:order val="1"/>
          <c:tx>
            <c:strRef>
              <c:f>AÇÕES!$B$32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C0504D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AÇÕES!$C$32:$N$32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E-4828-AA82-FBE59C618F73}"/>
            </c:ext>
          </c:extLst>
        </c:ser>
        <c:ser>
          <c:idx val="2"/>
          <c:order val="2"/>
          <c:tx>
            <c:strRef>
              <c:f>AÇÕES!$B$33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9BBB59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AÇÕES!$C$33:$N$33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FE-4828-AA82-FBE59C618F73}"/>
            </c:ext>
          </c:extLst>
        </c:ser>
        <c:ser>
          <c:idx val="3"/>
          <c:order val="3"/>
          <c:tx>
            <c:strRef>
              <c:f>AÇÕES!$B$34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8064A2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AÇÕES!$C$34:$N$34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FE-4828-AA82-FBE59C618F73}"/>
            </c:ext>
          </c:extLst>
        </c:ser>
        <c:ser>
          <c:idx val="4"/>
          <c:order val="4"/>
          <c:tx>
            <c:strRef>
              <c:f>AÇÕES!$B$35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4BACC6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AÇÕES!$C$35:$N$35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FE-4828-AA82-FBE59C618F73}"/>
            </c:ext>
          </c:extLst>
        </c:ser>
        <c:ser>
          <c:idx val="5"/>
          <c:order val="5"/>
          <c:tx>
            <c:strRef>
              <c:f>AÇÕES!$B$36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F79646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AÇÕES!$C$36:$N$36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E-4828-AA82-FBE59C618F73}"/>
            </c:ext>
          </c:extLst>
        </c:ser>
        <c:ser>
          <c:idx val="6"/>
          <c:order val="6"/>
          <c:tx>
            <c:strRef>
              <c:f>AÇÕES!$B$37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2C4D75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AÇÕES!$C$37:$N$37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FE-4828-AA82-FBE59C618F73}"/>
            </c:ext>
          </c:extLst>
        </c:ser>
        <c:ser>
          <c:idx val="7"/>
          <c:order val="7"/>
          <c:tx>
            <c:strRef>
              <c:f>AÇÕES!$B$38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772C2A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AÇÕES!$C$38:$N$38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FE-4828-AA82-FBE59C618F73}"/>
            </c:ext>
          </c:extLst>
        </c:ser>
        <c:ser>
          <c:idx val="8"/>
          <c:order val="8"/>
          <c:tx>
            <c:strRef>
              <c:f>AÇÕES!$B$39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5F7530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AÇÕES!$C$39:$N$39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FE-4828-AA82-FBE59C618F73}"/>
            </c:ext>
          </c:extLst>
        </c:ser>
        <c:ser>
          <c:idx val="9"/>
          <c:order val="9"/>
          <c:tx>
            <c:strRef>
              <c:f>AÇÕES!$B$40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4D3B62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AÇÕES!$C$40:$N$40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FE-4828-AA82-FBE59C618F73}"/>
            </c:ext>
          </c:extLst>
        </c:ser>
        <c:ser>
          <c:idx val="10"/>
          <c:order val="10"/>
          <c:tx>
            <c:strRef>
              <c:f>AÇÕES!$B$41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276A7C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AÇÕES!$C$41:$N$41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FE-4828-AA82-FBE59C618F73}"/>
            </c:ext>
          </c:extLst>
        </c:ser>
        <c:ser>
          <c:idx val="11"/>
          <c:order val="11"/>
          <c:tx>
            <c:strRef>
              <c:f>AÇÕES!$B$42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B65708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AÇÕES!$C$42:$N$42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FE-4828-AA82-FBE59C618F73}"/>
            </c:ext>
          </c:extLst>
        </c:ser>
        <c:ser>
          <c:idx val="12"/>
          <c:order val="12"/>
          <c:tx>
            <c:strRef>
              <c:f>AÇÕES!$B$43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729ACA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AÇÕES!$C$43:$N$43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FE-4828-AA82-FBE59C618F73}"/>
            </c:ext>
          </c:extLst>
        </c:ser>
        <c:ser>
          <c:idx val="13"/>
          <c:order val="13"/>
          <c:tx>
            <c:strRef>
              <c:f>AÇÕES!$B$44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CD7371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AÇÕES!$C$44:$N$44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FE-4828-AA82-FBE59C618F73}"/>
            </c:ext>
          </c:extLst>
        </c:ser>
        <c:ser>
          <c:idx val="14"/>
          <c:order val="14"/>
          <c:tx>
            <c:strRef>
              <c:f>AÇÕES!$B$45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AFC97A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AÇÕES!$C$45:$N$45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FE-4828-AA82-FBE59C618F73}"/>
            </c:ext>
          </c:extLst>
        </c:ser>
        <c:ser>
          <c:idx val="15"/>
          <c:order val="15"/>
          <c:tx>
            <c:strRef>
              <c:f>AÇÕES!$B$46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9983B5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AÇÕES!$C$46:$N$46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FE-4828-AA82-FBE59C618F73}"/>
            </c:ext>
          </c:extLst>
        </c:ser>
        <c:ser>
          <c:idx val="16"/>
          <c:order val="16"/>
          <c:tx>
            <c:strRef>
              <c:f>AÇÕES!$B$47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6FBDD1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AÇÕES!$C$47:$N$47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FE-4828-AA82-FBE59C618F73}"/>
            </c:ext>
          </c:extLst>
        </c:ser>
        <c:ser>
          <c:idx val="17"/>
          <c:order val="17"/>
          <c:tx>
            <c:strRef>
              <c:f>AÇÕES!$B$48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F9AB6B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AÇÕES!$C$48:$N$48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FE-4828-AA82-FBE59C618F73}"/>
            </c:ext>
          </c:extLst>
        </c:ser>
        <c:ser>
          <c:idx val="18"/>
          <c:order val="18"/>
          <c:tx>
            <c:strRef>
              <c:f>AÇÕES!$B$49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3A679C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AÇÕES!$C$49:$N$49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FE-4828-AA82-FBE59C618F73}"/>
            </c:ext>
          </c:extLst>
        </c:ser>
        <c:ser>
          <c:idx val="19"/>
          <c:order val="19"/>
          <c:tx>
            <c:strRef>
              <c:f>AÇÕES!$B$50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9F3B38"/>
              </a:solidFill>
            </a:ln>
          </c:spPr>
          <c:marker>
            <c:symbol val="none"/>
          </c:marker>
          <c:cat>
            <c:strRef>
              <c:f>AÇÕES!$C$30:$N$30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AÇÕES!$C$50:$N$50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4FE-4828-AA82-FBE59C618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663232"/>
        <c:axId val="93665152"/>
      </c:lineChart>
      <c:catAx>
        <c:axId val="9366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BFBFBF"/>
                </a:solidFill>
                <a:latin typeface="Calibri"/>
              </a:defRPr>
            </a:pPr>
            <a:endParaRPr lang="pt-BR"/>
          </a:p>
        </c:txPr>
        <c:crossAx val="93665152"/>
        <c:crosses val="autoZero"/>
        <c:auto val="1"/>
        <c:lblAlgn val="ctr"/>
        <c:lblOffset val="100"/>
        <c:noMultiLvlLbl val="1"/>
      </c:catAx>
      <c:valAx>
        <c:axId val="936651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&quot; R$ &quot;* #,##0.00\ ;&quot;-R$ &quot;* #,##0.00\ ;&quot; R$ &quot;* \-#\ ;\ @\ 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BFBFBF"/>
                </a:solidFill>
                <a:latin typeface="Calibri"/>
              </a:defRPr>
            </a:pPr>
            <a:endParaRPr lang="pt-BR"/>
          </a:p>
        </c:txPr>
        <c:crossAx val="93663232"/>
        <c:crosses val="autoZero"/>
        <c:crossBetween val="between"/>
      </c:valAx>
    </c:plotArea>
    <c:legend>
      <c:legendPos val="t"/>
      <c:overlay val="0"/>
      <c:txPr>
        <a:bodyPr/>
        <a:lstStyle/>
        <a:p>
          <a:pPr lvl="0">
            <a:defRPr sz="900" b="0" i="0">
              <a:solidFill>
                <a:srgbClr val="BFBFBF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404040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D9D9D9"/>
                </a:solidFill>
                <a:latin typeface="Calibri"/>
              </a:defRPr>
            </a:pPr>
            <a:r>
              <a:rPr lang="pt-BR" sz="1400" b="1" i="0">
                <a:solidFill>
                  <a:srgbClr val="D9D9D9"/>
                </a:solidFill>
                <a:latin typeface="Calibri"/>
              </a:rPr>
              <a:t>Chart Title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5.9992941511164632E-2"/>
          <c:y val="0.1342992694990662"/>
          <c:w val="0.90824274348722012"/>
          <c:h val="0.83546110334785351"/>
        </c:manualLayout>
      </c:layout>
      <c:lineChart>
        <c:grouping val="standard"/>
        <c:varyColors val="1"/>
        <c:ser>
          <c:idx val="0"/>
          <c:order val="0"/>
          <c:tx>
            <c:strRef>
              <c:f>FII!$B$31</c:f>
              <c:strCache>
                <c:ptCount val="1"/>
                <c:pt idx="0">
                  <c:v>ALZR11</c:v>
                </c:pt>
              </c:strCache>
            </c:strRef>
          </c:tx>
          <c:spPr>
            <a:ln cmpd="sng">
              <a:solidFill>
                <a:srgbClr val="4F81BD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FII!$C$31:$N$31</c:f>
              <c:numCache>
                <c:formatCode>_-"R$ "* #,##0.00_-;"-R$ "* #,##0.00_-;_-"R$ "* \-??_-;_-@</c:formatCode>
                <c:ptCount val="12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  <c:pt idx="7">
                  <c:v>1100</c:v>
                </c:pt>
                <c:pt idx="8">
                  <c:v>1100</c:v>
                </c:pt>
                <c:pt idx="9">
                  <c:v>1100</c:v>
                </c:pt>
                <c:pt idx="10">
                  <c:v>1100</c:v>
                </c:pt>
                <c:pt idx="11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4-4BE1-8D22-A73704D57A18}"/>
            </c:ext>
          </c:extLst>
        </c:ser>
        <c:ser>
          <c:idx val="1"/>
          <c:order val="1"/>
          <c:tx>
            <c:strRef>
              <c:f>FII!$B$32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C0504D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FII!$C$32:$N$32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4-4BE1-8D22-A73704D57A18}"/>
            </c:ext>
          </c:extLst>
        </c:ser>
        <c:ser>
          <c:idx val="2"/>
          <c:order val="2"/>
          <c:tx>
            <c:strRef>
              <c:f>FII!$B$33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9BBB59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FII!$C$33:$N$33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4-4BE1-8D22-A73704D57A18}"/>
            </c:ext>
          </c:extLst>
        </c:ser>
        <c:ser>
          <c:idx val="3"/>
          <c:order val="3"/>
          <c:tx>
            <c:strRef>
              <c:f>FII!$B$34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8064A2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FII!$C$34:$N$34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54-4BE1-8D22-A73704D57A18}"/>
            </c:ext>
          </c:extLst>
        </c:ser>
        <c:ser>
          <c:idx val="4"/>
          <c:order val="4"/>
          <c:tx>
            <c:strRef>
              <c:f>FII!$B$35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4BACC6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FII!$C$35:$N$35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54-4BE1-8D22-A73704D57A18}"/>
            </c:ext>
          </c:extLst>
        </c:ser>
        <c:ser>
          <c:idx val="5"/>
          <c:order val="5"/>
          <c:tx>
            <c:strRef>
              <c:f>FII!$B$36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F79646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FII!$C$36:$N$36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54-4BE1-8D22-A73704D57A18}"/>
            </c:ext>
          </c:extLst>
        </c:ser>
        <c:ser>
          <c:idx val="6"/>
          <c:order val="6"/>
          <c:tx>
            <c:strRef>
              <c:f>FII!$B$37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2C4D75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FII!$C$37:$N$37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54-4BE1-8D22-A73704D57A18}"/>
            </c:ext>
          </c:extLst>
        </c:ser>
        <c:ser>
          <c:idx val="7"/>
          <c:order val="7"/>
          <c:tx>
            <c:strRef>
              <c:f>FII!$B$38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772C2A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FII!$C$38:$N$38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54-4BE1-8D22-A73704D57A18}"/>
            </c:ext>
          </c:extLst>
        </c:ser>
        <c:ser>
          <c:idx val="8"/>
          <c:order val="8"/>
          <c:tx>
            <c:strRef>
              <c:f>FII!$B$39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5F7530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FII!$C$39:$N$39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54-4BE1-8D22-A73704D57A18}"/>
            </c:ext>
          </c:extLst>
        </c:ser>
        <c:ser>
          <c:idx val="9"/>
          <c:order val="9"/>
          <c:tx>
            <c:strRef>
              <c:f>FII!$B$40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4D3B62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FII!$C$40:$N$40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54-4BE1-8D22-A73704D57A18}"/>
            </c:ext>
          </c:extLst>
        </c:ser>
        <c:ser>
          <c:idx val="10"/>
          <c:order val="10"/>
          <c:tx>
            <c:strRef>
              <c:f>FII!$B$41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276A7C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FII!$C$41:$N$41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54-4BE1-8D22-A73704D57A18}"/>
            </c:ext>
          </c:extLst>
        </c:ser>
        <c:ser>
          <c:idx val="11"/>
          <c:order val="11"/>
          <c:tx>
            <c:strRef>
              <c:f>FII!$B$42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B65708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FII!$C$42:$N$42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54-4BE1-8D22-A73704D57A18}"/>
            </c:ext>
          </c:extLst>
        </c:ser>
        <c:ser>
          <c:idx val="12"/>
          <c:order val="12"/>
          <c:tx>
            <c:strRef>
              <c:f>FII!$B$43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729ACA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FII!$C$43:$N$43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54-4BE1-8D22-A73704D57A18}"/>
            </c:ext>
          </c:extLst>
        </c:ser>
        <c:ser>
          <c:idx val="13"/>
          <c:order val="13"/>
          <c:tx>
            <c:strRef>
              <c:f>FII!$B$44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CD7371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FII!$C$44:$N$44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54-4BE1-8D22-A73704D57A18}"/>
            </c:ext>
          </c:extLst>
        </c:ser>
        <c:ser>
          <c:idx val="14"/>
          <c:order val="14"/>
          <c:tx>
            <c:strRef>
              <c:f>FII!$B$45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AFC97A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FII!$C$45:$N$45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A54-4BE1-8D22-A73704D57A18}"/>
            </c:ext>
          </c:extLst>
        </c:ser>
        <c:ser>
          <c:idx val="15"/>
          <c:order val="15"/>
          <c:tx>
            <c:strRef>
              <c:f>FII!$B$46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9983B5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FII!$C$46:$N$46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54-4BE1-8D22-A73704D57A18}"/>
            </c:ext>
          </c:extLst>
        </c:ser>
        <c:ser>
          <c:idx val="16"/>
          <c:order val="16"/>
          <c:tx>
            <c:strRef>
              <c:f>FII!$B$47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6FBDD1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FII!$C$47:$N$47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A54-4BE1-8D22-A73704D57A18}"/>
            </c:ext>
          </c:extLst>
        </c:ser>
        <c:ser>
          <c:idx val="17"/>
          <c:order val="17"/>
          <c:tx>
            <c:strRef>
              <c:f>FII!$B$48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F9AB6B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FII!$C$48:$N$48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A54-4BE1-8D22-A73704D57A18}"/>
            </c:ext>
          </c:extLst>
        </c:ser>
        <c:ser>
          <c:idx val="18"/>
          <c:order val="18"/>
          <c:tx>
            <c:strRef>
              <c:f>FII!$B$49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3A679C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FII!$C$49:$N$49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54-4BE1-8D22-A73704D57A18}"/>
            </c:ext>
          </c:extLst>
        </c:ser>
        <c:ser>
          <c:idx val="19"/>
          <c:order val="19"/>
          <c:tx>
            <c:strRef>
              <c:f>FII!$B$50</c:f>
              <c:strCache>
                <c:ptCount val="1"/>
                <c:pt idx="0">
                  <c:v>0</c:v>
                </c:pt>
              </c:strCache>
            </c:strRef>
          </c:tx>
          <c:spPr>
            <a:ln cmpd="sng">
              <a:solidFill>
                <a:srgbClr val="9F3B38"/>
              </a:solidFill>
            </a:ln>
          </c:spPr>
          <c:marker>
            <c:symbol val="none"/>
          </c:marker>
          <c:cat>
            <c:strRef>
              <c:f>FII!$C$30:$N$30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 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FII!$C$50:$N$50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A54-4BE1-8D22-A73704D57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527872"/>
        <c:axId val="96529792"/>
      </c:lineChart>
      <c:catAx>
        <c:axId val="9652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BFBFBF"/>
                </a:solidFill>
                <a:latin typeface="Calibri"/>
              </a:defRPr>
            </a:pPr>
            <a:endParaRPr lang="pt-BR"/>
          </a:p>
        </c:txPr>
        <c:crossAx val="96529792"/>
        <c:crosses val="autoZero"/>
        <c:auto val="1"/>
        <c:lblAlgn val="ctr"/>
        <c:lblOffset val="100"/>
        <c:noMultiLvlLbl val="1"/>
      </c:catAx>
      <c:valAx>
        <c:axId val="9652979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&quot; R$ &quot;* #,##0.00\ ;&quot;-R$ &quot;* #,##0.00\ ;&quot; R$ &quot;* \-#\ ;\ @\ 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BFBFBF"/>
                </a:solidFill>
                <a:latin typeface="Calibri"/>
              </a:defRPr>
            </a:pPr>
            <a:endParaRPr lang="pt-BR"/>
          </a:p>
        </c:txPr>
        <c:crossAx val="96527872"/>
        <c:crosses val="autoZero"/>
        <c:crossBetween val="between"/>
      </c:valAx>
    </c:plotArea>
    <c:legend>
      <c:legendPos val="t"/>
      <c:overlay val="0"/>
      <c:txPr>
        <a:bodyPr/>
        <a:lstStyle/>
        <a:p>
          <a:pPr lvl="0">
            <a:defRPr sz="900" b="0" i="0">
              <a:solidFill>
                <a:srgbClr val="BFBFBF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404040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0.1124331890304445"/>
          <c:y val="7.8639341204881363E-2"/>
          <c:w val="0.86676268074403517"/>
          <c:h val="0.82343506357419038"/>
        </c:manualLayout>
      </c:layout>
      <c:barChart>
        <c:barDir val="col"/>
        <c:grouping val="stacked"/>
        <c:varyColors val="1"/>
        <c:ser>
          <c:idx val="0"/>
          <c:order val="0"/>
          <c:tx>
            <c:v>IMÓVEL 1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IMOBILIZADO!$C$4:$N$4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IMOBILIZADO!$C$5:$N$5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D4A-4379-8D51-4E6231BABBEE}"/>
            </c:ext>
          </c:extLst>
        </c:ser>
        <c:ser>
          <c:idx val="1"/>
          <c:order val="1"/>
          <c:invertIfNegative val="1"/>
          <c:cat>
            <c:numRef>
              <c:f>IMOBILIZADO!$C$4:$N$4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IMOBILIZADO!$B$6:$N$6</c:f>
              <c:numCache>
                <c:formatCode>_-"R$ "* #,##0.00_-;"-R$ "* #,##0.00_-;_-"R$ "* \-??_-;_-@</c:formatCode>
                <c:ptCount val="13"/>
                <c:pt idx="0" formatCode="General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4A-4379-8D51-4E6231BABBEE}"/>
            </c:ext>
          </c:extLst>
        </c:ser>
        <c:ser>
          <c:idx val="2"/>
          <c:order val="2"/>
          <c:invertIfNegative val="1"/>
          <c:cat>
            <c:numRef>
              <c:f>IMOBILIZADO!$C$4:$N$4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IMOBILIZADO!$B$7:$N$7</c:f>
              <c:numCache>
                <c:formatCode>_-"R$ "* #,##0.00_-;"-R$ "* #,##0.00_-;_-"R$ "* \-??_-;_-@</c:formatCode>
                <c:ptCount val="13"/>
                <c:pt idx="0" formatCode="General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4A-4379-8D51-4E6231BABBEE}"/>
            </c:ext>
          </c:extLst>
        </c:ser>
        <c:ser>
          <c:idx val="3"/>
          <c:order val="3"/>
          <c:invertIfNegative val="1"/>
          <c:cat>
            <c:numRef>
              <c:f>IMOBILIZADO!$C$4:$N$4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IMOBILIZADO!$B$8:$N$8</c:f>
              <c:numCache>
                <c:formatCode>_-"R$ "* #,##0.00_-;"-R$ "* #,##0.00_-;_-"R$ "* \-??_-;_-@</c:formatCode>
                <c:ptCount val="13"/>
                <c:pt idx="0" formatCode="General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4A-4379-8D51-4E6231BABBEE}"/>
            </c:ext>
          </c:extLst>
        </c:ser>
        <c:ser>
          <c:idx val="4"/>
          <c:order val="4"/>
          <c:invertIfNegative val="1"/>
          <c:cat>
            <c:numRef>
              <c:f>IMOBILIZADO!$C$4:$N$4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IMOBILIZADO!$B$9:$N$9</c:f>
              <c:numCache>
                <c:formatCode>_-"R$ "* #,##0.00_-;"-R$ "* #,##0.00_-;_-"R$ "* \-??_-;_-@</c:formatCode>
                <c:ptCount val="13"/>
                <c:pt idx="0" formatCode="General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4A-4379-8D51-4E6231BABBEE}"/>
            </c:ext>
          </c:extLst>
        </c:ser>
        <c:ser>
          <c:idx val="5"/>
          <c:order val="5"/>
          <c:invertIfNegative val="1"/>
          <c:cat>
            <c:numRef>
              <c:f>IMOBILIZADO!$C$4:$N$4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IMOBILIZADO!$B$10:$N$10</c:f>
              <c:numCache>
                <c:formatCode>_-"R$ "* #,##0.00_-;"-R$ "* #,##0.00_-;_-"R$ "* \-??_-;_-@</c:formatCode>
                <c:ptCount val="13"/>
                <c:pt idx="0" formatCode="General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4A-4379-8D51-4E6231BABBEE}"/>
            </c:ext>
          </c:extLst>
        </c:ser>
        <c:ser>
          <c:idx val="6"/>
          <c:order val="6"/>
          <c:invertIfNegative val="1"/>
          <c:cat>
            <c:numRef>
              <c:f>IMOBILIZADO!$C$4:$N$4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IMOBILIZADO!$B$11:$N$11</c:f>
              <c:numCache>
                <c:formatCode>_-"R$ "* #,##0.00_-;"-R$ "* #,##0.00_-;_-"R$ "* \-??_-;_-@</c:formatCode>
                <c:ptCount val="13"/>
                <c:pt idx="0" formatCode="General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D4A-4379-8D51-4E6231BABBEE}"/>
            </c:ext>
          </c:extLst>
        </c:ser>
        <c:ser>
          <c:idx val="7"/>
          <c:order val="7"/>
          <c:invertIfNegative val="1"/>
          <c:cat>
            <c:numRef>
              <c:f>IMOBILIZADO!$C$4:$N$4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IMOBILIZADO!$B$12:$N$12</c:f>
              <c:numCache>
                <c:formatCode>_-"R$ "* #,##0.00_-;"-R$ "* #,##0.00_-;_-"R$ "* \-??_-;_-@</c:formatCode>
                <c:ptCount val="13"/>
                <c:pt idx="0" formatCode="General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4A-4379-8D51-4E6231BABBEE}"/>
            </c:ext>
          </c:extLst>
        </c:ser>
        <c:ser>
          <c:idx val="8"/>
          <c:order val="8"/>
          <c:invertIfNegative val="1"/>
          <c:cat>
            <c:numRef>
              <c:f>IMOBILIZADO!$C$4:$N$4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IMOBILIZADO!$B$13:$N$13</c:f>
              <c:numCache>
                <c:formatCode>_-"R$ "* #,##0.00_-;"-R$ "* #,##0.00_-;_-"R$ "* \-??_-;_-@</c:formatCode>
                <c:ptCount val="13"/>
                <c:pt idx="0" formatCode="General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4A-4379-8D51-4E6231BABBEE}"/>
            </c:ext>
          </c:extLst>
        </c:ser>
        <c:ser>
          <c:idx val="9"/>
          <c:order val="9"/>
          <c:invertIfNegative val="1"/>
          <c:cat>
            <c:numRef>
              <c:f>IMOBILIZADO!$C$4:$N$4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IMOBILIZADO!$B$14:$N$14</c:f>
              <c:numCache>
                <c:formatCode>_-"R$ "* #,##0.00_-;"-R$ "* #,##0.00_-;_-"R$ "* \-??_-;_-@</c:formatCode>
                <c:ptCount val="13"/>
                <c:pt idx="0" formatCode="General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4A-4379-8D51-4E6231BABBEE}"/>
            </c:ext>
          </c:extLst>
        </c:ser>
        <c:ser>
          <c:idx val="10"/>
          <c:order val="10"/>
          <c:invertIfNegative val="1"/>
          <c:cat>
            <c:numRef>
              <c:f>IMOBILIZADO!$C$4:$N$4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IMOBILIZADO!$B$15:$N$15</c:f>
              <c:numCache>
                <c:formatCode>_-"R$ "* #,##0.00_-;"-R$ "* #,##0.00_-;_-"R$ "* \-??_-;_-@</c:formatCode>
                <c:ptCount val="13"/>
                <c:pt idx="0" formatCode="General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4A-4379-8D51-4E6231BABBEE}"/>
            </c:ext>
          </c:extLst>
        </c:ser>
        <c:ser>
          <c:idx val="11"/>
          <c:order val="11"/>
          <c:invertIfNegative val="1"/>
          <c:cat>
            <c:numRef>
              <c:f>IMOBILIZADO!$C$4:$N$4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IMOBILIZADO!$B$16:$N$16</c:f>
              <c:numCache>
                <c:formatCode>_-"R$ "* #,##0.00_-;"-R$ "* #,##0.00_-;_-"R$ "* \-??_-;_-@</c:formatCode>
                <c:ptCount val="13"/>
                <c:pt idx="0" formatCode="General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4A-4379-8D51-4E6231BABBEE}"/>
            </c:ext>
          </c:extLst>
        </c:ser>
        <c:ser>
          <c:idx val="12"/>
          <c:order val="12"/>
          <c:invertIfNegative val="1"/>
          <c:cat>
            <c:numRef>
              <c:f>IMOBILIZADO!$C$4:$N$4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IMOBILIZADO!$B$17:$N$17</c:f>
              <c:numCache>
                <c:formatCode>_-"R$ "* #,##0.00_-;"-R$ "* #,##0.00_-;_-"R$ "* \-??_-;_-@</c:formatCode>
                <c:ptCount val="13"/>
                <c:pt idx="0" formatCode="General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4A-4379-8D51-4E6231BABBEE}"/>
            </c:ext>
          </c:extLst>
        </c:ser>
        <c:ser>
          <c:idx val="13"/>
          <c:order val="13"/>
          <c:invertIfNegative val="1"/>
          <c:cat>
            <c:numRef>
              <c:f>IMOBILIZADO!$C$4:$N$4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IMOBILIZADO!$B$18:$N$18</c:f>
              <c:numCache>
                <c:formatCode>_-"R$ "* #,##0.00_-;"-R$ "* #,##0.00_-;_-"R$ "* \-??_-;_-@</c:formatCode>
                <c:ptCount val="13"/>
                <c:pt idx="0" formatCode="General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D4A-4379-8D51-4E6231BABBEE}"/>
            </c:ext>
          </c:extLst>
        </c:ser>
        <c:ser>
          <c:idx val="14"/>
          <c:order val="14"/>
          <c:invertIfNegative val="1"/>
          <c:cat>
            <c:numRef>
              <c:f>IMOBILIZADO!$C$4:$N$4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IMOBILIZADO!$B$19:$N$19</c:f>
              <c:numCache>
                <c:formatCode>_-"R$ "* #,##0.00_-;"-R$ "* #,##0.00_-;_-"R$ "* \-??_-;_-@</c:formatCode>
                <c:ptCount val="13"/>
                <c:pt idx="0" formatCode="General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D4A-4379-8D51-4E6231BABBEE}"/>
            </c:ext>
          </c:extLst>
        </c:ser>
        <c:ser>
          <c:idx val="15"/>
          <c:order val="15"/>
          <c:invertIfNegative val="1"/>
          <c:cat>
            <c:numRef>
              <c:f>IMOBILIZADO!$C$4:$N$4</c:f>
              <c:numCache>
                <c:formatCode>_-"R$ "* #,##0.00_-;"-R$ "* #,##0.00_-;_-"R$ "* \-??_-;_-@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IMOBILIZADO!$B$20:$N$20</c:f>
              <c:numCache>
                <c:formatCode>_-"R$ "* #,##0.00_-;"-R$ "* #,##0.00_-;_-"R$ "* \-??_-;_-@</c:formatCode>
                <c:ptCount val="13"/>
                <c:pt idx="0" formatCode="General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4A-4379-8D51-4E6231BAB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628352"/>
        <c:axId val="102372480"/>
      </c:barChart>
      <c:catAx>
        <c:axId val="10262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_-&quot;R$ &quot;* #,##0.00_-;&quot;-R$ &quot;* #,##0.00_-;_-&quot;R$ &quot;* \-??_-;_-@" sourceLinked="1"/>
        <c:majorTickMark val="out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FFFFFF"/>
                </a:solidFill>
                <a:latin typeface="Calibri"/>
              </a:defRPr>
            </a:pPr>
            <a:endParaRPr lang="pt-BR"/>
          </a:p>
        </c:txPr>
        <c:crossAx val="102372480"/>
        <c:crosses val="autoZero"/>
        <c:auto val="1"/>
        <c:lblAlgn val="ctr"/>
        <c:lblOffset val="100"/>
        <c:noMultiLvlLbl val="1"/>
      </c:catAx>
      <c:valAx>
        <c:axId val="10237248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&quot; R$ &quot;* #,##0.00\ ;&quot;-R$ &quot;* #,##0.00\ ;&quot; R$ &quot;* \-#\ ;\ @\ 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FFFFFF"/>
                </a:solidFill>
                <a:latin typeface="Calibri"/>
              </a:defRPr>
            </a:pPr>
            <a:endParaRPr lang="pt-BR"/>
          </a:p>
        </c:txPr>
        <c:crossAx val="102628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167903538159257"/>
          <c:y val="0.12913034168425561"/>
        </c:manualLayout>
      </c:layout>
      <c:overlay val="0"/>
      <c:txPr>
        <a:bodyPr/>
        <a:lstStyle/>
        <a:p>
          <a:pPr lvl="0">
            <a:defRPr sz="1000" b="0" i="0">
              <a:solidFill>
                <a:srgbClr val="FFFFFF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376092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CRIPTOMOEDAS!$I$25</c:f>
              <c:strCache>
                <c:ptCount val="1"/>
                <c:pt idx="0">
                  <c:v>BITCOIN</c:v>
                </c:pt>
              </c:strCache>
            </c:strRef>
          </c:tx>
          <c:spPr>
            <a:ln w="38100" cmpd="sng">
              <a:solidFill>
                <a:srgbClr val="C9C9C9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9C9C9">
                  <a:alpha val="100000"/>
                </a:srgbClr>
              </a:solidFill>
              <a:ln cmpd="sng">
                <a:solidFill>
                  <a:srgbClr val="C9C9C9">
                    <a:alpha val="100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FFFFFF"/>
                    </a:solidFill>
                    <a:latin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CRIPTOMOEDAS!$J$24:$U$24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CRIPTOMOEDAS!$J$25:$U$25</c:f>
              <c:numCache>
                <c:formatCode>_-"R$ "* #,##0.00_-;"-R$ "* #,##0.00_-;_-"R$ "* \-??_-;_-@</c:formatCode>
                <c:ptCount val="12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0-4497-90EC-D81E60B4D8D7}"/>
            </c:ext>
          </c:extLst>
        </c:ser>
        <c:ser>
          <c:idx val="1"/>
          <c:order val="1"/>
          <c:tx>
            <c:strRef>
              <c:f>CRIPTOMOEDAS!$I$26</c:f>
              <c:strCache>
                <c:ptCount val="1"/>
                <c:pt idx="0">
                  <c:v>0</c:v>
                </c:pt>
              </c:strCache>
            </c:strRef>
          </c:tx>
          <c:spPr>
            <a:ln w="38100" cmpd="sng">
              <a:solidFill>
                <a:srgbClr val="919191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919191">
                  <a:alpha val="100000"/>
                </a:srgbClr>
              </a:solidFill>
              <a:ln cmpd="sng">
                <a:solidFill>
                  <a:srgbClr val="919191">
                    <a:alpha val="100000"/>
                  </a:srgbClr>
                </a:solidFill>
              </a:ln>
            </c:spPr>
          </c:marker>
          <c:cat>
            <c:strRef>
              <c:f>CRIPTOMOEDAS!$J$24:$U$24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CRIPTOMOEDAS!$J$26:$U$26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B0-4497-90EC-D81E60B4D8D7}"/>
            </c:ext>
          </c:extLst>
        </c:ser>
        <c:ser>
          <c:idx val="2"/>
          <c:order val="2"/>
          <c:tx>
            <c:strRef>
              <c:f>CRIPTOMOEDAS!$I$27</c:f>
              <c:strCache>
                <c:ptCount val="1"/>
                <c:pt idx="0">
                  <c:v>0</c:v>
                </c:pt>
              </c:strCache>
            </c:strRef>
          </c:tx>
          <c:spPr>
            <a:ln w="38100" cmpd="sng">
              <a:solidFill>
                <a:srgbClr val="6A6A6A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6A6A6A">
                  <a:alpha val="100000"/>
                </a:srgbClr>
              </a:solidFill>
              <a:ln cmpd="sng">
                <a:solidFill>
                  <a:srgbClr val="6A6A6A">
                    <a:alpha val="100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FFFFFF"/>
                    </a:solidFill>
                    <a:latin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CRIPTOMOEDAS!$J$24:$U$24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CRIPTOMOEDAS!$J$27:$U$27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B0-4497-90EC-D81E60B4D8D7}"/>
            </c:ext>
          </c:extLst>
        </c:ser>
        <c:ser>
          <c:idx val="3"/>
          <c:order val="3"/>
          <c:tx>
            <c:strRef>
              <c:f>CRIPTOMOEDAS!$I$28</c:f>
              <c:strCache>
                <c:ptCount val="1"/>
                <c:pt idx="0">
                  <c:v>0</c:v>
                </c:pt>
              </c:strCache>
            </c:strRef>
          </c:tx>
          <c:spPr>
            <a:ln w="38100" cmpd="sng">
              <a:solidFill>
                <a:srgbClr val="BFBFBF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BFBFBF">
                  <a:alpha val="100000"/>
                </a:srgbClr>
              </a:solidFill>
              <a:ln cmpd="sng">
                <a:solidFill>
                  <a:srgbClr val="BFBFBF">
                    <a:alpha val="100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FFFFFF"/>
                    </a:solidFill>
                    <a:latin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CRIPTOMOEDAS!$J$24:$U$24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CRIPTOMOEDAS!$J$28:$U$28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B0-4497-90EC-D81E60B4D8D7}"/>
            </c:ext>
          </c:extLst>
        </c:ser>
        <c:ser>
          <c:idx val="4"/>
          <c:order val="4"/>
          <c:tx>
            <c:strRef>
              <c:f>CRIPTOMOEDAS!$I$29</c:f>
              <c:strCache>
                <c:ptCount val="1"/>
                <c:pt idx="0">
                  <c:v>0</c:v>
                </c:pt>
              </c:strCache>
            </c:strRef>
          </c:tx>
          <c:spPr>
            <a:ln w="38100" cmpd="sng">
              <a:solidFill>
                <a:srgbClr val="7A7A7A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7A7A7A">
                  <a:alpha val="100000"/>
                </a:srgbClr>
              </a:solidFill>
              <a:ln cmpd="sng">
                <a:solidFill>
                  <a:srgbClr val="7A7A7A">
                    <a:alpha val="100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FFFFFF"/>
                    </a:solidFill>
                    <a:latin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CRIPTOMOEDAS!$J$24:$U$24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CRIPTOMOEDAS!$J$29:$U$29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B0-4497-90EC-D81E60B4D8D7}"/>
            </c:ext>
          </c:extLst>
        </c:ser>
        <c:ser>
          <c:idx val="5"/>
          <c:order val="5"/>
          <c:tx>
            <c:strRef>
              <c:f>CRIPTOMOEDAS!$I$30</c:f>
              <c:strCache>
                <c:ptCount val="1"/>
                <c:pt idx="0">
                  <c:v>0</c:v>
                </c:pt>
              </c:strCache>
            </c:strRef>
          </c:tx>
          <c:spPr>
            <a:ln w="38100" cmpd="sng">
              <a:solidFill>
                <a:srgbClr val="B0B0B0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B0B0B0">
                  <a:alpha val="100000"/>
                </a:srgbClr>
              </a:solidFill>
              <a:ln cmpd="sng">
                <a:solidFill>
                  <a:srgbClr val="B0B0B0">
                    <a:alpha val="100000"/>
                  </a:srgbClr>
                </a:solidFill>
              </a:ln>
            </c:spPr>
          </c:marker>
          <c:cat>
            <c:strRef>
              <c:f>CRIPTOMOEDAS!$J$24:$U$24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CRIPTOMOEDAS!$J$30:$U$30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B0-4497-90EC-D81E60B4D8D7}"/>
            </c:ext>
          </c:extLst>
        </c:ser>
        <c:ser>
          <c:idx val="6"/>
          <c:order val="6"/>
          <c:tx>
            <c:strRef>
              <c:f>CRIPTOMOEDAS!$I$31</c:f>
              <c:strCache>
                <c:ptCount val="1"/>
                <c:pt idx="0">
                  <c:v>0</c:v>
                </c:pt>
              </c:strCache>
            </c:strRef>
          </c:tx>
          <c:spPr>
            <a:ln w="38100" cmpd="sng">
              <a:solidFill>
                <a:srgbClr val="F3F3F3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F3F3F3">
                  <a:alpha val="100000"/>
                </a:srgbClr>
              </a:solidFill>
              <a:ln cmpd="sng">
                <a:solidFill>
                  <a:srgbClr val="F3F3F3">
                    <a:alpha val="100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FFFFFF"/>
                    </a:solidFill>
                    <a:latin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CRIPTOMOEDAS!$J$24:$U$24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CRIPTOMOEDAS!$J$31:$U$31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B0-4497-90EC-D81E60B4D8D7}"/>
            </c:ext>
          </c:extLst>
        </c:ser>
        <c:ser>
          <c:idx val="7"/>
          <c:order val="7"/>
          <c:tx>
            <c:strRef>
              <c:f>CRIPTOMOEDAS!$I$32</c:f>
              <c:strCache>
                <c:ptCount val="1"/>
                <c:pt idx="0">
                  <c:v>0</c:v>
                </c:pt>
              </c:strCache>
            </c:strRef>
          </c:tx>
          <c:spPr>
            <a:ln w="38100" cmpd="sng">
              <a:solidFill>
                <a:srgbClr val="B0B0B0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B0B0B0">
                  <a:alpha val="100000"/>
                </a:srgbClr>
              </a:solidFill>
              <a:ln cmpd="sng">
                <a:solidFill>
                  <a:srgbClr val="B0B0B0">
                    <a:alpha val="100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FFFFFF"/>
                    </a:solidFill>
                    <a:latin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CRIPTOMOEDAS!$J$24:$U$24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CRIPTOMOEDAS!$J$32:$U$32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B0-4497-90EC-D81E60B4D8D7}"/>
            </c:ext>
          </c:extLst>
        </c:ser>
        <c:ser>
          <c:idx val="8"/>
          <c:order val="8"/>
          <c:tx>
            <c:strRef>
              <c:f>CRIPTOMOEDAS!$I$33</c:f>
              <c:strCache>
                <c:ptCount val="1"/>
                <c:pt idx="0">
                  <c:v>0</c:v>
                </c:pt>
              </c:strCache>
            </c:strRef>
          </c:tx>
          <c:spPr>
            <a:ln w="38100" cmpd="sng">
              <a:solidFill>
                <a:srgbClr val="818181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818181">
                  <a:alpha val="100000"/>
                </a:srgbClr>
              </a:solidFill>
              <a:ln cmpd="sng">
                <a:solidFill>
                  <a:srgbClr val="818181">
                    <a:alpha val="100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FFFFFF"/>
                    </a:solidFill>
                    <a:latin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CRIPTOMOEDAS!$J$24:$U$24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CRIPTOMOEDAS!$J$33:$U$33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B0-4497-90EC-D81E60B4D8D7}"/>
            </c:ext>
          </c:extLst>
        </c:ser>
        <c:ser>
          <c:idx val="9"/>
          <c:order val="9"/>
          <c:tx>
            <c:strRef>
              <c:f>CRIPTOMOEDAS!$I$34</c:f>
              <c:strCache>
                <c:ptCount val="1"/>
                <c:pt idx="0">
                  <c:v>0</c:v>
                </c:pt>
              </c:strCache>
            </c:strRef>
          </c:tx>
          <c:spPr>
            <a:ln w="38100" cmpd="sng">
              <a:solidFill>
                <a:srgbClr val="E7E7E7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E7E7E7">
                  <a:alpha val="100000"/>
                </a:srgbClr>
              </a:solidFill>
              <a:ln cmpd="sng">
                <a:solidFill>
                  <a:srgbClr val="E7E7E7">
                    <a:alpha val="100000"/>
                  </a:srgbClr>
                </a:solidFill>
              </a:ln>
            </c:spPr>
          </c:marker>
          <c:cat>
            <c:strRef>
              <c:f>CRIPTOMOEDAS!$J$24:$U$24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CRIPTOMOEDAS!$J$34:$U$34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B0-4497-90EC-D81E60B4D8D7}"/>
            </c:ext>
          </c:extLst>
        </c:ser>
        <c:ser>
          <c:idx val="10"/>
          <c:order val="10"/>
          <c:tx>
            <c:strRef>
              <c:f>CRIPTOMOEDAS!$I$35</c:f>
              <c:strCache>
                <c:ptCount val="1"/>
                <c:pt idx="0">
                  <c:v>0</c:v>
                </c:pt>
              </c:strCache>
            </c:strRef>
          </c:tx>
          <c:spPr>
            <a:ln w="38100" cmpd="sng">
              <a:solidFill>
                <a:srgbClr val="939393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939393">
                  <a:alpha val="100000"/>
                </a:srgbClr>
              </a:solidFill>
              <a:ln cmpd="sng">
                <a:solidFill>
                  <a:srgbClr val="939393">
                    <a:alpha val="100000"/>
                  </a:srgbClr>
                </a:solidFill>
              </a:ln>
            </c:spPr>
          </c:marker>
          <c:cat>
            <c:strRef>
              <c:f>CRIPTOMOEDAS!$J$24:$U$24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CRIPTOMOEDAS!$J$35:$U$35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B0-4497-90EC-D81E60B4D8D7}"/>
            </c:ext>
          </c:extLst>
        </c:ser>
        <c:ser>
          <c:idx val="11"/>
          <c:order val="11"/>
          <c:tx>
            <c:strRef>
              <c:f>CRIPTOMOEDAS!$I$36</c:f>
              <c:strCache>
                <c:ptCount val="1"/>
                <c:pt idx="0">
                  <c:v>0</c:v>
                </c:pt>
              </c:strCache>
            </c:strRef>
          </c:tx>
          <c:spPr>
            <a:ln w="38100" cmpd="sng">
              <a:solidFill>
                <a:srgbClr val="D5D5D5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D5D5D5">
                  <a:alpha val="100000"/>
                </a:srgbClr>
              </a:solidFill>
              <a:ln cmpd="sng">
                <a:solidFill>
                  <a:srgbClr val="D5D5D5">
                    <a:alpha val="100000"/>
                  </a:srgbClr>
                </a:solidFill>
              </a:ln>
            </c:spPr>
          </c:marker>
          <c:cat>
            <c:strRef>
              <c:f>CRIPTOMOEDAS!$J$24:$U$24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CRIPTOMOEDAS!$J$36:$U$36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B0-4497-90EC-D81E60B4D8D7}"/>
            </c:ext>
          </c:extLst>
        </c:ser>
        <c:ser>
          <c:idx val="12"/>
          <c:order val="12"/>
          <c:tx>
            <c:strRef>
              <c:f>CRIPTOMOEDAS!$I$37</c:f>
              <c:strCache>
                <c:ptCount val="1"/>
                <c:pt idx="0">
                  <c:v>0</c:v>
                </c:pt>
              </c:strCache>
            </c:strRef>
          </c:tx>
          <c:spPr>
            <a:ln w="38100" cmpd="sng">
              <a:solidFill>
                <a:srgbClr val="F5F5F5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F5F5F5">
                  <a:alpha val="100000"/>
                </a:srgbClr>
              </a:solidFill>
              <a:ln cmpd="sng">
                <a:solidFill>
                  <a:srgbClr val="F5F5F5">
                    <a:alpha val="100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FFFFFF"/>
                    </a:solidFill>
                    <a:latin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CRIPTOMOEDAS!$J$24:$U$24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CRIPTOMOEDAS!$J$37:$U$37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B0-4497-90EC-D81E60B4D8D7}"/>
            </c:ext>
          </c:extLst>
        </c:ser>
        <c:ser>
          <c:idx val="13"/>
          <c:order val="13"/>
          <c:tx>
            <c:strRef>
              <c:f>CRIPTOMOEDAS!$I$38</c:f>
              <c:strCache>
                <c:ptCount val="1"/>
                <c:pt idx="0">
                  <c:v>0</c:v>
                </c:pt>
              </c:strCache>
            </c:strRef>
          </c:tx>
          <c:spPr>
            <a:ln w="38100" cmpd="sng">
              <a:solidFill>
                <a:srgbClr val="CDCDCD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DCDCD">
                  <a:alpha val="100000"/>
                </a:srgbClr>
              </a:solidFill>
              <a:ln cmpd="sng">
                <a:solidFill>
                  <a:srgbClr val="CDCDCD">
                    <a:alpha val="100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FFFFFF"/>
                    </a:solidFill>
                    <a:latin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CRIPTOMOEDAS!$J$24:$U$24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CRIPTOMOEDAS!$J$38:$U$38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B0-4497-90EC-D81E60B4D8D7}"/>
            </c:ext>
          </c:extLst>
        </c:ser>
        <c:ser>
          <c:idx val="14"/>
          <c:order val="14"/>
          <c:tx>
            <c:strRef>
              <c:f>CRIPTOMOEDAS!$I$39</c:f>
              <c:strCache>
                <c:ptCount val="1"/>
                <c:pt idx="0">
                  <c:v>0</c:v>
                </c:pt>
              </c:strCache>
            </c:strRef>
          </c:tx>
          <c:spPr>
            <a:ln w="38100" cmpd="sng">
              <a:solidFill>
                <a:srgbClr val="B6B6B6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B6B6B6">
                  <a:alpha val="100000"/>
                </a:srgbClr>
              </a:solidFill>
              <a:ln cmpd="sng">
                <a:solidFill>
                  <a:srgbClr val="B6B6B6">
                    <a:alpha val="100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FFFFFF"/>
                    </a:solidFill>
                    <a:latin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CRIPTOMOEDAS!$J$24:$U$24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CRIPTOMOEDAS!$J$39:$U$39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B0-4497-90EC-D81E60B4D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82624"/>
        <c:axId val="102658816"/>
      </c:lineChart>
      <c:catAx>
        <c:axId val="10308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FFFFFF"/>
                </a:solidFill>
                <a:latin typeface="Calibri"/>
              </a:defRPr>
            </a:pPr>
            <a:endParaRPr lang="pt-BR"/>
          </a:p>
        </c:txPr>
        <c:crossAx val="102658816"/>
        <c:crosses val="autoZero"/>
        <c:auto val="1"/>
        <c:lblAlgn val="ctr"/>
        <c:lblOffset val="100"/>
        <c:noMultiLvlLbl val="1"/>
      </c:catAx>
      <c:valAx>
        <c:axId val="1026588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&quot; R$ &quot;* #,##0.00\ ;&quot;-R$ &quot;* #,##0.00\ ;&quot; R$ &quot;* \-#\ ;\ @\ 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FFFFFF"/>
                </a:solidFill>
                <a:latin typeface="Calibri"/>
              </a:defRPr>
            </a:pPr>
            <a:endParaRPr lang="pt-BR"/>
          </a:p>
        </c:txPr>
        <c:crossAx val="103082624"/>
        <c:crosses val="autoZero"/>
        <c:crossBetween val="between"/>
      </c:valAx>
      <c:spPr>
        <a:solidFill>
          <a:srgbClr val="454545"/>
        </a:solidFill>
      </c:spPr>
    </c:plotArea>
    <c:legend>
      <c:legendPos val="t"/>
      <c:overlay val="0"/>
      <c:txPr>
        <a:bodyPr/>
        <a:lstStyle/>
        <a:p>
          <a:pPr lvl="0">
            <a:defRPr sz="1000" b="0" i="0">
              <a:solidFill>
                <a:srgbClr val="FFFFFF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17375E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1-3F31-497E-ACC9-EC3B3BC01CD1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3F31-497E-ACC9-EC3B3BC01CD1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3F31-497E-ACC9-EC3B3BC01CD1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3F31-497E-ACC9-EC3B3BC01CD1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3F31-497E-ACC9-EC3B3BC01CD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CONSOLIDADO!$B$5:$B$9</c:f>
              <c:strCache>
                <c:ptCount val="5"/>
                <c:pt idx="0">
                  <c:v>RENDA FIXA</c:v>
                </c:pt>
                <c:pt idx="1">
                  <c:v>AÇÕES</c:v>
                </c:pt>
                <c:pt idx="2">
                  <c:v>FUNDOS IMOBILIÁRIOS</c:v>
                </c:pt>
                <c:pt idx="3">
                  <c:v>CRIPTOMOEDAS</c:v>
                </c:pt>
                <c:pt idx="4">
                  <c:v>IMOBILIZADO</c:v>
                </c:pt>
              </c:strCache>
            </c:strRef>
          </c:cat>
          <c:val>
            <c:numRef>
              <c:f>CONSOLIDADO!$E$5:$E$9</c:f>
              <c:numCache>
                <c:formatCode>0.00%</c:formatCode>
                <c:ptCount val="5"/>
                <c:pt idx="0">
                  <c:v>0.58685446009389675</c:v>
                </c:pt>
                <c:pt idx="1">
                  <c:v>0.23474178403755869</c:v>
                </c:pt>
                <c:pt idx="2">
                  <c:v>2.5821596244131457E-2</c:v>
                </c:pt>
                <c:pt idx="3">
                  <c:v>3.5211267605633804E-2</c:v>
                </c:pt>
                <c:pt idx="4">
                  <c:v>0.11737089201877934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31-497E-ACC9-EC3B3BC01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0000"/>
                </a:solidFill>
                <a:latin typeface="Calibri"/>
              </a:defRPr>
            </a:pPr>
            <a:r>
              <a:rPr sz="1800" b="1" i="0">
                <a:solidFill>
                  <a:srgbClr val="000000"/>
                </a:solidFill>
                <a:latin typeface="Calibri"/>
              </a:rPr>
              <a:t>ECONOMIZADO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SALDO</c:v>
          </c:tx>
          <c:spPr>
            <a:ln w="19050" cmpd="sng">
              <a:solidFill>
                <a:srgbClr val="4A7EBB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4A7EBB">
                  <a:alpha val="100000"/>
                </a:srgbClr>
              </a:solidFill>
              <a:ln cmpd="sng">
                <a:solidFill>
                  <a:srgbClr val="4A7EBB">
                    <a:alpha val="100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'CONTROLE FINANCEIRO PESSOAL'!$C$172:$N$172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'CONTROLE FINANCEIRO PESSOAL'!$C$173:$N$173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F-4896-B4E8-8A953A52E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849536"/>
        <c:axId val="102872192"/>
      </c:lineChart>
      <c:catAx>
        <c:axId val="10284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alibri"/>
              </a:defRPr>
            </a:pPr>
            <a:endParaRPr lang="pt-BR"/>
          </a:p>
        </c:txPr>
        <c:crossAx val="102872192"/>
        <c:crosses val="autoZero"/>
        <c:auto val="1"/>
        <c:lblAlgn val="ctr"/>
        <c:lblOffset val="100"/>
        <c:noMultiLvlLbl val="1"/>
      </c:catAx>
      <c:valAx>
        <c:axId val="10287219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 R$ &quot;* #,##0.00\ ;&quot;-R$ &quot;* #,##0.00\ ;&quot; R$ &quot;* \-#\ ;\ @\ 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alibri"/>
              </a:defRPr>
            </a:pPr>
            <a:endParaRPr lang="pt-BR"/>
          </a:p>
        </c:txPr>
        <c:crossAx val="102849536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95B3D7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9.5590515091465503E-2"/>
          <c:y val="4.6957671957671997E-2"/>
          <c:w val="0.89656381014006303"/>
          <c:h val="0.85468631897203295"/>
        </c:manualLayout>
      </c:layout>
      <c:barChart>
        <c:barDir val="col"/>
        <c:grouping val="clustered"/>
        <c:varyColors val="1"/>
        <c:ser>
          <c:idx val="0"/>
          <c:order val="0"/>
          <c:tx>
            <c:v>PROJETADO</c:v>
          </c:tx>
          <c:spPr>
            <a:solidFill>
              <a:srgbClr val="8AA64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'CONTROLE FINANCEIRO PESSOAL'!$C$27:$N$27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'CONTROLE FINANCEIRO PESSOAL'!$C$28:$N$28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249-4166-B065-1DEC1E803DB6}"/>
            </c:ext>
          </c:extLst>
        </c:ser>
        <c:ser>
          <c:idx val="1"/>
          <c:order val="1"/>
          <c:tx>
            <c:v>REALIZADO</c:v>
          </c:tx>
          <c:spPr>
            <a:solidFill>
              <a:srgbClr val="B8CD97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'CONTROLE FINANCEIRO PESSOAL'!$C$27:$N$27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'CONTROLE FINANCEIRO PESSOAL'!$C$29:$N$29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D249-4166-B065-1DEC1E803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787712"/>
        <c:axId val="102789888"/>
      </c:barChart>
      <c:catAx>
        <c:axId val="10278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FFFFFF"/>
                </a:solidFill>
                <a:latin typeface="Calibri"/>
              </a:defRPr>
            </a:pPr>
            <a:endParaRPr lang="pt-BR"/>
          </a:p>
        </c:txPr>
        <c:crossAx val="102789888"/>
        <c:crosses val="autoZero"/>
        <c:auto val="1"/>
        <c:lblAlgn val="ctr"/>
        <c:lblOffset val="100"/>
        <c:noMultiLvlLbl val="1"/>
      </c:catAx>
      <c:valAx>
        <c:axId val="10278988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&quot; R$ &quot;* #,##0.00\ ;&quot;-R$ &quot;* #,##0.00\ ;&quot; R$ &quot;* \-#\ ;\ @\ 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FFFFFF"/>
                </a:solidFill>
                <a:latin typeface="Calibri"/>
              </a:defRPr>
            </a:pPr>
            <a:endParaRPr lang="pt-BR"/>
          </a:p>
        </c:txPr>
        <c:crossAx val="102787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9910758819643801E-2"/>
          <c:y val="0.352985638699924"/>
        </c:manualLayout>
      </c:layout>
      <c:overlay val="0"/>
      <c:txPr>
        <a:bodyPr/>
        <a:lstStyle/>
        <a:p>
          <a:pPr lvl="0">
            <a:defRPr sz="1000" b="0" i="0">
              <a:solidFill>
                <a:srgbClr val="FFFFFF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376092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v>PROJETADO</c:v>
          </c:tx>
          <c:spPr>
            <a:ln w="19050" cmpd="sng">
              <a:solidFill>
                <a:srgbClr val="4F81BD">
                  <a:alpha val="100000"/>
                </a:srgbClr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solidFill>
                      <a:srgbClr val="BFBFBF"/>
                    </a:solidFill>
                    <a:latin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'CONTROLE FINANCEIRO PESSOAL'!$C$152:$N$152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'CONTROLE FINANCEIRO PESSOAL'!$C$153:$N$153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F8-447D-9C26-2622F8E6A115}"/>
            </c:ext>
          </c:extLst>
        </c:ser>
        <c:ser>
          <c:idx val="1"/>
          <c:order val="1"/>
          <c:tx>
            <c:v>REALIZADO</c:v>
          </c:tx>
          <c:spPr>
            <a:ln w="19050" cmpd="sng">
              <a:solidFill>
                <a:srgbClr val="C0504D">
                  <a:alpha val="100000"/>
                </a:srgbClr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solidFill>
                      <a:srgbClr val="BFBFBF"/>
                    </a:solidFill>
                    <a:latin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'CONTROLE FINANCEIRO PESSOAL'!$C$152:$N$152</c:f>
              <c:strCache>
                <c:ptCount val="12"/>
                <c:pt idx="0">
                  <c:v> JANEIRO</c:v>
                </c:pt>
                <c:pt idx="1">
                  <c:v> FEVEREIRO</c:v>
                </c:pt>
                <c:pt idx="2">
                  <c:v> MARÇO</c:v>
                </c:pt>
                <c:pt idx="3">
                  <c:v> ABRIL</c:v>
                </c:pt>
                <c:pt idx="4">
                  <c:v> MAIO</c:v>
                </c:pt>
                <c:pt idx="5">
                  <c:v> JUNHO</c:v>
                </c:pt>
                <c:pt idx="6">
                  <c:v> JULHO</c:v>
                </c:pt>
                <c:pt idx="7">
                  <c:v> AGOSTO</c:v>
                </c:pt>
                <c:pt idx="8">
                  <c:v> SETEMBRO</c:v>
                </c:pt>
                <c:pt idx="9">
                  <c:v> OUTUBRO</c:v>
                </c:pt>
                <c:pt idx="10">
                  <c:v> NOVEMBRO</c:v>
                </c:pt>
                <c:pt idx="11">
                  <c:v> DEZEMBRO</c:v>
                </c:pt>
              </c:strCache>
            </c:strRef>
          </c:cat>
          <c:val>
            <c:numRef>
              <c:f>'CONTROLE FINANCEIRO PESSOAL'!$C$154:$N$154</c:f>
              <c:numCache>
                <c:formatCode>_-"R$ "* #,##0.00_-;"-R$ "* #,##0.00_-;_-"R$ "* \-??_-;_-@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F8-447D-9C26-2622F8E6A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824960"/>
        <c:axId val="103421056"/>
      </c:lineChart>
      <c:catAx>
        <c:axId val="10282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BFBFBF"/>
                </a:solidFill>
                <a:latin typeface="Calibri"/>
              </a:defRPr>
            </a:pPr>
            <a:endParaRPr lang="pt-BR"/>
          </a:p>
        </c:txPr>
        <c:crossAx val="103421056"/>
        <c:crosses val="autoZero"/>
        <c:auto val="1"/>
        <c:lblAlgn val="ctr"/>
        <c:lblOffset val="100"/>
        <c:noMultiLvlLbl val="1"/>
      </c:catAx>
      <c:valAx>
        <c:axId val="1034210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 R$ &quot;* #,##0.00\ ;&quot;-R$ &quot;* #,##0.00\ ;&quot; R$ &quot;* \-#\ ;\ @\ 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BFBFBF"/>
                </a:solidFill>
                <a:latin typeface="Calibri"/>
              </a:defRPr>
            </a:pPr>
            <a:endParaRPr lang="pt-BR"/>
          </a:p>
        </c:txPr>
        <c:crossAx val="102824960"/>
        <c:crosses val="autoZero"/>
        <c:crossBetween val="between"/>
      </c:valAx>
    </c:plotArea>
    <c:legend>
      <c:legendPos val="t"/>
      <c:overlay val="0"/>
      <c:txPr>
        <a:bodyPr/>
        <a:lstStyle/>
        <a:p>
          <a:pPr lvl="0">
            <a:defRPr sz="900" b="0" i="0">
              <a:solidFill>
                <a:srgbClr val="BFBFBF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404040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1-E0B0-4856-849C-2CD9045F2398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E0B0-4856-849C-2CD9045F2398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E0B0-4856-849C-2CD9045F2398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E0B0-4856-849C-2CD9045F2398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E0B0-4856-849C-2CD9045F239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CONSOLIDADO!$B$5:$B$9</c:f>
              <c:strCache>
                <c:ptCount val="5"/>
                <c:pt idx="0">
                  <c:v>RENDA FIXA</c:v>
                </c:pt>
                <c:pt idx="1">
                  <c:v>AÇÕES</c:v>
                </c:pt>
                <c:pt idx="2">
                  <c:v>FUNDOS IMOBILIÁRIOS</c:v>
                </c:pt>
                <c:pt idx="3">
                  <c:v>CRIPTOMOEDAS</c:v>
                </c:pt>
                <c:pt idx="4">
                  <c:v>IMOBILIZADO</c:v>
                </c:pt>
              </c:strCache>
            </c:strRef>
          </c:cat>
          <c:val>
            <c:numRef>
              <c:f>CONSOLIDADO!$H$5:$H$9</c:f>
              <c:numCache>
                <c:formatCode>0.00%</c:formatCode>
                <c:ptCount val="5"/>
                <c:pt idx="0">
                  <c:v>0.58685446009389675</c:v>
                </c:pt>
                <c:pt idx="1">
                  <c:v>0.23474178403755869</c:v>
                </c:pt>
                <c:pt idx="2">
                  <c:v>2.5821596244131457E-2</c:v>
                </c:pt>
                <c:pt idx="3">
                  <c:v>3.5211267605633804E-2</c:v>
                </c:pt>
                <c:pt idx="4">
                  <c:v>0.11737089201877934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B0-4856-849C-2CD9045F2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1-BD3D-461E-AC00-D3BD1DD83C4B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BD3D-461E-AC00-D3BD1DD83C4B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BD3D-461E-AC00-D3BD1DD83C4B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BD3D-461E-AC00-D3BD1DD83C4B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BD3D-461E-AC00-D3BD1DD83C4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CONSOLIDADO!$B$5:$B$9</c:f>
              <c:strCache>
                <c:ptCount val="5"/>
                <c:pt idx="0">
                  <c:v>RENDA FIXA</c:v>
                </c:pt>
                <c:pt idx="1">
                  <c:v>AÇÕES</c:v>
                </c:pt>
                <c:pt idx="2">
                  <c:v>FUNDOS IMOBILIÁRIOS</c:v>
                </c:pt>
                <c:pt idx="3">
                  <c:v>CRIPTOMOEDAS</c:v>
                </c:pt>
                <c:pt idx="4">
                  <c:v>IMOBILIZADO</c:v>
                </c:pt>
              </c:strCache>
            </c:strRef>
          </c:cat>
          <c:val>
            <c:numRef>
              <c:f>CONSOLIDADO!$K$5:$K$9</c:f>
              <c:numCache>
                <c:formatCode>0.00%</c:formatCode>
                <c:ptCount val="5"/>
                <c:pt idx="0">
                  <c:v>0.58685446009389675</c:v>
                </c:pt>
                <c:pt idx="1">
                  <c:v>0.23474178403755869</c:v>
                </c:pt>
                <c:pt idx="2">
                  <c:v>2.5821596244131457E-2</c:v>
                </c:pt>
                <c:pt idx="3">
                  <c:v>3.5211267605633804E-2</c:v>
                </c:pt>
                <c:pt idx="4">
                  <c:v>0.11737089201877934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D-461E-AC00-D3BD1DD83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1-83AA-421A-8796-92AAAF5EA0C2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83AA-421A-8796-92AAAF5EA0C2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83AA-421A-8796-92AAAF5EA0C2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83AA-421A-8796-92AAAF5EA0C2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83AA-421A-8796-92AAAF5EA0C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CONSOLIDADO!$B$5:$B$9</c:f>
              <c:strCache>
                <c:ptCount val="5"/>
                <c:pt idx="0">
                  <c:v>RENDA FIXA</c:v>
                </c:pt>
                <c:pt idx="1">
                  <c:v>AÇÕES</c:v>
                </c:pt>
                <c:pt idx="2">
                  <c:v>FUNDOS IMOBILIÁRIOS</c:v>
                </c:pt>
                <c:pt idx="3">
                  <c:v>CRIPTOMOEDAS</c:v>
                </c:pt>
                <c:pt idx="4">
                  <c:v>IMOBILIZADO</c:v>
                </c:pt>
              </c:strCache>
            </c:strRef>
          </c:cat>
          <c:val>
            <c:numRef>
              <c:f>CONSOLIDADO!$N$5:$N$9</c:f>
              <c:numCache>
                <c:formatCode>0.00%</c:formatCode>
                <c:ptCount val="5"/>
                <c:pt idx="0">
                  <c:v>0.58685446009389675</c:v>
                </c:pt>
                <c:pt idx="1">
                  <c:v>0.23474178403755869</c:v>
                </c:pt>
                <c:pt idx="2">
                  <c:v>2.5821596244131457E-2</c:v>
                </c:pt>
                <c:pt idx="3">
                  <c:v>3.5211267605633804E-2</c:v>
                </c:pt>
                <c:pt idx="4">
                  <c:v>0.11737089201877934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AA-421A-8796-92AAAF5E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1-E3C6-4C40-A04B-DC46E341CB6A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E3C6-4C40-A04B-DC46E341CB6A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E3C6-4C40-A04B-DC46E341CB6A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E3C6-4C40-A04B-DC46E341CB6A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E3C6-4C40-A04B-DC46E341CB6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CONSOLIDADO!$B$5:$B$9</c:f>
              <c:strCache>
                <c:ptCount val="5"/>
                <c:pt idx="0">
                  <c:v>RENDA FIXA</c:v>
                </c:pt>
                <c:pt idx="1">
                  <c:v>AÇÕES</c:v>
                </c:pt>
                <c:pt idx="2">
                  <c:v>FUNDOS IMOBILIÁRIOS</c:v>
                </c:pt>
                <c:pt idx="3">
                  <c:v>CRIPTOMOEDAS</c:v>
                </c:pt>
                <c:pt idx="4">
                  <c:v>IMOBILIZADO</c:v>
                </c:pt>
              </c:strCache>
            </c:strRef>
          </c:cat>
          <c:val>
            <c:numRef>
              <c:f>CONSOLIDADO!$Q$5:$Q$9</c:f>
              <c:numCache>
                <c:formatCode>0.00%</c:formatCode>
                <c:ptCount val="5"/>
                <c:pt idx="0">
                  <c:v>0.58685446009389675</c:v>
                </c:pt>
                <c:pt idx="1">
                  <c:v>0.23474178403755869</c:v>
                </c:pt>
                <c:pt idx="2">
                  <c:v>2.5821596244131457E-2</c:v>
                </c:pt>
                <c:pt idx="3">
                  <c:v>3.5211267605633804E-2</c:v>
                </c:pt>
                <c:pt idx="4">
                  <c:v>0.11737089201877934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C6-4C40-A04B-DC46E341C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1-B266-49FD-BAC7-F460E9139823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B266-49FD-BAC7-F460E9139823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B266-49FD-BAC7-F460E9139823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B266-49FD-BAC7-F460E9139823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B266-49FD-BAC7-F460E913982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CONSOLIDADO!$B$5:$B$9</c:f>
              <c:strCache>
                <c:ptCount val="5"/>
                <c:pt idx="0">
                  <c:v>RENDA FIXA</c:v>
                </c:pt>
                <c:pt idx="1">
                  <c:v>AÇÕES</c:v>
                </c:pt>
                <c:pt idx="2">
                  <c:v>FUNDOS IMOBILIÁRIOS</c:v>
                </c:pt>
                <c:pt idx="3">
                  <c:v>CRIPTOMOEDAS</c:v>
                </c:pt>
                <c:pt idx="4">
                  <c:v>IMOBILIZADO</c:v>
                </c:pt>
              </c:strCache>
            </c:strRef>
          </c:cat>
          <c:val>
            <c:numRef>
              <c:f>CONSOLIDADO!$T$5:$T$9</c:f>
              <c:numCache>
                <c:formatCode>0.00%</c:formatCode>
                <c:ptCount val="5"/>
                <c:pt idx="0">
                  <c:v>0.58685446009389675</c:v>
                </c:pt>
                <c:pt idx="1">
                  <c:v>0.23474178403755869</c:v>
                </c:pt>
                <c:pt idx="2">
                  <c:v>2.5821596244131457E-2</c:v>
                </c:pt>
                <c:pt idx="3">
                  <c:v>3.5211267605633804E-2</c:v>
                </c:pt>
                <c:pt idx="4">
                  <c:v>0.11737089201877934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66-49FD-BAC7-F460E9139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1-570A-4236-955E-2241FCC5641F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570A-4236-955E-2241FCC5641F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570A-4236-955E-2241FCC5641F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570A-4236-955E-2241FCC5641F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570A-4236-955E-2241FCC5641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CONSOLIDADO!$B$5:$B$9</c:f>
              <c:strCache>
                <c:ptCount val="5"/>
                <c:pt idx="0">
                  <c:v>RENDA FIXA</c:v>
                </c:pt>
                <c:pt idx="1">
                  <c:v>AÇÕES</c:v>
                </c:pt>
                <c:pt idx="2">
                  <c:v>FUNDOS IMOBILIÁRIOS</c:v>
                </c:pt>
                <c:pt idx="3">
                  <c:v>CRIPTOMOEDAS</c:v>
                </c:pt>
                <c:pt idx="4">
                  <c:v>IMOBILIZADO</c:v>
                </c:pt>
              </c:strCache>
            </c:strRef>
          </c:cat>
          <c:val>
            <c:numRef>
              <c:f>CONSOLIDADO!$W$5:$W$9</c:f>
              <c:numCache>
                <c:formatCode>0.00%</c:formatCode>
                <c:ptCount val="5"/>
                <c:pt idx="0">
                  <c:v>0.58685446009389675</c:v>
                </c:pt>
                <c:pt idx="1">
                  <c:v>0.23474178403755869</c:v>
                </c:pt>
                <c:pt idx="2">
                  <c:v>2.5821596244131457E-2</c:v>
                </c:pt>
                <c:pt idx="3">
                  <c:v>3.5211267605633804E-2</c:v>
                </c:pt>
                <c:pt idx="4">
                  <c:v>0.11737089201877934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0A-4236-955E-2241FCC5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1-BCF8-42F6-B2EA-097A77D638A8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BCF8-42F6-B2EA-097A77D638A8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BCF8-42F6-B2EA-097A77D638A8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BCF8-42F6-B2EA-097A77D638A8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BCF8-42F6-B2EA-097A77D638A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CONSOLIDADO!$B$5:$B$9</c:f>
              <c:strCache>
                <c:ptCount val="5"/>
                <c:pt idx="0">
                  <c:v>RENDA FIXA</c:v>
                </c:pt>
                <c:pt idx="1">
                  <c:v>AÇÕES</c:v>
                </c:pt>
                <c:pt idx="2">
                  <c:v>FUNDOS IMOBILIÁRIOS</c:v>
                </c:pt>
                <c:pt idx="3">
                  <c:v>CRIPTOMOEDAS</c:v>
                </c:pt>
                <c:pt idx="4">
                  <c:v>IMOBILIZADO</c:v>
                </c:pt>
              </c:strCache>
            </c:strRef>
          </c:cat>
          <c:val>
            <c:numRef>
              <c:f>CONSOLIDADO!$Z$5:$Z$9</c:f>
              <c:numCache>
                <c:formatCode>0.00%</c:formatCode>
                <c:ptCount val="5"/>
                <c:pt idx="0">
                  <c:v>0.58685446009389675</c:v>
                </c:pt>
                <c:pt idx="1">
                  <c:v>0.23474178403755869</c:v>
                </c:pt>
                <c:pt idx="2">
                  <c:v>2.5821596244131457E-2</c:v>
                </c:pt>
                <c:pt idx="3">
                  <c:v>3.5211267605633804E-2</c:v>
                </c:pt>
                <c:pt idx="4">
                  <c:v>0.11737089201877934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F8-42F6-B2EA-097A77D6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342900</xdr:colOff>
      <xdr:row>9</xdr:row>
      <xdr:rowOff>57150</xdr:rowOff>
    </xdr:from>
    <xdr:ext cx="1257300" cy="127635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390525</xdr:colOff>
      <xdr:row>10</xdr:row>
      <xdr:rowOff>76200</xdr:rowOff>
    </xdr:from>
    <xdr:ext cx="1076325" cy="108585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</xdr:row>
      <xdr:rowOff>57150</xdr:rowOff>
    </xdr:from>
    <xdr:ext cx="933450" cy="9906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9</xdr:row>
      <xdr:rowOff>19050</xdr:rowOff>
    </xdr:from>
    <xdr:ext cx="1038225" cy="1095375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428625</xdr:colOff>
      <xdr:row>20</xdr:row>
      <xdr:rowOff>57150</xdr:rowOff>
    </xdr:from>
    <xdr:ext cx="914400" cy="876300"/>
    <xdr:pic>
      <xdr:nvPicPr>
        <xdr:cNvPr id="6" name="image10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285750</xdr:colOff>
      <xdr:row>20</xdr:row>
      <xdr:rowOff>142875</xdr:rowOff>
    </xdr:from>
    <xdr:ext cx="723900" cy="752475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304800</xdr:colOff>
      <xdr:row>19</xdr:row>
      <xdr:rowOff>19050</xdr:rowOff>
    </xdr:from>
    <xdr:ext cx="1238250" cy="1076325"/>
    <xdr:pic>
      <xdr:nvPicPr>
        <xdr:cNvPr id="8" name="image7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200025</xdr:colOff>
      <xdr:row>12</xdr:row>
      <xdr:rowOff>57150</xdr:rowOff>
    </xdr:from>
    <xdr:ext cx="809625" cy="600075"/>
    <xdr:pic>
      <xdr:nvPicPr>
        <xdr:cNvPr id="9" name="image6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</xdr:row>
      <xdr:rowOff>123825</xdr:rowOff>
    </xdr:from>
    <xdr:ext cx="1857375" cy="695325"/>
    <xdr:pic>
      <xdr:nvPicPr>
        <xdr:cNvPr id="10" name="image9.png" descr="Uma imagem contendo desenho&#10;&#10;Descrição gerada automaticament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342900</xdr:colOff>
      <xdr:row>1</xdr:row>
      <xdr:rowOff>171450</xdr:rowOff>
    </xdr:from>
    <xdr:ext cx="1771650" cy="571500"/>
    <xdr:pic>
      <xdr:nvPicPr>
        <xdr:cNvPr id="11" name="image5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45</xdr:row>
      <xdr:rowOff>190500</xdr:rowOff>
    </xdr:from>
    <xdr:ext cx="23726775" cy="3295650"/>
    <xdr:graphicFrame macro="">
      <xdr:nvGraphicFramePr>
        <xdr:cNvPr id="61662256" name="Chart 1" title="Gráfico">
          <a:extLst>
            <a:ext uri="{FF2B5EF4-FFF2-40B4-BE49-F238E27FC236}">
              <a16:creationId xmlns:a16="http://schemas.microsoft.com/office/drawing/2014/main" id="{00000000-0008-0000-0100-000030E4AC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0</xdr:colOff>
      <xdr:row>15</xdr:row>
      <xdr:rowOff>0</xdr:rowOff>
    </xdr:from>
    <xdr:ext cx="5476875" cy="2800350"/>
    <xdr:graphicFrame macro="">
      <xdr:nvGraphicFramePr>
        <xdr:cNvPr id="1183709976" name="Chart 2" title="Gráfico">
          <a:extLst>
            <a:ext uri="{FF2B5EF4-FFF2-40B4-BE49-F238E27FC236}">
              <a16:creationId xmlns:a16="http://schemas.microsoft.com/office/drawing/2014/main" id="{00000000-0008-0000-0100-000018FB8D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9525</xdr:colOff>
      <xdr:row>15</xdr:row>
      <xdr:rowOff>9525</xdr:rowOff>
    </xdr:from>
    <xdr:ext cx="3838575" cy="2800350"/>
    <xdr:graphicFrame macro="">
      <xdr:nvGraphicFramePr>
        <xdr:cNvPr id="2085232786" name="Chart 3">
          <a:extLst>
            <a:ext uri="{FF2B5EF4-FFF2-40B4-BE49-F238E27FC236}">
              <a16:creationId xmlns:a16="http://schemas.microsoft.com/office/drawing/2014/main" id="{00000000-0008-0000-0100-000092204A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7</xdr:col>
      <xdr:colOff>9525</xdr:colOff>
      <xdr:row>15</xdr:row>
      <xdr:rowOff>0</xdr:rowOff>
    </xdr:from>
    <xdr:ext cx="3619500" cy="2800350"/>
    <xdr:graphicFrame macro="">
      <xdr:nvGraphicFramePr>
        <xdr:cNvPr id="1916152018" name="Chart 4">
          <a:extLst>
            <a:ext uri="{FF2B5EF4-FFF2-40B4-BE49-F238E27FC236}">
              <a16:creationId xmlns:a16="http://schemas.microsoft.com/office/drawing/2014/main" id="{00000000-0008-0000-0100-0000D2283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9</xdr:col>
      <xdr:colOff>1162050</xdr:colOff>
      <xdr:row>15</xdr:row>
      <xdr:rowOff>9525</xdr:rowOff>
    </xdr:from>
    <xdr:ext cx="3533775" cy="2800350"/>
    <xdr:graphicFrame macro="">
      <xdr:nvGraphicFramePr>
        <xdr:cNvPr id="1167109518" name="Chart 5">
          <a:extLst>
            <a:ext uri="{FF2B5EF4-FFF2-40B4-BE49-F238E27FC236}">
              <a16:creationId xmlns:a16="http://schemas.microsoft.com/office/drawing/2014/main" id="{00000000-0008-0000-0100-00008EAD90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12</xdr:col>
      <xdr:colOff>1019175</xdr:colOff>
      <xdr:row>15</xdr:row>
      <xdr:rowOff>0</xdr:rowOff>
    </xdr:from>
    <xdr:ext cx="3790950" cy="2800350"/>
    <xdr:graphicFrame macro="">
      <xdr:nvGraphicFramePr>
        <xdr:cNvPr id="1588550502" name="Chart 6">
          <a:extLst>
            <a:ext uri="{FF2B5EF4-FFF2-40B4-BE49-F238E27FC236}">
              <a16:creationId xmlns:a16="http://schemas.microsoft.com/office/drawing/2014/main" id="{00000000-0008-0000-0100-0000665BAF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15</xdr:col>
      <xdr:colOff>1028700</xdr:colOff>
      <xdr:row>15</xdr:row>
      <xdr:rowOff>9525</xdr:rowOff>
    </xdr:from>
    <xdr:ext cx="3429000" cy="2800350"/>
    <xdr:graphicFrame macro="">
      <xdr:nvGraphicFramePr>
        <xdr:cNvPr id="1423925978" name="Chart 7">
          <a:extLst>
            <a:ext uri="{FF2B5EF4-FFF2-40B4-BE49-F238E27FC236}">
              <a16:creationId xmlns:a16="http://schemas.microsoft.com/office/drawing/2014/main" id="{00000000-0008-0000-0100-0000DA62DF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0</xdr:colOff>
      <xdr:row>31</xdr:row>
      <xdr:rowOff>0</xdr:rowOff>
    </xdr:from>
    <xdr:ext cx="5438775" cy="2771775"/>
    <xdr:graphicFrame macro="">
      <xdr:nvGraphicFramePr>
        <xdr:cNvPr id="1781563969" name="Chart 8">
          <a:extLst>
            <a:ext uri="{FF2B5EF4-FFF2-40B4-BE49-F238E27FC236}">
              <a16:creationId xmlns:a16="http://schemas.microsoft.com/office/drawing/2014/main" id="{00000000-0008-0000-0100-0000418230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4</xdr:col>
      <xdr:colOff>0</xdr:colOff>
      <xdr:row>31</xdr:row>
      <xdr:rowOff>0</xdr:rowOff>
    </xdr:from>
    <xdr:ext cx="3686175" cy="2800350"/>
    <xdr:graphicFrame macro="">
      <xdr:nvGraphicFramePr>
        <xdr:cNvPr id="1490168356" name="Chart 9">
          <a:extLst>
            <a:ext uri="{FF2B5EF4-FFF2-40B4-BE49-F238E27FC236}">
              <a16:creationId xmlns:a16="http://schemas.microsoft.com/office/drawing/2014/main" id="{00000000-0008-0000-0100-0000242AD2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6</xdr:col>
      <xdr:colOff>1038225</xdr:colOff>
      <xdr:row>31</xdr:row>
      <xdr:rowOff>19050</xdr:rowOff>
    </xdr:from>
    <xdr:ext cx="3790950" cy="2790825"/>
    <xdr:graphicFrame macro="">
      <xdr:nvGraphicFramePr>
        <xdr:cNvPr id="1884403463" name="Chart 10">
          <a:extLst>
            <a:ext uri="{FF2B5EF4-FFF2-40B4-BE49-F238E27FC236}">
              <a16:creationId xmlns:a16="http://schemas.microsoft.com/office/drawing/2014/main" id="{00000000-0008-0000-0100-000007B751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10</xdr:col>
      <xdr:colOff>0</xdr:colOff>
      <xdr:row>31</xdr:row>
      <xdr:rowOff>19050</xdr:rowOff>
    </xdr:from>
    <xdr:ext cx="3676650" cy="2790825"/>
    <xdr:graphicFrame macro="">
      <xdr:nvGraphicFramePr>
        <xdr:cNvPr id="813977001" name="Chart 11">
          <a:extLst>
            <a:ext uri="{FF2B5EF4-FFF2-40B4-BE49-F238E27FC236}">
              <a16:creationId xmlns:a16="http://schemas.microsoft.com/office/drawing/2014/main" id="{00000000-0008-0000-0100-0000A94D84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12</xdr:col>
      <xdr:colOff>1028700</xdr:colOff>
      <xdr:row>31</xdr:row>
      <xdr:rowOff>0</xdr:rowOff>
    </xdr:from>
    <xdr:ext cx="3819525" cy="2800350"/>
    <xdr:graphicFrame macro="">
      <xdr:nvGraphicFramePr>
        <xdr:cNvPr id="956785449" name="Chart 12">
          <a:extLst>
            <a:ext uri="{FF2B5EF4-FFF2-40B4-BE49-F238E27FC236}">
              <a16:creationId xmlns:a16="http://schemas.microsoft.com/office/drawing/2014/main" id="{00000000-0008-0000-0100-0000296307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16</xdr:col>
      <xdr:colOff>0</xdr:colOff>
      <xdr:row>31</xdr:row>
      <xdr:rowOff>38100</xdr:rowOff>
    </xdr:from>
    <xdr:ext cx="3419475" cy="2762250"/>
    <xdr:graphicFrame macro="">
      <xdr:nvGraphicFramePr>
        <xdr:cNvPr id="1137157893" name="Chart 13">
          <a:extLst>
            <a:ext uri="{FF2B5EF4-FFF2-40B4-BE49-F238E27FC236}">
              <a16:creationId xmlns:a16="http://schemas.microsoft.com/office/drawing/2014/main" id="{00000000-0008-0000-0100-000005A7C7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37</xdr:row>
      <xdr:rowOff>190500</xdr:rowOff>
    </xdr:from>
    <xdr:ext cx="23402925" cy="7286625"/>
    <xdr:graphicFrame macro="">
      <xdr:nvGraphicFramePr>
        <xdr:cNvPr id="1490956223" name="Chart 14">
          <a:extLst>
            <a:ext uri="{FF2B5EF4-FFF2-40B4-BE49-F238E27FC236}">
              <a16:creationId xmlns:a16="http://schemas.microsoft.com/office/drawing/2014/main" id="{00000000-0008-0000-0200-0000BF2FDE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180975</xdr:colOff>
      <xdr:row>38</xdr:row>
      <xdr:rowOff>0</xdr:rowOff>
    </xdr:from>
    <xdr:ext cx="4133850" cy="0"/>
    <xdr:graphicFrame macro="">
      <xdr:nvGraphicFramePr>
        <xdr:cNvPr id="1389963930" name="Chart 15">
          <a:extLst>
            <a:ext uri="{FF2B5EF4-FFF2-40B4-BE49-F238E27FC236}">
              <a16:creationId xmlns:a16="http://schemas.microsoft.com/office/drawing/2014/main" id="{00000000-0008-0000-0200-00009A2AD9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28</xdr:row>
      <xdr:rowOff>266700</xdr:rowOff>
    </xdr:from>
    <xdr:ext cx="21231225" cy="7820025"/>
    <xdr:graphicFrame macro="">
      <xdr:nvGraphicFramePr>
        <xdr:cNvPr id="1429588564" name="Chart 16">
          <a:extLst>
            <a:ext uri="{FF2B5EF4-FFF2-40B4-BE49-F238E27FC236}">
              <a16:creationId xmlns:a16="http://schemas.microsoft.com/office/drawing/2014/main" id="{00000000-0008-0000-0300-000054CA35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28</xdr:row>
      <xdr:rowOff>190500</xdr:rowOff>
    </xdr:from>
    <xdr:ext cx="20078700" cy="7772400"/>
    <xdr:graphicFrame macro="">
      <xdr:nvGraphicFramePr>
        <xdr:cNvPr id="1508435835" name="Chart 17">
          <a:extLst>
            <a:ext uri="{FF2B5EF4-FFF2-40B4-BE49-F238E27FC236}">
              <a16:creationId xmlns:a16="http://schemas.microsoft.com/office/drawing/2014/main" id="{00000000-0008-0000-0600-00007BE7E8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21</xdr:row>
      <xdr:rowOff>66675</xdr:rowOff>
    </xdr:from>
    <xdr:ext cx="17183100" cy="4533900"/>
    <xdr:graphicFrame macro="">
      <xdr:nvGraphicFramePr>
        <xdr:cNvPr id="1221535660" name="Chart 18">
          <a:extLst>
            <a:ext uri="{FF2B5EF4-FFF2-40B4-BE49-F238E27FC236}">
              <a16:creationId xmlns:a16="http://schemas.microsoft.com/office/drawing/2014/main" id="{00000000-0008-0000-0700-0000AC27CF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22</xdr:row>
      <xdr:rowOff>95250</xdr:rowOff>
    </xdr:from>
    <xdr:ext cx="31689675" cy="6038850"/>
    <xdr:graphicFrame macro="">
      <xdr:nvGraphicFramePr>
        <xdr:cNvPr id="1439905860" name="Chart 19">
          <a:extLst>
            <a:ext uri="{FF2B5EF4-FFF2-40B4-BE49-F238E27FC236}">
              <a16:creationId xmlns:a16="http://schemas.microsoft.com/office/drawing/2014/main" id="{00000000-0008-0000-0800-00004438D3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176</xdr:row>
      <xdr:rowOff>19050</xdr:rowOff>
    </xdr:from>
    <xdr:ext cx="19421475" cy="3324225"/>
    <xdr:graphicFrame macro="">
      <xdr:nvGraphicFramePr>
        <xdr:cNvPr id="761499599" name="Chart 20">
          <a:extLst>
            <a:ext uri="{FF2B5EF4-FFF2-40B4-BE49-F238E27FC236}">
              <a16:creationId xmlns:a16="http://schemas.microsoft.com/office/drawing/2014/main" id="{00000000-0008-0000-0900-0000CF8F63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</xdr:col>
      <xdr:colOff>0</xdr:colOff>
      <xdr:row>25</xdr:row>
      <xdr:rowOff>114300</xdr:rowOff>
    </xdr:from>
    <xdr:ext cx="20135850" cy="4000500"/>
    <xdr:graphicFrame macro="">
      <xdr:nvGraphicFramePr>
        <xdr:cNvPr id="1296727277" name="Chart 21" title="Gráfico">
          <a:extLst>
            <a:ext uri="{FF2B5EF4-FFF2-40B4-BE49-F238E27FC236}">
              <a16:creationId xmlns:a16="http://schemas.microsoft.com/office/drawing/2014/main" id="{00000000-0008-0000-0900-0000ED7C4A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</xdr:col>
      <xdr:colOff>19050</xdr:colOff>
      <xdr:row>150</xdr:row>
      <xdr:rowOff>133350</xdr:rowOff>
    </xdr:from>
    <xdr:ext cx="19392900" cy="3752850"/>
    <xdr:graphicFrame macro="">
      <xdr:nvGraphicFramePr>
        <xdr:cNvPr id="952392779" name="Chart 22" title="Gráfico">
          <a:extLst>
            <a:ext uri="{FF2B5EF4-FFF2-40B4-BE49-F238E27FC236}">
              <a16:creationId xmlns:a16="http://schemas.microsoft.com/office/drawing/2014/main" id="{00000000-0008-0000-0900-00004B5CC4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00"/>
  <sheetViews>
    <sheetView showGridLines="0" workbookViewId="0">
      <selection activeCell="B17" sqref="B17"/>
    </sheetView>
  </sheetViews>
  <sheetFormatPr defaultColWidth="14.42578125" defaultRowHeight="15" customHeight="1"/>
  <cols>
    <col min="1" max="26" width="9.28515625" customWidth="1"/>
  </cols>
  <sheetData>
    <row r="1" spans="1:1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</row>
    <row r="3" spans="1:1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>
      <c r="A17" s="2"/>
      <c r="B17" s="3" t="s">
        <v>0</v>
      </c>
      <c r="C17" s="2"/>
      <c r="D17" s="2"/>
      <c r="E17" s="672" t="s">
        <v>1</v>
      </c>
      <c r="F17" s="673"/>
      <c r="G17" s="2"/>
      <c r="H17" s="4" t="s">
        <v>2</v>
      </c>
      <c r="I17" s="2"/>
      <c r="J17" s="672" t="s">
        <v>3</v>
      </c>
      <c r="K17" s="673"/>
      <c r="L17" s="673"/>
    </row>
    <row r="18" spans="1:1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ht="15.75" customHeight="1">
      <c r="A26" s="672" t="s">
        <v>4</v>
      </c>
      <c r="B26" s="673"/>
      <c r="C26" s="673"/>
      <c r="D26" s="673"/>
      <c r="E26" s="672" t="s">
        <v>5</v>
      </c>
      <c r="F26" s="673"/>
      <c r="G26" s="673"/>
      <c r="H26" s="672" t="s">
        <v>6</v>
      </c>
      <c r="I26" s="673"/>
      <c r="J26" s="672" t="s">
        <v>7</v>
      </c>
      <c r="K26" s="673"/>
      <c r="L26" s="673"/>
    </row>
    <row r="27" spans="1:12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ht="15.75" customHeight="1"/>
    <row r="30" spans="1:12" ht="15.75" customHeight="1"/>
    <row r="31" spans="1:12" ht="15.75" customHeight="1"/>
    <row r="32" spans="1:1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E17:F17"/>
    <mergeCell ref="J17:L17"/>
    <mergeCell ref="A26:D26"/>
    <mergeCell ref="E26:G26"/>
    <mergeCell ref="H26:I26"/>
    <mergeCell ref="J26:L26"/>
  </mergeCells>
  <hyperlinks>
    <hyperlink ref="B17" location="CONSOLIDADO!A1" display="CONSOLIDADO" xr:uid="{00000000-0004-0000-0000-000000000000}"/>
    <hyperlink ref="E17" location="RENDA FIXA!A1" display="RENDA FIXA" xr:uid="{00000000-0004-0000-0000-000001000000}"/>
    <hyperlink ref="H17" location="AÇÕES!A1" display="AÇÕES" xr:uid="{00000000-0004-0000-0000-000002000000}"/>
    <hyperlink ref="J17" location="FII!A1" display="FUNDOS IMOBILIÁRIOS" xr:uid="{00000000-0004-0000-0000-000003000000}"/>
    <hyperlink ref="A26" location="CONTROLE FINANCEIRO PESSOAL!A1" display="CONTROLE FINANCEIRO PESSOAL" xr:uid="{00000000-0004-0000-0000-000004000000}"/>
    <hyperlink ref="E26" location="PLANEJAMENTO e METAS!A1" display="PLANEJAMENTO E METAS" xr:uid="{00000000-0004-0000-0000-000005000000}"/>
    <hyperlink ref="H26" location="IMOBILIZADO!A1" display="IMOBILIZADO" xr:uid="{00000000-0004-0000-0000-000006000000}"/>
    <hyperlink ref="J26" location="CRIPTOMOEDAS!A1" display="CRIPTOMOEDAS" xr:uid="{00000000-0004-0000-0000-000007000000}"/>
  </hyperlink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D1000"/>
  <sheetViews>
    <sheetView showGridLines="0" workbookViewId="0">
      <pane xSplit="2" topLeftCell="C1" activePane="topRight" state="frozen"/>
      <selection pane="topRight" activeCell="B2" sqref="B2:AB2"/>
    </sheetView>
  </sheetViews>
  <sheetFormatPr defaultColWidth="14.42578125" defaultRowHeight="15" customHeight="1" outlineLevelRow="1"/>
  <cols>
    <col min="1" max="1" width="4.28515625" customWidth="1"/>
    <col min="2" max="2" width="45.5703125" customWidth="1"/>
    <col min="3" max="3" width="18.42578125" customWidth="1"/>
    <col min="4" max="4" width="19" customWidth="1"/>
    <col min="5" max="5" width="19.5703125" customWidth="1"/>
    <col min="6" max="7" width="18.42578125" customWidth="1"/>
    <col min="8" max="8" width="19.5703125" customWidth="1"/>
    <col min="9" max="10" width="18.42578125" customWidth="1"/>
    <col min="11" max="11" width="19" customWidth="1"/>
    <col min="12" max="12" width="18.42578125" customWidth="1"/>
    <col min="13" max="13" width="19.5703125" customWidth="1"/>
    <col min="14" max="14" width="19.28515625" customWidth="1"/>
    <col min="15" max="15" width="18.42578125" customWidth="1"/>
    <col min="16" max="16" width="18" customWidth="1"/>
    <col min="17" max="25" width="18.42578125" customWidth="1"/>
    <col min="26" max="26" width="18" customWidth="1"/>
    <col min="27" max="27" width="20.28515625" customWidth="1"/>
    <col min="28" max="28" width="20.7109375" customWidth="1"/>
    <col min="29" max="29" width="19" customWidth="1"/>
    <col min="30" max="30" width="18.7109375" customWidth="1"/>
  </cols>
  <sheetData>
    <row r="1" spans="1:30" ht="15" customHeight="1">
      <c r="C1" s="45"/>
      <c r="D1" s="28"/>
      <c r="E1" s="28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</row>
    <row r="2" spans="1:30">
      <c r="B2" s="794" t="s">
        <v>206</v>
      </c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6"/>
      <c r="O2" s="676"/>
      <c r="P2" s="676"/>
      <c r="Q2" s="676"/>
      <c r="R2" s="676"/>
      <c r="S2" s="676"/>
      <c r="T2" s="676"/>
      <c r="U2" s="676"/>
      <c r="V2" s="676"/>
      <c r="W2" s="676"/>
      <c r="X2" s="676"/>
      <c r="Y2" s="676"/>
      <c r="Z2" s="676"/>
      <c r="AA2" s="676"/>
      <c r="AB2" s="675"/>
    </row>
    <row r="3" spans="1:30">
      <c r="B3" s="438"/>
      <c r="C3" s="795" t="s">
        <v>8</v>
      </c>
      <c r="D3" s="766"/>
      <c r="E3" s="795" t="s">
        <v>9</v>
      </c>
      <c r="F3" s="675"/>
      <c r="G3" s="791" t="s">
        <v>10</v>
      </c>
      <c r="H3" s="766"/>
      <c r="I3" s="795" t="s">
        <v>11</v>
      </c>
      <c r="J3" s="675"/>
      <c r="K3" s="795" t="s">
        <v>12</v>
      </c>
      <c r="L3" s="766"/>
      <c r="M3" s="795" t="s">
        <v>13</v>
      </c>
      <c r="N3" s="675"/>
      <c r="O3" s="795" t="s">
        <v>14</v>
      </c>
      <c r="P3" s="675"/>
      <c r="Q3" s="791" t="s">
        <v>15</v>
      </c>
      <c r="R3" s="793"/>
      <c r="S3" s="795" t="s">
        <v>16</v>
      </c>
      <c r="T3" s="766"/>
      <c r="U3" s="795" t="s">
        <v>17</v>
      </c>
      <c r="V3" s="675"/>
      <c r="W3" s="795" t="s">
        <v>18</v>
      </c>
      <c r="X3" s="675"/>
      <c r="Y3" s="791" t="s">
        <v>19</v>
      </c>
      <c r="Z3" s="675"/>
      <c r="AA3" s="790" t="s">
        <v>26</v>
      </c>
      <c r="AB3" s="679"/>
      <c r="AC3" s="790" t="s">
        <v>207</v>
      </c>
      <c r="AD3" s="679"/>
    </row>
    <row r="4" spans="1:30">
      <c r="A4" s="27"/>
      <c r="B4" s="439" t="s">
        <v>208</v>
      </c>
      <c r="C4" s="440" t="s">
        <v>209</v>
      </c>
      <c r="D4" s="440" t="s">
        <v>210</v>
      </c>
      <c r="E4" s="441" t="s">
        <v>209</v>
      </c>
      <c r="F4" s="440" t="s">
        <v>210</v>
      </c>
      <c r="G4" s="441" t="s">
        <v>209</v>
      </c>
      <c r="H4" s="440" t="s">
        <v>210</v>
      </c>
      <c r="I4" s="441" t="s">
        <v>209</v>
      </c>
      <c r="J4" s="440" t="s">
        <v>210</v>
      </c>
      <c r="K4" s="441" t="s">
        <v>209</v>
      </c>
      <c r="L4" s="440" t="s">
        <v>210</v>
      </c>
      <c r="M4" s="441" t="s">
        <v>209</v>
      </c>
      <c r="N4" s="440" t="s">
        <v>210</v>
      </c>
      <c r="O4" s="441" t="s">
        <v>209</v>
      </c>
      <c r="P4" s="440" t="s">
        <v>210</v>
      </c>
      <c r="Q4" s="441" t="s">
        <v>209</v>
      </c>
      <c r="R4" s="440" t="s">
        <v>210</v>
      </c>
      <c r="S4" s="441" t="s">
        <v>209</v>
      </c>
      <c r="T4" s="442" t="s">
        <v>210</v>
      </c>
      <c r="U4" s="441" t="s">
        <v>209</v>
      </c>
      <c r="V4" s="442" t="s">
        <v>210</v>
      </c>
      <c r="W4" s="441" t="s">
        <v>209</v>
      </c>
      <c r="X4" s="442" t="s">
        <v>210</v>
      </c>
      <c r="Y4" s="441" t="s">
        <v>209</v>
      </c>
      <c r="Z4" s="442" t="s">
        <v>210</v>
      </c>
      <c r="AA4" s="441" t="s">
        <v>209</v>
      </c>
      <c r="AB4" s="440" t="s">
        <v>210</v>
      </c>
      <c r="AC4" s="441" t="s">
        <v>211</v>
      </c>
      <c r="AD4" s="440" t="s">
        <v>212</v>
      </c>
    </row>
    <row r="5" spans="1:30" outlineLevel="1">
      <c r="B5" s="443" t="s">
        <v>213</v>
      </c>
      <c r="C5" s="444"/>
      <c r="D5" s="445"/>
      <c r="E5" s="444"/>
      <c r="F5" s="445"/>
      <c r="G5" s="444"/>
      <c r="H5" s="445"/>
      <c r="I5" s="444"/>
      <c r="J5" s="445"/>
      <c r="K5" s="444"/>
      <c r="L5" s="445"/>
      <c r="M5" s="444"/>
      <c r="N5" s="445"/>
      <c r="O5" s="444"/>
      <c r="P5" s="445"/>
      <c r="Q5" s="444"/>
      <c r="R5" s="445"/>
      <c r="S5" s="444"/>
      <c r="T5" s="445"/>
      <c r="U5" s="444"/>
      <c r="V5" s="445"/>
      <c r="W5" s="444"/>
      <c r="X5" s="445"/>
      <c r="Y5" s="444"/>
      <c r="Z5" s="445"/>
      <c r="AA5" s="446">
        <f t="shared" ref="AA5:AB5" si="0">SUM(C5+E5+G5+I5+K5+M5+O5+Q5+S5+U5+W5+Y5)</f>
        <v>0</v>
      </c>
      <c r="AB5" s="447">
        <f t="shared" si="0"/>
        <v>0</v>
      </c>
      <c r="AC5" s="448" t="e">
        <f t="shared" ref="AC5:AD5" si="1">AVERAGE(C5,E5,G5,I5,K5,M5,O5,Q5,S5,U5,W5,Y5)</f>
        <v>#DIV/0!</v>
      </c>
      <c r="AD5" s="449" t="e">
        <f t="shared" si="1"/>
        <v>#DIV/0!</v>
      </c>
    </row>
    <row r="6" spans="1:30" outlineLevel="1">
      <c r="B6" s="450" t="s">
        <v>214</v>
      </c>
      <c r="C6" s="451"/>
      <c r="D6" s="452"/>
      <c r="E6" s="451"/>
      <c r="F6" s="452"/>
      <c r="G6" s="451"/>
      <c r="H6" s="452"/>
      <c r="I6" s="451"/>
      <c r="J6" s="452"/>
      <c r="K6" s="451"/>
      <c r="L6" s="452"/>
      <c r="M6" s="451"/>
      <c r="N6" s="452"/>
      <c r="O6" s="451"/>
      <c r="P6" s="452"/>
      <c r="Q6" s="451"/>
      <c r="R6" s="452"/>
      <c r="S6" s="451"/>
      <c r="T6" s="452"/>
      <c r="U6" s="451"/>
      <c r="V6" s="452"/>
      <c r="W6" s="451"/>
      <c r="X6" s="452"/>
      <c r="Y6" s="451"/>
      <c r="Z6" s="452"/>
      <c r="AA6" s="453">
        <f t="shared" ref="AA6:AB6" si="2">SUM(C6+E6+G6+I6+K6+M6+O6+Q6+S6+U6+W6+Y6)</f>
        <v>0</v>
      </c>
      <c r="AB6" s="454">
        <f t="shared" si="2"/>
        <v>0</v>
      </c>
      <c r="AC6" s="455" t="e">
        <f t="shared" ref="AC6:AD6" si="3">AVERAGE(C6,E6,G6,I6,K6,M6,O6,Q6,S6,U6,W6,Y6)</f>
        <v>#DIV/0!</v>
      </c>
      <c r="AD6" s="456" t="e">
        <f t="shared" si="3"/>
        <v>#DIV/0!</v>
      </c>
    </row>
    <row r="7" spans="1:30" outlineLevel="1">
      <c r="B7" s="450" t="s">
        <v>215</v>
      </c>
      <c r="C7" s="451"/>
      <c r="D7" s="457"/>
      <c r="E7" s="451"/>
      <c r="F7" s="457"/>
      <c r="G7" s="451"/>
      <c r="H7" s="457"/>
      <c r="I7" s="451"/>
      <c r="J7" s="457"/>
      <c r="K7" s="451"/>
      <c r="L7" s="457"/>
      <c r="M7" s="451"/>
      <c r="N7" s="457"/>
      <c r="O7" s="451"/>
      <c r="P7" s="457"/>
      <c r="Q7" s="451"/>
      <c r="R7" s="457"/>
      <c r="S7" s="451"/>
      <c r="T7" s="457"/>
      <c r="U7" s="451"/>
      <c r="V7" s="457"/>
      <c r="W7" s="451"/>
      <c r="X7" s="457"/>
      <c r="Y7" s="451"/>
      <c r="Z7" s="457"/>
      <c r="AA7" s="453">
        <f t="shared" ref="AA7:AB7" si="4">SUM(C7+E7+G7+I7+K7+M7+O7+Q7+S7+U7+W7+Y7)</f>
        <v>0</v>
      </c>
      <c r="AB7" s="454">
        <f t="shared" si="4"/>
        <v>0</v>
      </c>
      <c r="AC7" s="455" t="e">
        <f t="shared" ref="AC7:AD7" si="5">AVERAGE(C7,E7,G7,I7,K7,M7,O7,Q7,S7,U7,W7,Y7)</f>
        <v>#DIV/0!</v>
      </c>
      <c r="AD7" s="456" t="e">
        <f t="shared" si="5"/>
        <v>#DIV/0!</v>
      </c>
    </row>
    <row r="8" spans="1:30" outlineLevel="1">
      <c r="B8" s="450" t="s">
        <v>216</v>
      </c>
      <c r="C8" s="451"/>
      <c r="D8" s="457"/>
      <c r="E8" s="458"/>
      <c r="F8" s="459"/>
      <c r="G8" s="451"/>
      <c r="H8" s="459"/>
      <c r="I8" s="451"/>
      <c r="J8" s="459"/>
      <c r="K8" s="451"/>
      <c r="L8" s="460"/>
      <c r="M8" s="451"/>
      <c r="N8" s="459"/>
      <c r="O8" s="451"/>
      <c r="P8" s="460"/>
      <c r="Q8" s="451"/>
      <c r="R8" s="459"/>
      <c r="S8" s="451"/>
      <c r="T8" s="460"/>
      <c r="U8" s="451"/>
      <c r="V8" s="459"/>
      <c r="W8" s="451"/>
      <c r="X8" s="459"/>
      <c r="Y8" s="451"/>
      <c r="Z8" s="459"/>
      <c r="AA8" s="453">
        <f t="shared" ref="AA8:AB8" si="6">SUM(C8+E8+G8+I8+K8+M8+O8+Q8+S8+U8+W8+Y8)</f>
        <v>0</v>
      </c>
      <c r="AB8" s="454">
        <f t="shared" si="6"/>
        <v>0</v>
      </c>
      <c r="AC8" s="455" t="e">
        <f t="shared" ref="AC8:AD8" si="7">AVERAGE(C8,E8,G8,I8,K8,M8,O8,Q8,S8,U8,W8,Y8)</f>
        <v>#DIV/0!</v>
      </c>
      <c r="AD8" s="456" t="e">
        <f t="shared" si="7"/>
        <v>#DIV/0!</v>
      </c>
    </row>
    <row r="9" spans="1:30" outlineLevel="1">
      <c r="B9" s="450" t="s">
        <v>217</v>
      </c>
      <c r="C9" s="451"/>
      <c r="D9" s="457"/>
      <c r="E9" s="458"/>
      <c r="F9" s="459"/>
      <c r="G9" s="451"/>
      <c r="H9" s="459"/>
      <c r="I9" s="451"/>
      <c r="J9" s="459"/>
      <c r="K9" s="451"/>
      <c r="L9" s="460"/>
      <c r="M9" s="451"/>
      <c r="N9" s="459"/>
      <c r="O9" s="451"/>
      <c r="P9" s="460"/>
      <c r="Q9" s="451"/>
      <c r="R9" s="459"/>
      <c r="S9" s="451"/>
      <c r="T9" s="460"/>
      <c r="U9" s="451"/>
      <c r="V9" s="459"/>
      <c r="W9" s="451"/>
      <c r="X9" s="459"/>
      <c r="Y9" s="451"/>
      <c r="Z9" s="459"/>
      <c r="AA9" s="453">
        <f t="shared" ref="AA9:AB9" si="8">SUM(C9+E9+G9+I9+K9+M9+O9+Q9+S9+U9+W9+Y9)</f>
        <v>0</v>
      </c>
      <c r="AB9" s="454">
        <f t="shared" si="8"/>
        <v>0</v>
      </c>
      <c r="AC9" s="455" t="e">
        <f t="shared" ref="AC9:AD9" si="9">AVERAGE(C9,E9,G9,I9,K9,M9,O9,Q9,S9,U9,W9,Y9)</f>
        <v>#DIV/0!</v>
      </c>
      <c r="AD9" s="456" t="e">
        <f t="shared" si="9"/>
        <v>#DIV/0!</v>
      </c>
    </row>
    <row r="10" spans="1:30" outlineLevel="1">
      <c r="B10" s="450" t="s">
        <v>218</v>
      </c>
      <c r="C10" s="451"/>
      <c r="D10" s="457"/>
      <c r="E10" s="458"/>
      <c r="F10" s="459"/>
      <c r="G10" s="451"/>
      <c r="H10" s="459"/>
      <c r="I10" s="451"/>
      <c r="J10" s="459"/>
      <c r="K10" s="451"/>
      <c r="L10" s="460"/>
      <c r="M10" s="451"/>
      <c r="N10" s="459"/>
      <c r="O10" s="451"/>
      <c r="P10" s="460"/>
      <c r="Q10" s="451"/>
      <c r="R10" s="459"/>
      <c r="S10" s="451"/>
      <c r="T10" s="460"/>
      <c r="U10" s="451"/>
      <c r="V10" s="459"/>
      <c r="W10" s="451"/>
      <c r="X10" s="459"/>
      <c r="Y10" s="451"/>
      <c r="Z10" s="459"/>
      <c r="AA10" s="453">
        <f t="shared" ref="AA10:AB10" si="10">SUM(C10+E10+G10+I10+K10+M10+O10+Q10+S10+U10+W10+Y10)</f>
        <v>0</v>
      </c>
      <c r="AB10" s="454">
        <f t="shared" si="10"/>
        <v>0</v>
      </c>
      <c r="AC10" s="455" t="e">
        <f t="shared" ref="AC10:AD10" si="11">AVERAGE(C10,E10,G10,I10,K10,M10,O10,Q10,S10,U10,W10,Y10)</f>
        <v>#DIV/0!</v>
      </c>
      <c r="AD10" s="456" t="e">
        <f t="shared" si="11"/>
        <v>#DIV/0!</v>
      </c>
    </row>
    <row r="11" spans="1:30" outlineLevel="1">
      <c r="B11" s="450" t="s">
        <v>219</v>
      </c>
      <c r="C11" s="451"/>
      <c r="D11" s="457"/>
      <c r="E11" s="458"/>
      <c r="F11" s="459"/>
      <c r="G11" s="451"/>
      <c r="H11" s="459"/>
      <c r="I11" s="451"/>
      <c r="J11" s="459"/>
      <c r="K11" s="451"/>
      <c r="L11" s="460"/>
      <c r="M11" s="451"/>
      <c r="N11" s="459"/>
      <c r="O11" s="451"/>
      <c r="P11" s="460"/>
      <c r="Q11" s="451"/>
      <c r="R11" s="459"/>
      <c r="S11" s="451"/>
      <c r="T11" s="460"/>
      <c r="U11" s="451"/>
      <c r="V11" s="459"/>
      <c r="W11" s="451"/>
      <c r="X11" s="459"/>
      <c r="Y11" s="451"/>
      <c r="Z11" s="459"/>
      <c r="AA11" s="453">
        <f t="shared" ref="AA11:AB11" si="12">SUM(C11+E11+G11+I11+K11+M11+O11+Q11+S11+U11+W11+Y11)</f>
        <v>0</v>
      </c>
      <c r="AB11" s="454">
        <f t="shared" si="12"/>
        <v>0</v>
      </c>
      <c r="AC11" s="455" t="e">
        <f t="shared" ref="AC11:AD11" si="13">AVERAGE(C11,E11,G11,I11,K11,M11,O11,Q11,S11,U11,W11,Y11)</f>
        <v>#DIV/0!</v>
      </c>
      <c r="AD11" s="456" t="e">
        <f t="shared" si="13"/>
        <v>#DIV/0!</v>
      </c>
    </row>
    <row r="12" spans="1:30" outlineLevel="1">
      <c r="B12" s="450" t="s">
        <v>220</v>
      </c>
      <c r="C12" s="451"/>
      <c r="D12" s="457"/>
      <c r="E12" s="458"/>
      <c r="F12" s="459"/>
      <c r="G12" s="451"/>
      <c r="H12" s="459"/>
      <c r="I12" s="451"/>
      <c r="J12" s="459"/>
      <c r="K12" s="451"/>
      <c r="L12" s="460"/>
      <c r="M12" s="451"/>
      <c r="N12" s="459"/>
      <c r="O12" s="451"/>
      <c r="P12" s="460"/>
      <c r="Q12" s="451"/>
      <c r="R12" s="459"/>
      <c r="S12" s="451"/>
      <c r="T12" s="461"/>
      <c r="U12" s="451"/>
      <c r="V12" s="462"/>
      <c r="W12" s="451"/>
      <c r="X12" s="462"/>
      <c r="Y12" s="451"/>
      <c r="Z12" s="462"/>
      <c r="AA12" s="453">
        <f t="shared" ref="AA12:AB12" si="14">SUM(C12+E12+G12+I12+K12+M12+O12+Q12+S12+U12+W12+Y12)</f>
        <v>0</v>
      </c>
      <c r="AB12" s="454">
        <f t="shared" si="14"/>
        <v>0</v>
      </c>
      <c r="AC12" s="455" t="e">
        <f t="shared" ref="AC12:AD12" si="15">AVERAGE(C12,E12,G12,I12,K12,M12,O12,Q12,S12,U12,W12,Y12)</f>
        <v>#DIV/0!</v>
      </c>
      <c r="AD12" s="456" t="e">
        <f t="shared" si="15"/>
        <v>#DIV/0!</v>
      </c>
    </row>
    <row r="13" spans="1:30" outlineLevel="1">
      <c r="B13" s="450" t="s">
        <v>221</v>
      </c>
      <c r="C13" s="451"/>
      <c r="D13" s="457"/>
      <c r="E13" s="458"/>
      <c r="F13" s="459"/>
      <c r="G13" s="451"/>
      <c r="H13" s="459"/>
      <c r="I13" s="451"/>
      <c r="J13" s="459"/>
      <c r="K13" s="451"/>
      <c r="L13" s="460"/>
      <c r="M13" s="451"/>
      <c r="N13" s="459"/>
      <c r="O13" s="451"/>
      <c r="P13" s="460"/>
      <c r="Q13" s="451"/>
      <c r="R13" s="459"/>
      <c r="S13" s="451"/>
      <c r="T13" s="461"/>
      <c r="U13" s="451"/>
      <c r="V13" s="462"/>
      <c r="W13" s="451"/>
      <c r="X13" s="462"/>
      <c r="Y13" s="451"/>
      <c r="Z13" s="462"/>
      <c r="AA13" s="453"/>
      <c r="AB13" s="454"/>
      <c r="AC13" s="455" t="e">
        <f t="shared" ref="AC13:AD13" si="16">AVERAGE(C13,E13,G13,I13,K13,M13,O13,Q13,S13,U13,W13,Y13)</f>
        <v>#DIV/0!</v>
      </c>
      <c r="AD13" s="456" t="e">
        <f t="shared" si="16"/>
        <v>#DIV/0!</v>
      </c>
    </row>
    <row r="14" spans="1:30" outlineLevel="1">
      <c r="B14" s="450" t="s">
        <v>222</v>
      </c>
      <c r="C14" s="451"/>
      <c r="D14" s="457"/>
      <c r="E14" s="451"/>
      <c r="F14" s="457"/>
      <c r="G14" s="451"/>
      <c r="H14" s="457"/>
      <c r="I14" s="451"/>
      <c r="J14" s="457"/>
      <c r="K14" s="451"/>
      <c r="L14" s="457"/>
      <c r="M14" s="451"/>
      <c r="N14" s="457"/>
      <c r="O14" s="451"/>
      <c r="P14" s="457"/>
      <c r="Q14" s="451"/>
      <c r="R14" s="457"/>
      <c r="S14" s="451"/>
      <c r="T14" s="457"/>
      <c r="U14" s="451"/>
      <c r="V14" s="457"/>
      <c r="W14" s="451"/>
      <c r="X14" s="457"/>
      <c r="Y14" s="451"/>
      <c r="Z14" s="457"/>
      <c r="AA14" s="453">
        <f t="shared" ref="AA14:AB14" si="17">SUM(C14+E14+G14+I14+K14+M14+O14+Q14+S14+U14+W14+Y14)</f>
        <v>0</v>
      </c>
      <c r="AB14" s="454">
        <f t="shared" si="17"/>
        <v>0</v>
      </c>
      <c r="AC14" s="455" t="e">
        <f t="shared" ref="AC14:AD14" si="18">AVERAGE(C14,E14,G14,I14,K14,M14,O14,Q14,S14,U14,W14,Y14)</f>
        <v>#DIV/0!</v>
      </c>
      <c r="AD14" s="456" t="e">
        <f t="shared" si="18"/>
        <v>#DIV/0!</v>
      </c>
    </row>
    <row r="15" spans="1:30" outlineLevel="1">
      <c r="B15" s="463" t="s">
        <v>223</v>
      </c>
      <c r="C15" s="464"/>
      <c r="D15" s="465"/>
      <c r="E15" s="466"/>
      <c r="F15" s="462"/>
      <c r="G15" s="464"/>
      <c r="H15" s="462"/>
      <c r="I15" s="464"/>
      <c r="J15" s="462"/>
      <c r="K15" s="464"/>
      <c r="L15" s="461"/>
      <c r="M15" s="464"/>
      <c r="N15" s="462"/>
      <c r="O15" s="464"/>
      <c r="P15" s="461"/>
      <c r="Q15" s="464"/>
      <c r="R15" s="462"/>
      <c r="S15" s="464"/>
      <c r="T15" s="461"/>
      <c r="U15" s="464"/>
      <c r="V15" s="462"/>
      <c r="W15" s="464"/>
      <c r="X15" s="462"/>
      <c r="Y15" s="464"/>
      <c r="Z15" s="462"/>
      <c r="AA15" s="467">
        <f t="shared" ref="AA15:AB15" si="19">SUM(C15+E15+G15+I15+K15+M15+O15+Q15+S15+U15+W15+Y15)</f>
        <v>0</v>
      </c>
      <c r="AB15" s="468">
        <f t="shared" si="19"/>
        <v>0</v>
      </c>
      <c r="AC15" s="469" t="e">
        <f t="shared" ref="AC15:AD15" si="20">AVERAGE(C15,E15,G15,I15,K15,M15,O15,Q15,S15,U15,W15,Y15)</f>
        <v>#DIV/0!</v>
      </c>
      <c r="AD15" s="470" t="e">
        <f t="shared" si="20"/>
        <v>#DIV/0!</v>
      </c>
    </row>
    <row r="16" spans="1:30">
      <c r="B16" s="471" t="s">
        <v>26</v>
      </c>
      <c r="C16" s="472">
        <f t="shared" ref="C16:AB16" si="21">SUM(C5:C15)</f>
        <v>0</v>
      </c>
      <c r="D16" s="473">
        <f t="shared" si="21"/>
        <v>0</v>
      </c>
      <c r="E16" s="472">
        <f t="shared" si="21"/>
        <v>0</v>
      </c>
      <c r="F16" s="472">
        <f t="shared" si="21"/>
        <v>0</v>
      </c>
      <c r="G16" s="472">
        <f t="shared" si="21"/>
        <v>0</v>
      </c>
      <c r="H16" s="473">
        <f t="shared" si="21"/>
        <v>0</v>
      </c>
      <c r="I16" s="472">
        <f t="shared" si="21"/>
        <v>0</v>
      </c>
      <c r="J16" s="473">
        <f t="shared" si="21"/>
        <v>0</v>
      </c>
      <c r="K16" s="472">
        <f t="shared" si="21"/>
        <v>0</v>
      </c>
      <c r="L16" s="472">
        <f t="shared" si="21"/>
        <v>0</v>
      </c>
      <c r="M16" s="472">
        <f t="shared" si="21"/>
        <v>0</v>
      </c>
      <c r="N16" s="473">
        <f t="shared" si="21"/>
        <v>0</v>
      </c>
      <c r="O16" s="472">
        <f t="shared" si="21"/>
        <v>0</v>
      </c>
      <c r="P16" s="472">
        <f t="shared" si="21"/>
        <v>0</v>
      </c>
      <c r="Q16" s="472">
        <f t="shared" si="21"/>
        <v>0</v>
      </c>
      <c r="R16" s="473">
        <f t="shared" si="21"/>
        <v>0</v>
      </c>
      <c r="S16" s="472">
        <f t="shared" si="21"/>
        <v>0</v>
      </c>
      <c r="T16" s="472">
        <f t="shared" si="21"/>
        <v>0</v>
      </c>
      <c r="U16" s="472">
        <f t="shared" si="21"/>
        <v>0</v>
      </c>
      <c r="V16" s="473">
        <f t="shared" si="21"/>
        <v>0</v>
      </c>
      <c r="W16" s="472">
        <f t="shared" si="21"/>
        <v>0</v>
      </c>
      <c r="X16" s="472">
        <f t="shared" si="21"/>
        <v>0</v>
      </c>
      <c r="Y16" s="472">
        <f t="shared" si="21"/>
        <v>0</v>
      </c>
      <c r="Z16" s="473">
        <f t="shared" si="21"/>
        <v>0</v>
      </c>
      <c r="AA16" s="472">
        <f t="shared" si="21"/>
        <v>0</v>
      </c>
      <c r="AB16" s="472">
        <f t="shared" si="21"/>
        <v>0</v>
      </c>
      <c r="AC16" s="474">
        <f t="shared" ref="AC16:AD16" si="22">AVERAGE(C16,E16,G16,I16,K16,M16,O16,Q16,S16,U16,W16,Y16)</f>
        <v>0</v>
      </c>
      <c r="AD16" s="475">
        <f t="shared" si="22"/>
        <v>0</v>
      </c>
    </row>
    <row r="17" spans="2:30">
      <c r="B17" s="84" t="s">
        <v>224</v>
      </c>
      <c r="C17" s="799"/>
      <c r="D17" s="678"/>
      <c r="E17" s="678"/>
      <c r="F17" s="678"/>
      <c r="G17" s="678"/>
      <c r="H17" s="678"/>
      <c r="I17" s="678"/>
      <c r="J17" s="678"/>
      <c r="K17" s="678"/>
      <c r="L17" s="678"/>
      <c r="M17" s="678"/>
      <c r="N17" s="678"/>
      <c r="O17" s="678"/>
      <c r="P17" s="678"/>
      <c r="Q17" s="678"/>
      <c r="R17" s="678"/>
      <c r="S17" s="678"/>
      <c r="T17" s="678"/>
      <c r="U17" s="678"/>
      <c r="V17" s="678"/>
      <c r="W17" s="678"/>
      <c r="X17" s="678"/>
      <c r="Y17" s="678"/>
      <c r="Z17" s="678"/>
      <c r="AA17" s="678"/>
      <c r="AB17" s="678"/>
      <c r="AC17" s="678"/>
      <c r="AD17" s="679"/>
    </row>
    <row r="18" spans="2:30" outlineLevel="1">
      <c r="B18" s="57" t="s">
        <v>225</v>
      </c>
      <c r="C18" s="444"/>
      <c r="D18" s="445"/>
      <c r="E18" s="444"/>
      <c r="F18" s="445"/>
      <c r="G18" s="444"/>
      <c r="H18" s="445"/>
      <c r="I18" s="444"/>
      <c r="J18" s="445"/>
      <c r="K18" s="444"/>
      <c r="L18" s="445"/>
      <c r="M18" s="444"/>
      <c r="N18" s="445"/>
      <c r="O18" s="444"/>
      <c r="P18" s="445"/>
      <c r="Q18" s="444"/>
      <c r="R18" s="445"/>
      <c r="S18" s="444"/>
      <c r="T18" s="445"/>
      <c r="U18" s="444"/>
      <c r="V18" s="445"/>
      <c r="W18" s="444"/>
      <c r="X18" s="445"/>
      <c r="Y18" s="444"/>
      <c r="Z18" s="445"/>
      <c r="AA18" s="448">
        <f t="shared" ref="AA18:AB18" si="23">SUM(C18+E18+G18+I18+K18+M18+O18+Q18+S18+U18+W18+Y18)</f>
        <v>0</v>
      </c>
      <c r="AB18" s="476">
        <f t="shared" si="23"/>
        <v>0</v>
      </c>
      <c r="AC18" s="448" t="e">
        <f t="shared" ref="AC18:AD18" si="24">AVERAGE(C18,E18,G18,I18,K18,M18,O18,Q18,S18,U18,W18,Y18)</f>
        <v>#DIV/0!</v>
      </c>
      <c r="AD18" s="449" t="e">
        <f t="shared" si="24"/>
        <v>#DIV/0!</v>
      </c>
    </row>
    <row r="19" spans="2:30" outlineLevel="1">
      <c r="B19" s="62" t="s">
        <v>226</v>
      </c>
      <c r="C19" s="477"/>
      <c r="D19" s="457"/>
      <c r="E19" s="477"/>
      <c r="F19" s="457"/>
      <c r="G19" s="477"/>
      <c r="H19" s="457"/>
      <c r="I19" s="477"/>
      <c r="J19" s="457"/>
      <c r="K19" s="477"/>
      <c r="L19" s="457"/>
      <c r="M19" s="477"/>
      <c r="N19" s="457"/>
      <c r="O19" s="477"/>
      <c r="P19" s="457"/>
      <c r="Q19" s="477"/>
      <c r="R19" s="457"/>
      <c r="S19" s="477"/>
      <c r="T19" s="457"/>
      <c r="U19" s="477"/>
      <c r="V19" s="457"/>
      <c r="W19" s="477"/>
      <c r="X19" s="457"/>
      <c r="Y19" s="477"/>
      <c r="Z19" s="457"/>
      <c r="AA19" s="455">
        <f t="shared" ref="AA19:AB19" si="25">SUM(C19+E19+G19+I19+K19+M19+O19+Q19+S19+U19+W19+Y19)</f>
        <v>0</v>
      </c>
      <c r="AB19" s="478">
        <f t="shared" si="25"/>
        <v>0</v>
      </c>
      <c r="AC19" s="455" t="e">
        <f t="shared" ref="AC19:AD19" si="26">AVERAGE(C19,E19,G19,I19,K19,M19,O19,Q19,S19,U19,W19,Y19)</f>
        <v>#DIV/0!</v>
      </c>
      <c r="AD19" s="456" t="e">
        <f t="shared" si="26"/>
        <v>#DIV/0!</v>
      </c>
    </row>
    <row r="20" spans="2:30" outlineLevel="1">
      <c r="B20" s="479" t="s">
        <v>227</v>
      </c>
      <c r="C20" s="477"/>
      <c r="D20" s="457"/>
      <c r="E20" s="477"/>
      <c r="F20" s="457"/>
      <c r="G20" s="477"/>
      <c r="H20" s="457"/>
      <c r="I20" s="477"/>
      <c r="J20" s="457"/>
      <c r="K20" s="477"/>
      <c r="L20" s="457"/>
      <c r="M20" s="477"/>
      <c r="N20" s="457"/>
      <c r="O20" s="477"/>
      <c r="P20" s="457"/>
      <c r="Q20" s="477"/>
      <c r="R20" s="457"/>
      <c r="S20" s="477"/>
      <c r="T20" s="457"/>
      <c r="U20" s="477"/>
      <c r="V20" s="457"/>
      <c r="W20" s="477"/>
      <c r="X20" s="457"/>
      <c r="Y20" s="477"/>
      <c r="Z20" s="457"/>
      <c r="AA20" s="455">
        <f t="shared" ref="AA20:AB20" si="27">SUM(C20+E20+G20+I20+K20+M20+O20+Q20+S20+U20+W20+Y20)</f>
        <v>0</v>
      </c>
      <c r="AB20" s="478">
        <f t="shared" si="27"/>
        <v>0</v>
      </c>
      <c r="AC20" s="455" t="e">
        <f t="shared" ref="AC20:AD20" si="28">AVERAGE(C20,E20,G20,I20,K20,M20,O20,Q20,S20,U20,W20,Y20)</f>
        <v>#DIV/0!</v>
      </c>
      <c r="AD20" s="456" t="e">
        <f t="shared" si="28"/>
        <v>#DIV/0!</v>
      </c>
    </row>
    <row r="21" spans="2:30" ht="15.75" customHeight="1" outlineLevel="1">
      <c r="B21" s="479" t="s">
        <v>228</v>
      </c>
      <c r="C21" s="477"/>
      <c r="D21" s="457"/>
      <c r="E21" s="477"/>
      <c r="F21" s="457"/>
      <c r="G21" s="477"/>
      <c r="H21" s="457"/>
      <c r="I21" s="477"/>
      <c r="J21" s="457"/>
      <c r="K21" s="477"/>
      <c r="L21" s="457"/>
      <c r="M21" s="477"/>
      <c r="N21" s="457"/>
      <c r="O21" s="477"/>
      <c r="P21" s="457"/>
      <c r="Q21" s="477"/>
      <c r="R21" s="457"/>
      <c r="S21" s="477"/>
      <c r="T21" s="457"/>
      <c r="U21" s="477"/>
      <c r="V21" s="457"/>
      <c r="W21" s="477"/>
      <c r="X21" s="457"/>
      <c r="Y21" s="477"/>
      <c r="Z21" s="457"/>
      <c r="AA21" s="455">
        <f t="shared" ref="AA21:AB21" si="29">SUM(C21+E21+G21+I21+K21+M21+O21+Q21+S21+U21+W21+Y21)</f>
        <v>0</v>
      </c>
      <c r="AB21" s="478">
        <f t="shared" si="29"/>
        <v>0</v>
      </c>
      <c r="AC21" s="455" t="e">
        <f t="shared" ref="AC21:AD21" si="30">AVERAGE(C21,E21,G21,I21,K21,M21,O21,Q21,S21,U21,W21,Y21)</f>
        <v>#DIV/0!</v>
      </c>
      <c r="AD21" s="456" t="e">
        <f t="shared" si="30"/>
        <v>#DIV/0!</v>
      </c>
    </row>
    <row r="22" spans="2:30" ht="15.75" customHeight="1" outlineLevel="1">
      <c r="B22" s="480" t="s">
        <v>229</v>
      </c>
      <c r="C22" s="481"/>
      <c r="D22" s="482"/>
      <c r="E22" s="481"/>
      <c r="F22" s="482"/>
      <c r="G22" s="481"/>
      <c r="H22" s="482"/>
      <c r="I22" s="481"/>
      <c r="J22" s="482"/>
      <c r="K22" s="481"/>
      <c r="L22" s="482"/>
      <c r="M22" s="481"/>
      <c r="N22" s="482"/>
      <c r="O22" s="481"/>
      <c r="P22" s="482"/>
      <c r="Q22" s="481"/>
      <c r="R22" s="482"/>
      <c r="S22" s="481"/>
      <c r="T22" s="482"/>
      <c r="U22" s="481"/>
      <c r="V22" s="482"/>
      <c r="W22" s="481"/>
      <c r="X22" s="482"/>
      <c r="Y22" s="481"/>
      <c r="Z22" s="482"/>
      <c r="AA22" s="455">
        <f t="shared" ref="AA22:AB22" si="31">SUM(C22+E22+G22+I22+K22+M22+O22+Q22+S22+U22+W22+Y22)</f>
        <v>0</v>
      </c>
      <c r="AB22" s="478">
        <f t="shared" si="31"/>
        <v>0</v>
      </c>
      <c r="AC22" s="469" t="e">
        <f t="shared" ref="AC22:AD22" si="32">AVERAGE(C22,E22,G22,I22,K22,M22,O22,Q22,S22,U22,W22,Y22)</f>
        <v>#DIV/0!</v>
      </c>
      <c r="AD22" s="470" t="e">
        <f t="shared" si="32"/>
        <v>#DIV/0!</v>
      </c>
    </row>
    <row r="23" spans="2:30" ht="15.75" customHeight="1">
      <c r="B23" s="471" t="s">
        <v>26</v>
      </c>
      <c r="C23" s="483">
        <f t="shared" ref="C23:AB23" si="33">SUM(C18:C22)</f>
        <v>0</v>
      </c>
      <c r="D23" s="483">
        <f t="shared" si="33"/>
        <v>0</v>
      </c>
      <c r="E23" s="483">
        <f t="shared" si="33"/>
        <v>0</v>
      </c>
      <c r="F23" s="483">
        <f t="shared" si="33"/>
        <v>0</v>
      </c>
      <c r="G23" s="483">
        <f t="shared" si="33"/>
        <v>0</v>
      </c>
      <c r="H23" s="483">
        <f t="shared" si="33"/>
        <v>0</v>
      </c>
      <c r="I23" s="483">
        <f t="shared" si="33"/>
        <v>0</v>
      </c>
      <c r="J23" s="483">
        <f t="shared" si="33"/>
        <v>0</v>
      </c>
      <c r="K23" s="483">
        <f t="shared" si="33"/>
        <v>0</v>
      </c>
      <c r="L23" s="483">
        <f t="shared" si="33"/>
        <v>0</v>
      </c>
      <c r="M23" s="483">
        <f t="shared" si="33"/>
        <v>0</v>
      </c>
      <c r="N23" s="483">
        <f t="shared" si="33"/>
        <v>0</v>
      </c>
      <c r="O23" s="483">
        <f t="shared" si="33"/>
        <v>0</v>
      </c>
      <c r="P23" s="483">
        <f t="shared" si="33"/>
        <v>0</v>
      </c>
      <c r="Q23" s="483">
        <f t="shared" si="33"/>
        <v>0</v>
      </c>
      <c r="R23" s="483">
        <f t="shared" si="33"/>
        <v>0</v>
      </c>
      <c r="S23" s="483">
        <f t="shared" si="33"/>
        <v>0</v>
      </c>
      <c r="T23" s="483">
        <f t="shared" si="33"/>
        <v>0</v>
      </c>
      <c r="U23" s="483">
        <f t="shared" si="33"/>
        <v>0</v>
      </c>
      <c r="V23" s="483">
        <f t="shared" si="33"/>
        <v>0</v>
      </c>
      <c r="W23" s="483">
        <f t="shared" si="33"/>
        <v>0</v>
      </c>
      <c r="X23" s="483">
        <f t="shared" si="33"/>
        <v>0</v>
      </c>
      <c r="Y23" s="483">
        <f t="shared" si="33"/>
        <v>0</v>
      </c>
      <c r="Z23" s="483">
        <f t="shared" si="33"/>
        <v>0</v>
      </c>
      <c r="AA23" s="472">
        <f t="shared" si="33"/>
        <v>0</v>
      </c>
      <c r="AB23" s="472">
        <f t="shared" si="33"/>
        <v>0</v>
      </c>
      <c r="AC23" s="484">
        <f t="shared" ref="AC23:AD23" si="34">AVERAGE(C23,E23,G23,I23,K23,M23,O23,Q23,S23,U23,W23,Y23)</f>
        <v>0</v>
      </c>
      <c r="AD23" s="485">
        <f t="shared" si="34"/>
        <v>0</v>
      </c>
    </row>
    <row r="24" spans="2:30" ht="15.75" customHeight="1">
      <c r="B24" s="84" t="s">
        <v>230</v>
      </c>
      <c r="C24" s="486">
        <f t="shared" ref="C24:AB24" si="35">C23+C16</f>
        <v>0</v>
      </c>
      <c r="D24" s="486">
        <f t="shared" si="35"/>
        <v>0</v>
      </c>
      <c r="E24" s="486">
        <f t="shared" si="35"/>
        <v>0</v>
      </c>
      <c r="F24" s="486">
        <f t="shared" si="35"/>
        <v>0</v>
      </c>
      <c r="G24" s="486">
        <f t="shared" si="35"/>
        <v>0</v>
      </c>
      <c r="H24" s="486">
        <f t="shared" si="35"/>
        <v>0</v>
      </c>
      <c r="I24" s="486">
        <f t="shared" si="35"/>
        <v>0</v>
      </c>
      <c r="J24" s="486">
        <f t="shared" si="35"/>
        <v>0</v>
      </c>
      <c r="K24" s="486">
        <f t="shared" si="35"/>
        <v>0</v>
      </c>
      <c r="L24" s="486">
        <f t="shared" si="35"/>
        <v>0</v>
      </c>
      <c r="M24" s="486">
        <f t="shared" si="35"/>
        <v>0</v>
      </c>
      <c r="N24" s="486">
        <f t="shared" si="35"/>
        <v>0</v>
      </c>
      <c r="O24" s="486">
        <f t="shared" si="35"/>
        <v>0</v>
      </c>
      <c r="P24" s="486">
        <f t="shared" si="35"/>
        <v>0</v>
      </c>
      <c r="Q24" s="486">
        <f t="shared" si="35"/>
        <v>0</v>
      </c>
      <c r="R24" s="486">
        <f t="shared" si="35"/>
        <v>0</v>
      </c>
      <c r="S24" s="486">
        <f t="shared" si="35"/>
        <v>0</v>
      </c>
      <c r="T24" s="486">
        <f t="shared" si="35"/>
        <v>0</v>
      </c>
      <c r="U24" s="486">
        <f t="shared" si="35"/>
        <v>0</v>
      </c>
      <c r="V24" s="486">
        <f t="shared" si="35"/>
        <v>0</v>
      </c>
      <c r="W24" s="486">
        <f t="shared" si="35"/>
        <v>0</v>
      </c>
      <c r="X24" s="486">
        <f t="shared" si="35"/>
        <v>0</v>
      </c>
      <c r="Y24" s="486">
        <f t="shared" si="35"/>
        <v>0</v>
      </c>
      <c r="Z24" s="486">
        <f t="shared" si="35"/>
        <v>0</v>
      </c>
      <c r="AA24" s="486">
        <f t="shared" si="35"/>
        <v>0</v>
      </c>
      <c r="AB24" s="486">
        <f t="shared" si="35"/>
        <v>0</v>
      </c>
      <c r="AC24" s="472">
        <f t="shared" ref="AC24:AD24" si="36">AVERAGE(C24,E24,G24,I24,K24,M24,O24,Q24,S24,U24,W24,Y24)</f>
        <v>0</v>
      </c>
      <c r="AD24" s="487">
        <f t="shared" si="36"/>
        <v>0</v>
      </c>
    </row>
    <row r="25" spans="2:30" ht="15.75" customHeight="1">
      <c r="B25" s="488" t="s">
        <v>231</v>
      </c>
      <c r="C25" s="489"/>
      <c r="D25" s="489"/>
      <c r="E25" s="489"/>
      <c r="F25" s="490" t="e">
        <f>(F24-D24)/D24</f>
        <v>#DIV/0!</v>
      </c>
      <c r="G25" s="489"/>
      <c r="H25" s="490" t="e">
        <f>(H24-F24)/F24</f>
        <v>#DIV/0!</v>
      </c>
      <c r="I25" s="489"/>
      <c r="J25" s="490" t="e">
        <f>(J24-H24)/H24</f>
        <v>#DIV/0!</v>
      </c>
      <c r="K25" s="489"/>
      <c r="L25" s="490" t="e">
        <f>(L24-J24)/J24</f>
        <v>#DIV/0!</v>
      </c>
      <c r="M25" s="489"/>
      <c r="N25" s="490" t="e">
        <f>(N24-L24)/L24</f>
        <v>#DIV/0!</v>
      </c>
      <c r="O25" s="489"/>
      <c r="P25" s="490" t="e">
        <f>(P24-N24)/N24</f>
        <v>#DIV/0!</v>
      </c>
      <c r="Q25" s="489"/>
      <c r="R25" s="490" t="e">
        <f>(R24-P24)/P24</f>
        <v>#DIV/0!</v>
      </c>
      <c r="S25" s="489"/>
      <c r="T25" s="490" t="e">
        <f>(T24-R24)/R24</f>
        <v>#DIV/0!</v>
      </c>
      <c r="U25" s="489"/>
      <c r="V25" s="490" t="e">
        <f>(V24-T24)/T24</f>
        <v>#DIV/0!</v>
      </c>
      <c r="W25" s="489"/>
      <c r="X25" s="490" t="e">
        <f>(X24-V24)/V24</f>
        <v>#DIV/0!</v>
      </c>
      <c r="Y25" s="489"/>
      <c r="Z25" s="490" t="e">
        <f>(Z24-X24)/X24</f>
        <v>#DIV/0!</v>
      </c>
      <c r="AA25" s="792"/>
      <c r="AB25" s="793"/>
    </row>
    <row r="26" spans="2:30" ht="15.75" customHeight="1">
      <c r="B26" s="27"/>
      <c r="C26" s="46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2"/>
    </row>
    <row r="27" spans="2:30" ht="15.75" customHeight="1">
      <c r="B27" s="27"/>
      <c r="C27" s="46" t="s">
        <v>8</v>
      </c>
      <c r="D27" s="46" t="s">
        <v>9</v>
      </c>
      <c r="E27" s="93" t="s">
        <v>10</v>
      </c>
      <c r="F27" s="93" t="s">
        <v>11</v>
      </c>
      <c r="G27" s="93" t="s">
        <v>12</v>
      </c>
      <c r="H27" s="93" t="s">
        <v>13</v>
      </c>
      <c r="I27" s="93" t="s">
        <v>14</v>
      </c>
      <c r="J27" s="93" t="s">
        <v>15</v>
      </c>
      <c r="K27" s="93" t="s">
        <v>16</v>
      </c>
      <c r="L27" s="93" t="s">
        <v>17</v>
      </c>
      <c r="M27" s="93" t="s">
        <v>18</v>
      </c>
      <c r="N27" s="93" t="s">
        <v>19</v>
      </c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2"/>
    </row>
    <row r="28" spans="2:30" ht="15.75" customHeight="1">
      <c r="B28" s="27" t="s">
        <v>232</v>
      </c>
      <c r="C28" s="46">
        <f>C24</f>
        <v>0</v>
      </c>
      <c r="D28" s="93">
        <f>E24</f>
        <v>0</v>
      </c>
      <c r="E28" s="93">
        <f>G24</f>
        <v>0</v>
      </c>
      <c r="F28" s="93">
        <f>I24</f>
        <v>0</v>
      </c>
      <c r="G28" s="93">
        <f>K24</f>
        <v>0</v>
      </c>
      <c r="H28" s="93">
        <f>M24</f>
        <v>0</v>
      </c>
      <c r="I28" s="93">
        <f>O24</f>
        <v>0</v>
      </c>
      <c r="J28" s="93">
        <f>Q24</f>
        <v>0</v>
      </c>
      <c r="K28" s="93">
        <f>S24</f>
        <v>0</v>
      </c>
      <c r="L28" s="93">
        <f>U24</f>
        <v>0</v>
      </c>
      <c r="M28" s="93">
        <f>W24</f>
        <v>0</v>
      </c>
      <c r="N28" s="93">
        <f>Y24</f>
        <v>0</v>
      </c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2"/>
    </row>
    <row r="29" spans="2:30" ht="15.75" customHeight="1">
      <c r="B29" s="27" t="s">
        <v>210</v>
      </c>
      <c r="C29" s="46">
        <f>D24</f>
        <v>0</v>
      </c>
      <c r="D29" s="93">
        <f>F24</f>
        <v>0</v>
      </c>
      <c r="E29" s="93">
        <f>H24</f>
        <v>0</v>
      </c>
      <c r="F29" s="93">
        <f>J24</f>
        <v>0</v>
      </c>
      <c r="G29" s="93">
        <f>L24</f>
        <v>0</v>
      </c>
      <c r="H29" s="93">
        <f>N24</f>
        <v>0</v>
      </c>
      <c r="I29" s="93">
        <f>P24</f>
        <v>0</v>
      </c>
      <c r="J29" s="93">
        <f>R24</f>
        <v>0</v>
      </c>
      <c r="K29" s="93">
        <f>T24</f>
        <v>0</v>
      </c>
      <c r="L29" s="93">
        <f>V24</f>
        <v>0</v>
      </c>
      <c r="M29" s="93">
        <f>X24</f>
        <v>0</v>
      </c>
      <c r="N29" s="93">
        <f>Z24</f>
        <v>0</v>
      </c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2"/>
    </row>
    <row r="30" spans="2:30" ht="15.75" customHeight="1">
      <c r="B30" s="27"/>
      <c r="C30" s="46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2"/>
    </row>
    <row r="31" spans="2:30" ht="15.75" customHeight="1">
      <c r="B31" s="27"/>
      <c r="C31" s="46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2"/>
    </row>
    <row r="32" spans="2:30" ht="15.75" customHeight="1">
      <c r="B32" s="27"/>
      <c r="C32" s="46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2"/>
    </row>
    <row r="33" spans="2:28" ht="15.75" customHeight="1">
      <c r="B33" s="27"/>
      <c r="C33" s="46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2"/>
    </row>
    <row r="34" spans="2:28" ht="15.75" customHeight="1">
      <c r="B34" s="27"/>
      <c r="C34" s="46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2"/>
    </row>
    <row r="35" spans="2:28" ht="15.75" customHeight="1">
      <c r="B35" s="27"/>
      <c r="C35" s="46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2"/>
    </row>
    <row r="36" spans="2:28" ht="15.75" customHeight="1">
      <c r="B36" s="27"/>
      <c r="C36" s="46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2"/>
    </row>
    <row r="37" spans="2:28" ht="15.75" customHeight="1">
      <c r="B37" s="27"/>
      <c r="C37" s="46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2"/>
    </row>
    <row r="38" spans="2:28" ht="15.75" customHeight="1">
      <c r="B38" s="27"/>
      <c r="C38" s="46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2"/>
    </row>
    <row r="39" spans="2:28" ht="15.75" customHeight="1">
      <c r="B39" s="27"/>
      <c r="C39" s="46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2"/>
    </row>
    <row r="40" spans="2:28" ht="15.75" customHeight="1">
      <c r="B40" s="27"/>
      <c r="C40" s="46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2"/>
    </row>
    <row r="41" spans="2:28" ht="15.75" customHeight="1">
      <c r="B41" s="27"/>
      <c r="C41" s="46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2"/>
    </row>
    <row r="42" spans="2:28" ht="15.75" customHeight="1">
      <c r="B42" s="27"/>
      <c r="C42" s="46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2"/>
    </row>
    <row r="43" spans="2:28" ht="15.75" customHeight="1">
      <c r="B43" s="27"/>
      <c r="C43" s="46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2"/>
    </row>
    <row r="44" spans="2:28" ht="15.75" customHeight="1">
      <c r="B44" s="27"/>
      <c r="C44" s="46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2"/>
    </row>
    <row r="45" spans="2:28" ht="15.75" customHeight="1">
      <c r="B45" s="27"/>
      <c r="C45" s="46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2"/>
    </row>
    <row r="46" spans="2:28" ht="15.75" customHeight="1">
      <c r="B46" s="27"/>
      <c r="C46" s="46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2"/>
    </row>
    <row r="47" spans="2:28" ht="15.75" customHeight="1">
      <c r="C47" s="45"/>
      <c r="D47" s="28"/>
      <c r="E47" s="28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2:28" ht="15.75" customHeight="1">
      <c r="B48" s="794" t="s">
        <v>233</v>
      </c>
      <c r="C48" s="676"/>
      <c r="D48" s="676"/>
      <c r="E48" s="676"/>
      <c r="F48" s="676"/>
      <c r="G48" s="676"/>
      <c r="H48" s="676"/>
      <c r="I48" s="676"/>
      <c r="J48" s="676"/>
      <c r="K48" s="676"/>
      <c r="L48" s="676"/>
      <c r="M48" s="676"/>
      <c r="N48" s="676"/>
      <c r="O48" s="676"/>
      <c r="P48" s="676"/>
      <c r="Q48" s="676"/>
      <c r="R48" s="676"/>
      <c r="S48" s="676"/>
      <c r="T48" s="676"/>
      <c r="U48" s="676"/>
      <c r="V48" s="676"/>
      <c r="W48" s="676"/>
      <c r="X48" s="676"/>
      <c r="Y48" s="676"/>
      <c r="Z48" s="676"/>
      <c r="AA48" s="676"/>
      <c r="AB48" s="675"/>
    </row>
    <row r="49" spans="1:30" ht="15.75" customHeight="1">
      <c r="B49" s="438"/>
      <c r="C49" s="795" t="s">
        <v>8</v>
      </c>
      <c r="D49" s="766"/>
      <c r="E49" s="795" t="s">
        <v>9</v>
      </c>
      <c r="F49" s="675"/>
      <c r="G49" s="791" t="s">
        <v>10</v>
      </c>
      <c r="H49" s="766"/>
      <c r="I49" s="795" t="s">
        <v>11</v>
      </c>
      <c r="J49" s="675"/>
      <c r="K49" s="795" t="s">
        <v>12</v>
      </c>
      <c r="L49" s="766"/>
      <c r="M49" s="795" t="s">
        <v>13</v>
      </c>
      <c r="N49" s="675"/>
      <c r="O49" s="795" t="s">
        <v>14</v>
      </c>
      <c r="P49" s="675"/>
      <c r="Q49" s="791" t="s">
        <v>15</v>
      </c>
      <c r="R49" s="793"/>
      <c r="S49" s="795" t="s">
        <v>16</v>
      </c>
      <c r="T49" s="766"/>
      <c r="U49" s="795" t="s">
        <v>17</v>
      </c>
      <c r="V49" s="675"/>
      <c r="W49" s="795" t="s">
        <v>18</v>
      </c>
      <c r="X49" s="675"/>
      <c r="Y49" s="791" t="s">
        <v>19</v>
      </c>
      <c r="Z49" s="675"/>
      <c r="AA49" s="796" t="s">
        <v>26</v>
      </c>
      <c r="AB49" s="679"/>
    </row>
    <row r="50" spans="1:30" ht="15.75" customHeight="1">
      <c r="A50" s="27"/>
      <c r="B50" s="491" t="s">
        <v>234</v>
      </c>
      <c r="C50" s="441" t="s">
        <v>209</v>
      </c>
      <c r="D50" s="440" t="s">
        <v>210</v>
      </c>
      <c r="E50" s="440" t="s">
        <v>209</v>
      </c>
      <c r="F50" s="440" t="s">
        <v>210</v>
      </c>
      <c r="G50" s="440" t="s">
        <v>209</v>
      </c>
      <c r="H50" s="440" t="s">
        <v>210</v>
      </c>
      <c r="I50" s="440" t="s">
        <v>209</v>
      </c>
      <c r="J50" s="440" t="s">
        <v>210</v>
      </c>
      <c r="K50" s="440" t="s">
        <v>209</v>
      </c>
      <c r="L50" s="440" t="s">
        <v>210</v>
      </c>
      <c r="M50" s="440" t="s">
        <v>209</v>
      </c>
      <c r="N50" s="440" t="s">
        <v>210</v>
      </c>
      <c r="O50" s="440" t="s">
        <v>209</v>
      </c>
      <c r="P50" s="440" t="s">
        <v>210</v>
      </c>
      <c r="Q50" s="440" t="s">
        <v>209</v>
      </c>
      <c r="R50" s="440" t="s">
        <v>210</v>
      </c>
      <c r="S50" s="440" t="s">
        <v>209</v>
      </c>
      <c r="T50" s="442" t="s">
        <v>210</v>
      </c>
      <c r="U50" s="440" t="s">
        <v>209</v>
      </c>
      <c r="V50" s="442" t="s">
        <v>210</v>
      </c>
      <c r="W50" s="440" t="s">
        <v>209</v>
      </c>
      <c r="X50" s="442" t="s">
        <v>210</v>
      </c>
      <c r="Y50" s="440" t="s">
        <v>209</v>
      </c>
      <c r="Z50" s="442" t="s">
        <v>210</v>
      </c>
      <c r="AA50" s="440" t="s">
        <v>209</v>
      </c>
      <c r="AB50" s="440" t="s">
        <v>210</v>
      </c>
      <c r="AC50" s="27"/>
      <c r="AD50" s="27"/>
    </row>
    <row r="51" spans="1:30" ht="15.75" customHeight="1">
      <c r="B51" s="492" t="s">
        <v>235</v>
      </c>
      <c r="C51" s="493">
        <f t="shared" ref="C51:Z51" si="37">SUM(C52:C67)</f>
        <v>0</v>
      </c>
      <c r="D51" s="494">
        <f t="shared" si="37"/>
        <v>0</v>
      </c>
      <c r="E51" s="493">
        <f t="shared" si="37"/>
        <v>0</v>
      </c>
      <c r="F51" s="494">
        <f t="shared" si="37"/>
        <v>0</v>
      </c>
      <c r="G51" s="493">
        <f t="shared" si="37"/>
        <v>0</v>
      </c>
      <c r="H51" s="495">
        <f t="shared" si="37"/>
        <v>0</v>
      </c>
      <c r="I51" s="493">
        <f t="shared" si="37"/>
        <v>0</v>
      </c>
      <c r="J51" s="495">
        <f t="shared" si="37"/>
        <v>0</v>
      </c>
      <c r="K51" s="493">
        <f t="shared" si="37"/>
        <v>0</v>
      </c>
      <c r="L51" s="495">
        <f t="shared" si="37"/>
        <v>0</v>
      </c>
      <c r="M51" s="493">
        <f t="shared" si="37"/>
        <v>0</v>
      </c>
      <c r="N51" s="495">
        <f t="shared" si="37"/>
        <v>0</v>
      </c>
      <c r="O51" s="493">
        <f t="shared" si="37"/>
        <v>0</v>
      </c>
      <c r="P51" s="495">
        <f t="shared" si="37"/>
        <v>0</v>
      </c>
      <c r="Q51" s="493">
        <f t="shared" si="37"/>
        <v>0</v>
      </c>
      <c r="R51" s="495">
        <f t="shared" si="37"/>
        <v>0</v>
      </c>
      <c r="S51" s="493">
        <f t="shared" si="37"/>
        <v>0</v>
      </c>
      <c r="T51" s="495">
        <f t="shared" si="37"/>
        <v>0</v>
      </c>
      <c r="U51" s="493">
        <f t="shared" si="37"/>
        <v>0</v>
      </c>
      <c r="V51" s="495">
        <f t="shared" si="37"/>
        <v>0</v>
      </c>
      <c r="W51" s="493">
        <f t="shared" si="37"/>
        <v>0</v>
      </c>
      <c r="X51" s="495">
        <f t="shared" si="37"/>
        <v>0</v>
      </c>
      <c r="Y51" s="493">
        <f t="shared" si="37"/>
        <v>0</v>
      </c>
      <c r="Z51" s="496">
        <f t="shared" si="37"/>
        <v>0</v>
      </c>
      <c r="AA51" s="497">
        <f t="shared" ref="AA51:AB51" si="38">C51+E51+G51+I51+K51+M51+O51+Q51+S51+U51+W51+Y51</f>
        <v>0</v>
      </c>
      <c r="AB51" s="498">
        <f t="shared" si="38"/>
        <v>0</v>
      </c>
    </row>
    <row r="52" spans="1:30" ht="15.75" customHeight="1" outlineLevel="1">
      <c r="B52" s="499" t="s">
        <v>236</v>
      </c>
      <c r="C52" s="500"/>
      <c r="D52" s="500"/>
      <c r="E52" s="500"/>
      <c r="F52" s="500"/>
      <c r="G52" s="500"/>
      <c r="H52" s="500"/>
      <c r="I52" s="500"/>
      <c r="J52" s="500"/>
      <c r="K52" s="500"/>
      <c r="L52" s="500"/>
      <c r="M52" s="500"/>
      <c r="N52" s="500"/>
      <c r="O52" s="500"/>
      <c r="P52" s="500"/>
      <c r="Q52" s="500"/>
      <c r="R52" s="500"/>
      <c r="S52" s="500"/>
      <c r="T52" s="500"/>
      <c r="U52" s="500"/>
      <c r="V52" s="500"/>
      <c r="W52" s="500"/>
      <c r="X52" s="500"/>
      <c r="Y52" s="500"/>
      <c r="Z52" s="500"/>
      <c r="AA52" s="501">
        <f t="shared" ref="AA52:AB52" si="39">C52+E52+G52+I52+K52+M52+O52+Q52+S52+U52+W52+Y52</f>
        <v>0</v>
      </c>
      <c r="AB52" s="502">
        <f t="shared" si="39"/>
        <v>0</v>
      </c>
    </row>
    <row r="53" spans="1:30" ht="15.75" customHeight="1" outlineLevel="1">
      <c r="B53" s="503" t="s">
        <v>237</v>
      </c>
      <c r="C53" s="504"/>
      <c r="D53" s="505"/>
      <c r="E53" s="504"/>
      <c r="F53" s="505"/>
      <c r="G53" s="504"/>
      <c r="H53" s="505"/>
      <c r="I53" s="504"/>
      <c r="J53" s="505"/>
      <c r="K53" s="504"/>
      <c r="L53" s="505"/>
      <c r="M53" s="504"/>
      <c r="N53" s="505"/>
      <c r="O53" s="504"/>
      <c r="P53" s="505"/>
      <c r="Q53" s="504"/>
      <c r="R53" s="505"/>
      <c r="S53" s="504"/>
      <c r="T53" s="505"/>
      <c r="U53" s="504"/>
      <c r="V53" s="505"/>
      <c r="W53" s="504"/>
      <c r="X53" s="505"/>
      <c r="Y53" s="504"/>
      <c r="Z53" s="505"/>
      <c r="AA53" s="506">
        <f t="shared" ref="AA53:AB53" si="40">C53+E53+G53+I53+K53+M53+O53+Q53+S53+U53+W53+Y53</f>
        <v>0</v>
      </c>
      <c r="AB53" s="456">
        <f t="shared" si="40"/>
        <v>0</v>
      </c>
    </row>
    <row r="54" spans="1:30" ht="15.75" customHeight="1" outlineLevel="1">
      <c r="B54" s="503" t="s">
        <v>238</v>
      </c>
      <c r="C54" s="507"/>
      <c r="D54" s="457"/>
      <c r="E54" s="507"/>
      <c r="F54" s="457"/>
      <c r="G54" s="507"/>
      <c r="H54" s="457"/>
      <c r="I54" s="507"/>
      <c r="J54" s="457"/>
      <c r="K54" s="507"/>
      <c r="L54" s="457"/>
      <c r="M54" s="507"/>
      <c r="N54" s="457"/>
      <c r="O54" s="507"/>
      <c r="P54" s="457"/>
      <c r="Q54" s="507"/>
      <c r="R54" s="457"/>
      <c r="S54" s="507"/>
      <c r="T54" s="457"/>
      <c r="U54" s="507"/>
      <c r="V54" s="457"/>
      <c r="W54" s="507"/>
      <c r="X54" s="457"/>
      <c r="Y54" s="507"/>
      <c r="Z54" s="457"/>
      <c r="AA54" s="506">
        <f t="shared" ref="AA54:AB54" si="41">C54+E54+G54+I54+K54+M54+O54+Q54+S54+U54+W54+Y54</f>
        <v>0</v>
      </c>
      <c r="AB54" s="456">
        <f t="shared" si="41"/>
        <v>0</v>
      </c>
    </row>
    <row r="55" spans="1:30" ht="15.75" customHeight="1" outlineLevel="1">
      <c r="B55" s="503" t="s">
        <v>239</v>
      </c>
      <c r="C55" s="507"/>
      <c r="D55" s="457"/>
      <c r="E55" s="507"/>
      <c r="F55" s="457"/>
      <c r="G55" s="507"/>
      <c r="H55" s="457"/>
      <c r="I55" s="507"/>
      <c r="J55" s="457"/>
      <c r="K55" s="507"/>
      <c r="L55" s="457"/>
      <c r="M55" s="507"/>
      <c r="N55" s="457"/>
      <c r="O55" s="507"/>
      <c r="P55" s="457"/>
      <c r="Q55" s="507"/>
      <c r="R55" s="457"/>
      <c r="S55" s="507"/>
      <c r="T55" s="457"/>
      <c r="U55" s="507"/>
      <c r="V55" s="457"/>
      <c r="W55" s="507"/>
      <c r="X55" s="457"/>
      <c r="Y55" s="507"/>
      <c r="Z55" s="457"/>
      <c r="AA55" s="506">
        <f t="shared" ref="AA55:AB55" si="42">C55+E55+G55+I55+K55+M55+O55+Q55+S55+U55+W55+Y55</f>
        <v>0</v>
      </c>
      <c r="AB55" s="456">
        <f t="shared" si="42"/>
        <v>0</v>
      </c>
    </row>
    <row r="56" spans="1:30" ht="15.75" customHeight="1" outlineLevel="1">
      <c r="B56" s="503" t="s">
        <v>240</v>
      </c>
      <c r="C56" s="507"/>
      <c r="D56" s="457"/>
      <c r="E56" s="507"/>
      <c r="F56" s="457"/>
      <c r="G56" s="507"/>
      <c r="H56" s="457"/>
      <c r="I56" s="507"/>
      <c r="J56" s="457"/>
      <c r="K56" s="507"/>
      <c r="L56" s="457"/>
      <c r="M56" s="507"/>
      <c r="N56" s="457"/>
      <c r="O56" s="507"/>
      <c r="P56" s="457"/>
      <c r="Q56" s="507"/>
      <c r="R56" s="457"/>
      <c r="S56" s="507"/>
      <c r="T56" s="457"/>
      <c r="U56" s="507"/>
      <c r="V56" s="457"/>
      <c r="W56" s="507"/>
      <c r="X56" s="457"/>
      <c r="Y56" s="507"/>
      <c r="Z56" s="457"/>
      <c r="AA56" s="506">
        <f t="shared" ref="AA56:AB56" si="43">C56+E56+G56+I56+K56+M56+O56+Q56+S56+U56+W56+Y56</f>
        <v>0</v>
      </c>
      <c r="AB56" s="456">
        <f t="shared" si="43"/>
        <v>0</v>
      </c>
    </row>
    <row r="57" spans="1:30" ht="15.75" customHeight="1" outlineLevel="1">
      <c r="B57" s="503" t="s">
        <v>241</v>
      </c>
      <c r="C57" s="507"/>
      <c r="D57" s="457"/>
      <c r="E57" s="507"/>
      <c r="F57" s="457"/>
      <c r="G57" s="507"/>
      <c r="H57" s="457"/>
      <c r="I57" s="507"/>
      <c r="J57" s="457"/>
      <c r="K57" s="507"/>
      <c r="L57" s="457"/>
      <c r="M57" s="507"/>
      <c r="N57" s="457"/>
      <c r="O57" s="507"/>
      <c r="P57" s="457"/>
      <c r="Q57" s="507"/>
      <c r="R57" s="457"/>
      <c r="S57" s="507"/>
      <c r="T57" s="457"/>
      <c r="U57" s="507"/>
      <c r="V57" s="457"/>
      <c r="W57" s="507"/>
      <c r="X57" s="457"/>
      <c r="Y57" s="507"/>
      <c r="Z57" s="457"/>
      <c r="AA57" s="506">
        <f t="shared" ref="AA57:AB57" si="44">C57+E57+G57+I57+K57+M57+O57+Q57+S57+U57+W57+Y57</f>
        <v>0</v>
      </c>
      <c r="AB57" s="456">
        <f t="shared" si="44"/>
        <v>0</v>
      </c>
    </row>
    <row r="58" spans="1:30" ht="15.75" customHeight="1" outlineLevel="1">
      <c r="B58" s="503" t="s">
        <v>242</v>
      </c>
      <c r="C58" s="507"/>
      <c r="D58" s="457"/>
      <c r="E58" s="507"/>
      <c r="F58" s="457"/>
      <c r="G58" s="507"/>
      <c r="H58" s="457"/>
      <c r="I58" s="507"/>
      <c r="J58" s="457"/>
      <c r="K58" s="507"/>
      <c r="L58" s="457"/>
      <c r="M58" s="507"/>
      <c r="N58" s="457"/>
      <c r="O58" s="507"/>
      <c r="P58" s="457"/>
      <c r="Q58" s="507"/>
      <c r="R58" s="457"/>
      <c r="S58" s="507"/>
      <c r="T58" s="457"/>
      <c r="U58" s="507"/>
      <c r="V58" s="457"/>
      <c r="W58" s="507"/>
      <c r="X58" s="457"/>
      <c r="Y58" s="507"/>
      <c r="Z58" s="457"/>
      <c r="AA58" s="506">
        <f t="shared" ref="AA58:AB58" si="45">C58+E58+G58+I58+K58+M58+O58+Q58+S58+U58+W58+Y58</f>
        <v>0</v>
      </c>
      <c r="AB58" s="456">
        <f t="shared" si="45"/>
        <v>0</v>
      </c>
    </row>
    <row r="59" spans="1:30" ht="15.75" customHeight="1" outlineLevel="1">
      <c r="B59" s="503" t="s">
        <v>243</v>
      </c>
      <c r="C59" s="507"/>
      <c r="D59" s="457"/>
      <c r="E59" s="507"/>
      <c r="F59" s="457"/>
      <c r="G59" s="507"/>
      <c r="H59" s="457"/>
      <c r="I59" s="507"/>
      <c r="J59" s="457"/>
      <c r="K59" s="507"/>
      <c r="L59" s="457"/>
      <c r="M59" s="507"/>
      <c r="N59" s="457"/>
      <c r="O59" s="507"/>
      <c r="P59" s="457"/>
      <c r="Q59" s="507"/>
      <c r="R59" s="457"/>
      <c r="S59" s="507"/>
      <c r="T59" s="457"/>
      <c r="U59" s="507"/>
      <c r="V59" s="457"/>
      <c r="W59" s="507"/>
      <c r="X59" s="457"/>
      <c r="Y59" s="507"/>
      <c r="Z59" s="457"/>
      <c r="AA59" s="506">
        <f t="shared" ref="AA59:AB59" si="46">C59+E59+G59+I59+K59+M59+O59+Q59+S59+U59+W59+Y59</f>
        <v>0</v>
      </c>
      <c r="AB59" s="456">
        <f t="shared" si="46"/>
        <v>0</v>
      </c>
    </row>
    <row r="60" spans="1:30" ht="15.75" customHeight="1" outlineLevel="1">
      <c r="B60" s="503" t="s">
        <v>244</v>
      </c>
      <c r="C60" s="507"/>
      <c r="D60" s="457"/>
      <c r="E60" s="507"/>
      <c r="F60" s="457"/>
      <c r="G60" s="507"/>
      <c r="H60" s="457"/>
      <c r="I60" s="507"/>
      <c r="J60" s="457"/>
      <c r="K60" s="507"/>
      <c r="L60" s="457"/>
      <c r="M60" s="507"/>
      <c r="N60" s="457"/>
      <c r="O60" s="507"/>
      <c r="P60" s="457"/>
      <c r="Q60" s="507"/>
      <c r="R60" s="457"/>
      <c r="S60" s="507"/>
      <c r="T60" s="457"/>
      <c r="U60" s="507"/>
      <c r="V60" s="457"/>
      <c r="W60" s="507"/>
      <c r="X60" s="457"/>
      <c r="Y60" s="507"/>
      <c r="Z60" s="457"/>
      <c r="AA60" s="506">
        <f t="shared" ref="AA60:AB60" si="47">C60+E60+G60+I60+K60+M60+O60+Q60+S60+U60+W60+Y60</f>
        <v>0</v>
      </c>
      <c r="AB60" s="456">
        <f t="shared" si="47"/>
        <v>0</v>
      </c>
    </row>
    <row r="61" spans="1:30" ht="15.75" customHeight="1" outlineLevel="1">
      <c r="B61" s="503" t="s">
        <v>245</v>
      </c>
      <c r="C61" s="507"/>
      <c r="D61" s="457"/>
      <c r="E61" s="507"/>
      <c r="F61" s="457"/>
      <c r="G61" s="507"/>
      <c r="H61" s="457"/>
      <c r="I61" s="507"/>
      <c r="J61" s="457"/>
      <c r="K61" s="507"/>
      <c r="L61" s="457"/>
      <c r="M61" s="507"/>
      <c r="N61" s="457"/>
      <c r="O61" s="507"/>
      <c r="P61" s="457"/>
      <c r="Q61" s="507"/>
      <c r="R61" s="457"/>
      <c r="S61" s="507"/>
      <c r="T61" s="457"/>
      <c r="U61" s="507"/>
      <c r="V61" s="457"/>
      <c r="W61" s="507"/>
      <c r="X61" s="457"/>
      <c r="Y61" s="507"/>
      <c r="Z61" s="457"/>
      <c r="AA61" s="506">
        <f t="shared" ref="AA61:AB61" si="48">C61+E61+G61+I61+K61+M61+O61+Q61+S61+U61+W61+Y61</f>
        <v>0</v>
      </c>
      <c r="AB61" s="456">
        <f t="shared" si="48"/>
        <v>0</v>
      </c>
    </row>
    <row r="62" spans="1:30" ht="15.75" customHeight="1" outlineLevel="1">
      <c r="B62" s="503" t="s">
        <v>246</v>
      </c>
      <c r="C62" s="507"/>
      <c r="D62" s="457"/>
      <c r="E62" s="507"/>
      <c r="F62" s="457"/>
      <c r="G62" s="507"/>
      <c r="H62" s="457"/>
      <c r="I62" s="507"/>
      <c r="J62" s="457"/>
      <c r="K62" s="507"/>
      <c r="L62" s="457"/>
      <c r="M62" s="507"/>
      <c r="N62" s="457"/>
      <c r="O62" s="507"/>
      <c r="P62" s="457"/>
      <c r="Q62" s="507"/>
      <c r="R62" s="457"/>
      <c r="S62" s="507"/>
      <c r="T62" s="457"/>
      <c r="U62" s="507"/>
      <c r="V62" s="457"/>
      <c r="W62" s="507"/>
      <c r="X62" s="457"/>
      <c r="Y62" s="507"/>
      <c r="Z62" s="457"/>
      <c r="AA62" s="506">
        <f t="shared" ref="AA62:AB62" si="49">C62+E62+G62+I62+K62+M62+O62+Q62+S62+U62+W62+Y62</f>
        <v>0</v>
      </c>
      <c r="AB62" s="456">
        <f t="shared" si="49"/>
        <v>0</v>
      </c>
    </row>
    <row r="63" spans="1:30" ht="15.75" customHeight="1" outlineLevel="1">
      <c r="B63" s="503" t="s">
        <v>247</v>
      </c>
      <c r="C63" s="507"/>
      <c r="D63" s="457"/>
      <c r="E63" s="507"/>
      <c r="F63" s="457"/>
      <c r="G63" s="507"/>
      <c r="H63" s="457"/>
      <c r="I63" s="507"/>
      <c r="J63" s="457"/>
      <c r="K63" s="507"/>
      <c r="L63" s="457"/>
      <c r="M63" s="507"/>
      <c r="N63" s="457"/>
      <c r="O63" s="507"/>
      <c r="P63" s="457"/>
      <c r="Q63" s="507"/>
      <c r="R63" s="457"/>
      <c r="S63" s="507"/>
      <c r="T63" s="457"/>
      <c r="U63" s="507"/>
      <c r="V63" s="457"/>
      <c r="W63" s="507"/>
      <c r="X63" s="457"/>
      <c r="Y63" s="507"/>
      <c r="Z63" s="457"/>
      <c r="AA63" s="506">
        <f t="shared" ref="AA63:AB63" si="50">C63+E63+G63+I63+K63+M63+O63+Q63+S63+U63+W63+Y63</f>
        <v>0</v>
      </c>
      <c r="AB63" s="456">
        <f t="shared" si="50"/>
        <v>0</v>
      </c>
    </row>
    <row r="64" spans="1:30" ht="15.75" customHeight="1" outlineLevel="1">
      <c r="B64" s="508" t="s">
        <v>248</v>
      </c>
      <c r="C64" s="507"/>
      <c r="D64" s="457"/>
      <c r="E64" s="507"/>
      <c r="F64" s="457"/>
      <c r="G64" s="507"/>
      <c r="H64" s="457"/>
      <c r="I64" s="507"/>
      <c r="J64" s="457"/>
      <c r="K64" s="507"/>
      <c r="L64" s="457"/>
      <c r="M64" s="507"/>
      <c r="N64" s="457"/>
      <c r="O64" s="507"/>
      <c r="P64" s="457"/>
      <c r="Q64" s="507"/>
      <c r="R64" s="457"/>
      <c r="S64" s="507"/>
      <c r="T64" s="457"/>
      <c r="U64" s="507"/>
      <c r="V64" s="457"/>
      <c r="W64" s="507"/>
      <c r="X64" s="457"/>
      <c r="Y64" s="507"/>
      <c r="Z64" s="457"/>
      <c r="AA64" s="506">
        <f t="shared" ref="AA64:AB64" si="51">C64+E64+G64+I64+K64+M64+O64+Q64+S64+U64+W64+Y64</f>
        <v>0</v>
      </c>
      <c r="AB64" s="456">
        <f t="shared" si="51"/>
        <v>0</v>
      </c>
    </row>
    <row r="65" spans="2:28" ht="15.75" customHeight="1" outlineLevel="1">
      <c r="B65" s="508" t="s">
        <v>249</v>
      </c>
      <c r="C65" s="507"/>
      <c r="D65" s="457"/>
      <c r="E65" s="507"/>
      <c r="F65" s="457"/>
      <c r="G65" s="507"/>
      <c r="H65" s="457"/>
      <c r="I65" s="507"/>
      <c r="J65" s="457"/>
      <c r="K65" s="507"/>
      <c r="L65" s="457"/>
      <c r="M65" s="507"/>
      <c r="N65" s="457"/>
      <c r="O65" s="507"/>
      <c r="P65" s="457"/>
      <c r="Q65" s="507"/>
      <c r="R65" s="457"/>
      <c r="S65" s="507"/>
      <c r="T65" s="457"/>
      <c r="U65" s="507"/>
      <c r="V65" s="457"/>
      <c r="W65" s="507"/>
      <c r="X65" s="457"/>
      <c r="Y65" s="507"/>
      <c r="Z65" s="457"/>
      <c r="AA65" s="506">
        <f t="shared" ref="AA65:AB65" si="52">C65+E65+G65+I65+K65+M65+O65+Q65+S65+U65+W65+Y65</f>
        <v>0</v>
      </c>
      <c r="AB65" s="456">
        <f t="shared" si="52"/>
        <v>0</v>
      </c>
    </row>
    <row r="66" spans="2:28" ht="15.75" customHeight="1" outlineLevel="1">
      <c r="B66" s="508" t="s">
        <v>250</v>
      </c>
      <c r="C66" s="507"/>
      <c r="D66" s="457"/>
      <c r="E66" s="507"/>
      <c r="F66" s="457"/>
      <c r="G66" s="507"/>
      <c r="H66" s="457"/>
      <c r="I66" s="507"/>
      <c r="J66" s="457"/>
      <c r="K66" s="507"/>
      <c r="L66" s="457"/>
      <c r="M66" s="507"/>
      <c r="N66" s="457"/>
      <c r="O66" s="507"/>
      <c r="P66" s="457"/>
      <c r="Q66" s="507"/>
      <c r="R66" s="457"/>
      <c r="S66" s="507"/>
      <c r="T66" s="457"/>
      <c r="U66" s="507"/>
      <c r="V66" s="457"/>
      <c r="W66" s="507"/>
      <c r="X66" s="457"/>
      <c r="Y66" s="507"/>
      <c r="Z66" s="457"/>
      <c r="AA66" s="506">
        <f t="shared" ref="AA66:AB66" si="53">C66+E66+G66+I66+K66+M66+O66+Q66+S66+U66+W66+Y66</f>
        <v>0</v>
      </c>
      <c r="AB66" s="456">
        <f t="shared" si="53"/>
        <v>0</v>
      </c>
    </row>
    <row r="67" spans="2:28" ht="15.75" customHeight="1" outlineLevel="1">
      <c r="B67" s="508" t="s">
        <v>251</v>
      </c>
      <c r="C67" s="509"/>
      <c r="D67" s="482"/>
      <c r="E67" s="509"/>
      <c r="F67" s="482"/>
      <c r="G67" s="509"/>
      <c r="H67" s="482"/>
      <c r="I67" s="509"/>
      <c r="J67" s="482"/>
      <c r="K67" s="509"/>
      <c r="L67" s="482"/>
      <c r="M67" s="509"/>
      <c r="N67" s="482"/>
      <c r="O67" s="509"/>
      <c r="P67" s="482"/>
      <c r="Q67" s="509"/>
      <c r="R67" s="482"/>
      <c r="S67" s="509"/>
      <c r="T67" s="482"/>
      <c r="U67" s="509"/>
      <c r="V67" s="482"/>
      <c r="W67" s="509"/>
      <c r="X67" s="482"/>
      <c r="Y67" s="509"/>
      <c r="Z67" s="482"/>
      <c r="AA67" s="510">
        <f t="shared" ref="AA67:AB67" si="54">C67+E67+G67+I67+K67+M67+O67+Q67+S67+U67+W67+Y67</f>
        <v>0</v>
      </c>
      <c r="AB67" s="511">
        <f t="shared" si="54"/>
        <v>0</v>
      </c>
    </row>
    <row r="68" spans="2:28" ht="15.75" customHeight="1">
      <c r="B68" s="492" t="s">
        <v>252</v>
      </c>
      <c r="C68" s="512">
        <f t="shared" ref="C68:Z68" si="55">SUM(C69:C72)</f>
        <v>0</v>
      </c>
      <c r="D68" s="513">
        <f t="shared" si="55"/>
        <v>0</v>
      </c>
      <c r="E68" s="512">
        <f t="shared" si="55"/>
        <v>0</v>
      </c>
      <c r="F68" s="514">
        <f t="shared" si="55"/>
        <v>0</v>
      </c>
      <c r="G68" s="512">
        <f t="shared" si="55"/>
        <v>0</v>
      </c>
      <c r="H68" s="495">
        <f t="shared" si="55"/>
        <v>0</v>
      </c>
      <c r="I68" s="512">
        <f t="shared" si="55"/>
        <v>0</v>
      </c>
      <c r="J68" s="515">
        <f t="shared" si="55"/>
        <v>0</v>
      </c>
      <c r="K68" s="512">
        <f t="shared" si="55"/>
        <v>0</v>
      </c>
      <c r="L68" s="516">
        <f t="shared" si="55"/>
        <v>0</v>
      </c>
      <c r="M68" s="512">
        <f t="shared" si="55"/>
        <v>0</v>
      </c>
      <c r="N68" s="515">
        <f t="shared" si="55"/>
        <v>0</v>
      </c>
      <c r="O68" s="512">
        <f t="shared" si="55"/>
        <v>0</v>
      </c>
      <c r="P68" s="516">
        <f t="shared" si="55"/>
        <v>0</v>
      </c>
      <c r="Q68" s="512">
        <f t="shared" si="55"/>
        <v>0</v>
      </c>
      <c r="R68" s="515">
        <f t="shared" si="55"/>
        <v>0</v>
      </c>
      <c r="S68" s="512">
        <f t="shared" si="55"/>
        <v>0</v>
      </c>
      <c r="T68" s="516">
        <f t="shared" si="55"/>
        <v>0</v>
      </c>
      <c r="U68" s="512">
        <f t="shared" si="55"/>
        <v>0</v>
      </c>
      <c r="V68" s="515">
        <f t="shared" si="55"/>
        <v>0</v>
      </c>
      <c r="W68" s="512">
        <f t="shared" si="55"/>
        <v>0</v>
      </c>
      <c r="X68" s="516">
        <f t="shared" si="55"/>
        <v>0</v>
      </c>
      <c r="Y68" s="512">
        <f t="shared" si="55"/>
        <v>0</v>
      </c>
      <c r="Z68" s="516">
        <f t="shared" si="55"/>
        <v>0</v>
      </c>
      <c r="AA68" s="497">
        <f t="shared" ref="AA68:AB68" si="56">C68+E68+G68+I68+K68+M68+O68+Q68+S68+U68+W68+Y68</f>
        <v>0</v>
      </c>
      <c r="AB68" s="498">
        <f t="shared" si="56"/>
        <v>0</v>
      </c>
    </row>
    <row r="69" spans="2:28" ht="15.75" customHeight="1" outlineLevel="1">
      <c r="B69" s="499" t="s">
        <v>253</v>
      </c>
      <c r="C69" s="517"/>
      <c r="D69" s="445"/>
      <c r="E69" s="517"/>
      <c r="F69" s="445"/>
      <c r="G69" s="517"/>
      <c r="H69" s="445"/>
      <c r="I69" s="517"/>
      <c r="J69" s="445"/>
      <c r="K69" s="517"/>
      <c r="L69" s="445"/>
      <c r="M69" s="517"/>
      <c r="N69" s="445"/>
      <c r="O69" s="517"/>
      <c r="P69" s="445"/>
      <c r="Q69" s="517"/>
      <c r="R69" s="445"/>
      <c r="S69" s="517"/>
      <c r="T69" s="445"/>
      <c r="U69" s="517"/>
      <c r="V69" s="445"/>
      <c r="W69" s="517"/>
      <c r="X69" s="445"/>
      <c r="Y69" s="517"/>
      <c r="Z69" s="445"/>
      <c r="AA69" s="501">
        <f t="shared" ref="AA69:AB69" si="57">C69+E69+G69+I69+K69+M69+O69+Q69+S69+U69+W69+Y69</f>
        <v>0</v>
      </c>
      <c r="AB69" s="502">
        <f t="shared" si="57"/>
        <v>0</v>
      </c>
    </row>
    <row r="70" spans="2:28" ht="15.75" customHeight="1" outlineLevel="1">
      <c r="B70" s="503" t="s">
        <v>254</v>
      </c>
      <c r="C70" s="507"/>
      <c r="D70" s="457"/>
      <c r="E70" s="507"/>
      <c r="F70" s="457"/>
      <c r="G70" s="507"/>
      <c r="H70" s="457"/>
      <c r="I70" s="507"/>
      <c r="J70" s="457"/>
      <c r="K70" s="507"/>
      <c r="L70" s="457"/>
      <c r="M70" s="507"/>
      <c r="N70" s="457"/>
      <c r="O70" s="507"/>
      <c r="P70" s="457"/>
      <c r="Q70" s="507"/>
      <c r="R70" s="457"/>
      <c r="S70" s="507"/>
      <c r="T70" s="457"/>
      <c r="U70" s="507"/>
      <c r="V70" s="457"/>
      <c r="W70" s="507"/>
      <c r="X70" s="457"/>
      <c r="Y70" s="507"/>
      <c r="Z70" s="457"/>
      <c r="AA70" s="506">
        <f t="shared" ref="AA70:AB70" si="58">C70+E70+G70+I70+K70+M70+O70+Q70+S70+U70+W70+Y70</f>
        <v>0</v>
      </c>
      <c r="AB70" s="456">
        <f t="shared" si="58"/>
        <v>0</v>
      </c>
    </row>
    <row r="71" spans="2:28" ht="15.75" customHeight="1" outlineLevel="1">
      <c r="B71" s="503" t="s">
        <v>255</v>
      </c>
      <c r="C71" s="507"/>
      <c r="D71" s="457"/>
      <c r="E71" s="507"/>
      <c r="F71" s="457"/>
      <c r="G71" s="507"/>
      <c r="H71" s="457"/>
      <c r="I71" s="507"/>
      <c r="J71" s="457"/>
      <c r="K71" s="507"/>
      <c r="L71" s="457"/>
      <c r="M71" s="507"/>
      <c r="N71" s="457"/>
      <c r="O71" s="507"/>
      <c r="P71" s="457"/>
      <c r="Q71" s="507"/>
      <c r="R71" s="457"/>
      <c r="S71" s="507"/>
      <c r="T71" s="457"/>
      <c r="U71" s="507"/>
      <c r="V71" s="457"/>
      <c r="W71" s="507"/>
      <c r="X71" s="457"/>
      <c r="Y71" s="507"/>
      <c r="Z71" s="457"/>
      <c r="AA71" s="506">
        <f t="shared" ref="AA71:AB71" si="59">C71+E71+G71+I71+K71+M71+O71+Q71+S71+U71+W71+Y71</f>
        <v>0</v>
      </c>
      <c r="AB71" s="456">
        <f t="shared" si="59"/>
        <v>0</v>
      </c>
    </row>
    <row r="72" spans="2:28" ht="15.75" customHeight="1" outlineLevel="1">
      <c r="B72" s="508" t="s">
        <v>256</v>
      </c>
      <c r="C72" s="509"/>
      <c r="D72" s="482"/>
      <c r="E72" s="509"/>
      <c r="F72" s="482"/>
      <c r="G72" s="509"/>
      <c r="H72" s="482"/>
      <c r="I72" s="509"/>
      <c r="J72" s="482"/>
      <c r="K72" s="509"/>
      <c r="L72" s="482"/>
      <c r="M72" s="509"/>
      <c r="N72" s="482"/>
      <c r="O72" s="509"/>
      <c r="P72" s="482"/>
      <c r="Q72" s="509"/>
      <c r="R72" s="482"/>
      <c r="S72" s="509"/>
      <c r="T72" s="482"/>
      <c r="U72" s="509"/>
      <c r="V72" s="482"/>
      <c r="W72" s="509"/>
      <c r="X72" s="482"/>
      <c r="Y72" s="509"/>
      <c r="Z72" s="482"/>
      <c r="AA72" s="510">
        <f t="shared" ref="AA72:AB72" si="60">C72+E72+G72+I72+K72+M72+O72+Q72+S72+U72+W72+Y72</f>
        <v>0</v>
      </c>
      <c r="AB72" s="511">
        <f t="shared" si="60"/>
        <v>0</v>
      </c>
    </row>
    <row r="73" spans="2:28" ht="15.75" customHeight="1">
      <c r="B73" s="492" t="s">
        <v>257</v>
      </c>
      <c r="C73" s="512">
        <f t="shared" ref="C73:Z73" si="61">SUM(C74:C82)</f>
        <v>0</v>
      </c>
      <c r="D73" s="513">
        <f t="shared" si="61"/>
        <v>0</v>
      </c>
      <c r="E73" s="512">
        <f t="shared" si="61"/>
        <v>0</v>
      </c>
      <c r="F73" s="512">
        <f t="shared" si="61"/>
        <v>0</v>
      </c>
      <c r="G73" s="512">
        <f t="shared" si="61"/>
        <v>0</v>
      </c>
      <c r="H73" s="518">
        <f t="shared" si="61"/>
        <v>0</v>
      </c>
      <c r="I73" s="512">
        <f t="shared" si="61"/>
        <v>0</v>
      </c>
      <c r="J73" s="519">
        <f t="shared" si="61"/>
        <v>0</v>
      </c>
      <c r="K73" s="512">
        <f t="shared" si="61"/>
        <v>0</v>
      </c>
      <c r="L73" s="486">
        <f t="shared" si="61"/>
        <v>0</v>
      </c>
      <c r="M73" s="512">
        <f t="shared" si="61"/>
        <v>0</v>
      </c>
      <c r="N73" s="519">
        <f t="shared" si="61"/>
        <v>0</v>
      </c>
      <c r="O73" s="512">
        <f t="shared" si="61"/>
        <v>0</v>
      </c>
      <c r="P73" s="486">
        <f t="shared" si="61"/>
        <v>0</v>
      </c>
      <c r="Q73" s="512">
        <f t="shared" si="61"/>
        <v>0</v>
      </c>
      <c r="R73" s="519">
        <f t="shared" si="61"/>
        <v>0</v>
      </c>
      <c r="S73" s="512">
        <f t="shared" si="61"/>
        <v>0</v>
      </c>
      <c r="T73" s="486">
        <f t="shared" si="61"/>
        <v>0</v>
      </c>
      <c r="U73" s="512">
        <f t="shared" si="61"/>
        <v>0</v>
      </c>
      <c r="V73" s="519">
        <f t="shared" si="61"/>
        <v>0</v>
      </c>
      <c r="W73" s="512">
        <f t="shared" si="61"/>
        <v>0</v>
      </c>
      <c r="X73" s="486">
        <f t="shared" si="61"/>
        <v>0</v>
      </c>
      <c r="Y73" s="512">
        <f t="shared" si="61"/>
        <v>0</v>
      </c>
      <c r="Z73" s="486">
        <f t="shared" si="61"/>
        <v>0</v>
      </c>
      <c r="AA73" s="497">
        <f t="shared" ref="AA73:AB73" si="62">C73+E73+G73+I73+K73+M73+O73+Q73+S73+U73+W73+Y73</f>
        <v>0</v>
      </c>
      <c r="AB73" s="498">
        <f t="shared" si="62"/>
        <v>0</v>
      </c>
    </row>
    <row r="74" spans="2:28" ht="15.75" customHeight="1" outlineLevel="1">
      <c r="B74" s="499" t="s">
        <v>258</v>
      </c>
      <c r="C74" s="517"/>
      <c r="D74" s="445"/>
      <c r="E74" s="517"/>
      <c r="F74" s="445"/>
      <c r="G74" s="517"/>
      <c r="H74" s="445"/>
      <c r="I74" s="517"/>
      <c r="J74" s="445"/>
      <c r="K74" s="517"/>
      <c r="L74" s="445"/>
      <c r="M74" s="517"/>
      <c r="N74" s="445"/>
      <c r="O74" s="517"/>
      <c r="P74" s="445"/>
      <c r="Q74" s="517"/>
      <c r="R74" s="445"/>
      <c r="S74" s="517"/>
      <c r="T74" s="445"/>
      <c r="U74" s="517"/>
      <c r="V74" s="445"/>
      <c r="W74" s="517"/>
      <c r="X74" s="445"/>
      <c r="Y74" s="517"/>
      <c r="Z74" s="445"/>
      <c r="AA74" s="501">
        <f t="shared" ref="AA74:AB74" si="63">C74+E74+G74+I74+K74+M74+O74+Q74+S74+U74+W74+Y74</f>
        <v>0</v>
      </c>
      <c r="AB74" s="502">
        <f t="shared" si="63"/>
        <v>0</v>
      </c>
    </row>
    <row r="75" spans="2:28" ht="15.75" customHeight="1" outlineLevel="1">
      <c r="B75" s="503" t="s">
        <v>259</v>
      </c>
      <c r="C75" s="507"/>
      <c r="D75" s="457"/>
      <c r="E75" s="507"/>
      <c r="F75" s="457"/>
      <c r="G75" s="507"/>
      <c r="H75" s="457"/>
      <c r="I75" s="507"/>
      <c r="J75" s="457"/>
      <c r="K75" s="507"/>
      <c r="L75" s="457"/>
      <c r="M75" s="507"/>
      <c r="N75" s="457"/>
      <c r="O75" s="507"/>
      <c r="P75" s="457"/>
      <c r="Q75" s="507"/>
      <c r="R75" s="457"/>
      <c r="S75" s="507"/>
      <c r="T75" s="457"/>
      <c r="U75" s="507"/>
      <c r="V75" s="457"/>
      <c r="W75" s="507"/>
      <c r="X75" s="457"/>
      <c r="Y75" s="507"/>
      <c r="Z75" s="457"/>
      <c r="AA75" s="506">
        <f t="shared" ref="AA75:AB75" si="64">C75+E75+G75+I75+K75+M75+O75+Q75+S75+U75+W75+Y75</f>
        <v>0</v>
      </c>
      <c r="AB75" s="456">
        <f t="shared" si="64"/>
        <v>0</v>
      </c>
    </row>
    <row r="76" spans="2:28" ht="15.75" customHeight="1" outlineLevel="1">
      <c r="B76" s="503" t="s">
        <v>260</v>
      </c>
      <c r="C76" s="507"/>
      <c r="D76" s="457"/>
      <c r="E76" s="507"/>
      <c r="F76" s="457"/>
      <c r="G76" s="507"/>
      <c r="H76" s="457"/>
      <c r="I76" s="507"/>
      <c r="J76" s="457"/>
      <c r="K76" s="507"/>
      <c r="L76" s="457"/>
      <c r="M76" s="507"/>
      <c r="N76" s="457"/>
      <c r="O76" s="507"/>
      <c r="P76" s="457"/>
      <c r="Q76" s="507"/>
      <c r="R76" s="457"/>
      <c r="S76" s="507"/>
      <c r="T76" s="457"/>
      <c r="U76" s="507"/>
      <c r="V76" s="457"/>
      <c r="W76" s="507"/>
      <c r="X76" s="457"/>
      <c r="Y76" s="507"/>
      <c r="Z76" s="457"/>
      <c r="AA76" s="506">
        <f t="shared" ref="AA76:AB76" si="65">C76+E76+G76+I76+K76+M76+O76+Q76+S76+U76+W76+Y76</f>
        <v>0</v>
      </c>
      <c r="AB76" s="456">
        <f t="shared" si="65"/>
        <v>0</v>
      </c>
    </row>
    <row r="77" spans="2:28" ht="15.75" customHeight="1" outlineLevel="1">
      <c r="B77" s="503" t="s">
        <v>261</v>
      </c>
      <c r="C77" s="507"/>
      <c r="D77" s="457"/>
      <c r="E77" s="507"/>
      <c r="F77" s="457"/>
      <c r="G77" s="507"/>
      <c r="H77" s="457"/>
      <c r="I77" s="507"/>
      <c r="J77" s="457"/>
      <c r="K77" s="507"/>
      <c r="L77" s="457"/>
      <c r="M77" s="507"/>
      <c r="N77" s="457"/>
      <c r="O77" s="507"/>
      <c r="P77" s="457"/>
      <c r="Q77" s="507"/>
      <c r="R77" s="457"/>
      <c r="S77" s="507"/>
      <c r="T77" s="457"/>
      <c r="U77" s="507"/>
      <c r="V77" s="457"/>
      <c r="W77" s="507"/>
      <c r="X77" s="457"/>
      <c r="Y77" s="507"/>
      <c r="Z77" s="457"/>
      <c r="AA77" s="506">
        <f t="shared" ref="AA77:AB77" si="66">C77+E77+G77+I77+K77+M77+O77+Q77+S77+U77+W77+Y77</f>
        <v>0</v>
      </c>
      <c r="AB77" s="456">
        <f t="shared" si="66"/>
        <v>0</v>
      </c>
    </row>
    <row r="78" spans="2:28" ht="15.75" customHeight="1" outlineLevel="1">
      <c r="B78" s="503" t="s">
        <v>262</v>
      </c>
      <c r="C78" s="507"/>
      <c r="D78" s="457"/>
      <c r="E78" s="507"/>
      <c r="F78" s="457"/>
      <c r="G78" s="507"/>
      <c r="H78" s="457"/>
      <c r="I78" s="507"/>
      <c r="J78" s="457"/>
      <c r="K78" s="507"/>
      <c r="L78" s="457"/>
      <c r="M78" s="507"/>
      <c r="N78" s="457"/>
      <c r="O78" s="507"/>
      <c r="P78" s="457"/>
      <c r="Q78" s="507"/>
      <c r="R78" s="457"/>
      <c r="S78" s="507"/>
      <c r="T78" s="457"/>
      <c r="U78" s="507"/>
      <c r="V78" s="457"/>
      <c r="W78" s="507"/>
      <c r="X78" s="457"/>
      <c r="Y78" s="507"/>
      <c r="Z78" s="457"/>
      <c r="AA78" s="506">
        <f t="shared" ref="AA78:AB78" si="67">C78+E78+G78+I78+K78+M78+O78+Q78+S78+U78+W78+Y78</f>
        <v>0</v>
      </c>
      <c r="AB78" s="456">
        <f t="shared" si="67"/>
        <v>0</v>
      </c>
    </row>
    <row r="79" spans="2:28" ht="15.75" customHeight="1" outlineLevel="1">
      <c r="B79" s="499" t="s">
        <v>236</v>
      </c>
      <c r="C79" s="507"/>
      <c r="D79" s="457"/>
      <c r="E79" s="507"/>
      <c r="F79" s="457"/>
      <c r="G79" s="507"/>
      <c r="H79" s="457"/>
      <c r="I79" s="507"/>
      <c r="J79" s="457"/>
      <c r="K79" s="507"/>
      <c r="L79" s="457"/>
      <c r="M79" s="507"/>
      <c r="N79" s="457"/>
      <c r="O79" s="507"/>
      <c r="P79" s="457"/>
      <c r="Q79" s="507"/>
      <c r="R79" s="457"/>
      <c r="S79" s="507"/>
      <c r="T79" s="457"/>
      <c r="U79" s="507"/>
      <c r="V79" s="457"/>
      <c r="W79" s="507"/>
      <c r="X79" s="457"/>
      <c r="Y79" s="507"/>
      <c r="Z79" s="457"/>
      <c r="AA79" s="506">
        <f t="shared" ref="AA79:AB79" si="68">C79+E79+G79+I79+K79+M79+O79+Q79+S79+U79+W79+Y79</f>
        <v>0</v>
      </c>
      <c r="AB79" s="456">
        <f t="shared" si="68"/>
        <v>0</v>
      </c>
    </row>
    <row r="80" spans="2:28" ht="15.75" customHeight="1" outlineLevel="1">
      <c r="B80" s="503" t="s">
        <v>263</v>
      </c>
      <c r="C80" s="507"/>
      <c r="D80" s="457"/>
      <c r="E80" s="507"/>
      <c r="F80" s="457"/>
      <c r="G80" s="507"/>
      <c r="H80" s="457"/>
      <c r="I80" s="507"/>
      <c r="J80" s="457"/>
      <c r="K80" s="507"/>
      <c r="L80" s="457"/>
      <c r="M80" s="507"/>
      <c r="N80" s="457"/>
      <c r="O80" s="507"/>
      <c r="P80" s="457"/>
      <c r="Q80" s="507"/>
      <c r="R80" s="457"/>
      <c r="S80" s="507"/>
      <c r="T80" s="457"/>
      <c r="U80" s="507"/>
      <c r="V80" s="457"/>
      <c r="W80" s="507"/>
      <c r="X80" s="457"/>
      <c r="Y80" s="507"/>
      <c r="Z80" s="457"/>
      <c r="AA80" s="506">
        <f t="shared" ref="AA80:AB80" si="69">C80+E80+G80+I80+K80+M80+O80+Q80+S80+U80+W80+Y80</f>
        <v>0</v>
      </c>
      <c r="AB80" s="456">
        <f t="shared" si="69"/>
        <v>0</v>
      </c>
    </row>
    <row r="81" spans="2:28" ht="15.75" customHeight="1" outlineLevel="1">
      <c r="B81" s="503" t="s">
        <v>264</v>
      </c>
      <c r="C81" s="507"/>
      <c r="D81" s="457"/>
      <c r="E81" s="507"/>
      <c r="F81" s="457"/>
      <c r="G81" s="507"/>
      <c r="H81" s="457"/>
      <c r="I81" s="507"/>
      <c r="J81" s="457"/>
      <c r="K81" s="507"/>
      <c r="L81" s="457"/>
      <c r="M81" s="507"/>
      <c r="N81" s="457"/>
      <c r="O81" s="507"/>
      <c r="P81" s="457"/>
      <c r="Q81" s="507"/>
      <c r="R81" s="457"/>
      <c r="S81" s="507"/>
      <c r="T81" s="457"/>
      <c r="U81" s="507"/>
      <c r="V81" s="457"/>
      <c r="W81" s="507"/>
      <c r="X81" s="457"/>
      <c r="Y81" s="507"/>
      <c r="Z81" s="457"/>
      <c r="AA81" s="506">
        <f t="shared" ref="AA81:AB81" si="70">C81+E81+G81+I81+K81+M81+O81+Q81+S81+U81+W81+Y81</f>
        <v>0</v>
      </c>
      <c r="AB81" s="456">
        <f t="shared" si="70"/>
        <v>0</v>
      </c>
    </row>
    <row r="82" spans="2:28" ht="15.75" customHeight="1" outlineLevel="1">
      <c r="B82" s="508" t="s">
        <v>265</v>
      </c>
      <c r="C82" s="509"/>
      <c r="D82" s="482"/>
      <c r="E82" s="509"/>
      <c r="F82" s="482"/>
      <c r="G82" s="509"/>
      <c r="H82" s="482"/>
      <c r="I82" s="509"/>
      <c r="J82" s="482"/>
      <c r="K82" s="509"/>
      <c r="L82" s="482"/>
      <c r="M82" s="509"/>
      <c r="N82" s="482"/>
      <c r="O82" s="509"/>
      <c r="P82" s="482"/>
      <c r="Q82" s="509"/>
      <c r="R82" s="482"/>
      <c r="S82" s="509"/>
      <c r="T82" s="482"/>
      <c r="U82" s="509"/>
      <c r="V82" s="482"/>
      <c r="W82" s="509"/>
      <c r="X82" s="482"/>
      <c r="Y82" s="509"/>
      <c r="Z82" s="482"/>
      <c r="AA82" s="510">
        <f t="shared" ref="AA82:AB82" si="71">C82+E82+G82+I82+K82+M82+O82+Q82+S82+U82+W82+Y82</f>
        <v>0</v>
      </c>
      <c r="AB82" s="511">
        <f t="shared" si="71"/>
        <v>0</v>
      </c>
    </row>
    <row r="83" spans="2:28" ht="15.75" customHeight="1">
      <c r="B83" s="492" t="s">
        <v>266</v>
      </c>
      <c r="C83" s="513">
        <f t="shared" ref="C83:Z83" si="72">SUM(C84:C91)</f>
        <v>0</v>
      </c>
      <c r="D83" s="513">
        <f t="shared" si="72"/>
        <v>0</v>
      </c>
      <c r="E83" s="520">
        <f t="shared" si="72"/>
        <v>0</v>
      </c>
      <c r="F83" s="520">
        <f t="shared" si="72"/>
        <v>0</v>
      </c>
      <c r="G83" s="520">
        <f t="shared" si="72"/>
        <v>0</v>
      </c>
      <c r="H83" s="519">
        <f t="shared" si="72"/>
        <v>0</v>
      </c>
      <c r="I83" s="520">
        <f t="shared" si="72"/>
        <v>0</v>
      </c>
      <c r="J83" s="519">
        <f t="shared" si="72"/>
        <v>0</v>
      </c>
      <c r="K83" s="520">
        <f t="shared" si="72"/>
        <v>0</v>
      </c>
      <c r="L83" s="519">
        <f t="shared" si="72"/>
        <v>0</v>
      </c>
      <c r="M83" s="520">
        <f t="shared" si="72"/>
        <v>0</v>
      </c>
      <c r="N83" s="519">
        <f t="shared" si="72"/>
        <v>0</v>
      </c>
      <c r="O83" s="520">
        <f t="shared" si="72"/>
        <v>0</v>
      </c>
      <c r="P83" s="519">
        <f t="shared" si="72"/>
        <v>0</v>
      </c>
      <c r="Q83" s="520">
        <f t="shared" si="72"/>
        <v>0</v>
      </c>
      <c r="R83" s="519">
        <f t="shared" si="72"/>
        <v>0</v>
      </c>
      <c r="S83" s="520">
        <f t="shared" si="72"/>
        <v>0</v>
      </c>
      <c r="T83" s="519">
        <f t="shared" si="72"/>
        <v>0</v>
      </c>
      <c r="U83" s="520">
        <f t="shared" si="72"/>
        <v>0</v>
      </c>
      <c r="V83" s="519">
        <f t="shared" si="72"/>
        <v>0</v>
      </c>
      <c r="W83" s="520">
        <f t="shared" si="72"/>
        <v>0</v>
      </c>
      <c r="X83" s="519">
        <f t="shared" si="72"/>
        <v>0</v>
      </c>
      <c r="Y83" s="520">
        <f t="shared" si="72"/>
        <v>0</v>
      </c>
      <c r="Z83" s="486">
        <f t="shared" si="72"/>
        <v>0</v>
      </c>
      <c r="AA83" s="497">
        <f t="shared" ref="AA83:AB83" si="73">C83+E83+G83+I83+K83+M83+O83+Q83+S83+U83+W83+Y83</f>
        <v>0</v>
      </c>
      <c r="AB83" s="498">
        <f t="shared" si="73"/>
        <v>0</v>
      </c>
    </row>
    <row r="84" spans="2:28" ht="15.75" customHeight="1" outlineLevel="1">
      <c r="B84" s="499" t="s">
        <v>267</v>
      </c>
      <c r="C84" s="517"/>
      <c r="D84" s="445"/>
      <c r="E84" s="517"/>
      <c r="F84" s="445"/>
      <c r="G84" s="517"/>
      <c r="H84" s="445"/>
      <c r="I84" s="517"/>
      <c r="J84" s="445"/>
      <c r="K84" s="517"/>
      <c r="L84" s="445"/>
      <c r="M84" s="517"/>
      <c r="N84" s="445"/>
      <c r="O84" s="517"/>
      <c r="P84" s="445"/>
      <c r="Q84" s="517"/>
      <c r="R84" s="445"/>
      <c r="S84" s="517"/>
      <c r="T84" s="445"/>
      <c r="U84" s="517"/>
      <c r="V84" s="445"/>
      <c r="W84" s="517"/>
      <c r="X84" s="445"/>
      <c r="Y84" s="517"/>
      <c r="Z84" s="445"/>
      <c r="AA84" s="501">
        <f t="shared" ref="AA84:AB84" si="74">C84+E84+G84+I84+K84+M84+O84+Q84+S84+U84+W84+Y84</f>
        <v>0</v>
      </c>
      <c r="AB84" s="502">
        <f t="shared" si="74"/>
        <v>0</v>
      </c>
    </row>
    <row r="85" spans="2:28" ht="15.75" customHeight="1" outlineLevel="1">
      <c r="B85" s="499" t="s">
        <v>268</v>
      </c>
      <c r="C85" s="521"/>
      <c r="D85" s="522"/>
      <c r="E85" s="521"/>
      <c r="F85" s="522"/>
      <c r="G85" s="521"/>
      <c r="H85" s="522"/>
      <c r="I85" s="521"/>
      <c r="J85" s="522"/>
      <c r="K85" s="521"/>
      <c r="L85" s="522"/>
      <c r="M85" s="521"/>
      <c r="N85" s="522"/>
      <c r="O85" s="521"/>
      <c r="P85" s="522"/>
      <c r="Q85" s="521"/>
      <c r="R85" s="522"/>
      <c r="S85" s="521"/>
      <c r="T85" s="522"/>
      <c r="U85" s="521"/>
      <c r="V85" s="522"/>
      <c r="W85" s="521"/>
      <c r="X85" s="522"/>
      <c r="Y85" s="521"/>
      <c r="Z85" s="522"/>
      <c r="AA85" s="506">
        <f t="shared" ref="AA85:AB85" si="75">C85+E85+G85+I85+K85+M85+O85+Q85+S85+U85+W85+Y85</f>
        <v>0</v>
      </c>
      <c r="AB85" s="456">
        <f t="shared" si="75"/>
        <v>0</v>
      </c>
    </row>
    <row r="86" spans="2:28" ht="15.75" customHeight="1" outlineLevel="1">
      <c r="B86" s="503" t="s">
        <v>269</v>
      </c>
      <c r="C86" s="507"/>
      <c r="D86" s="457"/>
      <c r="E86" s="507"/>
      <c r="F86" s="457"/>
      <c r="G86" s="507"/>
      <c r="H86" s="457"/>
      <c r="I86" s="507"/>
      <c r="J86" s="457"/>
      <c r="K86" s="507"/>
      <c r="L86" s="457"/>
      <c r="M86" s="507"/>
      <c r="N86" s="457"/>
      <c r="O86" s="507"/>
      <c r="P86" s="457"/>
      <c r="Q86" s="507"/>
      <c r="R86" s="457"/>
      <c r="S86" s="507"/>
      <c r="T86" s="457"/>
      <c r="U86" s="507"/>
      <c r="V86" s="457"/>
      <c r="W86" s="507"/>
      <c r="X86" s="457"/>
      <c r="Y86" s="507"/>
      <c r="Z86" s="457"/>
      <c r="AA86" s="506">
        <f t="shared" ref="AA86:AB86" si="76">C86+E86+G86+I86+K86+M86+O86+Q86+S86+U86+W86+Y86</f>
        <v>0</v>
      </c>
      <c r="AB86" s="456">
        <f t="shared" si="76"/>
        <v>0</v>
      </c>
    </row>
    <row r="87" spans="2:28" ht="15.75" customHeight="1" outlineLevel="1">
      <c r="B87" s="503" t="s">
        <v>270</v>
      </c>
      <c r="C87" s="507"/>
      <c r="D87" s="457"/>
      <c r="E87" s="507"/>
      <c r="F87" s="457"/>
      <c r="G87" s="507"/>
      <c r="H87" s="457"/>
      <c r="I87" s="507"/>
      <c r="J87" s="457"/>
      <c r="K87" s="507"/>
      <c r="L87" s="457"/>
      <c r="M87" s="507"/>
      <c r="N87" s="457"/>
      <c r="O87" s="507"/>
      <c r="P87" s="457"/>
      <c r="Q87" s="507"/>
      <c r="R87" s="457"/>
      <c r="S87" s="507"/>
      <c r="T87" s="457"/>
      <c r="U87" s="507"/>
      <c r="V87" s="457"/>
      <c r="W87" s="507"/>
      <c r="X87" s="457"/>
      <c r="Y87" s="507"/>
      <c r="Z87" s="457"/>
      <c r="AA87" s="506">
        <f t="shared" ref="AA87:AB87" si="77">C87+E87+G87+I87+K87+M87+O87+Q87+S87+U87+W87+Y87</f>
        <v>0</v>
      </c>
      <c r="AB87" s="456">
        <f t="shared" si="77"/>
        <v>0</v>
      </c>
    </row>
    <row r="88" spans="2:28" ht="15.75" customHeight="1" outlineLevel="1">
      <c r="B88" s="503" t="s">
        <v>271</v>
      </c>
      <c r="C88" s="507"/>
      <c r="D88" s="457"/>
      <c r="E88" s="507"/>
      <c r="F88" s="457"/>
      <c r="G88" s="507"/>
      <c r="H88" s="457"/>
      <c r="I88" s="507"/>
      <c r="J88" s="457"/>
      <c r="K88" s="507"/>
      <c r="L88" s="457"/>
      <c r="M88" s="507"/>
      <c r="N88" s="457"/>
      <c r="O88" s="507"/>
      <c r="P88" s="457"/>
      <c r="Q88" s="507"/>
      <c r="R88" s="457"/>
      <c r="S88" s="507"/>
      <c r="T88" s="457"/>
      <c r="U88" s="507"/>
      <c r="V88" s="457"/>
      <c r="W88" s="507"/>
      <c r="X88" s="457"/>
      <c r="Y88" s="507"/>
      <c r="Z88" s="457"/>
      <c r="AA88" s="506">
        <f t="shared" ref="AA88:AB88" si="78">C88+E88+G88+I88+K88+M88+O88+Q88+S88+U88+W88+Y88</f>
        <v>0</v>
      </c>
      <c r="AB88" s="456">
        <f t="shared" si="78"/>
        <v>0</v>
      </c>
    </row>
    <row r="89" spans="2:28" ht="15.75" customHeight="1" outlineLevel="1">
      <c r="B89" s="503" t="s">
        <v>272</v>
      </c>
      <c r="C89" s="507"/>
      <c r="D89" s="457"/>
      <c r="E89" s="507"/>
      <c r="F89" s="457"/>
      <c r="G89" s="507"/>
      <c r="H89" s="457"/>
      <c r="I89" s="507"/>
      <c r="J89" s="457"/>
      <c r="K89" s="507"/>
      <c r="L89" s="457"/>
      <c r="M89" s="507"/>
      <c r="N89" s="457"/>
      <c r="O89" s="507"/>
      <c r="P89" s="457"/>
      <c r="Q89" s="507"/>
      <c r="R89" s="457"/>
      <c r="S89" s="507"/>
      <c r="T89" s="457"/>
      <c r="U89" s="507"/>
      <c r="V89" s="457"/>
      <c r="W89" s="507"/>
      <c r="X89" s="457"/>
      <c r="Y89" s="507"/>
      <c r="Z89" s="457"/>
      <c r="AA89" s="506">
        <f t="shared" ref="AA89:AB89" si="79">C89+E89+G89+I89+K89+M89+O89+Q89+S89+U89+W89+Y89</f>
        <v>0</v>
      </c>
      <c r="AB89" s="456">
        <f t="shared" si="79"/>
        <v>0</v>
      </c>
    </row>
    <row r="90" spans="2:28" ht="15.75" customHeight="1" outlineLevel="1">
      <c r="B90" s="503" t="s">
        <v>273</v>
      </c>
      <c r="C90" s="507"/>
      <c r="D90" s="457"/>
      <c r="E90" s="507"/>
      <c r="F90" s="457"/>
      <c r="G90" s="507"/>
      <c r="H90" s="457"/>
      <c r="I90" s="507"/>
      <c r="J90" s="457"/>
      <c r="K90" s="507"/>
      <c r="L90" s="457"/>
      <c r="M90" s="507"/>
      <c r="N90" s="457"/>
      <c r="O90" s="507"/>
      <c r="P90" s="457"/>
      <c r="Q90" s="507"/>
      <c r="R90" s="457"/>
      <c r="S90" s="507"/>
      <c r="T90" s="457"/>
      <c r="U90" s="507"/>
      <c r="V90" s="457"/>
      <c r="W90" s="507"/>
      <c r="X90" s="457"/>
      <c r="Y90" s="507"/>
      <c r="Z90" s="457"/>
      <c r="AA90" s="506">
        <f t="shared" ref="AA90:AB90" si="80">C90+E90+G90+I90+K90+M90+O90+Q90+S90+U90+W90+Y90</f>
        <v>0</v>
      </c>
      <c r="AB90" s="456">
        <f t="shared" si="80"/>
        <v>0</v>
      </c>
    </row>
    <row r="91" spans="2:28" ht="15.75" customHeight="1" outlineLevel="1">
      <c r="B91" s="508" t="s">
        <v>228</v>
      </c>
      <c r="C91" s="523"/>
      <c r="D91" s="465"/>
      <c r="E91" s="523"/>
      <c r="F91" s="465"/>
      <c r="G91" s="523"/>
      <c r="H91" s="465"/>
      <c r="I91" s="523"/>
      <c r="J91" s="465"/>
      <c r="K91" s="523"/>
      <c r="L91" s="465"/>
      <c r="M91" s="523"/>
      <c r="N91" s="465"/>
      <c r="O91" s="523"/>
      <c r="P91" s="465"/>
      <c r="Q91" s="523"/>
      <c r="R91" s="465"/>
      <c r="S91" s="523"/>
      <c r="T91" s="465"/>
      <c r="U91" s="523"/>
      <c r="V91" s="465"/>
      <c r="W91" s="523"/>
      <c r="X91" s="465"/>
      <c r="Y91" s="523"/>
      <c r="Z91" s="465"/>
      <c r="AA91" s="510">
        <f t="shared" ref="AA91:AB91" si="81">C91+E91+G91+I91+K91+M91+O91+Q91+S91+U91+W91+Y91</f>
        <v>0</v>
      </c>
      <c r="AB91" s="511">
        <f t="shared" si="81"/>
        <v>0</v>
      </c>
    </row>
    <row r="92" spans="2:28" ht="15.75" customHeight="1">
      <c r="B92" s="524" t="s">
        <v>274</v>
      </c>
      <c r="C92" s="493">
        <f t="shared" ref="C92:Z92" si="82">SUM(C93:C97)</f>
        <v>0</v>
      </c>
      <c r="D92" s="525">
        <f t="shared" si="82"/>
        <v>0</v>
      </c>
      <c r="E92" s="497">
        <f t="shared" si="82"/>
        <v>0</v>
      </c>
      <c r="F92" s="526">
        <f t="shared" si="82"/>
        <v>0</v>
      </c>
      <c r="G92" s="497">
        <f t="shared" si="82"/>
        <v>0</v>
      </c>
      <c r="H92" s="527">
        <f t="shared" si="82"/>
        <v>0</v>
      </c>
      <c r="I92" s="497">
        <f t="shared" si="82"/>
        <v>0</v>
      </c>
      <c r="J92" s="527">
        <f t="shared" si="82"/>
        <v>0</v>
      </c>
      <c r="K92" s="497">
        <f t="shared" si="82"/>
        <v>0</v>
      </c>
      <c r="L92" s="527">
        <f t="shared" si="82"/>
        <v>0</v>
      </c>
      <c r="M92" s="497">
        <f t="shared" si="82"/>
        <v>0</v>
      </c>
      <c r="N92" s="527">
        <f t="shared" si="82"/>
        <v>0</v>
      </c>
      <c r="O92" s="497">
        <f t="shared" si="82"/>
        <v>0</v>
      </c>
      <c r="P92" s="527">
        <f t="shared" si="82"/>
        <v>0</v>
      </c>
      <c r="Q92" s="497">
        <f t="shared" si="82"/>
        <v>0</v>
      </c>
      <c r="R92" s="527">
        <f t="shared" si="82"/>
        <v>0</v>
      </c>
      <c r="S92" s="497">
        <f t="shared" si="82"/>
        <v>0</v>
      </c>
      <c r="T92" s="527">
        <f t="shared" si="82"/>
        <v>0</v>
      </c>
      <c r="U92" s="497">
        <f t="shared" si="82"/>
        <v>0</v>
      </c>
      <c r="V92" s="519">
        <f t="shared" si="82"/>
        <v>0</v>
      </c>
      <c r="W92" s="497">
        <f t="shared" si="82"/>
        <v>0</v>
      </c>
      <c r="X92" s="519">
        <f t="shared" si="82"/>
        <v>0</v>
      </c>
      <c r="Y92" s="497">
        <f t="shared" si="82"/>
        <v>0</v>
      </c>
      <c r="Z92" s="486">
        <f t="shared" si="82"/>
        <v>0</v>
      </c>
      <c r="AA92" s="497">
        <f t="shared" ref="AA92:AB92" si="83">C92+E92+G92+I92+K92+M92+O92+Q92+S92+U92+W92+Y92</f>
        <v>0</v>
      </c>
      <c r="AB92" s="498">
        <f t="shared" si="83"/>
        <v>0</v>
      </c>
    </row>
    <row r="93" spans="2:28" ht="15.75" customHeight="1" outlineLevel="1">
      <c r="B93" s="499" t="s">
        <v>275</v>
      </c>
      <c r="C93" s="517"/>
      <c r="D93" s="500"/>
      <c r="E93" s="517"/>
      <c r="F93" s="500"/>
      <c r="G93" s="517"/>
      <c r="H93" s="500"/>
      <c r="I93" s="517"/>
      <c r="J93" s="500"/>
      <c r="K93" s="517"/>
      <c r="L93" s="500"/>
      <c r="M93" s="517"/>
      <c r="N93" s="500"/>
      <c r="O93" s="517"/>
      <c r="P93" s="500"/>
      <c r="Q93" s="517"/>
      <c r="R93" s="500"/>
      <c r="S93" s="517"/>
      <c r="T93" s="500"/>
      <c r="U93" s="517"/>
      <c r="V93" s="500"/>
      <c r="W93" s="517"/>
      <c r="X93" s="500"/>
      <c r="Y93" s="517"/>
      <c r="Z93" s="500"/>
      <c r="AA93" s="501">
        <f t="shared" ref="AA93:AB93" si="84">C93+E93+G93+I93+K93+M93+O93+Q93+S93+U93+W93+Y93</f>
        <v>0</v>
      </c>
      <c r="AB93" s="502">
        <f t="shared" si="84"/>
        <v>0</v>
      </c>
    </row>
    <row r="94" spans="2:28" ht="15.75" customHeight="1" outlineLevel="1">
      <c r="B94" s="503" t="s">
        <v>276</v>
      </c>
      <c r="C94" s="507"/>
      <c r="D94" s="505"/>
      <c r="E94" s="507"/>
      <c r="F94" s="505"/>
      <c r="G94" s="507"/>
      <c r="H94" s="505"/>
      <c r="I94" s="507"/>
      <c r="J94" s="505"/>
      <c r="K94" s="507"/>
      <c r="L94" s="505"/>
      <c r="M94" s="507"/>
      <c r="N94" s="505"/>
      <c r="O94" s="507"/>
      <c r="P94" s="505"/>
      <c r="Q94" s="507"/>
      <c r="R94" s="505"/>
      <c r="S94" s="507"/>
      <c r="T94" s="505"/>
      <c r="U94" s="507"/>
      <c r="V94" s="505"/>
      <c r="W94" s="507"/>
      <c r="X94" s="505"/>
      <c r="Y94" s="507"/>
      <c r="Z94" s="505"/>
      <c r="AA94" s="506">
        <f t="shared" ref="AA94:AB94" si="85">C94+E94+G94+I94+K94+M94+O94+Q94+S94+U94+W94+Y94</f>
        <v>0</v>
      </c>
      <c r="AB94" s="456">
        <f t="shared" si="85"/>
        <v>0</v>
      </c>
    </row>
    <row r="95" spans="2:28" ht="15.75" customHeight="1" outlineLevel="1">
      <c r="B95" s="508" t="s">
        <v>277</v>
      </c>
      <c r="C95" s="507"/>
      <c r="D95" s="505"/>
      <c r="E95" s="507"/>
      <c r="F95" s="505"/>
      <c r="G95" s="507"/>
      <c r="H95" s="505"/>
      <c r="I95" s="507"/>
      <c r="J95" s="505"/>
      <c r="K95" s="507"/>
      <c r="L95" s="505"/>
      <c r="M95" s="507"/>
      <c r="N95" s="505"/>
      <c r="O95" s="507"/>
      <c r="P95" s="505"/>
      <c r="Q95" s="507"/>
      <c r="R95" s="505"/>
      <c r="S95" s="507"/>
      <c r="T95" s="505"/>
      <c r="U95" s="507"/>
      <c r="V95" s="505"/>
      <c r="W95" s="507"/>
      <c r="X95" s="505"/>
      <c r="Y95" s="507"/>
      <c r="Z95" s="505"/>
      <c r="AA95" s="506">
        <f t="shared" ref="AA95:AB95" si="86">C95+E95+G95+I95+K95+M95+O95+Q95+S95+U95+W95+Y95</f>
        <v>0</v>
      </c>
      <c r="AB95" s="456">
        <f t="shared" si="86"/>
        <v>0</v>
      </c>
    </row>
    <row r="96" spans="2:28" ht="15.75" customHeight="1" outlineLevel="1">
      <c r="B96" s="508" t="s">
        <v>278</v>
      </c>
      <c r="C96" s="507"/>
      <c r="D96" s="505"/>
      <c r="E96" s="507"/>
      <c r="F96" s="505"/>
      <c r="G96" s="507"/>
      <c r="H96" s="505"/>
      <c r="I96" s="507"/>
      <c r="J96" s="505"/>
      <c r="K96" s="507"/>
      <c r="L96" s="505"/>
      <c r="M96" s="507"/>
      <c r="N96" s="505"/>
      <c r="O96" s="507"/>
      <c r="P96" s="505"/>
      <c r="Q96" s="507"/>
      <c r="R96" s="505"/>
      <c r="S96" s="507"/>
      <c r="T96" s="505"/>
      <c r="U96" s="507"/>
      <c r="V96" s="505"/>
      <c r="W96" s="507"/>
      <c r="X96" s="505"/>
      <c r="Y96" s="507"/>
      <c r="Z96" s="505"/>
      <c r="AA96" s="506">
        <f t="shared" ref="AA96:AB96" si="87">C96+E96+G96+I96+K96+M96+O96+Q96+S96+U96+W96+Y96</f>
        <v>0</v>
      </c>
      <c r="AB96" s="456">
        <f t="shared" si="87"/>
        <v>0</v>
      </c>
    </row>
    <row r="97" spans="2:28" ht="15.75" customHeight="1" outlineLevel="1">
      <c r="B97" s="508" t="s">
        <v>279</v>
      </c>
      <c r="C97" s="509"/>
      <c r="D97" s="528"/>
      <c r="E97" s="509"/>
      <c r="F97" s="528"/>
      <c r="G97" s="509"/>
      <c r="H97" s="528"/>
      <c r="I97" s="509"/>
      <c r="J97" s="528"/>
      <c r="K97" s="509"/>
      <c r="L97" s="528"/>
      <c r="M97" s="509"/>
      <c r="N97" s="528"/>
      <c r="O97" s="509"/>
      <c r="P97" s="528"/>
      <c r="Q97" s="509"/>
      <c r="R97" s="528"/>
      <c r="S97" s="509"/>
      <c r="T97" s="528"/>
      <c r="U97" s="509"/>
      <c r="V97" s="528"/>
      <c r="W97" s="509"/>
      <c r="X97" s="528"/>
      <c r="Y97" s="509"/>
      <c r="Z97" s="528"/>
      <c r="AA97" s="510">
        <f t="shared" ref="AA97:AB97" si="88">C97+E97+G97+I97+K97+M97+O97+Q97+S97+U97+W97+Y97</f>
        <v>0</v>
      </c>
      <c r="AB97" s="511">
        <f t="shared" si="88"/>
        <v>0</v>
      </c>
    </row>
    <row r="98" spans="2:28" ht="15.75" customHeight="1">
      <c r="B98" s="529" t="s">
        <v>280</v>
      </c>
      <c r="C98" s="513">
        <f t="shared" ref="C98:AB98" si="89">SUM(C99:C106)</f>
        <v>0</v>
      </c>
      <c r="D98" s="513">
        <f t="shared" si="89"/>
        <v>0</v>
      </c>
      <c r="E98" s="513">
        <f t="shared" si="89"/>
        <v>0</v>
      </c>
      <c r="F98" s="513">
        <f t="shared" si="89"/>
        <v>0</v>
      </c>
      <c r="G98" s="513">
        <f t="shared" si="89"/>
        <v>0</v>
      </c>
      <c r="H98" s="513">
        <f t="shared" si="89"/>
        <v>0</v>
      </c>
      <c r="I98" s="513">
        <f t="shared" si="89"/>
        <v>0</v>
      </c>
      <c r="J98" s="513">
        <f t="shared" si="89"/>
        <v>0</v>
      </c>
      <c r="K98" s="513">
        <f t="shared" si="89"/>
        <v>0</v>
      </c>
      <c r="L98" s="513">
        <f t="shared" si="89"/>
        <v>0</v>
      </c>
      <c r="M98" s="513">
        <f t="shared" si="89"/>
        <v>0</v>
      </c>
      <c r="N98" s="513">
        <f t="shared" si="89"/>
        <v>0</v>
      </c>
      <c r="O98" s="513">
        <f t="shared" si="89"/>
        <v>0</v>
      </c>
      <c r="P98" s="513">
        <f t="shared" si="89"/>
        <v>0</v>
      </c>
      <c r="Q98" s="513">
        <f t="shared" si="89"/>
        <v>0</v>
      </c>
      <c r="R98" s="513">
        <f t="shared" si="89"/>
        <v>0</v>
      </c>
      <c r="S98" s="513">
        <f t="shared" si="89"/>
        <v>0</v>
      </c>
      <c r="T98" s="513">
        <f t="shared" si="89"/>
        <v>0</v>
      </c>
      <c r="U98" s="513">
        <f t="shared" si="89"/>
        <v>0</v>
      </c>
      <c r="V98" s="513">
        <f t="shared" si="89"/>
        <v>0</v>
      </c>
      <c r="W98" s="513">
        <f t="shared" si="89"/>
        <v>0</v>
      </c>
      <c r="X98" s="513">
        <f t="shared" si="89"/>
        <v>0</v>
      </c>
      <c r="Y98" s="513">
        <f t="shared" si="89"/>
        <v>0</v>
      </c>
      <c r="Z98" s="513">
        <f t="shared" si="89"/>
        <v>0</v>
      </c>
      <c r="AA98" s="519">
        <f t="shared" si="89"/>
        <v>0</v>
      </c>
      <c r="AB98" s="519">
        <f t="shared" si="89"/>
        <v>0</v>
      </c>
    </row>
    <row r="99" spans="2:28" ht="15.75" customHeight="1" outlineLevel="1">
      <c r="B99" s="530" t="s">
        <v>281</v>
      </c>
      <c r="C99" s="517"/>
      <c r="D99" s="517"/>
      <c r="E99" s="517"/>
      <c r="F99" s="517"/>
      <c r="G99" s="517"/>
      <c r="H99" s="517"/>
      <c r="I99" s="517"/>
      <c r="J99" s="517"/>
      <c r="K99" s="517"/>
      <c r="L99" s="517"/>
      <c r="M99" s="517"/>
      <c r="N99" s="517"/>
      <c r="O99" s="517"/>
      <c r="P99" s="517"/>
      <c r="Q99" s="517"/>
      <c r="R99" s="517"/>
      <c r="S99" s="517"/>
      <c r="T99" s="517"/>
      <c r="U99" s="517"/>
      <c r="V99" s="517"/>
      <c r="W99" s="517"/>
      <c r="X99" s="517"/>
      <c r="Y99" s="517"/>
      <c r="Z99" s="517"/>
      <c r="AA99" s="501">
        <f t="shared" ref="AA99:AB99" si="90">C99+E99+G99+I99+K99+M99+O99+Q99+S99+U99+W99+Y99</f>
        <v>0</v>
      </c>
      <c r="AB99" s="502">
        <f t="shared" si="90"/>
        <v>0</v>
      </c>
    </row>
    <row r="100" spans="2:28" ht="15.75" customHeight="1" outlineLevel="1">
      <c r="B100" s="503" t="s">
        <v>282</v>
      </c>
      <c r="C100" s="507"/>
      <c r="D100" s="507"/>
      <c r="E100" s="507"/>
      <c r="F100" s="507"/>
      <c r="G100" s="507"/>
      <c r="H100" s="507"/>
      <c r="I100" s="507"/>
      <c r="J100" s="507"/>
      <c r="K100" s="507"/>
      <c r="L100" s="507"/>
      <c r="M100" s="507"/>
      <c r="N100" s="507"/>
      <c r="O100" s="507"/>
      <c r="P100" s="507"/>
      <c r="Q100" s="507"/>
      <c r="R100" s="507"/>
      <c r="S100" s="507"/>
      <c r="T100" s="507"/>
      <c r="U100" s="507"/>
      <c r="V100" s="507"/>
      <c r="W100" s="507"/>
      <c r="X100" s="507"/>
      <c r="Y100" s="507"/>
      <c r="Z100" s="507"/>
      <c r="AA100" s="506">
        <f t="shared" ref="AA100:AB100" si="91">C100+E100+G100+I100+K100+M100+O100+Q100+S100+U100+W100+Y100</f>
        <v>0</v>
      </c>
      <c r="AB100" s="456">
        <f t="shared" si="91"/>
        <v>0</v>
      </c>
    </row>
    <row r="101" spans="2:28" ht="15.75" customHeight="1" outlineLevel="1">
      <c r="B101" s="503" t="s">
        <v>283</v>
      </c>
      <c r="C101" s="507"/>
      <c r="D101" s="507"/>
      <c r="E101" s="507"/>
      <c r="F101" s="507"/>
      <c r="G101" s="507"/>
      <c r="H101" s="507"/>
      <c r="I101" s="507"/>
      <c r="J101" s="507"/>
      <c r="K101" s="507"/>
      <c r="L101" s="507"/>
      <c r="M101" s="507"/>
      <c r="N101" s="507"/>
      <c r="O101" s="507"/>
      <c r="P101" s="507"/>
      <c r="Q101" s="507"/>
      <c r="R101" s="507"/>
      <c r="S101" s="507"/>
      <c r="T101" s="507"/>
      <c r="U101" s="507"/>
      <c r="V101" s="507"/>
      <c r="W101" s="507"/>
      <c r="X101" s="507"/>
      <c r="Y101" s="507"/>
      <c r="Z101" s="507"/>
      <c r="AA101" s="506">
        <f t="shared" ref="AA101:AB101" si="92">C101+E101+G101+I101+K101+M101+O101+Q101+S101+U101+W101+Y101</f>
        <v>0</v>
      </c>
      <c r="AB101" s="456">
        <f t="shared" si="92"/>
        <v>0</v>
      </c>
    </row>
    <row r="102" spans="2:28" ht="15.75" customHeight="1" outlineLevel="1">
      <c r="B102" s="503" t="s">
        <v>284</v>
      </c>
      <c r="C102" s="507"/>
      <c r="D102" s="507"/>
      <c r="E102" s="507"/>
      <c r="F102" s="507"/>
      <c r="G102" s="507"/>
      <c r="H102" s="507"/>
      <c r="I102" s="507"/>
      <c r="J102" s="507"/>
      <c r="K102" s="507"/>
      <c r="L102" s="507"/>
      <c r="M102" s="507"/>
      <c r="N102" s="507"/>
      <c r="O102" s="507"/>
      <c r="P102" s="507"/>
      <c r="Q102" s="507"/>
      <c r="R102" s="507"/>
      <c r="S102" s="507"/>
      <c r="T102" s="507"/>
      <c r="U102" s="507"/>
      <c r="V102" s="507"/>
      <c r="W102" s="507"/>
      <c r="X102" s="507"/>
      <c r="Y102" s="507"/>
      <c r="Z102" s="507"/>
      <c r="AA102" s="506">
        <f t="shared" ref="AA102:AB102" si="93">C102+E102+G102+I102+K102+M102+O102+Q102+S102+U102+W102+Y102</f>
        <v>0</v>
      </c>
      <c r="AB102" s="456">
        <f t="shared" si="93"/>
        <v>0</v>
      </c>
    </row>
    <row r="103" spans="2:28" ht="15.75" customHeight="1" outlineLevel="1">
      <c r="B103" s="503" t="s">
        <v>285</v>
      </c>
      <c r="C103" s="507"/>
      <c r="D103" s="507"/>
      <c r="E103" s="507"/>
      <c r="F103" s="507"/>
      <c r="G103" s="507"/>
      <c r="H103" s="507"/>
      <c r="I103" s="507"/>
      <c r="J103" s="507"/>
      <c r="K103" s="507"/>
      <c r="L103" s="507"/>
      <c r="M103" s="507"/>
      <c r="N103" s="507"/>
      <c r="O103" s="507"/>
      <c r="P103" s="507"/>
      <c r="Q103" s="507"/>
      <c r="R103" s="507"/>
      <c r="S103" s="507"/>
      <c r="T103" s="507"/>
      <c r="U103" s="507"/>
      <c r="V103" s="507"/>
      <c r="W103" s="507"/>
      <c r="X103" s="507"/>
      <c r="Y103" s="507"/>
      <c r="Z103" s="507"/>
      <c r="AA103" s="506">
        <f t="shared" ref="AA103:AB103" si="94">C103+E103+G103+I103+K103+M103+O103+Q103+S103+U103+W103+Y103</f>
        <v>0</v>
      </c>
      <c r="AB103" s="456">
        <f t="shared" si="94"/>
        <v>0</v>
      </c>
    </row>
    <row r="104" spans="2:28" ht="15.75" customHeight="1" outlineLevel="1">
      <c r="B104" s="503" t="s">
        <v>286</v>
      </c>
      <c r="C104" s="507"/>
      <c r="D104" s="507"/>
      <c r="E104" s="507"/>
      <c r="F104" s="507"/>
      <c r="G104" s="507"/>
      <c r="H104" s="507"/>
      <c r="I104" s="507"/>
      <c r="J104" s="507"/>
      <c r="K104" s="507"/>
      <c r="L104" s="507"/>
      <c r="M104" s="507"/>
      <c r="N104" s="507"/>
      <c r="O104" s="507"/>
      <c r="P104" s="507"/>
      <c r="Q104" s="507"/>
      <c r="R104" s="507"/>
      <c r="S104" s="507"/>
      <c r="T104" s="507"/>
      <c r="U104" s="507"/>
      <c r="V104" s="507"/>
      <c r="W104" s="507"/>
      <c r="X104" s="507"/>
      <c r="Y104" s="507"/>
      <c r="Z104" s="507"/>
      <c r="AA104" s="506">
        <f t="shared" ref="AA104:AB104" si="95">C104+E104+G104+I104+K104+M104+O104+Q104+S104+U104+W104+Y104</f>
        <v>0</v>
      </c>
      <c r="AB104" s="456">
        <f t="shared" si="95"/>
        <v>0</v>
      </c>
    </row>
    <row r="105" spans="2:28" ht="15.75" customHeight="1" outlineLevel="1">
      <c r="B105" s="503" t="s">
        <v>287</v>
      </c>
      <c r="C105" s="507"/>
      <c r="D105" s="507"/>
      <c r="E105" s="507"/>
      <c r="F105" s="507"/>
      <c r="G105" s="507"/>
      <c r="H105" s="507"/>
      <c r="I105" s="507"/>
      <c r="J105" s="507"/>
      <c r="K105" s="507"/>
      <c r="L105" s="507"/>
      <c r="M105" s="507"/>
      <c r="N105" s="507"/>
      <c r="O105" s="507"/>
      <c r="P105" s="507"/>
      <c r="Q105" s="507"/>
      <c r="R105" s="507"/>
      <c r="S105" s="507"/>
      <c r="T105" s="507"/>
      <c r="U105" s="507"/>
      <c r="V105" s="507"/>
      <c r="W105" s="507"/>
      <c r="X105" s="507"/>
      <c r="Y105" s="507"/>
      <c r="Z105" s="507"/>
      <c r="AA105" s="506">
        <f t="shared" ref="AA105:AB105" si="96">C105+E105+G105+I105+K105+M105+O105+Q105+S105+U105+W105+Y105</f>
        <v>0</v>
      </c>
      <c r="AB105" s="456">
        <f t="shared" si="96"/>
        <v>0</v>
      </c>
    </row>
    <row r="106" spans="2:28" ht="15.75" customHeight="1" outlineLevel="1">
      <c r="B106" s="531" t="s">
        <v>288</v>
      </c>
      <c r="C106" s="523"/>
      <c r="D106" s="523"/>
      <c r="E106" s="523"/>
      <c r="F106" s="523"/>
      <c r="G106" s="523"/>
      <c r="H106" s="523"/>
      <c r="I106" s="523"/>
      <c r="J106" s="523"/>
      <c r="K106" s="523"/>
      <c r="L106" s="523"/>
      <c r="M106" s="523"/>
      <c r="N106" s="523"/>
      <c r="O106" s="523"/>
      <c r="P106" s="523"/>
      <c r="Q106" s="523"/>
      <c r="R106" s="523"/>
      <c r="S106" s="523"/>
      <c r="T106" s="523"/>
      <c r="U106" s="523"/>
      <c r="V106" s="523"/>
      <c r="W106" s="523"/>
      <c r="X106" s="523"/>
      <c r="Y106" s="523"/>
      <c r="Z106" s="523"/>
      <c r="AA106" s="510">
        <f t="shared" ref="AA106:AB106" si="97">C106+E106+G106+I106+K106+M106+O106+Q106+S106+U106+W106+Y106</f>
        <v>0</v>
      </c>
      <c r="AB106" s="511">
        <f t="shared" si="97"/>
        <v>0</v>
      </c>
    </row>
    <row r="107" spans="2:28" ht="15.75" customHeight="1">
      <c r="B107" s="532" t="s">
        <v>289</v>
      </c>
      <c r="C107" s="497">
        <f t="shared" ref="C107:Z107" si="98">SUM(C108:C110)</f>
        <v>0</v>
      </c>
      <c r="D107" s="526">
        <f t="shared" si="98"/>
        <v>0</v>
      </c>
      <c r="E107" s="497">
        <f t="shared" si="98"/>
        <v>0</v>
      </c>
      <c r="F107" s="533">
        <f t="shared" si="98"/>
        <v>0</v>
      </c>
      <c r="G107" s="497">
        <f t="shared" si="98"/>
        <v>0</v>
      </c>
      <c r="H107" s="526">
        <f t="shared" si="98"/>
        <v>0</v>
      </c>
      <c r="I107" s="497">
        <f t="shared" si="98"/>
        <v>0</v>
      </c>
      <c r="J107" s="533">
        <f t="shared" si="98"/>
        <v>0</v>
      </c>
      <c r="K107" s="497">
        <f t="shared" si="98"/>
        <v>0</v>
      </c>
      <c r="L107" s="526">
        <f t="shared" si="98"/>
        <v>0</v>
      </c>
      <c r="M107" s="497">
        <f t="shared" si="98"/>
        <v>0</v>
      </c>
      <c r="N107" s="533">
        <f t="shared" si="98"/>
        <v>0</v>
      </c>
      <c r="O107" s="497">
        <f t="shared" si="98"/>
        <v>0</v>
      </c>
      <c r="P107" s="526">
        <f t="shared" si="98"/>
        <v>0</v>
      </c>
      <c r="Q107" s="497">
        <f t="shared" si="98"/>
        <v>0</v>
      </c>
      <c r="R107" s="533">
        <f t="shared" si="98"/>
        <v>0</v>
      </c>
      <c r="S107" s="497">
        <f t="shared" si="98"/>
        <v>0</v>
      </c>
      <c r="T107" s="526">
        <f t="shared" si="98"/>
        <v>0</v>
      </c>
      <c r="U107" s="497">
        <f t="shared" si="98"/>
        <v>0</v>
      </c>
      <c r="V107" s="533">
        <f t="shared" si="98"/>
        <v>0</v>
      </c>
      <c r="W107" s="497">
        <f t="shared" si="98"/>
        <v>0</v>
      </c>
      <c r="X107" s="526">
        <f t="shared" si="98"/>
        <v>0</v>
      </c>
      <c r="Y107" s="497">
        <f t="shared" si="98"/>
        <v>0</v>
      </c>
      <c r="Z107" s="533">
        <f t="shared" si="98"/>
        <v>0</v>
      </c>
      <c r="AA107" s="497">
        <f t="shared" ref="AA107:AB107" si="99">C107+E107+G107+I107+K107+M107+O107+Q107+S107+U107+W107+Y107</f>
        <v>0</v>
      </c>
      <c r="AB107" s="498">
        <f t="shared" si="99"/>
        <v>0</v>
      </c>
    </row>
    <row r="108" spans="2:28" ht="15.75" customHeight="1" outlineLevel="1">
      <c r="B108" s="499" t="s">
        <v>290</v>
      </c>
      <c r="C108" s="521"/>
      <c r="D108" s="521"/>
      <c r="E108" s="521"/>
      <c r="F108" s="521"/>
      <c r="G108" s="521"/>
      <c r="H108" s="521"/>
      <c r="I108" s="521"/>
      <c r="J108" s="521"/>
      <c r="K108" s="521"/>
      <c r="L108" s="521"/>
      <c r="M108" s="521"/>
      <c r="N108" s="521"/>
      <c r="O108" s="521"/>
      <c r="P108" s="521"/>
      <c r="Q108" s="521"/>
      <c r="R108" s="521"/>
      <c r="S108" s="521"/>
      <c r="T108" s="521"/>
      <c r="U108" s="521"/>
      <c r="V108" s="521"/>
      <c r="W108" s="521"/>
      <c r="X108" s="521"/>
      <c r="Y108" s="521"/>
      <c r="Z108" s="521"/>
      <c r="AA108" s="501">
        <f t="shared" ref="AA108:AB108" si="100">C108+E108+G108+I108+K108+M108+O108+Q108+S108+U108+W108+Y108</f>
        <v>0</v>
      </c>
      <c r="AB108" s="502">
        <f t="shared" si="100"/>
        <v>0</v>
      </c>
    </row>
    <row r="109" spans="2:28" ht="15.75" customHeight="1" outlineLevel="1">
      <c r="B109" s="503" t="s">
        <v>291</v>
      </c>
      <c r="C109" s="507"/>
      <c r="D109" s="507"/>
      <c r="E109" s="507"/>
      <c r="F109" s="507"/>
      <c r="G109" s="507"/>
      <c r="H109" s="507"/>
      <c r="I109" s="507"/>
      <c r="J109" s="507"/>
      <c r="K109" s="507"/>
      <c r="L109" s="507"/>
      <c r="M109" s="507"/>
      <c r="N109" s="507"/>
      <c r="O109" s="507"/>
      <c r="P109" s="507"/>
      <c r="Q109" s="507"/>
      <c r="R109" s="507"/>
      <c r="S109" s="507"/>
      <c r="T109" s="507"/>
      <c r="U109" s="507"/>
      <c r="V109" s="507"/>
      <c r="W109" s="507"/>
      <c r="X109" s="507"/>
      <c r="Y109" s="507"/>
      <c r="Z109" s="507"/>
      <c r="AA109" s="506">
        <f t="shared" ref="AA109:AB109" si="101">C109+E109+G109+I109+K109+M109+O109+Q109+S109+U109+W109+Y109</f>
        <v>0</v>
      </c>
      <c r="AB109" s="456">
        <f t="shared" si="101"/>
        <v>0</v>
      </c>
    </row>
    <row r="110" spans="2:28" ht="15.75" customHeight="1" outlineLevel="1">
      <c r="B110" s="503" t="s">
        <v>292</v>
      </c>
      <c r="C110" s="523"/>
      <c r="D110" s="523"/>
      <c r="E110" s="523"/>
      <c r="F110" s="523"/>
      <c r="G110" s="523"/>
      <c r="H110" s="523"/>
      <c r="I110" s="523"/>
      <c r="J110" s="523"/>
      <c r="K110" s="523"/>
      <c r="L110" s="523"/>
      <c r="M110" s="523"/>
      <c r="N110" s="523"/>
      <c r="O110" s="523"/>
      <c r="P110" s="523"/>
      <c r="Q110" s="523"/>
      <c r="R110" s="523"/>
      <c r="S110" s="523"/>
      <c r="T110" s="523"/>
      <c r="U110" s="523"/>
      <c r="V110" s="523"/>
      <c r="W110" s="523"/>
      <c r="X110" s="523"/>
      <c r="Y110" s="523"/>
      <c r="Z110" s="523"/>
      <c r="AA110" s="510">
        <f t="shared" ref="AA110:AB110" si="102">C110+E110+G110+I110+K110+M110+O110+Q110+S110+U110+W110+Y110</f>
        <v>0</v>
      </c>
      <c r="AB110" s="511">
        <f t="shared" si="102"/>
        <v>0</v>
      </c>
    </row>
    <row r="111" spans="2:28" ht="15.75" customHeight="1">
      <c r="B111" s="524" t="s">
        <v>293</v>
      </c>
      <c r="C111" s="526">
        <f t="shared" ref="C111:AB111" si="103">SUM(C112:C121)</f>
        <v>0</v>
      </c>
      <c r="D111" s="526">
        <f t="shared" si="103"/>
        <v>0</v>
      </c>
      <c r="E111" s="526">
        <f t="shared" si="103"/>
        <v>0</v>
      </c>
      <c r="F111" s="526">
        <f t="shared" si="103"/>
        <v>0</v>
      </c>
      <c r="G111" s="526">
        <f t="shared" si="103"/>
        <v>0</v>
      </c>
      <c r="H111" s="526">
        <f t="shared" si="103"/>
        <v>0</v>
      </c>
      <c r="I111" s="526">
        <f t="shared" si="103"/>
        <v>0</v>
      </c>
      <c r="J111" s="526">
        <f t="shared" si="103"/>
        <v>0</v>
      </c>
      <c r="K111" s="526">
        <f t="shared" si="103"/>
        <v>0</v>
      </c>
      <c r="L111" s="526">
        <f t="shared" si="103"/>
        <v>0</v>
      </c>
      <c r="M111" s="526">
        <f t="shared" si="103"/>
        <v>0</v>
      </c>
      <c r="N111" s="526">
        <f t="shared" si="103"/>
        <v>0</v>
      </c>
      <c r="O111" s="526">
        <f t="shared" si="103"/>
        <v>0</v>
      </c>
      <c r="P111" s="526">
        <f t="shared" si="103"/>
        <v>0</v>
      </c>
      <c r="Q111" s="526">
        <f t="shared" si="103"/>
        <v>0</v>
      </c>
      <c r="R111" s="526">
        <f t="shared" si="103"/>
        <v>0</v>
      </c>
      <c r="S111" s="526">
        <f t="shared" si="103"/>
        <v>0</v>
      </c>
      <c r="T111" s="526">
        <f t="shared" si="103"/>
        <v>0</v>
      </c>
      <c r="U111" s="526">
        <f t="shared" si="103"/>
        <v>0</v>
      </c>
      <c r="V111" s="526">
        <f t="shared" si="103"/>
        <v>0</v>
      </c>
      <c r="W111" s="526">
        <f t="shared" si="103"/>
        <v>0</v>
      </c>
      <c r="X111" s="526">
        <f t="shared" si="103"/>
        <v>0</v>
      </c>
      <c r="Y111" s="526">
        <f t="shared" si="103"/>
        <v>0</v>
      </c>
      <c r="Z111" s="526">
        <f t="shared" si="103"/>
        <v>0</v>
      </c>
      <c r="AA111" s="526">
        <f t="shared" si="103"/>
        <v>0</v>
      </c>
      <c r="AB111" s="526">
        <f t="shared" si="103"/>
        <v>0</v>
      </c>
    </row>
    <row r="112" spans="2:28" ht="15.75" customHeight="1" outlineLevel="1">
      <c r="B112" s="499" t="s">
        <v>294</v>
      </c>
      <c r="C112" s="521"/>
      <c r="D112" s="521"/>
      <c r="E112" s="521"/>
      <c r="F112" s="521"/>
      <c r="G112" s="521"/>
      <c r="H112" s="521"/>
      <c r="I112" s="521"/>
      <c r="J112" s="521"/>
      <c r="K112" s="521"/>
      <c r="L112" s="521"/>
      <c r="M112" s="521"/>
      <c r="N112" s="521"/>
      <c r="O112" s="521"/>
      <c r="P112" s="521"/>
      <c r="Q112" s="521"/>
      <c r="R112" s="521"/>
      <c r="S112" s="521"/>
      <c r="T112" s="521"/>
      <c r="U112" s="521"/>
      <c r="V112" s="521"/>
      <c r="W112" s="521"/>
      <c r="X112" s="521"/>
      <c r="Y112" s="521"/>
      <c r="Z112" s="521"/>
      <c r="AA112" s="501">
        <f t="shared" ref="AA112:AB112" si="104">C112+E112+G112+I112+K112+M112+O112+Q112+S112+U112+W112+Y112</f>
        <v>0</v>
      </c>
      <c r="AB112" s="502">
        <f t="shared" si="104"/>
        <v>0</v>
      </c>
    </row>
    <row r="113" spans="2:28" ht="15.75" customHeight="1" outlineLevel="1">
      <c r="B113" s="499" t="s">
        <v>295</v>
      </c>
      <c r="C113" s="507"/>
      <c r="D113" s="507"/>
      <c r="E113" s="507"/>
      <c r="F113" s="507"/>
      <c r="G113" s="507"/>
      <c r="H113" s="507"/>
      <c r="I113" s="507"/>
      <c r="J113" s="507"/>
      <c r="K113" s="507"/>
      <c r="L113" s="507"/>
      <c r="M113" s="507"/>
      <c r="N113" s="507"/>
      <c r="O113" s="507"/>
      <c r="P113" s="507"/>
      <c r="Q113" s="507"/>
      <c r="R113" s="507"/>
      <c r="S113" s="507"/>
      <c r="T113" s="507"/>
      <c r="U113" s="507"/>
      <c r="V113" s="507"/>
      <c r="W113" s="507"/>
      <c r="X113" s="507"/>
      <c r="Y113" s="507"/>
      <c r="Z113" s="507"/>
      <c r="AA113" s="506">
        <f t="shared" ref="AA113:AB113" si="105">C113+E113+G113+I113+K113+M113+O113+Q113+S113+U113+W113+Y113</f>
        <v>0</v>
      </c>
      <c r="AB113" s="456">
        <f t="shared" si="105"/>
        <v>0</v>
      </c>
    </row>
    <row r="114" spans="2:28" ht="15.75" customHeight="1" outlineLevel="1">
      <c r="B114" s="503" t="s">
        <v>296</v>
      </c>
      <c r="C114" s="507"/>
      <c r="D114" s="507"/>
      <c r="E114" s="507"/>
      <c r="F114" s="507"/>
      <c r="G114" s="507"/>
      <c r="H114" s="507"/>
      <c r="I114" s="507"/>
      <c r="J114" s="507"/>
      <c r="K114" s="507"/>
      <c r="L114" s="507"/>
      <c r="M114" s="507"/>
      <c r="N114" s="507"/>
      <c r="O114" s="507"/>
      <c r="P114" s="507"/>
      <c r="Q114" s="507"/>
      <c r="R114" s="507"/>
      <c r="S114" s="507"/>
      <c r="T114" s="507"/>
      <c r="U114" s="507"/>
      <c r="V114" s="507"/>
      <c r="W114" s="507"/>
      <c r="X114" s="507"/>
      <c r="Y114" s="507"/>
      <c r="Z114" s="507"/>
      <c r="AA114" s="506">
        <f t="shared" ref="AA114:AB114" si="106">C114+E114+G114+I114+K114+M114+O114+Q114+S114+U114+W114+Y114</f>
        <v>0</v>
      </c>
      <c r="AB114" s="456">
        <f t="shared" si="106"/>
        <v>0</v>
      </c>
    </row>
    <row r="115" spans="2:28" ht="15.75" customHeight="1" outlineLevel="1">
      <c r="B115" s="503" t="s">
        <v>297</v>
      </c>
      <c r="C115" s="507"/>
      <c r="D115" s="507"/>
      <c r="E115" s="507"/>
      <c r="F115" s="507"/>
      <c r="G115" s="507"/>
      <c r="H115" s="507"/>
      <c r="I115" s="507"/>
      <c r="J115" s="507"/>
      <c r="K115" s="507"/>
      <c r="L115" s="507"/>
      <c r="M115" s="507"/>
      <c r="N115" s="507"/>
      <c r="O115" s="507"/>
      <c r="P115" s="507"/>
      <c r="Q115" s="507"/>
      <c r="R115" s="507"/>
      <c r="S115" s="507"/>
      <c r="T115" s="507"/>
      <c r="U115" s="507"/>
      <c r="V115" s="507"/>
      <c r="W115" s="507"/>
      <c r="X115" s="507"/>
      <c r="Y115" s="507"/>
      <c r="Z115" s="507"/>
      <c r="AA115" s="506">
        <f t="shared" ref="AA115:AB115" si="107">C115+E115+G115+I115+K115+M115+O115+Q115+S115+U115+W115+Y115</f>
        <v>0</v>
      </c>
      <c r="AB115" s="456">
        <f t="shared" si="107"/>
        <v>0</v>
      </c>
    </row>
    <row r="116" spans="2:28" ht="15.75" customHeight="1" outlineLevel="1">
      <c r="B116" s="534" t="s">
        <v>298</v>
      </c>
      <c r="C116" s="451"/>
      <c r="D116" s="451"/>
      <c r="E116" s="451"/>
      <c r="F116" s="451"/>
      <c r="G116" s="451"/>
      <c r="H116" s="451"/>
      <c r="I116" s="451"/>
      <c r="J116" s="451"/>
      <c r="K116" s="451"/>
      <c r="L116" s="451"/>
      <c r="M116" s="451"/>
      <c r="N116" s="451"/>
      <c r="O116" s="451"/>
      <c r="P116" s="451"/>
      <c r="Q116" s="451"/>
      <c r="R116" s="451"/>
      <c r="S116" s="451"/>
      <c r="T116" s="451"/>
      <c r="U116" s="451"/>
      <c r="V116" s="451"/>
      <c r="W116" s="451"/>
      <c r="X116" s="451"/>
      <c r="Y116" s="451"/>
      <c r="Z116" s="451"/>
      <c r="AA116" s="506">
        <f t="shared" ref="AA116:AB116" si="108">C116+E116+G116+I116+K116+M116+O116+Q116+S116+U116+W116+Y116</f>
        <v>0</v>
      </c>
      <c r="AB116" s="456">
        <f t="shared" si="108"/>
        <v>0</v>
      </c>
    </row>
    <row r="117" spans="2:28" ht="15.75" customHeight="1" outlineLevel="1">
      <c r="B117" s="534" t="s">
        <v>299</v>
      </c>
      <c r="C117" s="451"/>
      <c r="D117" s="451"/>
      <c r="E117" s="451"/>
      <c r="F117" s="451"/>
      <c r="G117" s="451"/>
      <c r="H117" s="451"/>
      <c r="I117" s="451"/>
      <c r="J117" s="451"/>
      <c r="K117" s="451"/>
      <c r="L117" s="451"/>
      <c r="M117" s="451"/>
      <c r="N117" s="451"/>
      <c r="O117" s="451"/>
      <c r="P117" s="451"/>
      <c r="Q117" s="451"/>
      <c r="R117" s="451"/>
      <c r="S117" s="451"/>
      <c r="T117" s="451"/>
      <c r="U117" s="451"/>
      <c r="V117" s="451"/>
      <c r="W117" s="451"/>
      <c r="X117" s="451"/>
      <c r="Y117" s="451"/>
      <c r="Z117" s="451"/>
      <c r="AA117" s="506">
        <f t="shared" ref="AA117:AB117" si="109">C117+E117+G117+I117+K117+M117+O117+Q117+S117+U117+W117+Y117</f>
        <v>0</v>
      </c>
      <c r="AB117" s="456">
        <f t="shared" si="109"/>
        <v>0</v>
      </c>
    </row>
    <row r="118" spans="2:28" ht="15.75" customHeight="1" outlineLevel="1">
      <c r="B118" s="503" t="s">
        <v>300</v>
      </c>
      <c r="C118" s="507"/>
      <c r="D118" s="507"/>
      <c r="E118" s="507"/>
      <c r="F118" s="507"/>
      <c r="G118" s="507"/>
      <c r="H118" s="507"/>
      <c r="I118" s="507"/>
      <c r="J118" s="507"/>
      <c r="K118" s="507"/>
      <c r="L118" s="507"/>
      <c r="M118" s="507"/>
      <c r="N118" s="507"/>
      <c r="O118" s="507"/>
      <c r="P118" s="507"/>
      <c r="Q118" s="507"/>
      <c r="R118" s="507"/>
      <c r="S118" s="507"/>
      <c r="T118" s="507"/>
      <c r="U118" s="507"/>
      <c r="V118" s="507"/>
      <c r="W118" s="507"/>
      <c r="X118" s="507"/>
      <c r="Y118" s="507"/>
      <c r="Z118" s="507"/>
      <c r="AA118" s="506">
        <f t="shared" ref="AA118:AB118" si="110">C118+E118+G118+I118+K118+M118+O118+Q118+S118+U118+W118+Y118</f>
        <v>0</v>
      </c>
      <c r="AB118" s="456">
        <f t="shared" si="110"/>
        <v>0</v>
      </c>
    </row>
    <row r="119" spans="2:28" ht="15.75" customHeight="1" outlineLevel="1">
      <c r="B119" s="503" t="s">
        <v>301</v>
      </c>
      <c r="C119" s="507"/>
      <c r="D119" s="507"/>
      <c r="E119" s="507"/>
      <c r="F119" s="507"/>
      <c r="G119" s="507"/>
      <c r="H119" s="507"/>
      <c r="I119" s="507"/>
      <c r="J119" s="507"/>
      <c r="K119" s="507"/>
      <c r="L119" s="507"/>
      <c r="M119" s="507"/>
      <c r="N119" s="507"/>
      <c r="O119" s="507"/>
      <c r="P119" s="507"/>
      <c r="Q119" s="507"/>
      <c r="R119" s="507"/>
      <c r="S119" s="507"/>
      <c r="T119" s="507"/>
      <c r="U119" s="507"/>
      <c r="V119" s="507"/>
      <c r="W119" s="507"/>
      <c r="X119" s="507"/>
      <c r="Y119" s="507"/>
      <c r="Z119" s="507"/>
      <c r="AA119" s="506">
        <f t="shared" ref="AA119:AB119" si="111">C119+E119+G119+I119+K119+M119+O119+Q119+S119+U119+W119+Y119</f>
        <v>0</v>
      </c>
      <c r="AB119" s="456">
        <f t="shared" si="111"/>
        <v>0</v>
      </c>
    </row>
    <row r="120" spans="2:28" ht="15.75" customHeight="1" outlineLevel="1">
      <c r="B120" s="534" t="s">
        <v>302</v>
      </c>
      <c r="C120" s="451"/>
      <c r="D120" s="451"/>
      <c r="E120" s="451"/>
      <c r="F120" s="451"/>
      <c r="G120" s="451"/>
      <c r="H120" s="451"/>
      <c r="I120" s="451"/>
      <c r="J120" s="451"/>
      <c r="K120" s="451"/>
      <c r="L120" s="451"/>
      <c r="M120" s="451"/>
      <c r="N120" s="451"/>
      <c r="O120" s="451"/>
      <c r="P120" s="451"/>
      <c r="Q120" s="451"/>
      <c r="R120" s="451"/>
      <c r="S120" s="451"/>
      <c r="T120" s="451"/>
      <c r="U120" s="451"/>
      <c r="V120" s="451"/>
      <c r="W120" s="451"/>
      <c r="X120" s="451"/>
      <c r="Y120" s="451"/>
      <c r="Z120" s="451"/>
      <c r="AA120" s="506">
        <f t="shared" ref="AA120:AB120" si="112">C120+E120+G120+I120+K120+M120+O120+Q120+S120+U120+W120+Y120</f>
        <v>0</v>
      </c>
      <c r="AB120" s="456">
        <f t="shared" si="112"/>
        <v>0</v>
      </c>
    </row>
    <row r="121" spans="2:28" ht="15.75" customHeight="1" outlineLevel="1">
      <c r="B121" s="534" t="s">
        <v>303</v>
      </c>
      <c r="C121" s="464"/>
      <c r="D121" s="464"/>
      <c r="E121" s="464"/>
      <c r="F121" s="464"/>
      <c r="G121" s="464"/>
      <c r="H121" s="464"/>
      <c r="I121" s="464"/>
      <c r="J121" s="464"/>
      <c r="K121" s="464"/>
      <c r="L121" s="464"/>
      <c r="M121" s="464"/>
      <c r="N121" s="464"/>
      <c r="O121" s="464"/>
      <c r="P121" s="464"/>
      <c r="Q121" s="464"/>
      <c r="R121" s="464"/>
      <c r="S121" s="464"/>
      <c r="T121" s="464"/>
      <c r="U121" s="464"/>
      <c r="V121" s="464"/>
      <c r="W121" s="464"/>
      <c r="X121" s="464"/>
      <c r="Y121" s="464"/>
      <c r="Z121" s="464"/>
      <c r="AA121" s="510">
        <f t="shared" ref="AA121:AB121" si="113">C121+E121+G121+I121+K121+M121+O121+Q121+S121+U121+W121+Y121</f>
        <v>0</v>
      </c>
      <c r="AB121" s="511">
        <f t="shared" si="113"/>
        <v>0</v>
      </c>
    </row>
    <row r="122" spans="2:28" ht="15.75" customHeight="1">
      <c r="B122" s="524" t="s">
        <v>304</v>
      </c>
      <c r="C122" s="497">
        <f t="shared" ref="C122:Z122" si="114">SUM(C123:C125)</f>
        <v>0</v>
      </c>
      <c r="D122" s="526">
        <f t="shared" si="114"/>
        <v>0</v>
      </c>
      <c r="E122" s="497">
        <f t="shared" si="114"/>
        <v>0</v>
      </c>
      <c r="F122" s="533">
        <f t="shared" si="114"/>
        <v>0</v>
      </c>
      <c r="G122" s="497">
        <f t="shared" si="114"/>
        <v>0</v>
      </c>
      <c r="H122" s="526">
        <f t="shared" si="114"/>
        <v>0</v>
      </c>
      <c r="I122" s="497">
        <f t="shared" si="114"/>
        <v>0</v>
      </c>
      <c r="J122" s="533">
        <f t="shared" si="114"/>
        <v>0</v>
      </c>
      <c r="K122" s="497">
        <f t="shared" si="114"/>
        <v>0</v>
      </c>
      <c r="L122" s="526">
        <f t="shared" si="114"/>
        <v>0</v>
      </c>
      <c r="M122" s="497">
        <f t="shared" si="114"/>
        <v>0</v>
      </c>
      <c r="N122" s="533">
        <f t="shared" si="114"/>
        <v>0</v>
      </c>
      <c r="O122" s="497">
        <f t="shared" si="114"/>
        <v>0</v>
      </c>
      <c r="P122" s="526">
        <f t="shared" si="114"/>
        <v>0</v>
      </c>
      <c r="Q122" s="497">
        <f t="shared" si="114"/>
        <v>0</v>
      </c>
      <c r="R122" s="533">
        <f t="shared" si="114"/>
        <v>0</v>
      </c>
      <c r="S122" s="497">
        <f t="shared" si="114"/>
        <v>0</v>
      </c>
      <c r="T122" s="526">
        <f t="shared" si="114"/>
        <v>0</v>
      </c>
      <c r="U122" s="497">
        <f t="shared" si="114"/>
        <v>0</v>
      </c>
      <c r="V122" s="533">
        <f t="shared" si="114"/>
        <v>0</v>
      </c>
      <c r="W122" s="497">
        <f t="shared" si="114"/>
        <v>0</v>
      </c>
      <c r="X122" s="526">
        <f t="shared" si="114"/>
        <v>0</v>
      </c>
      <c r="Y122" s="497">
        <f t="shared" si="114"/>
        <v>0</v>
      </c>
      <c r="Z122" s="533">
        <f t="shared" si="114"/>
        <v>0</v>
      </c>
      <c r="AA122" s="497">
        <f t="shared" ref="AA122:AB122" si="115">C122+E122+G122+I122+K122+M122+O122+Q122+S122+U122+W122+Y122</f>
        <v>0</v>
      </c>
      <c r="AB122" s="498">
        <f t="shared" si="115"/>
        <v>0</v>
      </c>
    </row>
    <row r="123" spans="2:28" ht="15.75" customHeight="1" outlineLevel="1">
      <c r="B123" s="534" t="s">
        <v>305</v>
      </c>
      <c r="C123" s="535"/>
      <c r="D123" s="522"/>
      <c r="E123" s="535"/>
      <c r="F123" s="522"/>
      <c r="G123" s="535"/>
      <c r="H123" s="522"/>
      <c r="I123" s="535"/>
      <c r="J123" s="522"/>
      <c r="K123" s="535"/>
      <c r="L123" s="522"/>
      <c r="M123" s="535"/>
      <c r="N123" s="522"/>
      <c r="O123" s="535"/>
      <c r="P123" s="522"/>
      <c r="Q123" s="535"/>
      <c r="R123" s="522"/>
      <c r="S123" s="535"/>
      <c r="T123" s="522"/>
      <c r="U123" s="535"/>
      <c r="V123" s="522"/>
      <c r="W123" s="535"/>
      <c r="X123" s="522"/>
      <c r="Y123" s="535"/>
      <c r="Z123" s="522"/>
      <c r="AA123" s="501">
        <f t="shared" ref="AA123:AB123" si="116">C123+E123+G123+I123+K123+M123+O123+Q123+S123+U123+W123+Y123</f>
        <v>0</v>
      </c>
      <c r="AB123" s="502">
        <f t="shared" si="116"/>
        <v>0</v>
      </c>
    </row>
    <row r="124" spans="2:28" ht="15.75" customHeight="1" outlineLevel="1">
      <c r="B124" s="534" t="s">
        <v>306</v>
      </c>
      <c r="C124" s="451"/>
      <c r="D124" s="457"/>
      <c r="E124" s="451"/>
      <c r="F124" s="457"/>
      <c r="G124" s="451"/>
      <c r="H124" s="457"/>
      <c r="I124" s="451"/>
      <c r="J124" s="457"/>
      <c r="K124" s="451"/>
      <c r="L124" s="457"/>
      <c r="M124" s="451"/>
      <c r="N124" s="457"/>
      <c r="O124" s="451"/>
      <c r="P124" s="457"/>
      <c r="Q124" s="451"/>
      <c r="R124" s="457"/>
      <c r="S124" s="451"/>
      <c r="T124" s="457"/>
      <c r="U124" s="451"/>
      <c r="V124" s="457"/>
      <c r="W124" s="451"/>
      <c r="X124" s="457"/>
      <c r="Y124" s="451"/>
      <c r="Z124" s="457"/>
      <c r="AA124" s="506">
        <f t="shared" ref="AA124:AB124" si="117">C124+E124+G124+I124+K124+M124+O124+Q124+S124+U124+W124+Y124</f>
        <v>0</v>
      </c>
      <c r="AB124" s="456">
        <f t="shared" si="117"/>
        <v>0</v>
      </c>
    </row>
    <row r="125" spans="2:28" ht="15.75" customHeight="1" outlineLevel="1">
      <c r="B125" s="503" t="s">
        <v>307</v>
      </c>
      <c r="C125" s="523"/>
      <c r="D125" s="465"/>
      <c r="E125" s="523"/>
      <c r="F125" s="465"/>
      <c r="G125" s="523"/>
      <c r="H125" s="465"/>
      <c r="I125" s="523"/>
      <c r="J125" s="465"/>
      <c r="K125" s="523"/>
      <c r="L125" s="465"/>
      <c r="M125" s="523"/>
      <c r="N125" s="465"/>
      <c r="O125" s="523"/>
      <c r="P125" s="465"/>
      <c r="Q125" s="523"/>
      <c r="R125" s="465"/>
      <c r="S125" s="523"/>
      <c r="T125" s="465"/>
      <c r="U125" s="523"/>
      <c r="V125" s="465"/>
      <c r="W125" s="523"/>
      <c r="X125" s="465"/>
      <c r="Y125" s="523"/>
      <c r="Z125" s="465"/>
      <c r="AA125" s="510">
        <f t="shared" ref="AA125:AB125" si="118">C125+E125+G125+I125+K125+M125+O125+Q125+S125+U125+W125+Y125</f>
        <v>0</v>
      </c>
      <c r="AB125" s="511">
        <f t="shared" si="118"/>
        <v>0</v>
      </c>
    </row>
    <row r="126" spans="2:28" ht="15.75" customHeight="1">
      <c r="B126" s="524" t="s">
        <v>308</v>
      </c>
      <c r="C126" s="519">
        <f t="shared" ref="C126:AB126" si="119">SUM(C127:C133)</f>
        <v>0</v>
      </c>
      <c r="D126" s="519">
        <f t="shared" si="119"/>
        <v>0</v>
      </c>
      <c r="E126" s="519">
        <f t="shared" si="119"/>
        <v>0</v>
      </c>
      <c r="F126" s="519">
        <f t="shared" si="119"/>
        <v>0</v>
      </c>
      <c r="G126" s="519">
        <f t="shared" si="119"/>
        <v>0</v>
      </c>
      <c r="H126" s="519">
        <f t="shared" si="119"/>
        <v>0</v>
      </c>
      <c r="I126" s="519">
        <f t="shared" si="119"/>
        <v>0</v>
      </c>
      <c r="J126" s="519">
        <f t="shared" si="119"/>
        <v>0</v>
      </c>
      <c r="K126" s="519">
        <f t="shared" si="119"/>
        <v>0</v>
      </c>
      <c r="L126" s="519">
        <f t="shared" si="119"/>
        <v>0</v>
      </c>
      <c r="M126" s="519">
        <f t="shared" si="119"/>
        <v>0</v>
      </c>
      <c r="N126" s="519">
        <f t="shared" si="119"/>
        <v>0</v>
      </c>
      <c r="O126" s="519">
        <f t="shared" si="119"/>
        <v>0</v>
      </c>
      <c r="P126" s="519">
        <f t="shared" si="119"/>
        <v>0</v>
      </c>
      <c r="Q126" s="519">
        <f t="shared" si="119"/>
        <v>0</v>
      </c>
      <c r="R126" s="519">
        <f t="shared" si="119"/>
        <v>0</v>
      </c>
      <c r="S126" s="519">
        <f t="shared" si="119"/>
        <v>0</v>
      </c>
      <c r="T126" s="519">
        <f t="shared" si="119"/>
        <v>0</v>
      </c>
      <c r="U126" s="519">
        <f t="shared" si="119"/>
        <v>0</v>
      </c>
      <c r="V126" s="519">
        <f t="shared" si="119"/>
        <v>0</v>
      </c>
      <c r="W126" s="519">
        <f t="shared" si="119"/>
        <v>0</v>
      </c>
      <c r="X126" s="519">
        <f t="shared" si="119"/>
        <v>0</v>
      </c>
      <c r="Y126" s="519">
        <f t="shared" si="119"/>
        <v>0</v>
      </c>
      <c r="Z126" s="519">
        <f t="shared" si="119"/>
        <v>0</v>
      </c>
      <c r="AA126" s="519">
        <f t="shared" si="119"/>
        <v>0</v>
      </c>
      <c r="AB126" s="519">
        <f t="shared" si="119"/>
        <v>0</v>
      </c>
    </row>
    <row r="127" spans="2:28" ht="15.75" customHeight="1" outlineLevel="1">
      <c r="B127" s="536" t="s">
        <v>309</v>
      </c>
      <c r="C127" s="535"/>
      <c r="D127" s="535"/>
      <c r="E127" s="535"/>
      <c r="F127" s="535"/>
      <c r="G127" s="535"/>
      <c r="H127" s="535"/>
      <c r="I127" s="535"/>
      <c r="J127" s="535"/>
      <c r="K127" s="535"/>
      <c r="L127" s="535"/>
      <c r="M127" s="535"/>
      <c r="N127" s="535"/>
      <c r="O127" s="535"/>
      <c r="P127" s="535"/>
      <c r="Q127" s="535"/>
      <c r="R127" s="535"/>
      <c r="S127" s="535"/>
      <c r="T127" s="535"/>
      <c r="U127" s="535"/>
      <c r="V127" s="535"/>
      <c r="W127" s="535"/>
      <c r="X127" s="535"/>
      <c r="Y127" s="535"/>
      <c r="Z127" s="535"/>
      <c r="AA127" s="501">
        <f t="shared" ref="AA127:AB127" si="120">C127+E127+G127+I127+K127+M127+O127+Q127+S127+U127+W127+Y127</f>
        <v>0</v>
      </c>
      <c r="AB127" s="502">
        <f t="shared" si="120"/>
        <v>0</v>
      </c>
    </row>
    <row r="128" spans="2:28" ht="15.75" customHeight="1" outlineLevel="1">
      <c r="B128" s="503" t="s">
        <v>310</v>
      </c>
      <c r="C128" s="507"/>
      <c r="D128" s="507"/>
      <c r="E128" s="507"/>
      <c r="F128" s="507"/>
      <c r="G128" s="507"/>
      <c r="H128" s="507"/>
      <c r="I128" s="507"/>
      <c r="J128" s="507"/>
      <c r="K128" s="507"/>
      <c r="L128" s="507"/>
      <c r="M128" s="507"/>
      <c r="N128" s="507"/>
      <c r="O128" s="507"/>
      <c r="P128" s="507"/>
      <c r="Q128" s="507"/>
      <c r="R128" s="507"/>
      <c r="S128" s="507"/>
      <c r="T128" s="507"/>
      <c r="U128" s="507"/>
      <c r="V128" s="507"/>
      <c r="W128" s="507"/>
      <c r="X128" s="507"/>
      <c r="Y128" s="507"/>
      <c r="Z128" s="507"/>
      <c r="AA128" s="506">
        <f t="shared" ref="AA128:AB128" si="121">C128+E128+G128+I128+K128+M128+O128+Q128+S128+U128+W128+Y128</f>
        <v>0</v>
      </c>
      <c r="AB128" s="456">
        <f t="shared" si="121"/>
        <v>0</v>
      </c>
    </row>
    <row r="129" spans="1:30" ht="15.75" customHeight="1" outlineLevel="1">
      <c r="B129" s="503" t="s">
        <v>311</v>
      </c>
      <c r="C129" s="507"/>
      <c r="D129" s="507"/>
      <c r="E129" s="507"/>
      <c r="F129" s="507"/>
      <c r="G129" s="507"/>
      <c r="H129" s="507"/>
      <c r="I129" s="507"/>
      <c r="J129" s="507"/>
      <c r="K129" s="507"/>
      <c r="L129" s="507"/>
      <c r="M129" s="507"/>
      <c r="N129" s="507"/>
      <c r="O129" s="507"/>
      <c r="P129" s="507"/>
      <c r="Q129" s="507"/>
      <c r="R129" s="507"/>
      <c r="S129" s="507"/>
      <c r="T129" s="507"/>
      <c r="U129" s="507"/>
      <c r="V129" s="507"/>
      <c r="W129" s="507"/>
      <c r="X129" s="507"/>
      <c r="Y129" s="507"/>
      <c r="Z129" s="507"/>
      <c r="AA129" s="506">
        <f t="shared" ref="AA129:AB129" si="122">C129+E129+G129+I129+K129+M129+O129+Q129+S129+U129+W129+Y129</f>
        <v>0</v>
      </c>
      <c r="AB129" s="456">
        <f t="shared" si="122"/>
        <v>0</v>
      </c>
    </row>
    <row r="130" spans="1:30" ht="15.75" customHeight="1" outlineLevel="1">
      <c r="B130" s="534" t="s">
        <v>312</v>
      </c>
      <c r="C130" s="451"/>
      <c r="D130" s="451"/>
      <c r="E130" s="451"/>
      <c r="F130" s="451"/>
      <c r="G130" s="451"/>
      <c r="H130" s="451"/>
      <c r="I130" s="451"/>
      <c r="J130" s="451"/>
      <c r="K130" s="451"/>
      <c r="L130" s="451"/>
      <c r="M130" s="451"/>
      <c r="N130" s="451"/>
      <c r="O130" s="451"/>
      <c r="P130" s="451"/>
      <c r="Q130" s="451"/>
      <c r="R130" s="451"/>
      <c r="S130" s="451"/>
      <c r="T130" s="451"/>
      <c r="U130" s="451"/>
      <c r="V130" s="451"/>
      <c r="W130" s="451"/>
      <c r="X130" s="451"/>
      <c r="Y130" s="451"/>
      <c r="Z130" s="451"/>
      <c r="AA130" s="506">
        <f t="shared" ref="AA130:AB130" si="123">C130+E130+G130+I130+K130+M130+O130+Q130+S130+U130+W130+Y130</f>
        <v>0</v>
      </c>
      <c r="AB130" s="456">
        <f t="shared" si="123"/>
        <v>0</v>
      </c>
    </row>
    <row r="131" spans="1:30" ht="15.75" customHeight="1" outlineLevel="1">
      <c r="B131" s="534" t="s">
        <v>313</v>
      </c>
      <c r="C131" s="451"/>
      <c r="D131" s="451"/>
      <c r="E131" s="451"/>
      <c r="F131" s="451"/>
      <c r="G131" s="451"/>
      <c r="H131" s="451"/>
      <c r="I131" s="451"/>
      <c r="J131" s="451"/>
      <c r="K131" s="451"/>
      <c r="L131" s="451"/>
      <c r="M131" s="451"/>
      <c r="N131" s="451"/>
      <c r="O131" s="451"/>
      <c r="P131" s="451"/>
      <c r="Q131" s="451"/>
      <c r="R131" s="451"/>
      <c r="S131" s="451"/>
      <c r="T131" s="451"/>
      <c r="U131" s="451"/>
      <c r="V131" s="451"/>
      <c r="W131" s="451"/>
      <c r="X131" s="451"/>
      <c r="Y131" s="451"/>
      <c r="Z131" s="451"/>
      <c r="AA131" s="506">
        <f t="shared" ref="AA131:AB131" si="124">C131+E131+G131+I131+K131+M131+O131+Q131+S131+U131+W131+Y131</f>
        <v>0</v>
      </c>
      <c r="AB131" s="456">
        <f t="shared" si="124"/>
        <v>0</v>
      </c>
    </row>
    <row r="132" spans="1:30" ht="15.75" customHeight="1" outlineLevel="1">
      <c r="B132" s="534" t="s">
        <v>314</v>
      </c>
      <c r="C132" s="451"/>
      <c r="D132" s="451"/>
      <c r="E132" s="451"/>
      <c r="F132" s="451"/>
      <c r="G132" s="451"/>
      <c r="H132" s="451"/>
      <c r="I132" s="451"/>
      <c r="J132" s="451"/>
      <c r="K132" s="451"/>
      <c r="L132" s="451"/>
      <c r="M132" s="451"/>
      <c r="N132" s="451"/>
      <c r="O132" s="451"/>
      <c r="P132" s="451"/>
      <c r="Q132" s="451"/>
      <c r="R132" s="451"/>
      <c r="S132" s="451"/>
      <c r="T132" s="451"/>
      <c r="U132" s="451"/>
      <c r="V132" s="451"/>
      <c r="W132" s="451"/>
      <c r="X132" s="451"/>
      <c r="Y132" s="451"/>
      <c r="Z132" s="451"/>
      <c r="AA132" s="506">
        <f t="shared" ref="AA132:AB132" si="125">C132+E132+G132+I132+K132+M132+O132+Q132+S132+U132+W132+Y132</f>
        <v>0</v>
      </c>
      <c r="AB132" s="456">
        <f t="shared" si="125"/>
        <v>0</v>
      </c>
    </row>
    <row r="133" spans="1:30" ht="15.75" customHeight="1" outlineLevel="1">
      <c r="B133" s="537" t="s">
        <v>228</v>
      </c>
      <c r="C133" s="464"/>
      <c r="D133" s="464"/>
      <c r="E133" s="464"/>
      <c r="F133" s="464"/>
      <c r="G133" s="464"/>
      <c r="H133" s="464"/>
      <c r="I133" s="464"/>
      <c r="J133" s="464"/>
      <c r="K133" s="464"/>
      <c r="L133" s="464"/>
      <c r="M133" s="464"/>
      <c r="N133" s="464"/>
      <c r="O133" s="464"/>
      <c r="P133" s="464"/>
      <c r="Q133" s="464"/>
      <c r="R133" s="464"/>
      <c r="S133" s="464"/>
      <c r="T133" s="464"/>
      <c r="U133" s="464"/>
      <c r="V133" s="464"/>
      <c r="W133" s="464"/>
      <c r="X133" s="464"/>
      <c r="Y133" s="464"/>
      <c r="Z133" s="464"/>
      <c r="AA133" s="510">
        <f t="shared" ref="AA133:AB133" si="126">C133+E133+G133+I133+K133+M133+O133+Q133+S133+U133+W133+Y133</f>
        <v>0</v>
      </c>
      <c r="AB133" s="511">
        <f t="shared" si="126"/>
        <v>0</v>
      </c>
    </row>
    <row r="134" spans="1:30" ht="15.75" customHeight="1">
      <c r="B134" s="538" t="s">
        <v>26</v>
      </c>
      <c r="C134" s="539">
        <f t="shared" ref="C134:Z134" si="127">C126+C122+C111+C107+C98+C92+C83+C73+C68+C51</f>
        <v>0</v>
      </c>
      <c r="D134" s="540">
        <f t="shared" si="127"/>
        <v>0</v>
      </c>
      <c r="E134" s="539">
        <f t="shared" si="127"/>
        <v>0</v>
      </c>
      <c r="F134" s="540">
        <f t="shared" si="127"/>
        <v>0</v>
      </c>
      <c r="G134" s="539">
        <f t="shared" si="127"/>
        <v>0</v>
      </c>
      <c r="H134" s="540">
        <f t="shared" si="127"/>
        <v>0</v>
      </c>
      <c r="I134" s="539">
        <f t="shared" si="127"/>
        <v>0</v>
      </c>
      <c r="J134" s="540">
        <f t="shared" si="127"/>
        <v>0</v>
      </c>
      <c r="K134" s="539">
        <f t="shared" si="127"/>
        <v>0</v>
      </c>
      <c r="L134" s="540">
        <f t="shared" si="127"/>
        <v>0</v>
      </c>
      <c r="M134" s="539">
        <f t="shared" si="127"/>
        <v>0</v>
      </c>
      <c r="N134" s="540">
        <f t="shared" si="127"/>
        <v>0</v>
      </c>
      <c r="O134" s="539">
        <f t="shared" si="127"/>
        <v>0</v>
      </c>
      <c r="P134" s="540">
        <f t="shared" si="127"/>
        <v>0</v>
      </c>
      <c r="Q134" s="539">
        <f t="shared" si="127"/>
        <v>0</v>
      </c>
      <c r="R134" s="540">
        <f t="shared" si="127"/>
        <v>0</v>
      </c>
      <c r="S134" s="539">
        <f t="shared" si="127"/>
        <v>0</v>
      </c>
      <c r="T134" s="540">
        <f t="shared" si="127"/>
        <v>0</v>
      </c>
      <c r="U134" s="539">
        <f t="shared" si="127"/>
        <v>0</v>
      </c>
      <c r="V134" s="540">
        <f t="shared" si="127"/>
        <v>0</v>
      </c>
      <c r="W134" s="539">
        <f t="shared" si="127"/>
        <v>0</v>
      </c>
      <c r="X134" s="541">
        <f t="shared" si="127"/>
        <v>0</v>
      </c>
      <c r="Y134" s="539">
        <f t="shared" si="127"/>
        <v>0</v>
      </c>
      <c r="Z134" s="540">
        <f t="shared" si="127"/>
        <v>0</v>
      </c>
      <c r="AA134" s="497">
        <f t="shared" ref="AA134:AB134" si="128">C134+E134+G134+I134+K134+M134+O134+Q134+S134+U134+W134+Y134</f>
        <v>0</v>
      </c>
      <c r="AB134" s="498">
        <f t="shared" si="128"/>
        <v>0</v>
      </c>
    </row>
    <row r="135" spans="1:30" ht="15.75" customHeight="1">
      <c r="B135" s="27"/>
      <c r="C135" s="46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15"/>
    </row>
    <row r="136" spans="1:30" ht="15.75" customHeight="1">
      <c r="B136" s="794" t="s">
        <v>315</v>
      </c>
      <c r="C136" s="676"/>
      <c r="D136" s="676"/>
      <c r="E136" s="676"/>
      <c r="F136" s="676"/>
      <c r="G136" s="676"/>
      <c r="H136" s="676"/>
      <c r="I136" s="676"/>
      <c r="J136" s="676"/>
      <c r="K136" s="676"/>
      <c r="L136" s="676"/>
      <c r="M136" s="676"/>
      <c r="N136" s="676"/>
      <c r="O136" s="676"/>
      <c r="P136" s="676"/>
      <c r="Q136" s="676"/>
      <c r="R136" s="676"/>
      <c r="S136" s="676"/>
      <c r="T136" s="676"/>
      <c r="U136" s="676"/>
      <c r="V136" s="676"/>
      <c r="W136" s="676"/>
      <c r="X136" s="676"/>
      <c r="Y136" s="676"/>
      <c r="Z136" s="676"/>
      <c r="AA136" s="676"/>
      <c r="AB136" s="675"/>
    </row>
    <row r="137" spans="1:30" ht="15.75" customHeight="1">
      <c r="B137" s="438"/>
      <c r="C137" s="795" t="s">
        <v>8</v>
      </c>
      <c r="D137" s="766"/>
      <c r="E137" s="795" t="s">
        <v>9</v>
      </c>
      <c r="F137" s="675"/>
      <c r="G137" s="791" t="s">
        <v>10</v>
      </c>
      <c r="H137" s="766"/>
      <c r="I137" s="795" t="s">
        <v>11</v>
      </c>
      <c r="J137" s="675"/>
      <c r="K137" s="795" t="s">
        <v>12</v>
      </c>
      <c r="L137" s="766"/>
      <c r="M137" s="795" t="s">
        <v>13</v>
      </c>
      <c r="N137" s="675"/>
      <c r="O137" s="795" t="s">
        <v>14</v>
      </c>
      <c r="P137" s="675"/>
      <c r="Q137" s="791" t="s">
        <v>15</v>
      </c>
      <c r="R137" s="793"/>
      <c r="S137" s="795" t="s">
        <v>16</v>
      </c>
      <c r="T137" s="766"/>
      <c r="U137" s="795" t="s">
        <v>17</v>
      </c>
      <c r="V137" s="675"/>
      <c r="W137" s="795" t="s">
        <v>18</v>
      </c>
      <c r="X137" s="675"/>
      <c r="Y137" s="791" t="s">
        <v>19</v>
      </c>
      <c r="Z137" s="675"/>
      <c r="AA137" s="796" t="s">
        <v>26</v>
      </c>
      <c r="AB137" s="679"/>
      <c r="AC137" s="790" t="s">
        <v>207</v>
      </c>
      <c r="AD137" s="679"/>
    </row>
    <row r="138" spans="1:30" ht="15.75" customHeight="1">
      <c r="A138" s="27"/>
      <c r="B138" s="491" t="s">
        <v>234</v>
      </c>
      <c r="C138" s="441" t="s">
        <v>209</v>
      </c>
      <c r="D138" s="440" t="s">
        <v>210</v>
      </c>
      <c r="E138" s="440" t="s">
        <v>209</v>
      </c>
      <c r="F138" s="440" t="s">
        <v>210</v>
      </c>
      <c r="G138" s="440" t="s">
        <v>209</v>
      </c>
      <c r="H138" s="440" t="s">
        <v>210</v>
      </c>
      <c r="I138" s="440" t="s">
        <v>209</v>
      </c>
      <c r="J138" s="440" t="s">
        <v>210</v>
      </c>
      <c r="K138" s="440" t="s">
        <v>209</v>
      </c>
      <c r="L138" s="440" t="s">
        <v>210</v>
      </c>
      <c r="M138" s="440" t="s">
        <v>209</v>
      </c>
      <c r="N138" s="440" t="s">
        <v>210</v>
      </c>
      <c r="O138" s="440" t="s">
        <v>209</v>
      </c>
      <c r="P138" s="440" t="s">
        <v>210</v>
      </c>
      <c r="Q138" s="440" t="s">
        <v>209</v>
      </c>
      <c r="R138" s="440" t="s">
        <v>210</v>
      </c>
      <c r="S138" s="442" t="s">
        <v>209</v>
      </c>
      <c r="T138" s="442" t="s">
        <v>210</v>
      </c>
      <c r="U138" s="442" t="s">
        <v>209</v>
      </c>
      <c r="V138" s="442" t="s">
        <v>210</v>
      </c>
      <c r="W138" s="442" t="s">
        <v>209</v>
      </c>
      <c r="X138" s="442" t="s">
        <v>210</v>
      </c>
      <c r="Y138" s="442" t="s">
        <v>209</v>
      </c>
      <c r="Z138" s="442" t="s">
        <v>210</v>
      </c>
      <c r="AA138" s="440" t="s">
        <v>209</v>
      </c>
      <c r="AB138" s="440" t="s">
        <v>210</v>
      </c>
      <c r="AC138" s="441" t="s">
        <v>211</v>
      </c>
      <c r="AD138" s="440" t="s">
        <v>212</v>
      </c>
    </row>
    <row r="139" spans="1:30" ht="15.75" customHeight="1" outlineLevel="1">
      <c r="B139" s="542" t="s">
        <v>235</v>
      </c>
      <c r="C139" s="543">
        <f t="shared" ref="C139:Z139" si="129">C51</f>
        <v>0</v>
      </c>
      <c r="D139" s="69">
        <f t="shared" si="129"/>
        <v>0</v>
      </c>
      <c r="E139" s="544">
        <f t="shared" si="129"/>
        <v>0</v>
      </c>
      <c r="F139" s="151">
        <f t="shared" si="129"/>
        <v>0</v>
      </c>
      <c r="G139" s="151">
        <f t="shared" si="129"/>
        <v>0</v>
      </c>
      <c r="H139" s="151">
        <f t="shared" si="129"/>
        <v>0</v>
      </c>
      <c r="I139" s="151">
        <f t="shared" si="129"/>
        <v>0</v>
      </c>
      <c r="J139" s="151">
        <f t="shared" si="129"/>
        <v>0</v>
      </c>
      <c r="K139" s="545">
        <f t="shared" si="129"/>
        <v>0</v>
      </c>
      <c r="L139" s="545">
        <f t="shared" si="129"/>
        <v>0</v>
      </c>
      <c r="M139" s="545">
        <f t="shared" si="129"/>
        <v>0</v>
      </c>
      <c r="N139" s="545">
        <f t="shared" si="129"/>
        <v>0</v>
      </c>
      <c r="O139" s="545">
        <f t="shared" si="129"/>
        <v>0</v>
      </c>
      <c r="P139" s="545">
        <f t="shared" si="129"/>
        <v>0</v>
      </c>
      <c r="Q139" s="545">
        <f t="shared" si="129"/>
        <v>0</v>
      </c>
      <c r="R139" s="545">
        <f t="shared" si="129"/>
        <v>0</v>
      </c>
      <c r="S139" s="545">
        <f t="shared" si="129"/>
        <v>0</v>
      </c>
      <c r="T139" s="545">
        <f t="shared" si="129"/>
        <v>0</v>
      </c>
      <c r="U139" s="545">
        <f t="shared" si="129"/>
        <v>0</v>
      </c>
      <c r="V139" s="545">
        <f t="shared" si="129"/>
        <v>0</v>
      </c>
      <c r="W139" s="545">
        <f t="shared" si="129"/>
        <v>0</v>
      </c>
      <c r="X139" s="545">
        <f t="shared" si="129"/>
        <v>0</v>
      </c>
      <c r="Y139" s="545">
        <f t="shared" si="129"/>
        <v>0</v>
      </c>
      <c r="Z139" s="545">
        <f t="shared" si="129"/>
        <v>0</v>
      </c>
      <c r="AA139" s="543">
        <f t="shared" ref="AA139:AB139" si="130">C139+E139+G139+I139+K139+M139+O139+Q139+S139+U139+W139+Y139</f>
        <v>0</v>
      </c>
      <c r="AB139" s="476">
        <f t="shared" si="130"/>
        <v>0</v>
      </c>
      <c r="AC139" s="448">
        <f t="shared" ref="AC139:AD139" si="131">AVERAGE(C139,E139,G139,I139,K139,M139,O139,Q139,S139,U139,W139,Y139)</f>
        <v>0</v>
      </c>
      <c r="AD139" s="449">
        <f t="shared" si="131"/>
        <v>0</v>
      </c>
    </row>
    <row r="140" spans="1:30" ht="15.75" customHeight="1" outlineLevel="1">
      <c r="B140" s="546" t="s">
        <v>252</v>
      </c>
      <c r="C140" s="547">
        <f t="shared" ref="C140:Z140" si="132">C68</f>
        <v>0</v>
      </c>
      <c r="D140" s="548">
        <f t="shared" si="132"/>
        <v>0</v>
      </c>
      <c r="E140" s="545">
        <f t="shared" si="132"/>
        <v>0</v>
      </c>
      <c r="F140" s="545">
        <f t="shared" si="132"/>
        <v>0</v>
      </c>
      <c r="G140" s="545">
        <f t="shared" si="132"/>
        <v>0</v>
      </c>
      <c r="H140" s="545">
        <f t="shared" si="132"/>
        <v>0</v>
      </c>
      <c r="I140" s="545">
        <f t="shared" si="132"/>
        <v>0</v>
      </c>
      <c r="J140" s="545">
        <f t="shared" si="132"/>
        <v>0</v>
      </c>
      <c r="K140" s="545">
        <f t="shared" si="132"/>
        <v>0</v>
      </c>
      <c r="L140" s="545">
        <f t="shared" si="132"/>
        <v>0</v>
      </c>
      <c r="M140" s="545">
        <f t="shared" si="132"/>
        <v>0</v>
      </c>
      <c r="N140" s="545">
        <f t="shared" si="132"/>
        <v>0</v>
      </c>
      <c r="O140" s="545">
        <f t="shared" si="132"/>
        <v>0</v>
      </c>
      <c r="P140" s="545">
        <f t="shared" si="132"/>
        <v>0</v>
      </c>
      <c r="Q140" s="545">
        <f t="shared" si="132"/>
        <v>0</v>
      </c>
      <c r="R140" s="545">
        <f t="shared" si="132"/>
        <v>0</v>
      </c>
      <c r="S140" s="545">
        <f t="shared" si="132"/>
        <v>0</v>
      </c>
      <c r="T140" s="545">
        <f t="shared" si="132"/>
        <v>0</v>
      </c>
      <c r="U140" s="545">
        <f t="shared" si="132"/>
        <v>0</v>
      </c>
      <c r="V140" s="545">
        <f t="shared" si="132"/>
        <v>0</v>
      </c>
      <c r="W140" s="545">
        <f t="shared" si="132"/>
        <v>0</v>
      </c>
      <c r="X140" s="545">
        <f t="shared" si="132"/>
        <v>0</v>
      </c>
      <c r="Y140" s="545">
        <f t="shared" si="132"/>
        <v>0</v>
      </c>
      <c r="Z140" s="549">
        <f t="shared" si="132"/>
        <v>0</v>
      </c>
      <c r="AA140" s="550">
        <f t="shared" ref="AA140:AB140" si="133">C140+E140+G140+I140+K140+M140+O140+Q140+S140+U140+W140+Y140</f>
        <v>0</v>
      </c>
      <c r="AB140" s="478">
        <f t="shared" si="133"/>
        <v>0</v>
      </c>
      <c r="AC140" s="455">
        <f t="shared" ref="AC140:AD140" si="134">AVERAGE(C140,E140,G140,I140,K140,M140,O140,Q140,S140,U140,W140,Y140)</f>
        <v>0</v>
      </c>
      <c r="AD140" s="456">
        <f t="shared" si="134"/>
        <v>0</v>
      </c>
    </row>
    <row r="141" spans="1:30" ht="15.75" customHeight="1" outlineLevel="1">
      <c r="B141" s="546" t="s">
        <v>257</v>
      </c>
      <c r="C141" s="547">
        <f t="shared" ref="C141:Z141" si="135">C73</f>
        <v>0</v>
      </c>
      <c r="D141" s="548">
        <f t="shared" si="135"/>
        <v>0</v>
      </c>
      <c r="E141" s="545">
        <f t="shared" si="135"/>
        <v>0</v>
      </c>
      <c r="F141" s="545">
        <f t="shared" si="135"/>
        <v>0</v>
      </c>
      <c r="G141" s="545">
        <f t="shared" si="135"/>
        <v>0</v>
      </c>
      <c r="H141" s="545">
        <f t="shared" si="135"/>
        <v>0</v>
      </c>
      <c r="I141" s="545">
        <f t="shared" si="135"/>
        <v>0</v>
      </c>
      <c r="J141" s="545">
        <f t="shared" si="135"/>
        <v>0</v>
      </c>
      <c r="K141" s="545">
        <f t="shared" si="135"/>
        <v>0</v>
      </c>
      <c r="L141" s="545">
        <f t="shared" si="135"/>
        <v>0</v>
      </c>
      <c r="M141" s="545">
        <f t="shared" si="135"/>
        <v>0</v>
      </c>
      <c r="N141" s="545">
        <f t="shared" si="135"/>
        <v>0</v>
      </c>
      <c r="O141" s="545">
        <f t="shared" si="135"/>
        <v>0</v>
      </c>
      <c r="P141" s="545">
        <f t="shared" si="135"/>
        <v>0</v>
      </c>
      <c r="Q141" s="545">
        <f t="shared" si="135"/>
        <v>0</v>
      </c>
      <c r="R141" s="545">
        <f t="shared" si="135"/>
        <v>0</v>
      </c>
      <c r="S141" s="545">
        <f t="shared" si="135"/>
        <v>0</v>
      </c>
      <c r="T141" s="545">
        <f t="shared" si="135"/>
        <v>0</v>
      </c>
      <c r="U141" s="545">
        <f t="shared" si="135"/>
        <v>0</v>
      </c>
      <c r="V141" s="545">
        <f t="shared" si="135"/>
        <v>0</v>
      </c>
      <c r="W141" s="545">
        <f t="shared" si="135"/>
        <v>0</v>
      </c>
      <c r="X141" s="545">
        <f t="shared" si="135"/>
        <v>0</v>
      </c>
      <c r="Y141" s="545">
        <f t="shared" si="135"/>
        <v>0</v>
      </c>
      <c r="Z141" s="549">
        <f t="shared" si="135"/>
        <v>0</v>
      </c>
      <c r="AA141" s="550">
        <f t="shared" ref="AA141:AB141" si="136">C141+E141+G141+I141+K141+M141+O141+Q141+S141+U141+W141+Y141</f>
        <v>0</v>
      </c>
      <c r="AB141" s="478">
        <f t="shared" si="136"/>
        <v>0</v>
      </c>
      <c r="AC141" s="455">
        <f t="shared" ref="AC141:AD141" si="137">AVERAGE(C141,E141,G141,I141,K141,M141,O141,Q141,S141,U141,W141,Y141)</f>
        <v>0</v>
      </c>
      <c r="AD141" s="456">
        <f t="shared" si="137"/>
        <v>0</v>
      </c>
    </row>
    <row r="142" spans="1:30" ht="15.75" customHeight="1" outlineLevel="1">
      <c r="B142" s="546" t="s">
        <v>316</v>
      </c>
      <c r="C142" s="547">
        <f t="shared" ref="C142:Z142" si="138">C83</f>
        <v>0</v>
      </c>
      <c r="D142" s="548">
        <f t="shared" si="138"/>
        <v>0</v>
      </c>
      <c r="E142" s="545">
        <f t="shared" si="138"/>
        <v>0</v>
      </c>
      <c r="F142" s="545">
        <f t="shared" si="138"/>
        <v>0</v>
      </c>
      <c r="G142" s="545">
        <f t="shared" si="138"/>
        <v>0</v>
      </c>
      <c r="H142" s="545">
        <f t="shared" si="138"/>
        <v>0</v>
      </c>
      <c r="I142" s="545">
        <f t="shared" si="138"/>
        <v>0</v>
      </c>
      <c r="J142" s="545">
        <f t="shared" si="138"/>
        <v>0</v>
      </c>
      <c r="K142" s="545">
        <f t="shared" si="138"/>
        <v>0</v>
      </c>
      <c r="L142" s="545">
        <f t="shared" si="138"/>
        <v>0</v>
      </c>
      <c r="M142" s="545">
        <f t="shared" si="138"/>
        <v>0</v>
      </c>
      <c r="N142" s="545">
        <f t="shared" si="138"/>
        <v>0</v>
      </c>
      <c r="O142" s="545">
        <f t="shared" si="138"/>
        <v>0</v>
      </c>
      <c r="P142" s="545">
        <f t="shared" si="138"/>
        <v>0</v>
      </c>
      <c r="Q142" s="545">
        <f t="shared" si="138"/>
        <v>0</v>
      </c>
      <c r="R142" s="545">
        <f t="shared" si="138"/>
        <v>0</v>
      </c>
      <c r="S142" s="545">
        <f t="shared" si="138"/>
        <v>0</v>
      </c>
      <c r="T142" s="545">
        <f t="shared" si="138"/>
        <v>0</v>
      </c>
      <c r="U142" s="545">
        <f t="shared" si="138"/>
        <v>0</v>
      </c>
      <c r="V142" s="545">
        <f t="shared" si="138"/>
        <v>0</v>
      </c>
      <c r="W142" s="545">
        <f t="shared" si="138"/>
        <v>0</v>
      </c>
      <c r="X142" s="545">
        <f t="shared" si="138"/>
        <v>0</v>
      </c>
      <c r="Y142" s="545">
        <f t="shared" si="138"/>
        <v>0</v>
      </c>
      <c r="Z142" s="549">
        <f t="shared" si="138"/>
        <v>0</v>
      </c>
      <c r="AA142" s="550">
        <f t="shared" ref="AA142:AB142" si="139">C142+E142+G142+I142+K142+M142+O142+Q142+S142+U142+W142+Y142</f>
        <v>0</v>
      </c>
      <c r="AB142" s="478">
        <f t="shared" si="139"/>
        <v>0</v>
      </c>
      <c r="AC142" s="455">
        <f t="shared" ref="AC142:AD142" si="140">AVERAGE(C142,E142,G142,I142,K142,M142,O142,Q142,S142,U142,W142,Y142)</f>
        <v>0</v>
      </c>
      <c r="AD142" s="456">
        <f t="shared" si="140"/>
        <v>0</v>
      </c>
    </row>
    <row r="143" spans="1:30" ht="15.75" customHeight="1" outlineLevel="1">
      <c r="B143" s="546" t="s">
        <v>274</v>
      </c>
      <c r="C143" s="547">
        <f t="shared" ref="C143:Z143" si="141">C92</f>
        <v>0</v>
      </c>
      <c r="D143" s="548">
        <f t="shared" si="141"/>
        <v>0</v>
      </c>
      <c r="E143" s="545">
        <f t="shared" si="141"/>
        <v>0</v>
      </c>
      <c r="F143" s="545">
        <f t="shared" si="141"/>
        <v>0</v>
      </c>
      <c r="G143" s="545">
        <f t="shared" si="141"/>
        <v>0</v>
      </c>
      <c r="H143" s="545">
        <f t="shared" si="141"/>
        <v>0</v>
      </c>
      <c r="I143" s="545">
        <f t="shared" si="141"/>
        <v>0</v>
      </c>
      <c r="J143" s="545">
        <f t="shared" si="141"/>
        <v>0</v>
      </c>
      <c r="K143" s="545">
        <f t="shared" si="141"/>
        <v>0</v>
      </c>
      <c r="L143" s="545">
        <f t="shared" si="141"/>
        <v>0</v>
      </c>
      <c r="M143" s="545">
        <f t="shared" si="141"/>
        <v>0</v>
      </c>
      <c r="N143" s="545">
        <f t="shared" si="141"/>
        <v>0</v>
      </c>
      <c r="O143" s="545">
        <f t="shared" si="141"/>
        <v>0</v>
      </c>
      <c r="P143" s="545">
        <f t="shared" si="141"/>
        <v>0</v>
      </c>
      <c r="Q143" s="545">
        <f t="shared" si="141"/>
        <v>0</v>
      </c>
      <c r="R143" s="545">
        <f t="shared" si="141"/>
        <v>0</v>
      </c>
      <c r="S143" s="545">
        <f t="shared" si="141"/>
        <v>0</v>
      </c>
      <c r="T143" s="545">
        <f t="shared" si="141"/>
        <v>0</v>
      </c>
      <c r="U143" s="545">
        <f t="shared" si="141"/>
        <v>0</v>
      </c>
      <c r="V143" s="545">
        <f t="shared" si="141"/>
        <v>0</v>
      </c>
      <c r="W143" s="545">
        <f t="shared" si="141"/>
        <v>0</v>
      </c>
      <c r="X143" s="545">
        <f t="shared" si="141"/>
        <v>0</v>
      </c>
      <c r="Y143" s="545">
        <f t="shared" si="141"/>
        <v>0</v>
      </c>
      <c r="Z143" s="549">
        <f t="shared" si="141"/>
        <v>0</v>
      </c>
      <c r="AA143" s="550">
        <f t="shared" ref="AA143:AB143" si="142">C143+E143+G143+I143+K143+M143+O143+Q143+S143+U143+W143+Y143</f>
        <v>0</v>
      </c>
      <c r="AB143" s="478">
        <f t="shared" si="142"/>
        <v>0</v>
      </c>
      <c r="AC143" s="455">
        <f t="shared" ref="AC143:AD143" si="143">AVERAGE(C143,E143,G143,I143,K143,M143,O143,Q143,S143,U143,W143,Y143)</f>
        <v>0</v>
      </c>
      <c r="AD143" s="456">
        <f t="shared" si="143"/>
        <v>0</v>
      </c>
    </row>
    <row r="144" spans="1:30" ht="15.75" customHeight="1" outlineLevel="1">
      <c r="B144" s="546" t="s">
        <v>280</v>
      </c>
      <c r="C144" s="547">
        <f t="shared" ref="C144:Z144" si="144">C98</f>
        <v>0</v>
      </c>
      <c r="D144" s="548">
        <f t="shared" si="144"/>
        <v>0</v>
      </c>
      <c r="E144" s="545">
        <f t="shared" si="144"/>
        <v>0</v>
      </c>
      <c r="F144" s="545">
        <f t="shared" si="144"/>
        <v>0</v>
      </c>
      <c r="G144" s="545">
        <f t="shared" si="144"/>
        <v>0</v>
      </c>
      <c r="H144" s="545">
        <f t="shared" si="144"/>
        <v>0</v>
      </c>
      <c r="I144" s="545">
        <f t="shared" si="144"/>
        <v>0</v>
      </c>
      <c r="J144" s="545">
        <f t="shared" si="144"/>
        <v>0</v>
      </c>
      <c r="K144" s="545">
        <f t="shared" si="144"/>
        <v>0</v>
      </c>
      <c r="L144" s="545">
        <f t="shared" si="144"/>
        <v>0</v>
      </c>
      <c r="M144" s="545">
        <f t="shared" si="144"/>
        <v>0</v>
      </c>
      <c r="N144" s="545">
        <f t="shared" si="144"/>
        <v>0</v>
      </c>
      <c r="O144" s="545">
        <f t="shared" si="144"/>
        <v>0</v>
      </c>
      <c r="P144" s="545">
        <f t="shared" si="144"/>
        <v>0</v>
      </c>
      <c r="Q144" s="545">
        <f t="shared" si="144"/>
        <v>0</v>
      </c>
      <c r="R144" s="545">
        <f t="shared" si="144"/>
        <v>0</v>
      </c>
      <c r="S144" s="545">
        <f t="shared" si="144"/>
        <v>0</v>
      </c>
      <c r="T144" s="545">
        <f t="shared" si="144"/>
        <v>0</v>
      </c>
      <c r="U144" s="545">
        <f t="shared" si="144"/>
        <v>0</v>
      </c>
      <c r="V144" s="545">
        <f t="shared" si="144"/>
        <v>0</v>
      </c>
      <c r="W144" s="545">
        <f t="shared" si="144"/>
        <v>0</v>
      </c>
      <c r="X144" s="545">
        <f t="shared" si="144"/>
        <v>0</v>
      </c>
      <c r="Y144" s="545">
        <f t="shared" si="144"/>
        <v>0</v>
      </c>
      <c r="Z144" s="549">
        <f t="shared" si="144"/>
        <v>0</v>
      </c>
      <c r="AA144" s="550">
        <f t="shared" ref="AA144:AB144" si="145">C144+E144+G144+I144+K144+M144+O144+Q144+S144+U144+W144+Y144</f>
        <v>0</v>
      </c>
      <c r="AB144" s="478">
        <f t="shared" si="145"/>
        <v>0</v>
      </c>
      <c r="AC144" s="455">
        <f t="shared" ref="AC144:AD144" si="146">AVERAGE(C144,E144,G144,I144,K144,M144,O144,Q144,S144,U144,W144,Y144)</f>
        <v>0</v>
      </c>
      <c r="AD144" s="456">
        <f t="shared" si="146"/>
        <v>0</v>
      </c>
    </row>
    <row r="145" spans="1:30" ht="15.75" customHeight="1" outlineLevel="1">
      <c r="B145" s="546" t="s">
        <v>289</v>
      </c>
      <c r="C145" s="547">
        <f t="shared" ref="C145:Z145" si="147">C107</f>
        <v>0</v>
      </c>
      <c r="D145" s="548">
        <f t="shared" si="147"/>
        <v>0</v>
      </c>
      <c r="E145" s="545">
        <f t="shared" si="147"/>
        <v>0</v>
      </c>
      <c r="F145" s="545">
        <f t="shared" si="147"/>
        <v>0</v>
      </c>
      <c r="G145" s="545">
        <f t="shared" si="147"/>
        <v>0</v>
      </c>
      <c r="H145" s="545">
        <f t="shared" si="147"/>
        <v>0</v>
      </c>
      <c r="I145" s="545">
        <f t="shared" si="147"/>
        <v>0</v>
      </c>
      <c r="J145" s="545">
        <f t="shared" si="147"/>
        <v>0</v>
      </c>
      <c r="K145" s="545">
        <f t="shared" si="147"/>
        <v>0</v>
      </c>
      <c r="L145" s="545">
        <f t="shared" si="147"/>
        <v>0</v>
      </c>
      <c r="M145" s="545">
        <f t="shared" si="147"/>
        <v>0</v>
      </c>
      <c r="N145" s="545">
        <f t="shared" si="147"/>
        <v>0</v>
      </c>
      <c r="O145" s="545">
        <f t="shared" si="147"/>
        <v>0</v>
      </c>
      <c r="P145" s="545">
        <f t="shared" si="147"/>
        <v>0</v>
      </c>
      <c r="Q145" s="545">
        <f t="shared" si="147"/>
        <v>0</v>
      </c>
      <c r="R145" s="545">
        <f t="shared" si="147"/>
        <v>0</v>
      </c>
      <c r="S145" s="545">
        <f t="shared" si="147"/>
        <v>0</v>
      </c>
      <c r="T145" s="545">
        <f t="shared" si="147"/>
        <v>0</v>
      </c>
      <c r="U145" s="545">
        <f t="shared" si="147"/>
        <v>0</v>
      </c>
      <c r="V145" s="545">
        <f t="shared" si="147"/>
        <v>0</v>
      </c>
      <c r="W145" s="545">
        <f t="shared" si="147"/>
        <v>0</v>
      </c>
      <c r="X145" s="545">
        <f t="shared" si="147"/>
        <v>0</v>
      </c>
      <c r="Y145" s="545">
        <f t="shared" si="147"/>
        <v>0</v>
      </c>
      <c r="Z145" s="549">
        <f t="shared" si="147"/>
        <v>0</v>
      </c>
      <c r="AA145" s="550">
        <f t="shared" ref="AA145:AB145" si="148">C145+E145+G145+I145+K145+M145+O145+Q145+S145+U145+W145+Y145</f>
        <v>0</v>
      </c>
      <c r="AB145" s="478">
        <f t="shared" si="148"/>
        <v>0</v>
      </c>
      <c r="AC145" s="455">
        <f t="shared" ref="AC145:AD145" si="149">AVERAGE(C145,E145,G145,I145,K145,M145,O145,Q145,S145,U145,W145,Y145)</f>
        <v>0</v>
      </c>
      <c r="AD145" s="456">
        <f t="shared" si="149"/>
        <v>0</v>
      </c>
    </row>
    <row r="146" spans="1:30" ht="15.75" customHeight="1" outlineLevel="1">
      <c r="B146" s="546" t="s">
        <v>293</v>
      </c>
      <c r="C146" s="547">
        <f t="shared" ref="C146:Z146" si="150">C111</f>
        <v>0</v>
      </c>
      <c r="D146" s="548">
        <f t="shared" si="150"/>
        <v>0</v>
      </c>
      <c r="E146" s="551">
        <f t="shared" si="150"/>
        <v>0</v>
      </c>
      <c r="F146" s="551">
        <f t="shared" si="150"/>
        <v>0</v>
      </c>
      <c r="G146" s="551">
        <f t="shared" si="150"/>
        <v>0</v>
      </c>
      <c r="H146" s="551">
        <f t="shared" si="150"/>
        <v>0</v>
      </c>
      <c r="I146" s="551">
        <f t="shared" si="150"/>
        <v>0</v>
      </c>
      <c r="J146" s="551">
        <f t="shared" si="150"/>
        <v>0</v>
      </c>
      <c r="K146" s="551">
        <f t="shared" si="150"/>
        <v>0</v>
      </c>
      <c r="L146" s="551">
        <f t="shared" si="150"/>
        <v>0</v>
      </c>
      <c r="M146" s="551">
        <f t="shared" si="150"/>
        <v>0</v>
      </c>
      <c r="N146" s="551">
        <f t="shared" si="150"/>
        <v>0</v>
      </c>
      <c r="O146" s="551">
        <f t="shared" si="150"/>
        <v>0</v>
      </c>
      <c r="P146" s="551">
        <f t="shared" si="150"/>
        <v>0</v>
      </c>
      <c r="Q146" s="551">
        <f t="shared" si="150"/>
        <v>0</v>
      </c>
      <c r="R146" s="551">
        <f t="shared" si="150"/>
        <v>0</v>
      </c>
      <c r="S146" s="551">
        <f t="shared" si="150"/>
        <v>0</v>
      </c>
      <c r="T146" s="551">
        <f t="shared" si="150"/>
        <v>0</v>
      </c>
      <c r="U146" s="551">
        <f t="shared" si="150"/>
        <v>0</v>
      </c>
      <c r="V146" s="551">
        <f t="shared" si="150"/>
        <v>0</v>
      </c>
      <c r="W146" s="551">
        <f t="shared" si="150"/>
        <v>0</v>
      </c>
      <c r="X146" s="551">
        <f t="shared" si="150"/>
        <v>0</v>
      </c>
      <c r="Y146" s="551">
        <f t="shared" si="150"/>
        <v>0</v>
      </c>
      <c r="Z146" s="552">
        <f t="shared" si="150"/>
        <v>0</v>
      </c>
      <c r="AA146" s="550">
        <f t="shared" ref="AA146:AB146" si="151">C146+E146+G146+I146+K146+M146+O146+Q146+S146+U146+W146+Y146</f>
        <v>0</v>
      </c>
      <c r="AB146" s="478">
        <f t="shared" si="151"/>
        <v>0</v>
      </c>
      <c r="AC146" s="455">
        <f t="shared" ref="AC146:AD146" si="152">AVERAGE(C146,E146,G146,I146,K146,M146,O146,Q146,S146,U146,W146,Y146)</f>
        <v>0</v>
      </c>
      <c r="AD146" s="456">
        <f t="shared" si="152"/>
        <v>0</v>
      </c>
    </row>
    <row r="147" spans="1:30" ht="15.75" customHeight="1" outlineLevel="1">
      <c r="B147" s="546" t="s">
        <v>304</v>
      </c>
      <c r="C147" s="547">
        <f t="shared" ref="C147:Z147" si="153">C122</f>
        <v>0</v>
      </c>
      <c r="D147" s="548">
        <f t="shared" si="153"/>
        <v>0</v>
      </c>
      <c r="E147" s="551">
        <f t="shared" si="153"/>
        <v>0</v>
      </c>
      <c r="F147" s="551">
        <f t="shared" si="153"/>
        <v>0</v>
      </c>
      <c r="G147" s="551">
        <f t="shared" si="153"/>
        <v>0</v>
      </c>
      <c r="H147" s="551">
        <f t="shared" si="153"/>
        <v>0</v>
      </c>
      <c r="I147" s="551">
        <f t="shared" si="153"/>
        <v>0</v>
      </c>
      <c r="J147" s="551">
        <f t="shared" si="153"/>
        <v>0</v>
      </c>
      <c r="K147" s="551">
        <f t="shared" si="153"/>
        <v>0</v>
      </c>
      <c r="L147" s="551">
        <f t="shared" si="153"/>
        <v>0</v>
      </c>
      <c r="M147" s="551">
        <f t="shared" si="153"/>
        <v>0</v>
      </c>
      <c r="N147" s="551">
        <f t="shared" si="153"/>
        <v>0</v>
      </c>
      <c r="O147" s="551">
        <f t="shared" si="153"/>
        <v>0</v>
      </c>
      <c r="P147" s="551">
        <f t="shared" si="153"/>
        <v>0</v>
      </c>
      <c r="Q147" s="551">
        <f t="shared" si="153"/>
        <v>0</v>
      </c>
      <c r="R147" s="551">
        <f t="shared" si="153"/>
        <v>0</v>
      </c>
      <c r="S147" s="551">
        <f t="shared" si="153"/>
        <v>0</v>
      </c>
      <c r="T147" s="551">
        <f t="shared" si="153"/>
        <v>0</v>
      </c>
      <c r="U147" s="551">
        <f t="shared" si="153"/>
        <v>0</v>
      </c>
      <c r="V147" s="551">
        <f t="shared" si="153"/>
        <v>0</v>
      </c>
      <c r="W147" s="551">
        <f t="shared" si="153"/>
        <v>0</v>
      </c>
      <c r="X147" s="551">
        <f t="shared" si="153"/>
        <v>0</v>
      </c>
      <c r="Y147" s="551">
        <f t="shared" si="153"/>
        <v>0</v>
      </c>
      <c r="Z147" s="552">
        <f t="shared" si="153"/>
        <v>0</v>
      </c>
      <c r="AA147" s="550">
        <f t="shared" ref="AA147:AB147" si="154">C147+E147+G147+I147+K147+M147+O147+Q147+S147+U147+W147+Y147</f>
        <v>0</v>
      </c>
      <c r="AB147" s="478">
        <f t="shared" si="154"/>
        <v>0</v>
      </c>
      <c r="AC147" s="455">
        <f t="shared" ref="AC147:AD147" si="155">AVERAGE(C147,E147,G147,I147,K147,M147,O147,Q147,S147,U147,W147,Y147)</f>
        <v>0</v>
      </c>
      <c r="AD147" s="456">
        <f t="shared" si="155"/>
        <v>0</v>
      </c>
    </row>
    <row r="148" spans="1:30" ht="15.75" customHeight="1" outlineLevel="1">
      <c r="B148" s="553" t="s">
        <v>308</v>
      </c>
      <c r="C148" s="554">
        <f t="shared" ref="C148:Z148" si="156">C126</f>
        <v>0</v>
      </c>
      <c r="D148" s="555">
        <f t="shared" si="156"/>
        <v>0</v>
      </c>
      <c r="E148" s="551">
        <f t="shared" si="156"/>
        <v>0</v>
      </c>
      <c r="F148" s="551">
        <f t="shared" si="156"/>
        <v>0</v>
      </c>
      <c r="G148" s="551">
        <f t="shared" si="156"/>
        <v>0</v>
      </c>
      <c r="H148" s="551">
        <f t="shared" si="156"/>
        <v>0</v>
      </c>
      <c r="I148" s="551">
        <f t="shared" si="156"/>
        <v>0</v>
      </c>
      <c r="J148" s="551">
        <f t="shared" si="156"/>
        <v>0</v>
      </c>
      <c r="K148" s="551">
        <f t="shared" si="156"/>
        <v>0</v>
      </c>
      <c r="L148" s="551">
        <f t="shared" si="156"/>
        <v>0</v>
      </c>
      <c r="M148" s="551">
        <f t="shared" si="156"/>
        <v>0</v>
      </c>
      <c r="N148" s="551">
        <f t="shared" si="156"/>
        <v>0</v>
      </c>
      <c r="O148" s="551">
        <f t="shared" si="156"/>
        <v>0</v>
      </c>
      <c r="P148" s="551">
        <f t="shared" si="156"/>
        <v>0</v>
      </c>
      <c r="Q148" s="551">
        <f t="shared" si="156"/>
        <v>0</v>
      </c>
      <c r="R148" s="551">
        <f t="shared" si="156"/>
        <v>0</v>
      </c>
      <c r="S148" s="551">
        <f t="shared" si="156"/>
        <v>0</v>
      </c>
      <c r="T148" s="551">
        <f t="shared" si="156"/>
        <v>0</v>
      </c>
      <c r="U148" s="551">
        <f t="shared" si="156"/>
        <v>0</v>
      </c>
      <c r="V148" s="551">
        <f t="shared" si="156"/>
        <v>0</v>
      </c>
      <c r="W148" s="551">
        <f t="shared" si="156"/>
        <v>0</v>
      </c>
      <c r="X148" s="551">
        <f t="shared" si="156"/>
        <v>0</v>
      </c>
      <c r="Y148" s="551">
        <f t="shared" si="156"/>
        <v>0</v>
      </c>
      <c r="Z148" s="552">
        <f t="shared" si="156"/>
        <v>0</v>
      </c>
      <c r="AA148" s="556">
        <f t="shared" ref="AA148:AB148" si="157">C148+E148+G148+I148+K148+M148+O148+Q148+S148+U148+W148+Y148</f>
        <v>0</v>
      </c>
      <c r="AB148" s="557">
        <f t="shared" si="157"/>
        <v>0</v>
      </c>
      <c r="AC148" s="469">
        <f t="shared" ref="AC148:AD148" si="158">AVERAGE(C148,E148,G148,I148,K148,M148,O148,Q148,S148,U148,W148,Y148)</f>
        <v>0</v>
      </c>
      <c r="AD148" s="470">
        <f t="shared" si="158"/>
        <v>0</v>
      </c>
    </row>
    <row r="149" spans="1:30" ht="15.75" customHeight="1">
      <c r="A149" s="15"/>
      <c r="B149" s="558" t="s">
        <v>26</v>
      </c>
      <c r="C149" s="559">
        <f t="shared" ref="C149:Z149" si="159">SUM(C139:C148)</f>
        <v>0</v>
      </c>
      <c r="D149" s="560">
        <f t="shared" si="159"/>
        <v>0</v>
      </c>
      <c r="E149" s="561">
        <f t="shared" si="159"/>
        <v>0</v>
      </c>
      <c r="F149" s="561">
        <f t="shared" si="159"/>
        <v>0</v>
      </c>
      <c r="G149" s="561">
        <f t="shared" si="159"/>
        <v>0</v>
      </c>
      <c r="H149" s="561">
        <f t="shared" si="159"/>
        <v>0</v>
      </c>
      <c r="I149" s="561">
        <f t="shared" si="159"/>
        <v>0</v>
      </c>
      <c r="J149" s="561">
        <f t="shared" si="159"/>
        <v>0</v>
      </c>
      <c r="K149" s="561">
        <f t="shared" si="159"/>
        <v>0</v>
      </c>
      <c r="L149" s="561">
        <f t="shared" si="159"/>
        <v>0</v>
      </c>
      <c r="M149" s="561">
        <f t="shared" si="159"/>
        <v>0</v>
      </c>
      <c r="N149" s="561">
        <f t="shared" si="159"/>
        <v>0</v>
      </c>
      <c r="O149" s="561">
        <f t="shared" si="159"/>
        <v>0</v>
      </c>
      <c r="P149" s="561">
        <f t="shared" si="159"/>
        <v>0</v>
      </c>
      <c r="Q149" s="561">
        <f t="shared" si="159"/>
        <v>0</v>
      </c>
      <c r="R149" s="561">
        <f t="shared" si="159"/>
        <v>0</v>
      </c>
      <c r="S149" s="561">
        <f t="shared" si="159"/>
        <v>0</v>
      </c>
      <c r="T149" s="561">
        <f t="shared" si="159"/>
        <v>0</v>
      </c>
      <c r="U149" s="561">
        <f t="shared" si="159"/>
        <v>0</v>
      </c>
      <c r="V149" s="561">
        <f t="shared" si="159"/>
        <v>0</v>
      </c>
      <c r="W149" s="561">
        <f t="shared" si="159"/>
        <v>0</v>
      </c>
      <c r="X149" s="561">
        <f t="shared" si="159"/>
        <v>0</v>
      </c>
      <c r="Y149" s="561">
        <f t="shared" si="159"/>
        <v>0</v>
      </c>
      <c r="Z149" s="562">
        <f t="shared" si="159"/>
        <v>0</v>
      </c>
      <c r="AA149" s="539">
        <f t="shared" ref="AA149:AB149" si="160">C149+E149+G149+I149+K149+M149+O149+Q149+S149+U149+W149+Y149</f>
        <v>0</v>
      </c>
      <c r="AB149" s="498">
        <f t="shared" si="160"/>
        <v>0</v>
      </c>
      <c r="AC149" s="484">
        <f t="shared" ref="AC149:AD149" si="161">AVERAGE(C149,E149,G149,I149,K149,M149,O149,Q149,S149,U149,W149,Y149)</f>
        <v>0</v>
      </c>
      <c r="AD149" s="485">
        <f t="shared" si="161"/>
        <v>0</v>
      </c>
    </row>
    <row r="150" spans="1:30" ht="15.75" customHeight="1">
      <c r="B150" s="563" t="s">
        <v>317</v>
      </c>
      <c r="C150" s="564"/>
      <c r="D150" s="565"/>
      <c r="E150" s="565"/>
      <c r="F150" s="566" t="e">
        <f>(F149-D149)/D149</f>
        <v>#DIV/0!</v>
      </c>
      <c r="G150" s="565"/>
      <c r="H150" s="566" t="e">
        <f>(H149-F149)/F149</f>
        <v>#DIV/0!</v>
      </c>
      <c r="I150" s="565"/>
      <c r="J150" s="566" t="e">
        <f>(J149-H149)/H149</f>
        <v>#DIV/0!</v>
      </c>
      <c r="K150" s="565"/>
      <c r="L150" s="566" t="e">
        <f>(L149-J149)/J149</f>
        <v>#DIV/0!</v>
      </c>
      <c r="M150" s="565"/>
      <c r="N150" s="566" t="e">
        <f>(N149-L149)/L149</f>
        <v>#DIV/0!</v>
      </c>
      <c r="O150" s="565"/>
      <c r="P150" s="566" t="e">
        <f>(P149-N149)/N149</f>
        <v>#DIV/0!</v>
      </c>
      <c r="Q150" s="565"/>
      <c r="R150" s="566" t="e">
        <f>(R149-P149)/P149</f>
        <v>#DIV/0!</v>
      </c>
      <c r="S150" s="565"/>
      <c r="T150" s="566" t="e">
        <f>(T149-R149)/R149</f>
        <v>#DIV/0!</v>
      </c>
      <c r="U150" s="565"/>
      <c r="V150" s="566" t="e">
        <f>(V149-T149)/T149</f>
        <v>#DIV/0!</v>
      </c>
      <c r="W150" s="565"/>
      <c r="X150" s="566" t="e">
        <f>(X149-V149)/V149</f>
        <v>#DIV/0!</v>
      </c>
      <c r="Y150" s="565"/>
      <c r="Z150" s="566" t="e">
        <f>(Z149-X149)/X149</f>
        <v>#DIV/0!</v>
      </c>
      <c r="AA150" s="567"/>
      <c r="AB150" s="568"/>
    </row>
    <row r="151" spans="1:30" ht="15.75" customHeight="1">
      <c r="B151" s="27"/>
      <c r="C151" s="46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92"/>
    </row>
    <row r="152" spans="1:30" ht="15.75" customHeight="1">
      <c r="B152" s="27"/>
      <c r="C152" s="46" t="s">
        <v>8</v>
      </c>
      <c r="D152" s="46" t="s">
        <v>9</v>
      </c>
      <c r="E152" s="28" t="s">
        <v>10</v>
      </c>
      <c r="F152" s="28" t="s">
        <v>11</v>
      </c>
      <c r="G152" s="28" t="s">
        <v>12</v>
      </c>
      <c r="H152" s="28" t="s">
        <v>13</v>
      </c>
      <c r="I152" s="28" t="s">
        <v>14</v>
      </c>
      <c r="J152" s="28" t="s">
        <v>15</v>
      </c>
      <c r="K152" s="28" t="s">
        <v>16</v>
      </c>
      <c r="L152" s="28" t="s">
        <v>17</v>
      </c>
      <c r="M152" s="28" t="s">
        <v>18</v>
      </c>
      <c r="N152" s="28" t="s">
        <v>19</v>
      </c>
      <c r="O152" s="93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92"/>
    </row>
    <row r="153" spans="1:30" ht="15.75" customHeight="1">
      <c r="B153" s="27" t="s">
        <v>232</v>
      </c>
      <c r="C153" s="46">
        <f>C149</f>
        <v>0</v>
      </c>
      <c r="D153" s="46">
        <f>E149</f>
        <v>0</v>
      </c>
      <c r="E153" s="28">
        <f>G149</f>
        <v>0</v>
      </c>
      <c r="F153" s="28">
        <f>I149</f>
        <v>0</v>
      </c>
      <c r="G153" s="28">
        <f>K149</f>
        <v>0</v>
      </c>
      <c r="H153" s="28">
        <f>M149</f>
        <v>0</v>
      </c>
      <c r="I153" s="28">
        <f>O149</f>
        <v>0</v>
      </c>
      <c r="J153" s="28">
        <f>Q149</f>
        <v>0</v>
      </c>
      <c r="K153" s="28">
        <f>S149</f>
        <v>0</v>
      </c>
      <c r="L153" s="28">
        <f>U149</f>
        <v>0</v>
      </c>
      <c r="M153" s="28">
        <f>W149</f>
        <v>0</v>
      </c>
      <c r="N153" s="28">
        <f>Y149</f>
        <v>0</v>
      </c>
      <c r="O153" s="93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92"/>
    </row>
    <row r="154" spans="1:30" ht="15.75" customHeight="1">
      <c r="B154" s="27" t="s">
        <v>210</v>
      </c>
      <c r="C154" s="46">
        <f>D149</f>
        <v>0</v>
      </c>
      <c r="D154" s="28">
        <f>F149</f>
        <v>0</v>
      </c>
      <c r="E154" s="28">
        <f>H149</f>
        <v>0</v>
      </c>
      <c r="F154" s="28">
        <f>J149</f>
        <v>0</v>
      </c>
      <c r="G154" s="28">
        <f>L149</f>
        <v>0</v>
      </c>
      <c r="H154" s="28">
        <f>N149</f>
        <v>0</v>
      </c>
      <c r="I154" s="28">
        <f>P149</f>
        <v>0</v>
      </c>
      <c r="J154" s="28">
        <f>R149</f>
        <v>0</v>
      </c>
      <c r="K154" s="28">
        <f>T149</f>
        <v>0</v>
      </c>
      <c r="L154" s="28">
        <f>V149</f>
        <v>0</v>
      </c>
      <c r="M154" s="28">
        <f>X149</f>
        <v>0</v>
      </c>
      <c r="N154" s="28">
        <f>Z149</f>
        <v>0</v>
      </c>
      <c r="O154" s="93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92"/>
    </row>
    <row r="155" spans="1:30" ht="15.75" customHeight="1">
      <c r="B155" s="27"/>
      <c r="C155" s="46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92"/>
    </row>
    <row r="156" spans="1:30" ht="15.75" customHeight="1">
      <c r="B156" s="27"/>
      <c r="C156" s="46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92"/>
    </row>
    <row r="157" spans="1:30" ht="15.75" customHeight="1">
      <c r="B157" s="27"/>
      <c r="C157" s="46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92"/>
    </row>
    <row r="158" spans="1:30" ht="15.75" customHeight="1">
      <c r="B158" s="27"/>
      <c r="C158" s="46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92"/>
    </row>
    <row r="159" spans="1:30" ht="15.75" customHeight="1">
      <c r="B159" s="27"/>
      <c r="C159" s="46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92"/>
    </row>
    <row r="160" spans="1:30" ht="15.75" customHeight="1">
      <c r="B160" s="27"/>
      <c r="C160" s="46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92"/>
    </row>
    <row r="161" spans="1:30" ht="15.75" customHeight="1">
      <c r="B161" s="27"/>
      <c r="C161" s="46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92"/>
    </row>
    <row r="162" spans="1:30" ht="15.75" customHeight="1">
      <c r="B162" s="27"/>
      <c r="C162" s="46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92"/>
    </row>
    <row r="163" spans="1:30" ht="15.75" customHeight="1">
      <c r="B163" s="27"/>
      <c r="C163" s="46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92"/>
    </row>
    <row r="164" spans="1:30" ht="15.75" customHeight="1">
      <c r="B164" s="27"/>
      <c r="C164" s="46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92"/>
    </row>
    <row r="165" spans="1:30" ht="15.75" customHeight="1">
      <c r="B165" s="27"/>
      <c r="C165" s="46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92"/>
    </row>
    <row r="166" spans="1:30" ht="15.75" customHeight="1">
      <c r="B166" s="27"/>
      <c r="C166" s="46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92"/>
    </row>
    <row r="167" spans="1:30" ht="15.75" customHeight="1">
      <c r="B167" s="27"/>
      <c r="C167" s="46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92"/>
    </row>
    <row r="168" spans="1:30" ht="15.75" customHeight="1">
      <c r="B168" s="27"/>
      <c r="C168" s="46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92"/>
    </row>
    <row r="169" spans="1:30" ht="15.75" customHeight="1">
      <c r="B169" s="27"/>
      <c r="C169" s="46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92"/>
    </row>
    <row r="170" spans="1:30" ht="15.75" customHeight="1">
      <c r="B170" s="27"/>
      <c r="C170" s="46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92"/>
    </row>
    <row r="171" spans="1:30" ht="15.75" customHeight="1">
      <c r="B171" s="797" t="s">
        <v>318</v>
      </c>
      <c r="C171" s="676"/>
      <c r="D171" s="676"/>
      <c r="E171" s="676"/>
      <c r="F171" s="676"/>
      <c r="G171" s="676"/>
      <c r="H171" s="676"/>
      <c r="I171" s="676"/>
      <c r="J171" s="676"/>
      <c r="K171" s="676"/>
      <c r="L171" s="676"/>
      <c r="M171" s="676"/>
      <c r="N171" s="676"/>
      <c r="O171" s="675"/>
      <c r="P171" s="569"/>
      <c r="Q171" s="569"/>
      <c r="R171" s="569"/>
      <c r="S171" s="569"/>
      <c r="T171" s="569"/>
      <c r="U171" s="569"/>
      <c r="V171" s="569"/>
      <c r="W171" s="569"/>
      <c r="X171" s="569"/>
      <c r="Y171" s="569"/>
      <c r="Z171" s="569"/>
      <c r="AA171" s="569"/>
      <c r="AB171" s="569"/>
      <c r="AC171" s="40"/>
    </row>
    <row r="172" spans="1:30" ht="15.75" customHeight="1">
      <c r="A172" s="2"/>
      <c r="B172" s="570"/>
      <c r="C172" s="571" t="s">
        <v>8</v>
      </c>
      <c r="D172" s="572" t="s">
        <v>9</v>
      </c>
      <c r="E172" s="573" t="s">
        <v>10</v>
      </c>
      <c r="F172" s="572" t="s">
        <v>11</v>
      </c>
      <c r="G172" s="573" t="s">
        <v>12</v>
      </c>
      <c r="H172" s="572" t="s">
        <v>13</v>
      </c>
      <c r="I172" s="573" t="s">
        <v>14</v>
      </c>
      <c r="J172" s="572" t="s">
        <v>15</v>
      </c>
      <c r="K172" s="573" t="s">
        <v>16</v>
      </c>
      <c r="L172" s="572" t="s">
        <v>17</v>
      </c>
      <c r="M172" s="574" t="s">
        <v>18</v>
      </c>
      <c r="N172" s="573" t="s">
        <v>19</v>
      </c>
      <c r="O172" s="572" t="s">
        <v>26</v>
      </c>
      <c r="P172" s="40"/>
      <c r="Q172" s="575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2"/>
    </row>
    <row r="173" spans="1:30" ht="15.75" customHeight="1">
      <c r="A173" s="27"/>
      <c r="B173" s="576" t="s">
        <v>319</v>
      </c>
      <c r="C173" s="577">
        <f>D24-D134</f>
        <v>0</v>
      </c>
      <c r="D173" s="577">
        <f>F24-F134</f>
        <v>0</v>
      </c>
      <c r="E173" s="577">
        <f>H24-H134</f>
        <v>0</v>
      </c>
      <c r="F173" s="577">
        <f>J24-J134</f>
        <v>0</v>
      </c>
      <c r="G173" s="577">
        <f>L24-L134</f>
        <v>0</v>
      </c>
      <c r="H173" s="577">
        <f>N24-N134</f>
        <v>0</v>
      </c>
      <c r="I173" s="577">
        <f>P24-P134</f>
        <v>0</v>
      </c>
      <c r="J173" s="577">
        <f>R24-R134</f>
        <v>0</v>
      </c>
      <c r="K173" s="577">
        <f>T24-T134</f>
        <v>0</v>
      </c>
      <c r="L173" s="577">
        <f>V24-V134</f>
        <v>0</v>
      </c>
      <c r="M173" s="577">
        <f>X24-X134</f>
        <v>0</v>
      </c>
      <c r="N173" s="577">
        <f>Z24-Z134</f>
        <v>0</v>
      </c>
      <c r="O173" s="577">
        <f t="shared" ref="O173:O175" si="162">SUM(C173:N173)</f>
        <v>0</v>
      </c>
      <c r="P173" s="41"/>
      <c r="Q173" s="569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27"/>
    </row>
    <row r="174" spans="1:30" ht="15.75" customHeight="1">
      <c r="B174" s="578" t="s">
        <v>320</v>
      </c>
      <c r="C174" s="579">
        <f>D24*30%</f>
        <v>0</v>
      </c>
      <c r="D174" s="580">
        <f>F24*30%</f>
        <v>0</v>
      </c>
      <c r="E174" s="581">
        <f>H24*30%</f>
        <v>0</v>
      </c>
      <c r="F174" s="580">
        <f>J24*30%</f>
        <v>0</v>
      </c>
      <c r="G174" s="581">
        <f>L24*30%</f>
        <v>0</v>
      </c>
      <c r="H174" s="580">
        <f>N24*30%</f>
        <v>0</v>
      </c>
      <c r="I174" s="581">
        <f>P24*30%</f>
        <v>0</v>
      </c>
      <c r="J174" s="580">
        <f>R24*30%</f>
        <v>0</v>
      </c>
      <c r="K174" s="581">
        <f>T24*30%</f>
        <v>0</v>
      </c>
      <c r="L174" s="580">
        <f>V24*30%</f>
        <v>0</v>
      </c>
      <c r="M174" s="582">
        <f>X24*30%</f>
        <v>0</v>
      </c>
      <c r="N174" s="581">
        <f>Z24*30%</f>
        <v>0</v>
      </c>
      <c r="O174" s="580">
        <f t="shared" si="162"/>
        <v>0</v>
      </c>
      <c r="P174" s="45"/>
      <c r="Q174" s="46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0"/>
      <c r="AC174" s="40"/>
    </row>
    <row r="175" spans="1:30" ht="15.75" customHeight="1">
      <c r="B175" s="583" t="s">
        <v>321</v>
      </c>
      <c r="C175" s="584">
        <f>D24*50%</f>
        <v>0</v>
      </c>
      <c r="D175" s="585">
        <f>F24*50%</f>
        <v>0</v>
      </c>
      <c r="E175" s="586">
        <f>H24*50%</f>
        <v>0</v>
      </c>
      <c r="F175" s="585">
        <f>J24*50%</f>
        <v>0</v>
      </c>
      <c r="G175" s="586">
        <f>L24*50%</f>
        <v>0</v>
      </c>
      <c r="H175" s="585">
        <f>N24*50%</f>
        <v>0</v>
      </c>
      <c r="I175" s="586">
        <f>P24*50%</f>
        <v>0</v>
      </c>
      <c r="J175" s="585">
        <f>R24*50%</f>
        <v>0</v>
      </c>
      <c r="K175" s="586">
        <f>T24*50%</f>
        <v>0</v>
      </c>
      <c r="L175" s="585">
        <f>V24*50%</f>
        <v>0</v>
      </c>
      <c r="M175" s="587">
        <f>X24*50%</f>
        <v>0</v>
      </c>
      <c r="N175" s="586">
        <f>Z24*50%</f>
        <v>0</v>
      </c>
      <c r="O175" s="585">
        <f t="shared" si="162"/>
        <v>0</v>
      </c>
      <c r="P175" s="15"/>
      <c r="Q175" s="46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0"/>
      <c r="AC175" s="40"/>
    </row>
    <row r="176" spans="1:30" ht="12" customHeight="1">
      <c r="C176" s="45"/>
      <c r="D176" s="28"/>
      <c r="E176" s="28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0"/>
      <c r="AC176" s="40"/>
    </row>
    <row r="177" spans="3:27" ht="15.75" customHeight="1">
      <c r="C177" s="45"/>
      <c r="D177" s="28"/>
      <c r="E177" s="28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</row>
    <row r="178" spans="3:27" ht="15.75" customHeight="1">
      <c r="C178" s="45"/>
      <c r="D178" s="28"/>
      <c r="E178" s="28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</row>
    <row r="179" spans="3:27" ht="15.75" customHeight="1">
      <c r="C179" s="45"/>
      <c r="D179" s="28"/>
      <c r="E179" s="28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</row>
    <row r="180" spans="3:27" ht="15.75" customHeight="1">
      <c r="C180" s="45"/>
      <c r="D180" s="28"/>
      <c r="E180" s="28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</row>
    <row r="181" spans="3:27" ht="15.75" customHeight="1">
      <c r="C181" s="45"/>
      <c r="D181" s="28"/>
      <c r="E181" s="28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</row>
    <row r="182" spans="3:27" ht="15.75" customHeight="1">
      <c r="C182" s="45"/>
      <c r="D182" s="28"/>
      <c r="E182" s="28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</row>
    <row r="183" spans="3:27" ht="15.75" customHeight="1">
      <c r="C183" s="45"/>
      <c r="D183" s="28"/>
      <c r="E183" s="28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</row>
    <row r="184" spans="3:27" ht="15.75" customHeight="1">
      <c r="C184" s="45"/>
      <c r="D184" s="28"/>
      <c r="E184" s="28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</row>
    <row r="185" spans="3:27" ht="15.75" customHeight="1">
      <c r="C185" s="45"/>
      <c r="D185" s="28"/>
      <c r="E185" s="28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</row>
    <row r="186" spans="3:27" ht="15.75" customHeight="1">
      <c r="C186" s="45"/>
      <c r="D186" s="28"/>
      <c r="E186" s="28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</row>
    <row r="187" spans="3:27" ht="15.75" customHeight="1">
      <c r="C187" s="45"/>
      <c r="D187" s="28"/>
      <c r="E187" s="28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</row>
    <row r="188" spans="3:27" ht="15.75" customHeight="1">
      <c r="C188" s="45"/>
      <c r="D188" s="28"/>
      <c r="E188" s="28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</row>
    <row r="189" spans="3:27" ht="15.75" customHeight="1">
      <c r="C189" s="45"/>
      <c r="D189" s="28"/>
      <c r="E189" s="28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</row>
    <row r="190" spans="3:27" ht="15.75" customHeight="1">
      <c r="C190" s="45"/>
      <c r="D190" s="28"/>
      <c r="E190" s="28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</row>
    <row r="191" spans="3:27" ht="15.75" customHeight="1">
      <c r="C191" s="45"/>
      <c r="D191" s="28"/>
      <c r="E191" s="28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</row>
    <row r="192" spans="3:27" ht="15.75" customHeight="1">
      <c r="C192" s="45"/>
      <c r="D192" s="28"/>
      <c r="E192" s="28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</row>
    <row r="193" spans="2:29" ht="15.75" customHeight="1">
      <c r="C193" s="45"/>
      <c r="D193" s="28"/>
      <c r="E193" s="28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</row>
    <row r="194" spans="2:29" ht="8.25" customHeight="1">
      <c r="C194" s="45"/>
      <c r="D194" s="28"/>
      <c r="E194" s="28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</row>
    <row r="195" spans="2:29" ht="15.75" customHeight="1">
      <c r="C195" s="798" t="s">
        <v>45</v>
      </c>
      <c r="D195" s="676"/>
      <c r="E195" s="676"/>
      <c r="F195" s="676"/>
      <c r="G195" s="676"/>
      <c r="H195" s="676"/>
      <c r="I195" s="676"/>
      <c r="J195" s="676"/>
      <c r="K195" s="676"/>
      <c r="L195" s="676"/>
      <c r="M195" s="676"/>
      <c r="N195" s="676"/>
      <c r="O195" s="675"/>
      <c r="P195" s="569"/>
      <c r="Q195" s="569"/>
      <c r="R195" s="569"/>
      <c r="S195" s="569"/>
      <c r="T195" s="569"/>
      <c r="U195" s="569"/>
      <c r="V195" s="569"/>
      <c r="W195" s="569"/>
      <c r="X195" s="569"/>
      <c r="Y195" s="569"/>
      <c r="Z195" s="569"/>
      <c r="AA195" s="569"/>
      <c r="AB195" s="569"/>
      <c r="AC195" s="40"/>
    </row>
    <row r="196" spans="2:29" ht="15.75" customHeight="1">
      <c r="C196" s="588" t="s">
        <v>8</v>
      </c>
      <c r="D196" s="589" t="s">
        <v>9</v>
      </c>
      <c r="E196" s="590" t="s">
        <v>10</v>
      </c>
      <c r="F196" s="589" t="s">
        <v>11</v>
      </c>
      <c r="G196" s="590" t="s">
        <v>12</v>
      </c>
      <c r="H196" s="589" t="s">
        <v>13</v>
      </c>
      <c r="I196" s="590" t="s">
        <v>14</v>
      </c>
      <c r="J196" s="589" t="s">
        <v>15</v>
      </c>
      <c r="K196" s="590" t="s">
        <v>16</v>
      </c>
      <c r="L196" s="589" t="s">
        <v>17</v>
      </c>
      <c r="M196" s="591" t="s">
        <v>18</v>
      </c>
      <c r="N196" s="590" t="s">
        <v>19</v>
      </c>
      <c r="O196" s="589" t="s">
        <v>26</v>
      </c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</row>
    <row r="197" spans="2:29" ht="15.75" customHeight="1">
      <c r="C197" s="592" t="e">
        <f>D23/D149</f>
        <v>#DIV/0!</v>
      </c>
      <c r="D197" s="593" t="e">
        <f>F23/F149</f>
        <v>#DIV/0!</v>
      </c>
      <c r="E197" s="594" t="e">
        <f>H23/H149</f>
        <v>#DIV/0!</v>
      </c>
      <c r="F197" s="593" t="e">
        <f>J23/J149</f>
        <v>#DIV/0!</v>
      </c>
      <c r="G197" s="594" t="e">
        <f>L23/L149</f>
        <v>#DIV/0!</v>
      </c>
      <c r="H197" s="593" t="e">
        <f>N23/N149</f>
        <v>#DIV/0!</v>
      </c>
      <c r="I197" s="594" t="e">
        <f>P23/P149</f>
        <v>#DIV/0!</v>
      </c>
      <c r="J197" s="593" t="e">
        <f>R23/R149</f>
        <v>#DIV/0!</v>
      </c>
      <c r="K197" s="594" t="e">
        <f>T23/T149</f>
        <v>#DIV/0!</v>
      </c>
      <c r="L197" s="593" t="e">
        <f>V23/V149</f>
        <v>#DIV/0!</v>
      </c>
      <c r="M197" s="594" t="e">
        <f>X23/X149</f>
        <v>#DIV/0!</v>
      </c>
      <c r="N197" s="593" t="e">
        <f>Z23/Z149</f>
        <v>#DIV/0!</v>
      </c>
      <c r="O197" s="595" t="e">
        <f>AB23/AB149</f>
        <v>#DIV/0!</v>
      </c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</row>
    <row r="198" spans="2:29" ht="15.75" customHeight="1">
      <c r="C198" s="45"/>
      <c r="D198" s="28"/>
      <c r="E198" s="28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</row>
    <row r="199" spans="2:29" ht="15.75" customHeight="1">
      <c r="B199" s="588" t="s">
        <v>322</v>
      </c>
      <c r="C199" s="588" t="s">
        <v>8</v>
      </c>
      <c r="D199" s="589" t="s">
        <v>9</v>
      </c>
      <c r="E199" s="590" t="s">
        <v>10</v>
      </c>
      <c r="F199" s="589" t="s">
        <v>11</v>
      </c>
      <c r="G199" s="590" t="s">
        <v>12</v>
      </c>
      <c r="H199" s="589" t="s">
        <v>13</v>
      </c>
      <c r="I199" s="590" t="s">
        <v>14</v>
      </c>
      <c r="J199" s="589" t="s">
        <v>15</v>
      </c>
      <c r="K199" s="590" t="s">
        <v>16</v>
      </c>
      <c r="L199" s="589" t="s">
        <v>17</v>
      </c>
      <c r="M199" s="591" t="s">
        <v>18</v>
      </c>
      <c r="N199" s="590" t="s">
        <v>19</v>
      </c>
      <c r="O199" s="596" t="s">
        <v>26</v>
      </c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</row>
    <row r="200" spans="2:29" ht="15.75" customHeight="1" outlineLevel="1">
      <c r="B200" s="597" t="s">
        <v>323</v>
      </c>
      <c r="C200" s="598"/>
      <c r="D200" s="149"/>
      <c r="E200" s="149"/>
      <c r="F200" s="150"/>
      <c r="G200" s="150"/>
      <c r="H200" s="150"/>
      <c r="I200" s="150"/>
      <c r="J200" s="150"/>
      <c r="K200" s="150"/>
      <c r="L200" s="150"/>
      <c r="M200" s="150"/>
      <c r="N200" s="599"/>
      <c r="O200" s="600">
        <f t="shared" ref="O200:O209" si="163">SUM(C200:N200)</f>
        <v>0</v>
      </c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</row>
    <row r="201" spans="2:29" ht="15.75" customHeight="1" outlineLevel="1">
      <c r="B201" s="601" t="s">
        <v>324</v>
      </c>
      <c r="C201" s="602"/>
      <c r="D201" s="157"/>
      <c r="E201" s="157"/>
      <c r="F201" s="158"/>
      <c r="G201" s="158"/>
      <c r="H201" s="158"/>
      <c r="I201" s="158"/>
      <c r="J201" s="158"/>
      <c r="K201" s="158"/>
      <c r="L201" s="158"/>
      <c r="M201" s="158"/>
      <c r="N201" s="460"/>
      <c r="O201" s="603">
        <f t="shared" si="163"/>
        <v>0</v>
      </c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</row>
    <row r="202" spans="2:29" ht="15.75" customHeight="1" outlineLevel="1">
      <c r="B202" s="601" t="s">
        <v>325</v>
      </c>
      <c r="C202" s="602"/>
      <c r="D202" s="157"/>
      <c r="E202" s="157"/>
      <c r="F202" s="158"/>
      <c r="G202" s="158"/>
      <c r="H202" s="158"/>
      <c r="I202" s="158"/>
      <c r="J202" s="158"/>
      <c r="K202" s="158"/>
      <c r="L202" s="158"/>
      <c r="M202" s="158"/>
      <c r="N202" s="460"/>
      <c r="O202" s="603">
        <f t="shared" si="163"/>
        <v>0</v>
      </c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</row>
    <row r="203" spans="2:29" ht="15.75" customHeight="1" outlineLevel="1">
      <c r="B203" s="601" t="s">
        <v>326</v>
      </c>
      <c r="C203" s="602"/>
      <c r="D203" s="157"/>
      <c r="E203" s="157"/>
      <c r="F203" s="158"/>
      <c r="G203" s="158"/>
      <c r="H203" s="158"/>
      <c r="I203" s="158"/>
      <c r="J203" s="158"/>
      <c r="K203" s="158"/>
      <c r="L203" s="158"/>
      <c r="M203" s="158"/>
      <c r="N203" s="460"/>
      <c r="O203" s="603">
        <f t="shared" si="163"/>
        <v>0</v>
      </c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</row>
    <row r="204" spans="2:29" ht="15.75" customHeight="1" outlineLevel="1">
      <c r="B204" s="601" t="s">
        <v>327</v>
      </c>
      <c r="C204" s="602"/>
      <c r="D204" s="157"/>
      <c r="E204" s="157"/>
      <c r="F204" s="158"/>
      <c r="G204" s="158"/>
      <c r="H204" s="158"/>
      <c r="I204" s="158"/>
      <c r="J204" s="158"/>
      <c r="K204" s="158"/>
      <c r="L204" s="158"/>
      <c r="M204" s="158"/>
      <c r="N204" s="460"/>
      <c r="O204" s="603">
        <f t="shared" si="163"/>
        <v>0</v>
      </c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</row>
    <row r="205" spans="2:29" ht="15.75" customHeight="1" outlineLevel="1">
      <c r="B205" s="601" t="s">
        <v>328</v>
      </c>
      <c r="C205" s="602"/>
      <c r="D205" s="157"/>
      <c r="E205" s="157"/>
      <c r="F205" s="158"/>
      <c r="G205" s="158"/>
      <c r="H205" s="158"/>
      <c r="I205" s="158"/>
      <c r="J205" s="158"/>
      <c r="K205" s="158"/>
      <c r="L205" s="158"/>
      <c r="M205" s="158"/>
      <c r="N205" s="460"/>
      <c r="O205" s="603">
        <f t="shared" si="163"/>
        <v>0</v>
      </c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</row>
    <row r="206" spans="2:29" ht="15.75" customHeight="1" outlineLevel="1">
      <c r="B206" s="601" t="s">
        <v>329</v>
      </c>
      <c r="C206" s="602"/>
      <c r="D206" s="157"/>
      <c r="E206" s="157"/>
      <c r="F206" s="158"/>
      <c r="G206" s="158"/>
      <c r="H206" s="158"/>
      <c r="I206" s="158"/>
      <c r="J206" s="158"/>
      <c r="K206" s="158"/>
      <c r="L206" s="158"/>
      <c r="M206" s="158"/>
      <c r="N206" s="460"/>
      <c r="O206" s="603">
        <f t="shared" si="163"/>
        <v>0</v>
      </c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</row>
    <row r="207" spans="2:29" ht="15.75" customHeight="1" outlineLevel="1">
      <c r="B207" s="601" t="s">
        <v>330</v>
      </c>
      <c r="C207" s="602"/>
      <c r="D207" s="157"/>
      <c r="E207" s="157"/>
      <c r="F207" s="158"/>
      <c r="G207" s="158"/>
      <c r="H207" s="158"/>
      <c r="I207" s="158"/>
      <c r="J207" s="158"/>
      <c r="K207" s="158"/>
      <c r="L207" s="158"/>
      <c r="M207" s="158"/>
      <c r="N207" s="460"/>
      <c r="O207" s="603">
        <f t="shared" si="163"/>
        <v>0</v>
      </c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</row>
    <row r="208" spans="2:29" ht="15.75" customHeight="1" outlineLevel="1">
      <c r="B208" s="601" t="s">
        <v>331</v>
      </c>
      <c r="C208" s="602"/>
      <c r="D208" s="157"/>
      <c r="E208" s="157"/>
      <c r="F208" s="158"/>
      <c r="G208" s="158"/>
      <c r="H208" s="158"/>
      <c r="I208" s="158"/>
      <c r="J208" s="158"/>
      <c r="K208" s="158"/>
      <c r="L208" s="158"/>
      <c r="M208" s="158"/>
      <c r="N208" s="460"/>
      <c r="O208" s="603">
        <f t="shared" si="163"/>
        <v>0</v>
      </c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</row>
    <row r="209" spans="1:30" ht="15.75" customHeight="1" outlineLevel="1">
      <c r="B209" s="604" t="s">
        <v>332</v>
      </c>
      <c r="C209" s="605"/>
      <c r="D209" s="606"/>
      <c r="E209" s="606"/>
      <c r="F209" s="607"/>
      <c r="G209" s="607"/>
      <c r="H209" s="607"/>
      <c r="I209" s="607"/>
      <c r="J209" s="607"/>
      <c r="K209" s="607"/>
      <c r="L209" s="607"/>
      <c r="M209" s="607"/>
      <c r="N209" s="461"/>
      <c r="O209" s="608">
        <f t="shared" si="163"/>
        <v>0</v>
      </c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</row>
    <row r="210" spans="1:30" ht="15.75" customHeight="1">
      <c r="A210" s="27"/>
      <c r="B210" s="609" t="s">
        <v>333</v>
      </c>
      <c r="C210" s="610">
        <f t="shared" ref="C210:O210" si="164">SUM(C200:C209)</f>
        <v>0</v>
      </c>
      <c r="D210" s="610">
        <f t="shared" si="164"/>
        <v>0</v>
      </c>
      <c r="E210" s="610">
        <f t="shared" si="164"/>
        <v>0</v>
      </c>
      <c r="F210" s="610">
        <f t="shared" si="164"/>
        <v>0</v>
      </c>
      <c r="G210" s="610">
        <f t="shared" si="164"/>
        <v>0</v>
      </c>
      <c r="H210" s="610">
        <f t="shared" si="164"/>
        <v>0</v>
      </c>
      <c r="I210" s="610">
        <f t="shared" si="164"/>
        <v>0</v>
      </c>
      <c r="J210" s="610">
        <f t="shared" si="164"/>
        <v>0</v>
      </c>
      <c r="K210" s="610">
        <f t="shared" si="164"/>
        <v>0</v>
      </c>
      <c r="L210" s="610">
        <f t="shared" si="164"/>
        <v>0</v>
      </c>
      <c r="M210" s="610">
        <f t="shared" si="164"/>
        <v>0</v>
      </c>
      <c r="N210" s="610">
        <f t="shared" si="164"/>
        <v>0</v>
      </c>
      <c r="O210" s="610">
        <f t="shared" si="164"/>
        <v>0</v>
      </c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7"/>
      <c r="AC210" s="27"/>
      <c r="AD210" s="27"/>
    </row>
    <row r="211" spans="1:30" ht="15.75" customHeight="1">
      <c r="C211" s="45"/>
      <c r="D211" s="28"/>
      <c r="E211" s="28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</row>
    <row r="212" spans="1:30" ht="15.75" customHeight="1">
      <c r="C212" s="45"/>
      <c r="D212" s="28"/>
      <c r="E212" s="28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</row>
    <row r="213" spans="1:30" ht="15.75" customHeight="1">
      <c r="C213" s="45"/>
      <c r="D213" s="28"/>
      <c r="E213" s="28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</row>
    <row r="214" spans="1:30" ht="15.75" customHeight="1">
      <c r="C214" s="45"/>
      <c r="D214" s="28"/>
      <c r="E214" s="28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</row>
    <row r="215" spans="1:30" ht="15.75" customHeight="1">
      <c r="C215" s="45"/>
      <c r="D215" s="28"/>
      <c r="E215" s="28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</row>
    <row r="216" spans="1:30" ht="15.75" customHeight="1">
      <c r="C216" s="45"/>
      <c r="D216" s="28"/>
      <c r="E216" s="28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</row>
    <row r="217" spans="1:30" ht="15.75" customHeight="1">
      <c r="C217" s="45"/>
      <c r="D217" s="28"/>
      <c r="E217" s="28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</row>
    <row r="218" spans="1:30" ht="15.75" customHeight="1">
      <c r="C218" s="45"/>
      <c r="D218" s="28"/>
      <c r="E218" s="28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</row>
    <row r="219" spans="1:30" ht="15.75" customHeight="1">
      <c r="C219" s="45"/>
      <c r="D219" s="28"/>
      <c r="E219" s="28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</row>
    <row r="220" spans="1:30" ht="15.75" customHeight="1">
      <c r="C220" s="45"/>
      <c r="D220" s="28"/>
      <c r="E220" s="28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</row>
    <row r="221" spans="1:30" ht="15.75" customHeight="1">
      <c r="C221" s="45"/>
      <c r="D221" s="28"/>
      <c r="E221" s="28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30" ht="15.75" customHeight="1">
      <c r="C222" s="45"/>
      <c r="D222" s="28"/>
      <c r="E222" s="28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30" ht="15.75" customHeight="1">
      <c r="C223" s="45"/>
      <c r="D223" s="28"/>
      <c r="E223" s="28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30" ht="15.75" customHeight="1">
      <c r="C224" s="45"/>
      <c r="D224" s="28"/>
      <c r="E224" s="28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3:27" ht="15.75" customHeight="1">
      <c r="C225" s="45"/>
      <c r="D225" s="28"/>
      <c r="E225" s="28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3:27" ht="15.75" customHeight="1">
      <c r="C226" s="45"/>
      <c r="D226" s="28"/>
      <c r="E226" s="28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3:27" ht="15.75" customHeight="1">
      <c r="C227" s="45"/>
      <c r="D227" s="28"/>
      <c r="E227" s="28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3:27" ht="15.75" customHeight="1">
      <c r="C228" s="45"/>
      <c r="D228" s="28"/>
      <c r="E228" s="28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ht="15.75" customHeight="1">
      <c r="C229" s="45"/>
      <c r="D229" s="28"/>
      <c r="E229" s="28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3:27" ht="15.75" customHeight="1">
      <c r="C230" s="45"/>
      <c r="D230" s="28"/>
      <c r="E230" s="28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3:27" ht="15.75" customHeight="1">
      <c r="C231" s="45"/>
      <c r="D231" s="28"/>
      <c r="E231" s="28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3:27" ht="15.75" customHeight="1">
      <c r="C232" s="45"/>
      <c r="D232" s="28"/>
      <c r="E232" s="28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3:27" ht="15.75" customHeight="1">
      <c r="C233" s="45"/>
      <c r="D233" s="28"/>
      <c r="E233" s="28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3:27" ht="15.75" customHeight="1">
      <c r="C234" s="45"/>
      <c r="D234" s="28"/>
      <c r="E234" s="28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3:27" ht="15.75" customHeight="1">
      <c r="C235" s="45"/>
      <c r="D235" s="28"/>
      <c r="E235" s="28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3:27" ht="15.75" customHeight="1">
      <c r="C236" s="45"/>
      <c r="D236" s="28"/>
      <c r="E236" s="28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3:27" ht="15.75" customHeight="1">
      <c r="C237" s="45"/>
      <c r="D237" s="28"/>
      <c r="E237" s="28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3:27" ht="15.75" customHeight="1">
      <c r="C238" s="45"/>
      <c r="D238" s="28"/>
      <c r="E238" s="28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3:27" ht="15.75" customHeight="1">
      <c r="C239" s="45"/>
      <c r="D239" s="28"/>
      <c r="E239" s="28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3:27" ht="15.75" customHeight="1">
      <c r="C240" s="45"/>
      <c r="D240" s="28"/>
      <c r="E240" s="28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3:27" ht="15.75" customHeight="1">
      <c r="C241" s="45"/>
      <c r="D241" s="28"/>
      <c r="E241" s="28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3:27" ht="15.75" customHeight="1">
      <c r="C242" s="45"/>
      <c r="D242" s="28"/>
      <c r="E242" s="28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3:27" ht="15.75" customHeight="1">
      <c r="C243" s="45"/>
      <c r="D243" s="28"/>
      <c r="E243" s="28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3:27" ht="15.75" customHeight="1">
      <c r="C244" s="45"/>
      <c r="D244" s="28"/>
      <c r="E244" s="28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3:27" ht="15.75" customHeight="1">
      <c r="C245" s="45"/>
      <c r="D245" s="28"/>
      <c r="E245" s="28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3:27" ht="15.75" customHeight="1">
      <c r="C246" s="45"/>
      <c r="D246" s="28"/>
      <c r="E246" s="28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3:27" ht="15.75" customHeight="1">
      <c r="C247" s="45"/>
      <c r="D247" s="28"/>
      <c r="E247" s="28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3:27" ht="15.75" customHeight="1">
      <c r="C248" s="45"/>
      <c r="D248" s="28"/>
      <c r="E248" s="28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3:27" ht="15.75" customHeight="1">
      <c r="C249" s="45"/>
      <c r="D249" s="28"/>
      <c r="E249" s="28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3:27" ht="15.75" customHeight="1">
      <c r="C250" s="45"/>
      <c r="D250" s="28"/>
      <c r="E250" s="28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3:27" ht="15.75" customHeight="1">
      <c r="C251" s="45"/>
      <c r="D251" s="28"/>
      <c r="E251" s="28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3:27" ht="15.75" customHeight="1">
      <c r="C252" s="45"/>
      <c r="D252" s="28"/>
      <c r="E252" s="28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3:27" ht="15.75" customHeight="1">
      <c r="C253" s="45"/>
      <c r="D253" s="28"/>
      <c r="E253" s="28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3:27" ht="15.75" customHeight="1">
      <c r="C254" s="45"/>
      <c r="D254" s="28"/>
      <c r="E254" s="28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3:27" ht="15.75" customHeight="1">
      <c r="C255" s="45"/>
      <c r="D255" s="28"/>
      <c r="E255" s="28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3:27" ht="15.75" customHeight="1">
      <c r="C256" s="45"/>
      <c r="D256" s="28"/>
      <c r="E256" s="28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3:27" ht="15.75" customHeight="1">
      <c r="C257" s="45"/>
      <c r="D257" s="28"/>
      <c r="E257" s="28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3:27" ht="15.75" customHeight="1">
      <c r="C258" s="45"/>
      <c r="D258" s="28"/>
      <c r="E258" s="28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3:27" ht="15.75" customHeight="1">
      <c r="C259" s="45"/>
      <c r="D259" s="28"/>
      <c r="E259" s="28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3:27" ht="15.75" customHeight="1">
      <c r="C260" s="45"/>
      <c r="D260" s="28"/>
      <c r="E260" s="28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3:27" ht="15.75" customHeight="1">
      <c r="C261" s="45"/>
      <c r="D261" s="28"/>
      <c r="E261" s="28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3:27" ht="15.75" customHeight="1">
      <c r="C262" s="45"/>
      <c r="D262" s="28"/>
      <c r="E262" s="28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3:27" ht="15.75" customHeight="1">
      <c r="C263" s="45"/>
      <c r="D263" s="28"/>
      <c r="E263" s="28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3:27" ht="15.75" customHeight="1">
      <c r="C264" s="45"/>
      <c r="D264" s="28"/>
      <c r="E264" s="28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3:27" ht="15.75" customHeight="1">
      <c r="C265" s="45"/>
      <c r="D265" s="28"/>
      <c r="E265" s="28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3:27" ht="15.75" customHeight="1">
      <c r="C266" s="45"/>
      <c r="D266" s="28"/>
      <c r="E266" s="28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3:27" ht="15.75" customHeight="1">
      <c r="C267" s="45"/>
      <c r="D267" s="28"/>
      <c r="E267" s="28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3:27" ht="15.75" customHeight="1">
      <c r="C268" s="45"/>
      <c r="D268" s="28"/>
      <c r="E268" s="28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3:27" ht="15.75" customHeight="1">
      <c r="C269" s="45"/>
      <c r="D269" s="28"/>
      <c r="E269" s="28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3:27" ht="15.75" customHeight="1">
      <c r="C270" s="45"/>
      <c r="D270" s="28"/>
      <c r="E270" s="28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3:27" ht="15.75" customHeight="1">
      <c r="C271" s="45"/>
      <c r="D271" s="28"/>
      <c r="E271" s="28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3:27" ht="15.75" customHeight="1">
      <c r="C272" s="45"/>
      <c r="D272" s="28"/>
      <c r="E272" s="28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3:27" ht="15.75" customHeight="1">
      <c r="C273" s="45"/>
      <c r="D273" s="28"/>
      <c r="E273" s="28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3:27" ht="15.75" customHeight="1">
      <c r="C274" s="45"/>
      <c r="D274" s="28"/>
      <c r="E274" s="28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3:27" ht="15.75" customHeight="1">
      <c r="C275" s="45"/>
      <c r="D275" s="28"/>
      <c r="E275" s="28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3:27" ht="15.75" customHeight="1">
      <c r="C276" s="45"/>
      <c r="D276" s="28"/>
      <c r="E276" s="28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3:27" ht="15.75" customHeight="1">
      <c r="C277" s="45"/>
      <c r="D277" s="28"/>
      <c r="E277" s="28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3:27" ht="15.75" customHeight="1">
      <c r="C278" s="45"/>
      <c r="D278" s="28"/>
      <c r="E278" s="28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3:27" ht="15.75" customHeight="1">
      <c r="C279" s="45"/>
      <c r="D279" s="28"/>
      <c r="E279" s="28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3:27" ht="15.75" customHeight="1">
      <c r="C280" s="45"/>
      <c r="D280" s="28"/>
      <c r="E280" s="28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3:27" ht="15.75" customHeight="1">
      <c r="C281" s="45"/>
      <c r="D281" s="28"/>
      <c r="E281" s="28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3:27" ht="15.75" customHeight="1">
      <c r="C282" s="45"/>
      <c r="D282" s="28"/>
      <c r="E282" s="28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3:27" ht="15.75" customHeight="1">
      <c r="C283" s="45"/>
      <c r="D283" s="28"/>
      <c r="E283" s="28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3:27" ht="15.75" customHeight="1">
      <c r="C284" s="45"/>
      <c r="D284" s="28"/>
      <c r="E284" s="28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3:27" ht="15.75" customHeight="1">
      <c r="C285" s="45"/>
      <c r="D285" s="28"/>
      <c r="E285" s="28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3:27" ht="15.75" customHeight="1">
      <c r="C286" s="45"/>
      <c r="D286" s="28"/>
      <c r="E286" s="28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3:27" ht="15.75" customHeight="1">
      <c r="C287" s="45"/>
      <c r="D287" s="28"/>
      <c r="E287" s="28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3:27" ht="15.75" customHeight="1">
      <c r="C288" s="45"/>
      <c r="D288" s="28"/>
      <c r="E288" s="28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3:27" ht="15.75" customHeight="1">
      <c r="C289" s="45"/>
      <c r="D289" s="28"/>
      <c r="E289" s="28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3:27" ht="15.75" customHeight="1">
      <c r="C290" s="45"/>
      <c r="D290" s="28"/>
      <c r="E290" s="28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3:27" ht="15.75" customHeight="1">
      <c r="C291" s="45"/>
      <c r="D291" s="28"/>
      <c r="E291" s="28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3:27" ht="15.75" customHeight="1">
      <c r="C292" s="45"/>
      <c r="D292" s="28"/>
      <c r="E292" s="28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3:27" ht="15.75" customHeight="1">
      <c r="C293" s="45"/>
      <c r="D293" s="28"/>
      <c r="E293" s="28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3:27" ht="15.75" customHeight="1">
      <c r="C294" s="45"/>
      <c r="D294" s="28"/>
      <c r="E294" s="28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3:27" ht="15.75" customHeight="1">
      <c r="C295" s="45"/>
      <c r="D295" s="28"/>
      <c r="E295" s="28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3:27" ht="15.75" customHeight="1">
      <c r="C296" s="45"/>
      <c r="D296" s="28"/>
      <c r="E296" s="28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3:27" ht="15.75" customHeight="1">
      <c r="C297" s="45"/>
      <c r="D297" s="28"/>
      <c r="E297" s="28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3:27" ht="15.75" customHeight="1">
      <c r="C298" s="45"/>
      <c r="D298" s="28"/>
      <c r="E298" s="28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3:27" ht="15.75" customHeight="1">
      <c r="C299" s="45"/>
      <c r="D299" s="28"/>
      <c r="E299" s="28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3:27" ht="15.75" customHeight="1">
      <c r="C300" s="45"/>
      <c r="D300" s="28"/>
      <c r="E300" s="28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3:27" ht="15.75" customHeight="1">
      <c r="C301" s="45"/>
      <c r="D301" s="28"/>
      <c r="E301" s="28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3:27" ht="15.75" customHeight="1">
      <c r="C302" s="45"/>
      <c r="D302" s="28"/>
      <c r="E302" s="28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3:27" ht="15.75" customHeight="1">
      <c r="C303" s="45"/>
      <c r="D303" s="28"/>
      <c r="E303" s="28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3:27" ht="15.75" customHeight="1">
      <c r="C304" s="45"/>
      <c r="D304" s="28"/>
      <c r="E304" s="28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3:27" ht="15.75" customHeight="1">
      <c r="C305" s="45"/>
      <c r="D305" s="28"/>
      <c r="E305" s="28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3:27" ht="15.75" customHeight="1">
      <c r="C306" s="45"/>
      <c r="D306" s="28"/>
      <c r="E306" s="28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3:27" ht="15.75" customHeight="1">
      <c r="C307" s="45"/>
      <c r="D307" s="28"/>
      <c r="E307" s="28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3:27" ht="15.75" customHeight="1">
      <c r="C308" s="45"/>
      <c r="D308" s="28"/>
      <c r="E308" s="28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3:27" ht="15.75" customHeight="1">
      <c r="C309" s="45"/>
      <c r="D309" s="28"/>
      <c r="E309" s="28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3:27" ht="15.75" customHeight="1">
      <c r="C310" s="45"/>
      <c r="D310" s="28"/>
      <c r="E310" s="28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3:27" ht="15.75" customHeight="1">
      <c r="C311" s="45"/>
      <c r="D311" s="28"/>
      <c r="E311" s="28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3:27" ht="15.75" customHeight="1">
      <c r="C312" s="45"/>
      <c r="D312" s="28"/>
      <c r="E312" s="28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3:27" ht="15.75" customHeight="1">
      <c r="C313" s="45"/>
      <c r="D313" s="28"/>
      <c r="E313" s="28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3:27" ht="15.75" customHeight="1">
      <c r="C314" s="45"/>
      <c r="D314" s="28"/>
      <c r="E314" s="28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3:27" ht="15.75" customHeight="1">
      <c r="C315" s="45"/>
      <c r="D315" s="28"/>
      <c r="E315" s="28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3:27" ht="15.75" customHeight="1">
      <c r="C316" s="45"/>
      <c r="D316" s="28"/>
      <c r="E316" s="28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3:27" ht="15.75" customHeight="1">
      <c r="C317" s="45"/>
      <c r="D317" s="28"/>
      <c r="E317" s="28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3:27" ht="15.75" customHeight="1">
      <c r="C318" s="45"/>
      <c r="D318" s="28"/>
      <c r="E318" s="28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3:27" ht="15.75" customHeight="1">
      <c r="C319" s="45"/>
      <c r="D319" s="28"/>
      <c r="E319" s="28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3:27" ht="15.75" customHeight="1">
      <c r="C320" s="45"/>
      <c r="D320" s="28"/>
      <c r="E320" s="28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3:27" ht="15.75" customHeight="1">
      <c r="C321" s="45"/>
      <c r="D321" s="28"/>
      <c r="E321" s="28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3:27" ht="15.75" customHeight="1">
      <c r="C322" s="45"/>
      <c r="D322" s="28"/>
      <c r="E322" s="28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3:27" ht="15.75" customHeight="1">
      <c r="C323" s="45"/>
      <c r="D323" s="28"/>
      <c r="E323" s="28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3:27" ht="15.75" customHeight="1">
      <c r="C324" s="45"/>
      <c r="D324" s="28"/>
      <c r="E324" s="28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3:27" ht="15.75" customHeight="1">
      <c r="C325" s="45"/>
      <c r="D325" s="28"/>
      <c r="E325" s="28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3:27" ht="15.75" customHeight="1">
      <c r="C326" s="45"/>
      <c r="D326" s="28"/>
      <c r="E326" s="28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3:27" ht="15.75" customHeight="1">
      <c r="C327" s="45"/>
      <c r="D327" s="28"/>
      <c r="E327" s="28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3:27" ht="15.75" customHeight="1">
      <c r="C328" s="45"/>
      <c r="D328" s="28"/>
      <c r="E328" s="28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3:27" ht="15.75" customHeight="1">
      <c r="C329" s="45"/>
      <c r="D329" s="28"/>
      <c r="E329" s="28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3:27" ht="15.75" customHeight="1">
      <c r="C330" s="45"/>
      <c r="D330" s="28"/>
      <c r="E330" s="28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3:27" ht="15.75" customHeight="1">
      <c r="C331" s="45"/>
      <c r="D331" s="28"/>
      <c r="E331" s="28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3:27" ht="15.75" customHeight="1">
      <c r="C332" s="45"/>
      <c r="D332" s="28"/>
      <c r="E332" s="28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3:27" ht="15.75" customHeight="1">
      <c r="C333" s="45"/>
      <c r="D333" s="28"/>
      <c r="E333" s="28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3:27" ht="15.75" customHeight="1">
      <c r="C334" s="45"/>
      <c r="D334" s="28"/>
      <c r="E334" s="28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3:27" ht="15.75" customHeight="1">
      <c r="C335" s="45"/>
      <c r="D335" s="28"/>
      <c r="E335" s="28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3:27" ht="15.75" customHeight="1">
      <c r="C336" s="45"/>
      <c r="D336" s="28"/>
      <c r="E336" s="28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3:27" ht="15.75" customHeight="1">
      <c r="C337" s="45"/>
      <c r="D337" s="28"/>
      <c r="E337" s="28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3:27" ht="15.75" customHeight="1">
      <c r="C338" s="45"/>
      <c r="D338" s="28"/>
      <c r="E338" s="28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3:27" ht="15.75" customHeight="1">
      <c r="C339" s="45"/>
      <c r="D339" s="28"/>
      <c r="E339" s="28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3:27" ht="15.75" customHeight="1">
      <c r="C340" s="45"/>
      <c r="D340" s="28"/>
      <c r="E340" s="28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3:27" ht="15.75" customHeight="1">
      <c r="C341" s="45"/>
      <c r="D341" s="28"/>
      <c r="E341" s="28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3:27" ht="15.75" customHeight="1">
      <c r="C342" s="45"/>
      <c r="D342" s="28"/>
      <c r="E342" s="28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3:27" ht="15.75" customHeight="1">
      <c r="C343" s="45"/>
      <c r="D343" s="28"/>
      <c r="E343" s="28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3:27" ht="15.75" customHeight="1">
      <c r="C344" s="45"/>
      <c r="D344" s="28"/>
      <c r="E344" s="28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3:27" ht="15.75" customHeight="1">
      <c r="C345" s="45"/>
      <c r="D345" s="28"/>
      <c r="E345" s="28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3:27" ht="15.75" customHeight="1">
      <c r="C346" s="45"/>
      <c r="D346" s="28"/>
      <c r="E346" s="28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3:27" ht="15.75" customHeight="1">
      <c r="C347" s="45"/>
      <c r="D347" s="28"/>
      <c r="E347" s="28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3:27" ht="15.75" customHeight="1">
      <c r="C348" s="45"/>
      <c r="D348" s="28"/>
      <c r="E348" s="28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3:27" ht="15.75" customHeight="1">
      <c r="C349" s="45"/>
      <c r="D349" s="28"/>
      <c r="E349" s="28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3:27" ht="15.75" customHeight="1">
      <c r="C350" s="45"/>
      <c r="D350" s="28"/>
      <c r="E350" s="28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3:27" ht="15.75" customHeight="1">
      <c r="C351" s="45"/>
      <c r="D351" s="28"/>
      <c r="E351" s="28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3:27" ht="15.75" customHeight="1">
      <c r="C352" s="45"/>
      <c r="D352" s="28"/>
      <c r="E352" s="28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3:27" ht="15.75" customHeight="1">
      <c r="C353" s="45"/>
      <c r="D353" s="28"/>
      <c r="E353" s="28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3:27" ht="15.75" customHeight="1">
      <c r="C354" s="45"/>
      <c r="D354" s="28"/>
      <c r="E354" s="28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3:27" ht="15.75" customHeight="1">
      <c r="C355" s="45"/>
      <c r="D355" s="28"/>
      <c r="E355" s="28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3:27" ht="15.75" customHeight="1">
      <c r="C356" s="45"/>
      <c r="D356" s="28"/>
      <c r="E356" s="28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3:27" ht="15.75" customHeight="1">
      <c r="C357" s="45"/>
      <c r="D357" s="28"/>
      <c r="E357" s="28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3:27" ht="15.75" customHeight="1">
      <c r="C358" s="45"/>
      <c r="D358" s="28"/>
      <c r="E358" s="28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3:27" ht="15.75" customHeight="1">
      <c r="C359" s="45"/>
      <c r="D359" s="28"/>
      <c r="E359" s="28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3:27" ht="15.75" customHeight="1">
      <c r="C360" s="45"/>
      <c r="D360" s="28"/>
      <c r="E360" s="28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3:27" ht="15.75" customHeight="1">
      <c r="C361" s="45"/>
      <c r="D361" s="28"/>
      <c r="E361" s="28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3:27" ht="15.75" customHeight="1">
      <c r="C362" s="45"/>
      <c r="D362" s="28"/>
      <c r="E362" s="28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3:27" ht="15.75" customHeight="1">
      <c r="C363" s="45"/>
      <c r="D363" s="28"/>
      <c r="E363" s="28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3:27" ht="15.75" customHeight="1">
      <c r="C364" s="45"/>
      <c r="D364" s="28"/>
      <c r="E364" s="28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3:27" ht="15.75" customHeight="1">
      <c r="C365" s="45"/>
      <c r="D365" s="28"/>
      <c r="E365" s="28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3:27" ht="15.75" customHeight="1">
      <c r="C366" s="45"/>
      <c r="D366" s="28"/>
      <c r="E366" s="28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3:27" ht="15.75" customHeight="1">
      <c r="C367" s="45"/>
      <c r="D367" s="28"/>
      <c r="E367" s="28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3:27" ht="15.75" customHeight="1">
      <c r="C368" s="45"/>
      <c r="D368" s="28"/>
      <c r="E368" s="28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3:27" ht="15.75" customHeight="1">
      <c r="C369" s="45"/>
      <c r="D369" s="28"/>
      <c r="E369" s="28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3:27" ht="15.75" customHeight="1">
      <c r="C370" s="45"/>
      <c r="D370" s="28"/>
      <c r="E370" s="28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3:27" ht="15.75" customHeight="1">
      <c r="C371" s="45"/>
      <c r="D371" s="28"/>
      <c r="E371" s="28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3:27" ht="15.75" customHeight="1">
      <c r="C372" s="45"/>
      <c r="D372" s="28"/>
      <c r="E372" s="28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3:27" ht="15.75" customHeight="1">
      <c r="C373" s="45"/>
      <c r="D373" s="28"/>
      <c r="E373" s="28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3:27" ht="15.75" customHeight="1">
      <c r="C374" s="45"/>
      <c r="D374" s="28"/>
      <c r="E374" s="28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3:27" ht="15.75" customHeight="1">
      <c r="C375" s="45"/>
      <c r="D375" s="28"/>
      <c r="E375" s="28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3:27" ht="15.75" customHeight="1">
      <c r="C376" s="45"/>
      <c r="D376" s="28"/>
      <c r="E376" s="28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3:27" ht="15.75" customHeight="1">
      <c r="C377" s="45"/>
      <c r="D377" s="28"/>
      <c r="E377" s="28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3:27" ht="15.75" customHeight="1">
      <c r="C378" s="45"/>
      <c r="D378" s="28"/>
      <c r="E378" s="28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3:27" ht="15.75" customHeight="1">
      <c r="C379" s="45"/>
      <c r="D379" s="28"/>
      <c r="E379" s="28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3:27" ht="15.75" customHeight="1">
      <c r="C380" s="45"/>
      <c r="D380" s="28"/>
      <c r="E380" s="28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3:27" ht="15.75" customHeight="1">
      <c r="C381" s="45"/>
      <c r="D381" s="28"/>
      <c r="E381" s="28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3:27" ht="15.75" customHeight="1">
      <c r="C382" s="45"/>
      <c r="D382" s="28"/>
      <c r="E382" s="28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3:27" ht="15.75" customHeight="1">
      <c r="C383" s="45"/>
      <c r="D383" s="28"/>
      <c r="E383" s="28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3:27" ht="15.75" customHeight="1">
      <c r="C384" s="45"/>
      <c r="D384" s="28"/>
      <c r="E384" s="28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3:27" ht="15.75" customHeight="1">
      <c r="C385" s="45"/>
      <c r="D385" s="28"/>
      <c r="E385" s="28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3:27" ht="15.75" customHeight="1">
      <c r="C386" s="45"/>
      <c r="D386" s="28"/>
      <c r="E386" s="28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3:27" ht="15.75" customHeight="1">
      <c r="C387" s="45"/>
      <c r="D387" s="28"/>
      <c r="E387" s="28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3:27" ht="15.75" customHeight="1">
      <c r="C388" s="45"/>
      <c r="D388" s="28"/>
      <c r="E388" s="28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3:27" ht="15.75" customHeight="1">
      <c r="C389" s="45"/>
      <c r="D389" s="28"/>
      <c r="E389" s="28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3:27" ht="15.75" customHeight="1">
      <c r="C390" s="45"/>
      <c r="D390" s="28"/>
      <c r="E390" s="28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3:27" ht="15.75" customHeight="1">
      <c r="C391" s="45"/>
      <c r="D391" s="28"/>
      <c r="E391" s="28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3:27" ht="15.75" customHeight="1">
      <c r="C392" s="45"/>
      <c r="D392" s="28"/>
      <c r="E392" s="28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3:27" ht="15.75" customHeight="1">
      <c r="C393" s="45"/>
      <c r="D393" s="28"/>
      <c r="E393" s="28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3:27" ht="15.75" customHeight="1">
      <c r="C394" s="45"/>
      <c r="D394" s="28"/>
      <c r="E394" s="28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3:27" ht="15.75" customHeight="1">
      <c r="C395" s="45"/>
      <c r="D395" s="28"/>
      <c r="E395" s="28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3:27" ht="15.75" customHeight="1">
      <c r="C396" s="45"/>
      <c r="D396" s="28"/>
      <c r="E396" s="28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3:27" ht="15.75" customHeight="1">
      <c r="C397" s="45"/>
      <c r="D397" s="28"/>
      <c r="E397" s="28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3:27" ht="15.75" customHeight="1">
      <c r="C398" s="45"/>
      <c r="D398" s="28"/>
      <c r="E398" s="28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3:27" ht="15.75" customHeight="1">
      <c r="C399" s="45"/>
      <c r="D399" s="28"/>
      <c r="E399" s="28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3:27" ht="15.75" customHeight="1">
      <c r="C400" s="45"/>
      <c r="D400" s="28"/>
      <c r="E400" s="28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3:27" ht="15.75" customHeight="1">
      <c r="C401" s="45"/>
      <c r="D401" s="28"/>
      <c r="E401" s="28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3:27" ht="15.75" customHeight="1">
      <c r="C402" s="45"/>
      <c r="D402" s="28"/>
      <c r="E402" s="28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3:27" ht="15.75" customHeight="1">
      <c r="C403" s="45"/>
      <c r="D403" s="28"/>
      <c r="E403" s="28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3:27" ht="15.75" customHeight="1">
      <c r="C404" s="45"/>
      <c r="D404" s="28"/>
      <c r="E404" s="28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3:27" ht="15.75" customHeight="1">
      <c r="C405" s="45"/>
      <c r="D405" s="28"/>
      <c r="E405" s="28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3:27" ht="15.75" customHeight="1">
      <c r="C406" s="45"/>
      <c r="D406" s="28"/>
      <c r="E406" s="28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3:27" ht="15.75" customHeight="1">
      <c r="C407" s="45"/>
      <c r="D407" s="28"/>
      <c r="E407" s="28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3:27" ht="15.75" customHeight="1">
      <c r="C408" s="45"/>
      <c r="D408" s="28"/>
      <c r="E408" s="28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3:27" ht="15.75" customHeight="1">
      <c r="C409" s="45"/>
      <c r="D409" s="28"/>
      <c r="E409" s="28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3:27" ht="15.75" customHeight="1">
      <c r="C410" s="45"/>
      <c r="D410" s="28"/>
      <c r="E410" s="28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3:27" ht="15.75" customHeight="1">
      <c r="C411" s="45"/>
      <c r="D411" s="28"/>
      <c r="E411" s="28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3:27" ht="15.75" customHeight="1">
      <c r="C412" s="45"/>
      <c r="D412" s="28"/>
      <c r="E412" s="28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3:27" ht="15.75" customHeight="1">
      <c r="C413" s="45"/>
      <c r="D413" s="28"/>
      <c r="E413" s="28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3:27" ht="15.75" customHeight="1">
      <c r="C414" s="45"/>
      <c r="D414" s="28"/>
      <c r="E414" s="28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3:27" ht="15.75" customHeight="1">
      <c r="C415" s="45"/>
      <c r="D415" s="28"/>
      <c r="E415" s="28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3:27" ht="15.75" customHeight="1">
      <c r="C416" s="45"/>
      <c r="D416" s="28"/>
      <c r="E416" s="28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3:27" ht="15.75" customHeight="1">
      <c r="C417" s="45"/>
      <c r="D417" s="28"/>
      <c r="E417" s="28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3:27" ht="15.75" customHeight="1">
      <c r="C418" s="45"/>
      <c r="D418" s="28"/>
      <c r="E418" s="28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3:27" ht="15.75" customHeight="1">
      <c r="C419" s="45"/>
      <c r="D419" s="28"/>
      <c r="E419" s="28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3:27" ht="15.75" customHeight="1">
      <c r="C420" s="45"/>
      <c r="D420" s="28"/>
      <c r="E420" s="28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3:27" ht="15.75" customHeight="1">
      <c r="C421" s="45"/>
      <c r="D421" s="28"/>
      <c r="E421" s="28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3:27" ht="15.75" customHeight="1">
      <c r="C422" s="45"/>
      <c r="D422" s="28"/>
      <c r="E422" s="28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3:27" ht="15.75" customHeight="1">
      <c r="C423" s="45"/>
      <c r="D423" s="28"/>
      <c r="E423" s="28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3:27" ht="15.75" customHeight="1">
      <c r="C424" s="45"/>
      <c r="D424" s="28"/>
      <c r="E424" s="28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3:27" ht="15.75" customHeight="1">
      <c r="C425" s="45"/>
      <c r="D425" s="28"/>
      <c r="E425" s="28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3:27" ht="15.75" customHeight="1">
      <c r="C426" s="45"/>
      <c r="D426" s="28"/>
      <c r="E426" s="28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3:27" ht="15.75" customHeight="1">
      <c r="C427" s="45"/>
      <c r="D427" s="28"/>
      <c r="E427" s="28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3:27" ht="15.75" customHeight="1">
      <c r="C428" s="45"/>
      <c r="D428" s="28"/>
      <c r="E428" s="28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3:27" ht="15.75" customHeight="1">
      <c r="C429" s="45"/>
      <c r="D429" s="28"/>
      <c r="E429" s="28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3:27" ht="15.75" customHeight="1">
      <c r="C430" s="45"/>
      <c r="D430" s="28"/>
      <c r="E430" s="28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3:27" ht="15.75" customHeight="1">
      <c r="C431" s="45"/>
      <c r="D431" s="28"/>
      <c r="E431" s="28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3:27" ht="15.75" customHeight="1">
      <c r="C432" s="45"/>
      <c r="D432" s="28"/>
      <c r="E432" s="28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3:27" ht="15.75" customHeight="1">
      <c r="C433" s="45"/>
      <c r="D433" s="28"/>
      <c r="E433" s="28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3:27" ht="15.75" customHeight="1">
      <c r="C434" s="45"/>
      <c r="D434" s="28"/>
      <c r="E434" s="28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3:27" ht="15.75" customHeight="1">
      <c r="C435" s="45"/>
      <c r="D435" s="28"/>
      <c r="E435" s="28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3:27" ht="15.75" customHeight="1">
      <c r="C436" s="45"/>
      <c r="D436" s="28"/>
      <c r="E436" s="28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3:27" ht="15.75" customHeight="1">
      <c r="C437" s="45"/>
      <c r="D437" s="28"/>
      <c r="E437" s="28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3:27" ht="15.75" customHeight="1">
      <c r="C438" s="45"/>
      <c r="D438" s="28"/>
      <c r="E438" s="28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3:27" ht="15.75" customHeight="1">
      <c r="C439" s="45"/>
      <c r="D439" s="28"/>
      <c r="E439" s="28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3:27" ht="15.75" customHeight="1">
      <c r="C440" s="45"/>
      <c r="D440" s="28"/>
      <c r="E440" s="28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3:27" ht="15.75" customHeight="1">
      <c r="C441" s="45"/>
      <c r="D441" s="28"/>
      <c r="E441" s="28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3:27" ht="15.75" customHeight="1">
      <c r="C442" s="45"/>
      <c r="D442" s="28"/>
      <c r="E442" s="28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3:27" ht="15.75" customHeight="1">
      <c r="C443" s="45"/>
      <c r="D443" s="28"/>
      <c r="E443" s="28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3:27" ht="15.75" customHeight="1">
      <c r="C444" s="45"/>
      <c r="D444" s="28"/>
      <c r="E444" s="28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3:27" ht="15.75" customHeight="1">
      <c r="C445" s="45"/>
      <c r="D445" s="28"/>
      <c r="E445" s="28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3:27" ht="15.75" customHeight="1">
      <c r="C446" s="45"/>
      <c r="D446" s="28"/>
      <c r="E446" s="28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3:27" ht="15.75" customHeight="1">
      <c r="C447" s="45"/>
      <c r="D447" s="28"/>
      <c r="E447" s="28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3:27" ht="15.75" customHeight="1">
      <c r="C448" s="45"/>
      <c r="D448" s="28"/>
      <c r="E448" s="28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3:27" ht="15.75" customHeight="1">
      <c r="C449" s="45"/>
      <c r="D449" s="28"/>
      <c r="E449" s="28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3:27" ht="15.75" customHeight="1">
      <c r="C450" s="45"/>
      <c r="D450" s="28"/>
      <c r="E450" s="28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3:27" ht="15.75" customHeight="1">
      <c r="C451" s="45"/>
      <c r="D451" s="28"/>
      <c r="E451" s="28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3:27" ht="15.75" customHeight="1">
      <c r="C452" s="45"/>
      <c r="D452" s="28"/>
      <c r="E452" s="28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3:27" ht="15.75" customHeight="1">
      <c r="C453" s="45"/>
      <c r="D453" s="28"/>
      <c r="E453" s="28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3:27" ht="15.75" customHeight="1">
      <c r="C454" s="45"/>
      <c r="D454" s="28"/>
      <c r="E454" s="28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3:27" ht="15.75" customHeight="1">
      <c r="C455" s="45"/>
      <c r="D455" s="28"/>
      <c r="E455" s="28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3:27" ht="15.75" customHeight="1">
      <c r="C456" s="45"/>
      <c r="D456" s="28"/>
      <c r="E456" s="28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3:27" ht="15.75" customHeight="1">
      <c r="C457" s="45"/>
      <c r="D457" s="28"/>
      <c r="E457" s="28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3:27" ht="15.75" customHeight="1">
      <c r="C458" s="45"/>
      <c r="D458" s="28"/>
      <c r="E458" s="28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3:27" ht="15.75" customHeight="1">
      <c r="C459" s="45"/>
      <c r="D459" s="28"/>
      <c r="E459" s="28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3:27" ht="15.75" customHeight="1">
      <c r="C460" s="45"/>
      <c r="D460" s="28"/>
      <c r="E460" s="28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3:27" ht="15.75" customHeight="1">
      <c r="C461" s="45"/>
      <c r="D461" s="28"/>
      <c r="E461" s="28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3:27" ht="15.75" customHeight="1">
      <c r="C462" s="45"/>
      <c r="D462" s="28"/>
      <c r="E462" s="28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3:27" ht="15.75" customHeight="1">
      <c r="C463" s="45"/>
      <c r="D463" s="28"/>
      <c r="E463" s="28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3:27" ht="15.75" customHeight="1">
      <c r="C464" s="45"/>
      <c r="D464" s="28"/>
      <c r="E464" s="28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3:27" ht="15.75" customHeight="1">
      <c r="C465" s="45"/>
      <c r="D465" s="28"/>
      <c r="E465" s="28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3:27" ht="15.75" customHeight="1">
      <c r="C466" s="45"/>
      <c r="D466" s="28"/>
      <c r="E466" s="28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3:27" ht="15.75" customHeight="1">
      <c r="C467" s="45"/>
      <c r="D467" s="28"/>
      <c r="E467" s="28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3:27" ht="15.75" customHeight="1">
      <c r="C468" s="45"/>
      <c r="D468" s="28"/>
      <c r="E468" s="28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3:27" ht="15.75" customHeight="1">
      <c r="C469" s="45"/>
      <c r="D469" s="28"/>
      <c r="E469" s="28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3:27" ht="15.75" customHeight="1">
      <c r="C470" s="45"/>
      <c r="D470" s="28"/>
      <c r="E470" s="28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3:27" ht="15.75" customHeight="1">
      <c r="C471" s="45"/>
      <c r="D471" s="28"/>
      <c r="E471" s="28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3:27" ht="15.75" customHeight="1">
      <c r="C472" s="45"/>
      <c r="D472" s="28"/>
      <c r="E472" s="28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3:27" ht="15.75" customHeight="1">
      <c r="C473" s="45"/>
      <c r="D473" s="28"/>
      <c r="E473" s="28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3:27" ht="15.75" customHeight="1">
      <c r="C474" s="45"/>
      <c r="D474" s="28"/>
      <c r="E474" s="28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3:27" ht="15.75" customHeight="1">
      <c r="C475" s="45"/>
      <c r="D475" s="28"/>
      <c r="E475" s="28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3:27" ht="15.75" customHeight="1">
      <c r="C476" s="45"/>
      <c r="D476" s="28"/>
      <c r="E476" s="28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3:27" ht="15.75" customHeight="1">
      <c r="C477" s="45"/>
      <c r="D477" s="28"/>
      <c r="E477" s="28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3:27" ht="15.75" customHeight="1">
      <c r="C478" s="45"/>
      <c r="D478" s="28"/>
      <c r="E478" s="28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3:27" ht="15.75" customHeight="1">
      <c r="C479" s="45"/>
      <c r="D479" s="28"/>
      <c r="E479" s="28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3:27" ht="15.75" customHeight="1">
      <c r="C480" s="45"/>
      <c r="D480" s="28"/>
      <c r="E480" s="28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3:27" ht="15.75" customHeight="1">
      <c r="C481" s="45"/>
      <c r="D481" s="28"/>
      <c r="E481" s="28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3:27" ht="15.75" customHeight="1">
      <c r="C482" s="45"/>
      <c r="D482" s="28"/>
      <c r="E482" s="28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3:27" ht="15.75" customHeight="1">
      <c r="C483" s="45"/>
      <c r="D483" s="28"/>
      <c r="E483" s="28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3:27" ht="15.75" customHeight="1">
      <c r="C484" s="45"/>
      <c r="D484" s="28"/>
      <c r="E484" s="28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3:27" ht="15.75" customHeight="1">
      <c r="C485" s="45"/>
      <c r="D485" s="28"/>
      <c r="E485" s="28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3:27" ht="15.75" customHeight="1">
      <c r="C486" s="45"/>
      <c r="D486" s="28"/>
      <c r="E486" s="28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3:27" ht="15.75" customHeight="1">
      <c r="C487" s="45"/>
      <c r="D487" s="28"/>
      <c r="E487" s="28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3:27" ht="15.75" customHeight="1">
      <c r="C488" s="45"/>
      <c r="D488" s="28"/>
      <c r="E488" s="28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3:27" ht="15.75" customHeight="1">
      <c r="C489" s="45"/>
      <c r="D489" s="28"/>
      <c r="E489" s="28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3:27" ht="15.75" customHeight="1">
      <c r="C490" s="45"/>
      <c r="D490" s="28"/>
      <c r="E490" s="28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3:27" ht="15.75" customHeight="1">
      <c r="C491" s="45"/>
      <c r="D491" s="28"/>
      <c r="E491" s="28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3:27" ht="15.75" customHeight="1">
      <c r="C492" s="45"/>
      <c r="D492" s="28"/>
      <c r="E492" s="28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3:27" ht="15.75" customHeight="1">
      <c r="C493" s="45"/>
      <c r="D493" s="28"/>
      <c r="E493" s="28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3:27" ht="15.75" customHeight="1">
      <c r="C494" s="45"/>
      <c r="D494" s="28"/>
      <c r="E494" s="28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3:27" ht="15.75" customHeight="1">
      <c r="C495" s="45"/>
      <c r="D495" s="28"/>
      <c r="E495" s="28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3:27" ht="15.75" customHeight="1">
      <c r="C496" s="45"/>
      <c r="D496" s="28"/>
      <c r="E496" s="28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3:27" ht="15.75" customHeight="1">
      <c r="C497" s="45"/>
      <c r="D497" s="28"/>
      <c r="E497" s="28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3:27" ht="15.75" customHeight="1">
      <c r="C498" s="45"/>
      <c r="D498" s="28"/>
      <c r="E498" s="28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3:27" ht="15.75" customHeight="1">
      <c r="C499" s="45"/>
      <c r="D499" s="28"/>
      <c r="E499" s="28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3:27" ht="15.75" customHeight="1">
      <c r="C500" s="45"/>
      <c r="D500" s="28"/>
      <c r="E500" s="28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3:27" ht="15.75" customHeight="1">
      <c r="C501" s="45"/>
      <c r="D501" s="28"/>
      <c r="E501" s="28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3:27" ht="15.75" customHeight="1">
      <c r="C502" s="45"/>
      <c r="D502" s="28"/>
      <c r="E502" s="28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3:27" ht="15.75" customHeight="1">
      <c r="C503" s="45"/>
      <c r="D503" s="28"/>
      <c r="E503" s="28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3:27" ht="15.75" customHeight="1">
      <c r="C504" s="45"/>
      <c r="D504" s="28"/>
      <c r="E504" s="28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3:27" ht="15.75" customHeight="1">
      <c r="C505" s="45"/>
      <c r="D505" s="28"/>
      <c r="E505" s="28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3:27" ht="15.75" customHeight="1">
      <c r="C506" s="45"/>
      <c r="D506" s="28"/>
      <c r="E506" s="28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3:27" ht="15.75" customHeight="1">
      <c r="C507" s="45"/>
      <c r="D507" s="28"/>
      <c r="E507" s="28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3:27" ht="15.75" customHeight="1">
      <c r="C508" s="45"/>
      <c r="D508" s="28"/>
      <c r="E508" s="28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3:27" ht="15.75" customHeight="1">
      <c r="C509" s="45"/>
      <c r="D509" s="28"/>
      <c r="E509" s="28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3:27" ht="15.75" customHeight="1">
      <c r="C510" s="45"/>
      <c r="D510" s="28"/>
      <c r="E510" s="28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3:27" ht="15.75" customHeight="1">
      <c r="C511" s="45"/>
      <c r="D511" s="28"/>
      <c r="E511" s="28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3:27" ht="15.75" customHeight="1">
      <c r="C512" s="45"/>
      <c r="D512" s="28"/>
      <c r="E512" s="28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3:27" ht="15.75" customHeight="1">
      <c r="C513" s="45"/>
      <c r="D513" s="28"/>
      <c r="E513" s="28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3:27" ht="15.75" customHeight="1">
      <c r="C514" s="45"/>
      <c r="D514" s="28"/>
      <c r="E514" s="28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3:27" ht="15.75" customHeight="1">
      <c r="C515" s="45"/>
      <c r="D515" s="28"/>
      <c r="E515" s="28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3:27" ht="15.75" customHeight="1">
      <c r="C516" s="45"/>
      <c r="D516" s="28"/>
      <c r="E516" s="28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3:27" ht="15.75" customHeight="1">
      <c r="C517" s="45"/>
      <c r="D517" s="28"/>
      <c r="E517" s="28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3:27" ht="15.75" customHeight="1">
      <c r="C518" s="45"/>
      <c r="D518" s="28"/>
      <c r="E518" s="28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3:27" ht="15.75" customHeight="1">
      <c r="C519" s="45"/>
      <c r="D519" s="28"/>
      <c r="E519" s="28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3:27" ht="15.75" customHeight="1">
      <c r="C520" s="45"/>
      <c r="D520" s="28"/>
      <c r="E520" s="28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3:27" ht="15.75" customHeight="1">
      <c r="C521" s="45"/>
      <c r="D521" s="28"/>
      <c r="E521" s="28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3:27" ht="15.75" customHeight="1">
      <c r="C522" s="45"/>
      <c r="D522" s="28"/>
      <c r="E522" s="28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3:27" ht="15.75" customHeight="1">
      <c r="C523" s="45"/>
      <c r="D523" s="28"/>
      <c r="E523" s="28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3:27" ht="15.75" customHeight="1">
      <c r="C524" s="45"/>
      <c r="D524" s="28"/>
      <c r="E524" s="28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3:27" ht="15.75" customHeight="1">
      <c r="C525" s="45"/>
      <c r="D525" s="28"/>
      <c r="E525" s="28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3:27" ht="15.75" customHeight="1">
      <c r="C526" s="45"/>
      <c r="D526" s="28"/>
      <c r="E526" s="28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3:27" ht="15.75" customHeight="1">
      <c r="C527" s="45"/>
      <c r="D527" s="28"/>
      <c r="E527" s="28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3:27" ht="15.75" customHeight="1">
      <c r="C528" s="45"/>
      <c r="D528" s="28"/>
      <c r="E528" s="28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3:27" ht="15.75" customHeight="1">
      <c r="C529" s="45"/>
      <c r="D529" s="28"/>
      <c r="E529" s="28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3:27" ht="15.75" customHeight="1">
      <c r="C530" s="45"/>
      <c r="D530" s="28"/>
      <c r="E530" s="28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3:27" ht="15.75" customHeight="1">
      <c r="C531" s="45"/>
      <c r="D531" s="28"/>
      <c r="E531" s="28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3:27" ht="15.75" customHeight="1">
      <c r="C532" s="45"/>
      <c r="D532" s="28"/>
      <c r="E532" s="28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3:27" ht="15.75" customHeight="1">
      <c r="C533" s="45"/>
      <c r="D533" s="28"/>
      <c r="E533" s="28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3:27" ht="15.75" customHeight="1">
      <c r="C534" s="45"/>
      <c r="D534" s="28"/>
      <c r="E534" s="28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3:27" ht="15.75" customHeight="1">
      <c r="C535" s="45"/>
      <c r="D535" s="28"/>
      <c r="E535" s="28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3:27" ht="15.75" customHeight="1">
      <c r="C536" s="45"/>
      <c r="D536" s="28"/>
      <c r="E536" s="28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3:27" ht="15.75" customHeight="1">
      <c r="C537" s="45"/>
      <c r="D537" s="28"/>
      <c r="E537" s="28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3:27" ht="15.75" customHeight="1">
      <c r="C538" s="45"/>
      <c r="D538" s="28"/>
      <c r="E538" s="28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3:27" ht="15.75" customHeight="1">
      <c r="C539" s="45"/>
      <c r="D539" s="28"/>
      <c r="E539" s="28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3:27" ht="15.75" customHeight="1">
      <c r="C540" s="45"/>
      <c r="D540" s="28"/>
      <c r="E540" s="28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3:27" ht="15.75" customHeight="1">
      <c r="C541" s="45"/>
      <c r="D541" s="28"/>
      <c r="E541" s="28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3:27" ht="15.75" customHeight="1">
      <c r="C542" s="45"/>
      <c r="D542" s="28"/>
      <c r="E542" s="28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3:27" ht="15.75" customHeight="1">
      <c r="C543" s="45"/>
      <c r="D543" s="28"/>
      <c r="E543" s="28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3:27" ht="15.75" customHeight="1">
      <c r="C544" s="45"/>
      <c r="D544" s="28"/>
      <c r="E544" s="28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3:27" ht="15.75" customHeight="1">
      <c r="C545" s="45"/>
      <c r="D545" s="28"/>
      <c r="E545" s="28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3:27" ht="15.75" customHeight="1">
      <c r="C546" s="45"/>
      <c r="D546" s="28"/>
      <c r="E546" s="28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3:27" ht="15.75" customHeight="1">
      <c r="C547" s="45"/>
      <c r="D547" s="28"/>
      <c r="E547" s="28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3:27" ht="15.75" customHeight="1">
      <c r="C548" s="45"/>
      <c r="D548" s="28"/>
      <c r="E548" s="28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3:27" ht="15.75" customHeight="1">
      <c r="C549" s="45"/>
      <c r="D549" s="28"/>
      <c r="E549" s="28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3:27" ht="15.75" customHeight="1">
      <c r="C550" s="45"/>
      <c r="D550" s="28"/>
      <c r="E550" s="28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3:27" ht="15.75" customHeight="1">
      <c r="C551" s="45"/>
      <c r="D551" s="28"/>
      <c r="E551" s="28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3:27" ht="15.75" customHeight="1">
      <c r="C552" s="45"/>
      <c r="D552" s="28"/>
      <c r="E552" s="28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3:27" ht="15.75" customHeight="1">
      <c r="C553" s="45"/>
      <c r="D553" s="28"/>
      <c r="E553" s="28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3:27" ht="15.75" customHeight="1">
      <c r="C554" s="45"/>
      <c r="D554" s="28"/>
      <c r="E554" s="28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3:27" ht="15.75" customHeight="1">
      <c r="C555" s="45"/>
      <c r="D555" s="28"/>
      <c r="E555" s="28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3:27" ht="15.75" customHeight="1">
      <c r="C556" s="45"/>
      <c r="D556" s="28"/>
      <c r="E556" s="28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3:27" ht="15.75" customHeight="1">
      <c r="C557" s="45"/>
      <c r="D557" s="28"/>
      <c r="E557" s="28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3:27" ht="15.75" customHeight="1">
      <c r="C558" s="45"/>
      <c r="D558" s="28"/>
      <c r="E558" s="28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3:27" ht="15.75" customHeight="1">
      <c r="C559" s="45"/>
      <c r="D559" s="28"/>
      <c r="E559" s="28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3:27" ht="15.75" customHeight="1">
      <c r="C560" s="45"/>
      <c r="D560" s="28"/>
      <c r="E560" s="28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3:27" ht="15.75" customHeight="1">
      <c r="C561" s="45"/>
      <c r="D561" s="28"/>
      <c r="E561" s="28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3:27" ht="15.75" customHeight="1">
      <c r="C562" s="45"/>
      <c r="D562" s="28"/>
      <c r="E562" s="28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3:27" ht="15.75" customHeight="1">
      <c r="C563" s="45"/>
      <c r="D563" s="28"/>
      <c r="E563" s="28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3:27" ht="15.75" customHeight="1">
      <c r="C564" s="45"/>
      <c r="D564" s="28"/>
      <c r="E564" s="28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3:27" ht="15.75" customHeight="1">
      <c r="C565" s="45"/>
      <c r="D565" s="28"/>
      <c r="E565" s="28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3:27" ht="15.75" customHeight="1">
      <c r="C566" s="45"/>
      <c r="D566" s="28"/>
      <c r="E566" s="28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3:27" ht="15.75" customHeight="1">
      <c r="C567" s="45"/>
      <c r="D567" s="28"/>
      <c r="E567" s="28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3:27" ht="15.75" customHeight="1">
      <c r="C568" s="45"/>
      <c r="D568" s="28"/>
      <c r="E568" s="28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3:27" ht="15.75" customHeight="1">
      <c r="C569" s="45"/>
      <c r="D569" s="28"/>
      <c r="E569" s="28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3:27" ht="15.75" customHeight="1">
      <c r="C570" s="45"/>
      <c r="D570" s="28"/>
      <c r="E570" s="28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3:27" ht="15.75" customHeight="1">
      <c r="C571" s="45"/>
      <c r="D571" s="28"/>
      <c r="E571" s="28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3:27" ht="15.75" customHeight="1">
      <c r="C572" s="45"/>
      <c r="D572" s="28"/>
      <c r="E572" s="28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3:27" ht="15.75" customHeight="1">
      <c r="C573" s="45"/>
      <c r="D573" s="28"/>
      <c r="E573" s="28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3:27" ht="15.75" customHeight="1">
      <c r="C574" s="45"/>
      <c r="D574" s="28"/>
      <c r="E574" s="28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3:27" ht="15.75" customHeight="1">
      <c r="C575" s="45"/>
      <c r="D575" s="28"/>
      <c r="E575" s="28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3:27" ht="15.75" customHeight="1">
      <c r="C576" s="45"/>
      <c r="D576" s="28"/>
      <c r="E576" s="28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3:27" ht="15.75" customHeight="1">
      <c r="C577" s="45"/>
      <c r="D577" s="28"/>
      <c r="E577" s="28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3:27" ht="15.75" customHeight="1">
      <c r="C578" s="45"/>
      <c r="D578" s="28"/>
      <c r="E578" s="28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3:27" ht="15.75" customHeight="1">
      <c r="C579" s="45"/>
      <c r="D579" s="28"/>
      <c r="E579" s="28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3:27" ht="15.75" customHeight="1">
      <c r="C580" s="45"/>
      <c r="D580" s="28"/>
      <c r="E580" s="28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3:27" ht="15.75" customHeight="1">
      <c r="C581" s="45"/>
      <c r="D581" s="28"/>
      <c r="E581" s="28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3:27" ht="15.75" customHeight="1">
      <c r="C582" s="45"/>
      <c r="D582" s="28"/>
      <c r="E582" s="28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3:27" ht="15.75" customHeight="1">
      <c r="C583" s="45"/>
      <c r="D583" s="28"/>
      <c r="E583" s="28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3:27" ht="15.75" customHeight="1">
      <c r="C584" s="45"/>
      <c r="D584" s="28"/>
      <c r="E584" s="28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3:27" ht="15.75" customHeight="1">
      <c r="C585" s="45"/>
      <c r="D585" s="28"/>
      <c r="E585" s="28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3:27" ht="15.75" customHeight="1">
      <c r="C586" s="45"/>
      <c r="D586" s="28"/>
      <c r="E586" s="28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3:27" ht="15.75" customHeight="1">
      <c r="C587" s="45"/>
      <c r="D587" s="28"/>
      <c r="E587" s="28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3:27" ht="15.75" customHeight="1">
      <c r="C588" s="45"/>
      <c r="D588" s="28"/>
      <c r="E588" s="28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3:27" ht="15.75" customHeight="1">
      <c r="C589" s="45"/>
      <c r="D589" s="28"/>
      <c r="E589" s="28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3:27" ht="15.75" customHeight="1">
      <c r="C590" s="45"/>
      <c r="D590" s="28"/>
      <c r="E590" s="28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3:27" ht="15.75" customHeight="1">
      <c r="C591" s="45"/>
      <c r="D591" s="28"/>
      <c r="E591" s="28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3:27" ht="15.75" customHeight="1">
      <c r="C592" s="45"/>
      <c r="D592" s="28"/>
      <c r="E592" s="28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3:27" ht="15.75" customHeight="1">
      <c r="C593" s="45"/>
      <c r="D593" s="28"/>
      <c r="E593" s="28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3:27" ht="15.75" customHeight="1">
      <c r="C594" s="45"/>
      <c r="D594" s="28"/>
      <c r="E594" s="28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3:27" ht="15.75" customHeight="1">
      <c r="C595" s="45"/>
      <c r="D595" s="28"/>
      <c r="E595" s="28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3:27" ht="15.75" customHeight="1">
      <c r="C596" s="45"/>
      <c r="D596" s="28"/>
      <c r="E596" s="28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3:27" ht="15.75" customHeight="1">
      <c r="C597" s="45"/>
      <c r="D597" s="28"/>
      <c r="E597" s="28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3:27" ht="15.75" customHeight="1">
      <c r="C598" s="45"/>
      <c r="D598" s="28"/>
      <c r="E598" s="28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3:27" ht="15.75" customHeight="1">
      <c r="C599" s="45"/>
      <c r="D599" s="28"/>
      <c r="E599" s="28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3:27" ht="15.75" customHeight="1">
      <c r="C600" s="45"/>
      <c r="D600" s="28"/>
      <c r="E600" s="28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3:27" ht="15.75" customHeight="1">
      <c r="C601" s="45"/>
      <c r="D601" s="28"/>
      <c r="E601" s="28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3:27" ht="15.75" customHeight="1">
      <c r="C602" s="45"/>
      <c r="D602" s="28"/>
      <c r="E602" s="28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3:27" ht="15.75" customHeight="1">
      <c r="C603" s="45"/>
      <c r="D603" s="28"/>
      <c r="E603" s="28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3:27" ht="15.75" customHeight="1">
      <c r="C604" s="45"/>
      <c r="D604" s="28"/>
      <c r="E604" s="28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3:27" ht="15.75" customHeight="1">
      <c r="C605" s="45"/>
      <c r="D605" s="28"/>
      <c r="E605" s="28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3:27" ht="15.75" customHeight="1">
      <c r="C606" s="45"/>
      <c r="D606" s="28"/>
      <c r="E606" s="28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3:27" ht="15.75" customHeight="1">
      <c r="C607" s="45"/>
      <c r="D607" s="28"/>
      <c r="E607" s="28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3:27" ht="15.75" customHeight="1">
      <c r="C608" s="45"/>
      <c r="D608" s="28"/>
      <c r="E608" s="28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3:27" ht="15.75" customHeight="1">
      <c r="C609" s="45"/>
      <c r="D609" s="28"/>
      <c r="E609" s="28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3:27" ht="15.75" customHeight="1">
      <c r="C610" s="45"/>
      <c r="D610" s="28"/>
      <c r="E610" s="28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3:27" ht="15.75" customHeight="1">
      <c r="C611" s="45"/>
      <c r="D611" s="28"/>
      <c r="E611" s="28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3:27" ht="15.75" customHeight="1">
      <c r="C612" s="45"/>
      <c r="D612" s="28"/>
      <c r="E612" s="28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3:27" ht="15.75" customHeight="1">
      <c r="C613" s="45"/>
      <c r="D613" s="28"/>
      <c r="E613" s="28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3:27" ht="15.75" customHeight="1">
      <c r="C614" s="45"/>
      <c r="D614" s="28"/>
      <c r="E614" s="28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3:27" ht="15.75" customHeight="1">
      <c r="C615" s="45"/>
      <c r="D615" s="28"/>
      <c r="E615" s="28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3:27" ht="15.75" customHeight="1">
      <c r="C616" s="45"/>
      <c r="D616" s="28"/>
      <c r="E616" s="28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3:27" ht="15.75" customHeight="1">
      <c r="C617" s="45"/>
      <c r="D617" s="28"/>
      <c r="E617" s="28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3:27" ht="15.75" customHeight="1">
      <c r="C618" s="45"/>
      <c r="D618" s="28"/>
      <c r="E618" s="28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3:27" ht="15.75" customHeight="1">
      <c r="C619" s="45"/>
      <c r="D619" s="28"/>
      <c r="E619" s="28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3:27" ht="15.75" customHeight="1">
      <c r="C620" s="45"/>
      <c r="D620" s="28"/>
      <c r="E620" s="28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3:27" ht="15.75" customHeight="1">
      <c r="C621" s="45"/>
      <c r="D621" s="28"/>
      <c r="E621" s="28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3:27" ht="15.75" customHeight="1">
      <c r="C622" s="45"/>
      <c r="D622" s="28"/>
      <c r="E622" s="28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3:27" ht="15.75" customHeight="1">
      <c r="C623" s="45"/>
      <c r="D623" s="28"/>
      <c r="E623" s="28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3:27" ht="15.75" customHeight="1">
      <c r="C624" s="45"/>
      <c r="D624" s="28"/>
      <c r="E624" s="28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3:27" ht="15.75" customHeight="1">
      <c r="C625" s="45"/>
      <c r="D625" s="28"/>
      <c r="E625" s="28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3:27" ht="15.75" customHeight="1">
      <c r="C626" s="45"/>
      <c r="D626" s="28"/>
      <c r="E626" s="28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3:27" ht="15.75" customHeight="1">
      <c r="C627" s="45"/>
      <c r="D627" s="28"/>
      <c r="E627" s="28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3:27" ht="15.75" customHeight="1">
      <c r="C628" s="45"/>
      <c r="D628" s="28"/>
      <c r="E628" s="28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3:27" ht="15.75" customHeight="1">
      <c r="C629" s="45"/>
      <c r="D629" s="28"/>
      <c r="E629" s="28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3:27" ht="15.75" customHeight="1">
      <c r="C630" s="45"/>
      <c r="D630" s="28"/>
      <c r="E630" s="28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3:27" ht="15.75" customHeight="1">
      <c r="C631" s="45"/>
      <c r="D631" s="28"/>
      <c r="E631" s="28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3:27" ht="15.75" customHeight="1">
      <c r="C632" s="45"/>
      <c r="D632" s="28"/>
      <c r="E632" s="28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3:27" ht="15.75" customHeight="1">
      <c r="C633" s="45"/>
      <c r="D633" s="28"/>
      <c r="E633" s="28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3:27" ht="15.75" customHeight="1">
      <c r="C634" s="45"/>
      <c r="D634" s="28"/>
      <c r="E634" s="28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3:27" ht="15.75" customHeight="1">
      <c r="C635" s="45"/>
      <c r="D635" s="28"/>
      <c r="E635" s="28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3:27" ht="15.75" customHeight="1">
      <c r="C636" s="45"/>
      <c r="D636" s="28"/>
      <c r="E636" s="28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3:27" ht="15.75" customHeight="1">
      <c r="C637" s="45"/>
      <c r="D637" s="28"/>
      <c r="E637" s="28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3:27" ht="15.75" customHeight="1">
      <c r="C638" s="45"/>
      <c r="D638" s="28"/>
      <c r="E638" s="28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3:27" ht="15.75" customHeight="1">
      <c r="C639" s="45"/>
      <c r="D639" s="28"/>
      <c r="E639" s="28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3:27" ht="15.75" customHeight="1">
      <c r="C640" s="45"/>
      <c r="D640" s="28"/>
      <c r="E640" s="28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3:27" ht="15.75" customHeight="1">
      <c r="C641" s="45"/>
      <c r="D641" s="28"/>
      <c r="E641" s="28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3:27" ht="15.75" customHeight="1">
      <c r="C642" s="45"/>
      <c r="D642" s="28"/>
      <c r="E642" s="28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3:27" ht="15.75" customHeight="1">
      <c r="C643" s="45"/>
      <c r="D643" s="28"/>
      <c r="E643" s="28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3:27" ht="15.75" customHeight="1">
      <c r="C644" s="45"/>
      <c r="D644" s="28"/>
      <c r="E644" s="28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3:27" ht="15.75" customHeight="1">
      <c r="C645" s="45"/>
      <c r="D645" s="28"/>
      <c r="E645" s="28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3:27" ht="15.75" customHeight="1">
      <c r="C646" s="45"/>
      <c r="D646" s="28"/>
      <c r="E646" s="28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3:27" ht="15.75" customHeight="1">
      <c r="C647" s="45"/>
      <c r="D647" s="28"/>
      <c r="E647" s="28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3:27" ht="15.75" customHeight="1">
      <c r="C648" s="45"/>
      <c r="D648" s="28"/>
      <c r="E648" s="28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3:27" ht="15.75" customHeight="1">
      <c r="C649" s="45"/>
      <c r="D649" s="28"/>
      <c r="E649" s="28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3:27" ht="15.75" customHeight="1">
      <c r="C650" s="45"/>
      <c r="D650" s="28"/>
      <c r="E650" s="28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3:27" ht="15.75" customHeight="1">
      <c r="C651" s="45"/>
      <c r="D651" s="28"/>
      <c r="E651" s="28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3:27" ht="15.75" customHeight="1">
      <c r="C652" s="45"/>
      <c r="D652" s="28"/>
      <c r="E652" s="28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3:27" ht="15.75" customHeight="1">
      <c r="C653" s="45"/>
      <c r="D653" s="28"/>
      <c r="E653" s="28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3:27" ht="15.75" customHeight="1">
      <c r="C654" s="45"/>
      <c r="D654" s="28"/>
      <c r="E654" s="28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3:27" ht="15.75" customHeight="1">
      <c r="C655" s="45"/>
      <c r="D655" s="28"/>
      <c r="E655" s="28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3:27" ht="15.75" customHeight="1">
      <c r="C656" s="45"/>
      <c r="D656" s="28"/>
      <c r="E656" s="28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3:27" ht="15.75" customHeight="1">
      <c r="C657" s="45"/>
      <c r="D657" s="28"/>
      <c r="E657" s="28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3:27" ht="15.75" customHeight="1">
      <c r="C658" s="45"/>
      <c r="D658" s="28"/>
      <c r="E658" s="28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3:27" ht="15.75" customHeight="1">
      <c r="C659" s="45"/>
      <c r="D659" s="28"/>
      <c r="E659" s="28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3:27" ht="15.75" customHeight="1">
      <c r="C660" s="45"/>
      <c r="D660" s="28"/>
      <c r="E660" s="28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3:27" ht="15.75" customHeight="1">
      <c r="C661" s="45"/>
      <c r="D661" s="28"/>
      <c r="E661" s="28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3:27" ht="15.75" customHeight="1">
      <c r="C662" s="45"/>
      <c r="D662" s="28"/>
      <c r="E662" s="28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3:27" ht="15.75" customHeight="1">
      <c r="C663" s="45"/>
      <c r="D663" s="28"/>
      <c r="E663" s="28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3:27" ht="15.75" customHeight="1">
      <c r="C664" s="45"/>
      <c r="D664" s="28"/>
      <c r="E664" s="28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3:27" ht="15.75" customHeight="1">
      <c r="C665" s="45"/>
      <c r="D665" s="28"/>
      <c r="E665" s="28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3:27" ht="15.75" customHeight="1">
      <c r="C666" s="45"/>
      <c r="D666" s="28"/>
      <c r="E666" s="28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3:27" ht="15.75" customHeight="1">
      <c r="C667" s="45"/>
      <c r="D667" s="28"/>
      <c r="E667" s="28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3:27" ht="15.75" customHeight="1">
      <c r="C668" s="45"/>
      <c r="D668" s="28"/>
      <c r="E668" s="28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3:27" ht="15.75" customHeight="1">
      <c r="C669" s="45"/>
      <c r="D669" s="28"/>
      <c r="E669" s="28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3:27" ht="15.75" customHeight="1">
      <c r="C670" s="45"/>
      <c r="D670" s="28"/>
      <c r="E670" s="28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3:27" ht="15.75" customHeight="1">
      <c r="C671" s="45"/>
      <c r="D671" s="28"/>
      <c r="E671" s="28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3:27" ht="15.75" customHeight="1">
      <c r="C672" s="45"/>
      <c r="D672" s="28"/>
      <c r="E672" s="28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3:27" ht="15.75" customHeight="1">
      <c r="C673" s="45"/>
      <c r="D673" s="28"/>
      <c r="E673" s="28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3:27" ht="15.75" customHeight="1">
      <c r="C674" s="45"/>
      <c r="D674" s="28"/>
      <c r="E674" s="28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3:27" ht="15.75" customHeight="1">
      <c r="C675" s="45"/>
      <c r="D675" s="28"/>
      <c r="E675" s="28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3:27" ht="15.75" customHeight="1">
      <c r="C676" s="45"/>
      <c r="D676" s="28"/>
      <c r="E676" s="28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3:27" ht="15.75" customHeight="1">
      <c r="C677" s="45"/>
      <c r="D677" s="28"/>
      <c r="E677" s="28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3:27" ht="15.75" customHeight="1">
      <c r="C678" s="45"/>
      <c r="D678" s="28"/>
      <c r="E678" s="28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3:27" ht="15.75" customHeight="1">
      <c r="C679" s="45"/>
      <c r="D679" s="28"/>
      <c r="E679" s="28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3:27" ht="15.75" customHeight="1">
      <c r="C680" s="45"/>
      <c r="D680" s="28"/>
      <c r="E680" s="28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3:27" ht="15.75" customHeight="1">
      <c r="C681" s="45"/>
      <c r="D681" s="28"/>
      <c r="E681" s="28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3:27" ht="15.75" customHeight="1">
      <c r="C682" s="45"/>
      <c r="D682" s="28"/>
      <c r="E682" s="28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3:27" ht="15.75" customHeight="1">
      <c r="C683" s="45"/>
      <c r="D683" s="28"/>
      <c r="E683" s="28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3:27" ht="15.75" customHeight="1">
      <c r="C684" s="45"/>
      <c r="D684" s="28"/>
      <c r="E684" s="28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3:27" ht="15.75" customHeight="1">
      <c r="C685" s="45"/>
      <c r="D685" s="28"/>
      <c r="E685" s="28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3:27" ht="15.75" customHeight="1">
      <c r="C686" s="45"/>
      <c r="D686" s="28"/>
      <c r="E686" s="28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3:27" ht="15.75" customHeight="1">
      <c r="C687" s="45"/>
      <c r="D687" s="28"/>
      <c r="E687" s="28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3:27" ht="15.75" customHeight="1">
      <c r="C688" s="45"/>
      <c r="D688" s="28"/>
      <c r="E688" s="28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3:27" ht="15.75" customHeight="1">
      <c r="C689" s="45"/>
      <c r="D689" s="28"/>
      <c r="E689" s="28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3:27" ht="15.75" customHeight="1">
      <c r="C690" s="45"/>
      <c r="D690" s="28"/>
      <c r="E690" s="28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3:27" ht="15.75" customHeight="1">
      <c r="C691" s="45"/>
      <c r="D691" s="28"/>
      <c r="E691" s="28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3:27" ht="15.75" customHeight="1">
      <c r="C692" s="45"/>
      <c r="D692" s="28"/>
      <c r="E692" s="28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3:27" ht="15.75" customHeight="1">
      <c r="C693" s="45"/>
      <c r="D693" s="28"/>
      <c r="E693" s="28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3:27" ht="15.75" customHeight="1">
      <c r="C694" s="45"/>
      <c r="D694" s="28"/>
      <c r="E694" s="28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3:27" ht="15.75" customHeight="1">
      <c r="C695" s="45"/>
      <c r="D695" s="28"/>
      <c r="E695" s="28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3:27" ht="15.75" customHeight="1">
      <c r="C696" s="45"/>
      <c r="D696" s="28"/>
      <c r="E696" s="28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3:27" ht="15.75" customHeight="1">
      <c r="C697" s="45"/>
      <c r="D697" s="28"/>
      <c r="E697" s="28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3:27" ht="15.75" customHeight="1">
      <c r="C698" s="45"/>
      <c r="D698" s="28"/>
      <c r="E698" s="28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3:27" ht="15.75" customHeight="1">
      <c r="C699" s="45"/>
      <c r="D699" s="28"/>
      <c r="E699" s="28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3:27" ht="15.75" customHeight="1">
      <c r="C700" s="45"/>
      <c r="D700" s="28"/>
      <c r="E700" s="28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3:27" ht="15.75" customHeight="1">
      <c r="C701" s="45"/>
      <c r="D701" s="28"/>
      <c r="E701" s="28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3:27" ht="15.75" customHeight="1">
      <c r="C702" s="45"/>
      <c r="D702" s="28"/>
      <c r="E702" s="28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3:27" ht="15.75" customHeight="1">
      <c r="C703" s="45"/>
      <c r="D703" s="28"/>
      <c r="E703" s="28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3:27" ht="15.75" customHeight="1">
      <c r="C704" s="45"/>
      <c r="D704" s="28"/>
      <c r="E704" s="28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3:27" ht="15.75" customHeight="1">
      <c r="C705" s="45"/>
      <c r="D705" s="28"/>
      <c r="E705" s="28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3:27" ht="15.75" customHeight="1">
      <c r="C706" s="45"/>
      <c r="D706" s="28"/>
      <c r="E706" s="28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3:27" ht="15.75" customHeight="1">
      <c r="C707" s="45"/>
      <c r="D707" s="28"/>
      <c r="E707" s="28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3:27" ht="15.75" customHeight="1">
      <c r="C708" s="45"/>
      <c r="D708" s="28"/>
      <c r="E708" s="28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3:27" ht="15.75" customHeight="1">
      <c r="C709" s="45"/>
      <c r="D709" s="28"/>
      <c r="E709" s="28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3:27" ht="15.75" customHeight="1">
      <c r="C710" s="45"/>
      <c r="D710" s="28"/>
      <c r="E710" s="28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3:27" ht="15.75" customHeight="1">
      <c r="C711" s="45"/>
      <c r="D711" s="28"/>
      <c r="E711" s="28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3:27" ht="15.75" customHeight="1">
      <c r="C712" s="45"/>
      <c r="D712" s="28"/>
      <c r="E712" s="28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3:27" ht="15.75" customHeight="1">
      <c r="C713" s="45"/>
      <c r="D713" s="28"/>
      <c r="E713" s="28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3:27" ht="15.75" customHeight="1">
      <c r="C714" s="45"/>
      <c r="D714" s="28"/>
      <c r="E714" s="28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3:27" ht="15.75" customHeight="1">
      <c r="C715" s="45"/>
      <c r="D715" s="28"/>
      <c r="E715" s="28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3:27" ht="15.75" customHeight="1">
      <c r="C716" s="45"/>
      <c r="D716" s="28"/>
      <c r="E716" s="28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3:27" ht="15.75" customHeight="1">
      <c r="C717" s="45"/>
      <c r="D717" s="28"/>
      <c r="E717" s="28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3:27" ht="15.75" customHeight="1">
      <c r="C718" s="45"/>
      <c r="D718" s="28"/>
      <c r="E718" s="28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3:27" ht="15.75" customHeight="1">
      <c r="C719" s="45"/>
      <c r="D719" s="28"/>
      <c r="E719" s="28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3:27" ht="15.75" customHeight="1">
      <c r="C720" s="45"/>
      <c r="D720" s="28"/>
      <c r="E720" s="28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3:27" ht="15.75" customHeight="1">
      <c r="C721" s="45"/>
      <c r="D721" s="28"/>
      <c r="E721" s="28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3:27" ht="15.75" customHeight="1">
      <c r="C722" s="45"/>
      <c r="D722" s="28"/>
      <c r="E722" s="28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3:27" ht="15.75" customHeight="1">
      <c r="C723" s="45"/>
      <c r="D723" s="28"/>
      <c r="E723" s="28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3:27" ht="15.75" customHeight="1">
      <c r="C724" s="45"/>
      <c r="D724" s="28"/>
      <c r="E724" s="28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3:27" ht="15.75" customHeight="1">
      <c r="C725" s="45"/>
      <c r="D725" s="28"/>
      <c r="E725" s="28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3:27" ht="15.75" customHeight="1">
      <c r="C726" s="45"/>
      <c r="D726" s="28"/>
      <c r="E726" s="28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3:27" ht="15.75" customHeight="1">
      <c r="C727" s="45"/>
      <c r="D727" s="28"/>
      <c r="E727" s="28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3:27" ht="15.75" customHeight="1">
      <c r="C728" s="45"/>
      <c r="D728" s="28"/>
      <c r="E728" s="28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3:27" ht="15.75" customHeight="1">
      <c r="C729" s="45"/>
      <c r="D729" s="28"/>
      <c r="E729" s="28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3:27" ht="15.75" customHeight="1">
      <c r="C730" s="45"/>
      <c r="D730" s="28"/>
      <c r="E730" s="28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3:27" ht="15.75" customHeight="1">
      <c r="C731" s="45"/>
      <c r="D731" s="28"/>
      <c r="E731" s="28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3:27" ht="15.75" customHeight="1">
      <c r="C732" s="45"/>
      <c r="D732" s="28"/>
      <c r="E732" s="28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3:27" ht="15.75" customHeight="1">
      <c r="C733" s="45"/>
      <c r="D733" s="28"/>
      <c r="E733" s="28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3:27" ht="15.75" customHeight="1">
      <c r="C734" s="45"/>
      <c r="D734" s="28"/>
      <c r="E734" s="28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3:27" ht="15.75" customHeight="1">
      <c r="C735" s="45"/>
      <c r="D735" s="28"/>
      <c r="E735" s="28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3:27" ht="15.75" customHeight="1">
      <c r="C736" s="45"/>
      <c r="D736" s="28"/>
      <c r="E736" s="28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3:27" ht="15.75" customHeight="1">
      <c r="C737" s="45"/>
      <c r="D737" s="28"/>
      <c r="E737" s="28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3:27" ht="15.75" customHeight="1">
      <c r="C738" s="45"/>
      <c r="D738" s="28"/>
      <c r="E738" s="28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3:27" ht="15.75" customHeight="1">
      <c r="C739" s="45"/>
      <c r="D739" s="28"/>
      <c r="E739" s="28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3:27" ht="15.75" customHeight="1">
      <c r="C740" s="45"/>
      <c r="D740" s="28"/>
      <c r="E740" s="28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3:27" ht="15.75" customHeight="1">
      <c r="C741" s="45"/>
      <c r="D741" s="28"/>
      <c r="E741" s="28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3:27" ht="15.75" customHeight="1">
      <c r="C742" s="45"/>
      <c r="D742" s="28"/>
      <c r="E742" s="28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3:27" ht="15.75" customHeight="1">
      <c r="C743" s="45"/>
      <c r="D743" s="28"/>
      <c r="E743" s="28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3:27" ht="15.75" customHeight="1">
      <c r="C744" s="45"/>
      <c r="D744" s="28"/>
      <c r="E744" s="28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3:27" ht="15.75" customHeight="1">
      <c r="C745" s="45"/>
      <c r="D745" s="28"/>
      <c r="E745" s="28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3:27" ht="15.75" customHeight="1">
      <c r="C746" s="45"/>
      <c r="D746" s="28"/>
      <c r="E746" s="28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3:27" ht="15.75" customHeight="1">
      <c r="C747" s="45"/>
      <c r="D747" s="28"/>
      <c r="E747" s="28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3:27" ht="15.75" customHeight="1">
      <c r="C748" s="45"/>
      <c r="D748" s="28"/>
      <c r="E748" s="28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3:27" ht="15.75" customHeight="1">
      <c r="C749" s="45"/>
      <c r="D749" s="28"/>
      <c r="E749" s="28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3:27" ht="15.75" customHeight="1">
      <c r="C750" s="45"/>
      <c r="D750" s="28"/>
      <c r="E750" s="28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3:27" ht="15.75" customHeight="1">
      <c r="C751" s="45"/>
      <c r="D751" s="28"/>
      <c r="E751" s="28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3:27" ht="15.75" customHeight="1">
      <c r="C752" s="45"/>
      <c r="D752" s="28"/>
      <c r="E752" s="28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3:27" ht="15.75" customHeight="1">
      <c r="C753" s="45"/>
      <c r="D753" s="28"/>
      <c r="E753" s="28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3:27" ht="15.75" customHeight="1">
      <c r="C754" s="45"/>
      <c r="D754" s="28"/>
      <c r="E754" s="28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3:27" ht="15.75" customHeight="1">
      <c r="C755" s="45"/>
      <c r="D755" s="28"/>
      <c r="E755" s="28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3:27" ht="15.75" customHeight="1">
      <c r="C756" s="45"/>
      <c r="D756" s="28"/>
      <c r="E756" s="28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3:27" ht="15.75" customHeight="1">
      <c r="C757" s="45"/>
      <c r="D757" s="28"/>
      <c r="E757" s="28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3:27" ht="15.75" customHeight="1">
      <c r="C758" s="45"/>
      <c r="D758" s="28"/>
      <c r="E758" s="28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3:27" ht="15.75" customHeight="1">
      <c r="C759" s="45"/>
      <c r="D759" s="28"/>
      <c r="E759" s="28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3:27" ht="15.75" customHeight="1">
      <c r="C760" s="45"/>
      <c r="D760" s="28"/>
      <c r="E760" s="28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3:27" ht="15.75" customHeight="1">
      <c r="C761" s="45"/>
      <c r="D761" s="28"/>
      <c r="E761" s="28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3:27" ht="15.75" customHeight="1">
      <c r="C762" s="45"/>
      <c r="D762" s="28"/>
      <c r="E762" s="28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3:27" ht="15.75" customHeight="1">
      <c r="C763" s="45"/>
      <c r="D763" s="28"/>
      <c r="E763" s="28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3:27" ht="15.75" customHeight="1">
      <c r="C764" s="45"/>
      <c r="D764" s="28"/>
      <c r="E764" s="28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3:27" ht="15.75" customHeight="1">
      <c r="C765" s="45"/>
      <c r="D765" s="28"/>
      <c r="E765" s="28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3:27" ht="15.75" customHeight="1">
      <c r="C766" s="45"/>
      <c r="D766" s="28"/>
      <c r="E766" s="28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3:27" ht="15.75" customHeight="1">
      <c r="C767" s="45"/>
      <c r="D767" s="28"/>
      <c r="E767" s="28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3:27" ht="15.75" customHeight="1">
      <c r="C768" s="45"/>
      <c r="D768" s="28"/>
      <c r="E768" s="28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3:27" ht="15.75" customHeight="1">
      <c r="C769" s="45"/>
      <c r="D769" s="28"/>
      <c r="E769" s="28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3:27" ht="15.75" customHeight="1">
      <c r="C770" s="45"/>
      <c r="D770" s="28"/>
      <c r="E770" s="28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3:27" ht="15.75" customHeight="1">
      <c r="C771" s="45"/>
      <c r="D771" s="28"/>
      <c r="E771" s="28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3:27" ht="15.75" customHeight="1">
      <c r="C772" s="45"/>
      <c r="D772" s="28"/>
      <c r="E772" s="28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3:27" ht="15.75" customHeight="1">
      <c r="C773" s="45"/>
      <c r="D773" s="28"/>
      <c r="E773" s="28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3:27" ht="15.75" customHeight="1">
      <c r="C774" s="45"/>
      <c r="D774" s="28"/>
      <c r="E774" s="28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3:27" ht="15.75" customHeight="1">
      <c r="C775" s="45"/>
      <c r="D775" s="28"/>
      <c r="E775" s="28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3:27" ht="15.75" customHeight="1">
      <c r="C776" s="45"/>
      <c r="D776" s="28"/>
      <c r="E776" s="28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3:27" ht="15.75" customHeight="1">
      <c r="C777" s="45"/>
      <c r="D777" s="28"/>
      <c r="E777" s="28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3:27" ht="15.75" customHeight="1">
      <c r="C778" s="45"/>
      <c r="D778" s="28"/>
      <c r="E778" s="28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3:27" ht="15.75" customHeight="1">
      <c r="C779" s="45"/>
      <c r="D779" s="28"/>
      <c r="E779" s="28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3:27" ht="15.75" customHeight="1">
      <c r="C780" s="45"/>
      <c r="D780" s="28"/>
      <c r="E780" s="28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3:27" ht="15.75" customHeight="1">
      <c r="C781" s="45"/>
      <c r="D781" s="28"/>
      <c r="E781" s="28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3:27" ht="15.75" customHeight="1">
      <c r="C782" s="45"/>
      <c r="D782" s="28"/>
      <c r="E782" s="28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3:27" ht="15.75" customHeight="1">
      <c r="C783" s="45"/>
      <c r="D783" s="28"/>
      <c r="E783" s="28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3:27" ht="15.75" customHeight="1">
      <c r="C784" s="45"/>
      <c r="D784" s="28"/>
      <c r="E784" s="28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3:27" ht="15.75" customHeight="1">
      <c r="C785" s="45"/>
      <c r="D785" s="28"/>
      <c r="E785" s="28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3:27" ht="15.75" customHeight="1">
      <c r="C786" s="45"/>
      <c r="D786" s="28"/>
      <c r="E786" s="28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3:27" ht="15.75" customHeight="1">
      <c r="C787" s="45"/>
      <c r="D787" s="28"/>
      <c r="E787" s="28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3:27" ht="15.75" customHeight="1">
      <c r="C788" s="45"/>
      <c r="D788" s="28"/>
      <c r="E788" s="28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3:27" ht="15.75" customHeight="1">
      <c r="C789" s="45"/>
      <c r="D789" s="28"/>
      <c r="E789" s="28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3:27" ht="15.75" customHeight="1">
      <c r="C790" s="45"/>
      <c r="D790" s="28"/>
      <c r="E790" s="28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3:27" ht="15.75" customHeight="1">
      <c r="C791" s="45"/>
      <c r="D791" s="28"/>
      <c r="E791" s="28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3:27" ht="15.75" customHeight="1">
      <c r="C792" s="45"/>
      <c r="D792" s="28"/>
      <c r="E792" s="28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3:27" ht="15.75" customHeight="1">
      <c r="C793" s="45"/>
      <c r="D793" s="28"/>
      <c r="E793" s="28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3:27" ht="15.75" customHeight="1">
      <c r="C794" s="45"/>
      <c r="D794" s="28"/>
      <c r="E794" s="28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3:27" ht="15.75" customHeight="1">
      <c r="C795" s="45"/>
      <c r="D795" s="28"/>
      <c r="E795" s="28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3:27" ht="15.75" customHeight="1">
      <c r="C796" s="45"/>
      <c r="D796" s="28"/>
      <c r="E796" s="28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3:27" ht="15.75" customHeight="1">
      <c r="C797" s="45"/>
      <c r="D797" s="28"/>
      <c r="E797" s="28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3:27" ht="15.75" customHeight="1">
      <c r="C798" s="45"/>
      <c r="D798" s="28"/>
      <c r="E798" s="28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3:27" ht="15.75" customHeight="1">
      <c r="C799" s="45"/>
      <c r="D799" s="28"/>
      <c r="E799" s="28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3:27" ht="15.75" customHeight="1">
      <c r="C800" s="45"/>
      <c r="D800" s="28"/>
      <c r="E800" s="28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3:27" ht="15.75" customHeight="1">
      <c r="C801" s="45"/>
      <c r="D801" s="28"/>
      <c r="E801" s="28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3:27" ht="15.75" customHeight="1">
      <c r="C802" s="45"/>
      <c r="D802" s="28"/>
      <c r="E802" s="28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3:27" ht="15.75" customHeight="1">
      <c r="C803" s="45"/>
      <c r="D803" s="28"/>
      <c r="E803" s="28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3:27" ht="15.75" customHeight="1">
      <c r="C804" s="45"/>
      <c r="D804" s="28"/>
      <c r="E804" s="28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3:27" ht="15.75" customHeight="1">
      <c r="C805" s="45"/>
      <c r="D805" s="28"/>
      <c r="E805" s="28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3:27" ht="15.75" customHeight="1">
      <c r="C806" s="45"/>
      <c r="D806" s="28"/>
      <c r="E806" s="28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3:27" ht="15.75" customHeight="1">
      <c r="C807" s="45"/>
      <c r="D807" s="28"/>
      <c r="E807" s="28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3:27" ht="15.75" customHeight="1">
      <c r="C808" s="45"/>
      <c r="D808" s="28"/>
      <c r="E808" s="28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3:27" ht="15.75" customHeight="1">
      <c r="C809" s="45"/>
      <c r="D809" s="28"/>
      <c r="E809" s="28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3:27" ht="15.75" customHeight="1">
      <c r="C810" s="45"/>
      <c r="D810" s="28"/>
      <c r="E810" s="28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3:27" ht="15.75" customHeight="1">
      <c r="C811" s="45"/>
      <c r="D811" s="28"/>
      <c r="E811" s="28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3:27" ht="15.75" customHeight="1">
      <c r="C812" s="45"/>
      <c r="D812" s="28"/>
      <c r="E812" s="28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3:27" ht="15.75" customHeight="1">
      <c r="C813" s="45"/>
      <c r="D813" s="28"/>
      <c r="E813" s="28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3:27" ht="15.75" customHeight="1">
      <c r="C814" s="45"/>
      <c r="D814" s="28"/>
      <c r="E814" s="28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3:27" ht="15.75" customHeight="1">
      <c r="C815" s="45"/>
      <c r="D815" s="28"/>
      <c r="E815" s="28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3:27" ht="15.75" customHeight="1">
      <c r="C816" s="45"/>
      <c r="D816" s="28"/>
      <c r="E816" s="28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3:27" ht="15.75" customHeight="1">
      <c r="C817" s="45"/>
      <c r="D817" s="28"/>
      <c r="E817" s="28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3:27" ht="15.75" customHeight="1">
      <c r="C818" s="45"/>
      <c r="D818" s="28"/>
      <c r="E818" s="28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3:27" ht="15.75" customHeight="1">
      <c r="C819" s="45"/>
      <c r="D819" s="28"/>
      <c r="E819" s="28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3:27" ht="15.75" customHeight="1">
      <c r="C820" s="45"/>
      <c r="D820" s="28"/>
      <c r="E820" s="28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3:27" ht="15.75" customHeight="1">
      <c r="C821" s="45"/>
      <c r="D821" s="28"/>
      <c r="E821" s="28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3:27" ht="15.75" customHeight="1">
      <c r="C822" s="45"/>
      <c r="D822" s="28"/>
      <c r="E822" s="28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3:27" ht="15.75" customHeight="1">
      <c r="C823" s="45"/>
      <c r="D823" s="28"/>
      <c r="E823" s="28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3:27" ht="15.75" customHeight="1">
      <c r="C824" s="45"/>
      <c r="D824" s="28"/>
      <c r="E824" s="28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3:27" ht="15.75" customHeight="1">
      <c r="C825" s="45"/>
      <c r="D825" s="28"/>
      <c r="E825" s="28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3:27" ht="15.75" customHeight="1">
      <c r="C826" s="45"/>
      <c r="D826" s="28"/>
      <c r="E826" s="28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3:27" ht="15.75" customHeight="1">
      <c r="C827" s="45"/>
      <c r="D827" s="28"/>
      <c r="E827" s="28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3:27" ht="15.75" customHeight="1">
      <c r="C828" s="45"/>
      <c r="D828" s="28"/>
      <c r="E828" s="28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3:27" ht="15.75" customHeight="1">
      <c r="C829" s="45"/>
      <c r="D829" s="28"/>
      <c r="E829" s="28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3:27" ht="15.75" customHeight="1">
      <c r="C830" s="45"/>
      <c r="D830" s="28"/>
      <c r="E830" s="28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3:27" ht="15.75" customHeight="1">
      <c r="C831" s="45"/>
      <c r="D831" s="28"/>
      <c r="E831" s="28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3:27" ht="15.75" customHeight="1">
      <c r="C832" s="45"/>
      <c r="D832" s="28"/>
      <c r="E832" s="28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3:27" ht="15.75" customHeight="1">
      <c r="C833" s="45"/>
      <c r="D833" s="28"/>
      <c r="E833" s="28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3:27" ht="15.75" customHeight="1">
      <c r="C834" s="45"/>
      <c r="D834" s="28"/>
      <c r="E834" s="28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3:27" ht="15.75" customHeight="1">
      <c r="C835" s="45"/>
      <c r="D835" s="28"/>
      <c r="E835" s="28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3:27" ht="15.75" customHeight="1">
      <c r="C836" s="45"/>
      <c r="D836" s="28"/>
      <c r="E836" s="28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3:27" ht="15.75" customHeight="1">
      <c r="C837" s="45"/>
      <c r="D837" s="28"/>
      <c r="E837" s="28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3:27" ht="15.75" customHeight="1">
      <c r="C838" s="45"/>
      <c r="D838" s="28"/>
      <c r="E838" s="28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3:27" ht="15.75" customHeight="1">
      <c r="C839" s="45"/>
      <c r="D839" s="28"/>
      <c r="E839" s="28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3:27" ht="15.75" customHeight="1">
      <c r="C840" s="45"/>
      <c r="D840" s="28"/>
      <c r="E840" s="28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3:27" ht="15.75" customHeight="1">
      <c r="C841" s="45"/>
      <c r="D841" s="28"/>
      <c r="E841" s="28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3:27" ht="15.75" customHeight="1">
      <c r="C842" s="45"/>
      <c r="D842" s="28"/>
      <c r="E842" s="28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3:27" ht="15.75" customHeight="1">
      <c r="C843" s="45"/>
      <c r="D843" s="28"/>
      <c r="E843" s="28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3:27" ht="15.75" customHeight="1">
      <c r="C844" s="45"/>
      <c r="D844" s="28"/>
      <c r="E844" s="28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3:27" ht="15.75" customHeight="1">
      <c r="C845" s="45"/>
      <c r="D845" s="28"/>
      <c r="E845" s="28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3:27" ht="15.75" customHeight="1">
      <c r="C846" s="45"/>
      <c r="D846" s="28"/>
      <c r="E846" s="28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3:27" ht="15.75" customHeight="1">
      <c r="C847" s="45"/>
      <c r="D847" s="28"/>
      <c r="E847" s="28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3:27" ht="15.75" customHeight="1">
      <c r="C848" s="45"/>
      <c r="D848" s="28"/>
      <c r="E848" s="28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3:27" ht="15.75" customHeight="1">
      <c r="C849" s="45"/>
      <c r="D849" s="28"/>
      <c r="E849" s="28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3:27" ht="15.75" customHeight="1">
      <c r="C850" s="45"/>
      <c r="D850" s="28"/>
      <c r="E850" s="28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3:27" ht="15.75" customHeight="1">
      <c r="C851" s="45"/>
      <c r="D851" s="28"/>
      <c r="E851" s="28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3:27" ht="15.75" customHeight="1">
      <c r="C852" s="45"/>
      <c r="D852" s="28"/>
      <c r="E852" s="28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3:27" ht="15.75" customHeight="1">
      <c r="C853" s="45"/>
      <c r="D853" s="28"/>
      <c r="E853" s="28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3:27" ht="15.75" customHeight="1">
      <c r="C854" s="45"/>
      <c r="D854" s="28"/>
      <c r="E854" s="28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3:27" ht="15.75" customHeight="1">
      <c r="C855" s="45"/>
      <c r="D855" s="28"/>
      <c r="E855" s="28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3:27" ht="15.75" customHeight="1">
      <c r="C856" s="45"/>
      <c r="D856" s="28"/>
      <c r="E856" s="28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3:27" ht="15.75" customHeight="1">
      <c r="C857" s="45"/>
      <c r="D857" s="28"/>
      <c r="E857" s="28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3:27" ht="15.75" customHeight="1">
      <c r="C858" s="45"/>
      <c r="D858" s="28"/>
      <c r="E858" s="28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3:27" ht="15.75" customHeight="1">
      <c r="C859" s="45"/>
      <c r="D859" s="28"/>
      <c r="E859" s="28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3:27" ht="15.75" customHeight="1">
      <c r="C860" s="45"/>
      <c r="D860" s="28"/>
      <c r="E860" s="28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3:27" ht="15.75" customHeight="1">
      <c r="C861" s="45"/>
      <c r="D861" s="28"/>
      <c r="E861" s="28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3:27" ht="15.75" customHeight="1">
      <c r="C862" s="45"/>
      <c r="D862" s="28"/>
      <c r="E862" s="28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3:27" ht="15.75" customHeight="1">
      <c r="C863" s="45"/>
      <c r="D863" s="28"/>
      <c r="E863" s="28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3:27" ht="15.75" customHeight="1">
      <c r="C864" s="45"/>
      <c r="D864" s="28"/>
      <c r="E864" s="28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3:27" ht="15.75" customHeight="1">
      <c r="C865" s="45"/>
      <c r="D865" s="28"/>
      <c r="E865" s="28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3:27" ht="15.75" customHeight="1">
      <c r="C866" s="45"/>
      <c r="D866" s="28"/>
      <c r="E866" s="28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3:27" ht="15.75" customHeight="1">
      <c r="C867" s="45"/>
      <c r="D867" s="28"/>
      <c r="E867" s="28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3:27" ht="15.75" customHeight="1">
      <c r="C868" s="45"/>
      <c r="D868" s="28"/>
      <c r="E868" s="28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3:27" ht="15.75" customHeight="1">
      <c r="C869" s="45"/>
      <c r="D869" s="28"/>
      <c r="E869" s="28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3:27" ht="15.75" customHeight="1">
      <c r="C870" s="45"/>
      <c r="D870" s="28"/>
      <c r="E870" s="28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3:27" ht="15.75" customHeight="1">
      <c r="C871" s="45"/>
      <c r="D871" s="28"/>
      <c r="E871" s="28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3:27" ht="15.75" customHeight="1">
      <c r="C872" s="45"/>
      <c r="D872" s="28"/>
      <c r="E872" s="28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3:27" ht="15.75" customHeight="1">
      <c r="C873" s="45"/>
      <c r="D873" s="28"/>
      <c r="E873" s="28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3:27" ht="15.75" customHeight="1">
      <c r="C874" s="45"/>
      <c r="D874" s="28"/>
      <c r="E874" s="28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3:27" ht="15.75" customHeight="1">
      <c r="C875" s="45"/>
      <c r="D875" s="28"/>
      <c r="E875" s="28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3:27" ht="15.75" customHeight="1">
      <c r="C876" s="45"/>
      <c r="D876" s="28"/>
      <c r="E876" s="28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3:27" ht="15.75" customHeight="1">
      <c r="C877" s="45"/>
      <c r="D877" s="28"/>
      <c r="E877" s="28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3:27" ht="15.75" customHeight="1">
      <c r="C878" s="45"/>
      <c r="D878" s="28"/>
      <c r="E878" s="28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3:27" ht="15.75" customHeight="1">
      <c r="C879" s="45"/>
      <c r="D879" s="28"/>
      <c r="E879" s="28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3:27" ht="15.75" customHeight="1">
      <c r="C880" s="45"/>
      <c r="D880" s="28"/>
      <c r="E880" s="28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3:27" ht="15.75" customHeight="1">
      <c r="C881" s="45"/>
      <c r="D881" s="28"/>
      <c r="E881" s="28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3:27" ht="15.75" customHeight="1">
      <c r="C882" s="45"/>
      <c r="D882" s="28"/>
      <c r="E882" s="28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3:27" ht="15.75" customHeight="1">
      <c r="C883" s="45"/>
      <c r="D883" s="28"/>
      <c r="E883" s="28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3:27" ht="15.75" customHeight="1">
      <c r="C884" s="45"/>
      <c r="D884" s="28"/>
      <c r="E884" s="28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3:27" ht="15.75" customHeight="1">
      <c r="C885" s="45"/>
      <c r="D885" s="28"/>
      <c r="E885" s="28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3:27" ht="15.75" customHeight="1">
      <c r="C886" s="45"/>
      <c r="D886" s="28"/>
      <c r="E886" s="28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3:27" ht="15.75" customHeight="1">
      <c r="C887" s="45"/>
      <c r="D887" s="28"/>
      <c r="E887" s="28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3:27" ht="15.75" customHeight="1">
      <c r="C888" s="45"/>
      <c r="D888" s="28"/>
      <c r="E888" s="28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3:27" ht="15.75" customHeight="1">
      <c r="C889" s="45"/>
      <c r="D889" s="28"/>
      <c r="E889" s="28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3:27" ht="15.75" customHeight="1">
      <c r="C890" s="45"/>
      <c r="D890" s="28"/>
      <c r="E890" s="28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3:27" ht="15.75" customHeight="1">
      <c r="C891" s="45"/>
      <c r="D891" s="28"/>
      <c r="E891" s="28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3:27" ht="15.75" customHeight="1">
      <c r="C892" s="45"/>
      <c r="D892" s="28"/>
      <c r="E892" s="28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3:27" ht="15.75" customHeight="1">
      <c r="C893" s="45"/>
      <c r="D893" s="28"/>
      <c r="E893" s="28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3:27" ht="15.75" customHeight="1">
      <c r="C894" s="45"/>
      <c r="D894" s="28"/>
      <c r="E894" s="28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3:27" ht="15.75" customHeight="1">
      <c r="C895" s="45"/>
      <c r="D895" s="28"/>
      <c r="E895" s="28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3:27" ht="15.75" customHeight="1">
      <c r="C896" s="45"/>
      <c r="D896" s="28"/>
      <c r="E896" s="28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3:27" ht="15.75" customHeight="1">
      <c r="C897" s="45"/>
      <c r="D897" s="28"/>
      <c r="E897" s="28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3:27" ht="15.75" customHeight="1">
      <c r="C898" s="45"/>
      <c r="D898" s="28"/>
      <c r="E898" s="28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3:27" ht="15.75" customHeight="1">
      <c r="C899" s="45"/>
      <c r="D899" s="28"/>
      <c r="E899" s="28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3:27" ht="15.75" customHeight="1">
      <c r="C900" s="45"/>
      <c r="D900" s="28"/>
      <c r="E900" s="28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3:27" ht="15.75" customHeight="1">
      <c r="C901" s="45"/>
      <c r="D901" s="28"/>
      <c r="E901" s="28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3:27" ht="15.75" customHeight="1">
      <c r="C902" s="45"/>
      <c r="D902" s="28"/>
      <c r="E902" s="28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3:27" ht="15.75" customHeight="1">
      <c r="C903" s="45"/>
      <c r="D903" s="28"/>
      <c r="E903" s="28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3:27" ht="15.75" customHeight="1">
      <c r="C904" s="45"/>
      <c r="D904" s="28"/>
      <c r="E904" s="28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3:27" ht="15.75" customHeight="1">
      <c r="C905" s="45"/>
      <c r="D905" s="28"/>
      <c r="E905" s="28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3:27" ht="15.75" customHeight="1">
      <c r="C906" s="45"/>
      <c r="D906" s="28"/>
      <c r="E906" s="28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3:27" ht="15.75" customHeight="1">
      <c r="C907" s="45"/>
      <c r="D907" s="28"/>
      <c r="E907" s="28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3:27" ht="15.75" customHeight="1">
      <c r="C908" s="45"/>
      <c r="D908" s="28"/>
      <c r="E908" s="28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3:27" ht="15.75" customHeight="1">
      <c r="C909" s="45"/>
      <c r="D909" s="28"/>
      <c r="E909" s="28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3:27" ht="15.75" customHeight="1">
      <c r="C910" s="45"/>
      <c r="D910" s="28"/>
      <c r="E910" s="28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3:27" ht="15.75" customHeight="1">
      <c r="C911" s="45"/>
      <c r="D911" s="28"/>
      <c r="E911" s="28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3:27" ht="15.75" customHeight="1">
      <c r="C912" s="45"/>
      <c r="D912" s="28"/>
      <c r="E912" s="28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3:27" ht="15.75" customHeight="1">
      <c r="C913" s="45"/>
      <c r="D913" s="28"/>
      <c r="E913" s="28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3:27" ht="15.75" customHeight="1">
      <c r="C914" s="45"/>
      <c r="D914" s="28"/>
      <c r="E914" s="28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3:27" ht="15.75" customHeight="1">
      <c r="C915" s="45"/>
      <c r="D915" s="28"/>
      <c r="E915" s="28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3:27" ht="15.75" customHeight="1">
      <c r="C916" s="45"/>
      <c r="D916" s="28"/>
      <c r="E916" s="28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3:27" ht="15.75" customHeight="1">
      <c r="C917" s="45"/>
      <c r="D917" s="28"/>
      <c r="E917" s="28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3:27" ht="15.75" customHeight="1">
      <c r="C918" s="45"/>
      <c r="D918" s="28"/>
      <c r="E918" s="28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3:27" ht="15.75" customHeight="1">
      <c r="C919" s="45"/>
      <c r="D919" s="28"/>
      <c r="E919" s="28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3:27" ht="15.75" customHeight="1">
      <c r="C920" s="45"/>
      <c r="D920" s="28"/>
      <c r="E920" s="28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3:27" ht="15.75" customHeight="1">
      <c r="C921" s="45"/>
      <c r="D921" s="28"/>
      <c r="E921" s="28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3:27" ht="15.75" customHeight="1">
      <c r="C922" s="45"/>
      <c r="D922" s="28"/>
      <c r="E922" s="28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3:27" ht="15.75" customHeight="1">
      <c r="C923" s="45"/>
      <c r="D923" s="28"/>
      <c r="E923" s="28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3:27" ht="15.75" customHeight="1">
      <c r="C924" s="45"/>
      <c r="D924" s="28"/>
      <c r="E924" s="28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3:27" ht="15.75" customHeight="1">
      <c r="C925" s="45"/>
      <c r="D925" s="28"/>
      <c r="E925" s="28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3:27" ht="15.75" customHeight="1">
      <c r="C926" s="45"/>
      <c r="D926" s="28"/>
      <c r="E926" s="28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3:27" ht="15.75" customHeight="1">
      <c r="C927" s="45"/>
      <c r="D927" s="28"/>
      <c r="E927" s="28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3:27" ht="15.75" customHeight="1">
      <c r="C928" s="45"/>
      <c r="D928" s="28"/>
      <c r="E928" s="28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3:27" ht="15.75" customHeight="1">
      <c r="C929" s="45"/>
      <c r="D929" s="28"/>
      <c r="E929" s="28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3:27" ht="15.75" customHeight="1">
      <c r="C930" s="45"/>
      <c r="D930" s="28"/>
      <c r="E930" s="28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3:27" ht="15.75" customHeight="1">
      <c r="C931" s="45"/>
      <c r="D931" s="28"/>
      <c r="E931" s="28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3:27" ht="15.75" customHeight="1">
      <c r="C932" s="45"/>
      <c r="D932" s="28"/>
      <c r="E932" s="28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3:27" ht="15.75" customHeight="1">
      <c r="C933" s="45"/>
      <c r="D933" s="28"/>
      <c r="E933" s="28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3:27" ht="15.75" customHeight="1">
      <c r="C934" s="45"/>
      <c r="D934" s="28"/>
      <c r="E934" s="28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3:27" ht="15.75" customHeight="1">
      <c r="C935" s="45"/>
      <c r="D935" s="28"/>
      <c r="E935" s="28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3:27" ht="15.75" customHeight="1">
      <c r="C936" s="45"/>
      <c r="D936" s="28"/>
      <c r="E936" s="28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3:27" ht="15.75" customHeight="1">
      <c r="C937" s="45"/>
      <c r="D937" s="28"/>
      <c r="E937" s="28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3:27" ht="15.75" customHeight="1">
      <c r="C938" s="45"/>
      <c r="D938" s="28"/>
      <c r="E938" s="28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3:27" ht="15.75" customHeight="1">
      <c r="C939" s="45"/>
      <c r="D939" s="28"/>
      <c r="E939" s="28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3:27" ht="15.75" customHeight="1">
      <c r="C940" s="45"/>
      <c r="D940" s="28"/>
      <c r="E940" s="28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3:27" ht="15.75" customHeight="1">
      <c r="C941" s="45"/>
      <c r="D941" s="28"/>
      <c r="E941" s="28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3:27" ht="15.75" customHeight="1">
      <c r="C942" s="45"/>
      <c r="D942" s="28"/>
      <c r="E942" s="28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3:27" ht="15.75" customHeight="1">
      <c r="C943" s="45"/>
      <c r="D943" s="28"/>
      <c r="E943" s="28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3:27" ht="15.75" customHeight="1">
      <c r="C944" s="45"/>
      <c r="D944" s="28"/>
      <c r="E944" s="28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3:27" ht="15.75" customHeight="1">
      <c r="C945" s="45"/>
      <c r="D945" s="28"/>
      <c r="E945" s="28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3:27" ht="15.75" customHeight="1">
      <c r="C946" s="45"/>
      <c r="D946" s="28"/>
      <c r="E946" s="28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3:27" ht="15.75" customHeight="1">
      <c r="C947" s="45"/>
      <c r="D947" s="28"/>
      <c r="E947" s="28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3:27" ht="15.75" customHeight="1">
      <c r="C948" s="45"/>
      <c r="D948" s="28"/>
      <c r="E948" s="28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3:27" ht="15.75" customHeight="1">
      <c r="C949" s="45"/>
      <c r="D949" s="28"/>
      <c r="E949" s="28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3:27" ht="15.75" customHeight="1">
      <c r="C950" s="45"/>
      <c r="D950" s="28"/>
      <c r="E950" s="28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3:27" ht="15.75" customHeight="1">
      <c r="C951" s="45"/>
      <c r="D951" s="28"/>
      <c r="E951" s="28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3:27" ht="15.75" customHeight="1">
      <c r="C952" s="45"/>
      <c r="D952" s="28"/>
      <c r="E952" s="28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3:27" ht="15.75" customHeight="1">
      <c r="C953" s="45"/>
      <c r="D953" s="28"/>
      <c r="E953" s="28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3:27" ht="15.75" customHeight="1">
      <c r="C954" s="45"/>
      <c r="D954" s="28"/>
      <c r="E954" s="28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3:27" ht="15.75" customHeight="1">
      <c r="C955" s="45"/>
      <c r="D955" s="28"/>
      <c r="E955" s="28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3:27" ht="15.75" customHeight="1">
      <c r="C956" s="45"/>
      <c r="D956" s="28"/>
      <c r="E956" s="28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3:27" ht="15.75" customHeight="1">
      <c r="C957" s="45"/>
      <c r="D957" s="28"/>
      <c r="E957" s="28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3:27" ht="15.75" customHeight="1">
      <c r="C958" s="45"/>
      <c r="D958" s="28"/>
      <c r="E958" s="28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3:27" ht="15.75" customHeight="1">
      <c r="C959" s="45"/>
      <c r="D959" s="28"/>
      <c r="E959" s="28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3:27" ht="15.75" customHeight="1">
      <c r="C960" s="45"/>
      <c r="D960" s="28"/>
      <c r="E960" s="28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3:27" ht="15.75" customHeight="1">
      <c r="C961" s="45"/>
      <c r="D961" s="28"/>
      <c r="E961" s="28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3:27" ht="15.75" customHeight="1">
      <c r="C962" s="45"/>
      <c r="D962" s="28"/>
      <c r="E962" s="28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3:27" ht="15.75" customHeight="1">
      <c r="C963" s="45"/>
      <c r="D963" s="28"/>
      <c r="E963" s="28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3:27" ht="15.75" customHeight="1">
      <c r="C964" s="45"/>
      <c r="D964" s="28"/>
      <c r="E964" s="28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3:27" ht="15.75" customHeight="1">
      <c r="C965" s="45"/>
      <c r="D965" s="28"/>
      <c r="E965" s="28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3:27" ht="15.75" customHeight="1">
      <c r="C966" s="45"/>
      <c r="D966" s="28"/>
      <c r="E966" s="28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3:27" ht="15.75" customHeight="1">
      <c r="C967" s="45"/>
      <c r="D967" s="28"/>
      <c r="E967" s="28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3:27" ht="15.75" customHeight="1">
      <c r="C968" s="45"/>
      <c r="D968" s="28"/>
      <c r="E968" s="28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3:27" ht="15.75" customHeight="1">
      <c r="C969" s="45"/>
      <c r="D969" s="28"/>
      <c r="E969" s="28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3:27" ht="15.75" customHeight="1">
      <c r="C970" s="45"/>
      <c r="D970" s="28"/>
      <c r="E970" s="28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3:27" ht="15.75" customHeight="1">
      <c r="C971" s="45"/>
      <c r="D971" s="28"/>
      <c r="E971" s="28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3:27" ht="15.75" customHeight="1">
      <c r="C972" s="45"/>
      <c r="D972" s="28"/>
      <c r="E972" s="28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3:27" ht="15.75" customHeight="1">
      <c r="C973" s="45"/>
      <c r="D973" s="28"/>
      <c r="E973" s="28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3:27" ht="15.75" customHeight="1">
      <c r="C974" s="45"/>
      <c r="D974" s="28"/>
      <c r="E974" s="28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3:27" ht="15.75" customHeight="1">
      <c r="C975" s="45"/>
      <c r="D975" s="28"/>
      <c r="E975" s="28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3:27" ht="15.75" customHeight="1">
      <c r="C976" s="45"/>
      <c r="D976" s="28"/>
      <c r="E976" s="28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3:27" ht="15.75" customHeight="1">
      <c r="C977" s="45"/>
      <c r="D977" s="28"/>
      <c r="E977" s="28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3:27" ht="15.75" customHeight="1">
      <c r="C978" s="45"/>
      <c r="D978" s="28"/>
      <c r="E978" s="28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3:27" ht="15.75" customHeight="1">
      <c r="C979" s="45"/>
      <c r="D979" s="28"/>
      <c r="E979" s="28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3:27" ht="15.75" customHeight="1">
      <c r="C980" s="45"/>
      <c r="D980" s="28"/>
      <c r="E980" s="28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3:27" ht="15.75" customHeight="1">
      <c r="C981" s="45"/>
      <c r="D981" s="28"/>
      <c r="E981" s="28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3:27" ht="15.75" customHeight="1">
      <c r="C982" s="45"/>
      <c r="D982" s="28"/>
      <c r="E982" s="28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3:27" ht="15.75" customHeight="1">
      <c r="C983" s="45"/>
      <c r="D983" s="28"/>
      <c r="E983" s="28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3:27" ht="15.75" customHeight="1">
      <c r="C984" s="45"/>
      <c r="D984" s="28"/>
      <c r="E984" s="28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3:27" ht="15.75" customHeight="1">
      <c r="C985" s="45"/>
      <c r="D985" s="28"/>
      <c r="E985" s="28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3:27" ht="15.75" customHeight="1">
      <c r="C986" s="45"/>
      <c r="D986" s="28"/>
      <c r="E986" s="28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3:27" ht="15.75" customHeight="1">
      <c r="C987" s="45"/>
      <c r="D987" s="28"/>
      <c r="E987" s="28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3:27" ht="15.75" customHeight="1">
      <c r="C988" s="45"/>
      <c r="D988" s="28"/>
      <c r="E988" s="28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3:27" ht="15.75" customHeight="1">
      <c r="C989" s="45"/>
      <c r="D989" s="28"/>
      <c r="E989" s="28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3:27" ht="15.75" customHeight="1">
      <c r="C990" s="45"/>
      <c r="D990" s="28"/>
      <c r="E990" s="28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3:27" ht="15.75" customHeight="1">
      <c r="C991" s="45"/>
      <c r="D991" s="28"/>
      <c r="E991" s="28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3:27" ht="15.75" customHeight="1">
      <c r="C992" s="45"/>
      <c r="D992" s="28"/>
      <c r="E992" s="28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3:27" ht="15.75" customHeight="1">
      <c r="C993" s="45"/>
      <c r="D993" s="28"/>
      <c r="E993" s="28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  <row r="994" spans="3:27" ht="15.75" customHeight="1">
      <c r="C994" s="45"/>
      <c r="D994" s="28"/>
      <c r="E994" s="28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</row>
    <row r="995" spans="3:27" ht="15.75" customHeight="1">
      <c r="C995" s="45"/>
      <c r="D995" s="28"/>
      <c r="E995" s="28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</row>
    <row r="996" spans="3:27" ht="15.75" customHeight="1">
      <c r="C996" s="45"/>
      <c r="D996" s="28"/>
      <c r="E996" s="28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</row>
    <row r="997" spans="3:27" ht="15.75" customHeight="1">
      <c r="C997" s="45"/>
      <c r="D997" s="28"/>
      <c r="E997" s="28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</row>
    <row r="998" spans="3:27" ht="15.75" customHeight="1">
      <c r="C998" s="45"/>
      <c r="D998" s="28"/>
      <c r="E998" s="28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</row>
    <row r="999" spans="3:27" ht="15.75" customHeight="1">
      <c r="C999" s="45"/>
      <c r="D999" s="28"/>
      <c r="E999" s="28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</row>
    <row r="1000" spans="3:27" ht="15.75" customHeight="1">
      <c r="C1000" s="45"/>
      <c r="D1000" s="28"/>
      <c r="E1000" s="28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</row>
  </sheetData>
  <mergeCells count="48">
    <mergeCell ref="W49:X49"/>
    <mergeCell ref="Y49:Z49"/>
    <mergeCell ref="AA49:AB49"/>
    <mergeCell ref="C17:AD17"/>
    <mergeCell ref="B48:AB48"/>
    <mergeCell ref="C49:D49"/>
    <mergeCell ref="E49:F49"/>
    <mergeCell ref="G49:H49"/>
    <mergeCell ref="I49:J49"/>
    <mergeCell ref="K49:L49"/>
    <mergeCell ref="B171:O171"/>
    <mergeCell ref="C195:O195"/>
    <mergeCell ref="S137:T137"/>
    <mergeCell ref="U49:V49"/>
    <mergeCell ref="U137:V137"/>
    <mergeCell ref="W137:X137"/>
    <mergeCell ref="Y137:Z137"/>
    <mergeCell ref="Q49:R49"/>
    <mergeCell ref="S49:T49"/>
    <mergeCell ref="B136:AB136"/>
    <mergeCell ref="C137:D137"/>
    <mergeCell ref="E137:F137"/>
    <mergeCell ref="G137:H137"/>
    <mergeCell ref="I137:J137"/>
    <mergeCell ref="AA137:AB137"/>
    <mergeCell ref="M49:N49"/>
    <mergeCell ref="O49:P49"/>
    <mergeCell ref="K137:L137"/>
    <mergeCell ref="M137:N137"/>
    <mergeCell ref="O137:P137"/>
    <mergeCell ref="Q137:R137"/>
    <mergeCell ref="B2:AB2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  <mergeCell ref="W3:X3"/>
    <mergeCell ref="AC137:AD137"/>
    <mergeCell ref="Y3:Z3"/>
    <mergeCell ref="AA3:AB3"/>
    <mergeCell ref="AC3:AD3"/>
    <mergeCell ref="AA25:AB25"/>
  </mergeCells>
  <conditionalFormatting sqref="C173">
    <cfRule type="cellIs" dxfId="113" priority="1" operator="between">
      <formula>0</formula>
      <formula>$N$174</formula>
    </cfRule>
  </conditionalFormatting>
  <conditionalFormatting sqref="C173">
    <cfRule type="cellIs" dxfId="112" priority="2" operator="lessThan">
      <formula>0</formula>
    </cfRule>
  </conditionalFormatting>
  <conditionalFormatting sqref="C173">
    <cfRule type="cellIs" dxfId="111" priority="3" operator="greaterThanOrEqual">
      <formula>$C$175</formula>
    </cfRule>
  </conditionalFormatting>
  <conditionalFormatting sqref="C173">
    <cfRule type="cellIs" dxfId="110" priority="4" operator="between">
      <formula>$C$174</formula>
      <formula>$C$175</formula>
    </cfRule>
  </conditionalFormatting>
  <conditionalFormatting sqref="D173">
    <cfRule type="cellIs" dxfId="109" priority="5" operator="between">
      <formula>0</formula>
      <formula>$N$174</formula>
    </cfRule>
  </conditionalFormatting>
  <conditionalFormatting sqref="D173">
    <cfRule type="cellIs" dxfId="108" priority="6" operator="lessThan">
      <formula>0</formula>
    </cfRule>
  </conditionalFormatting>
  <conditionalFormatting sqref="D173">
    <cfRule type="cellIs" dxfId="107" priority="7" operator="greaterThanOrEqual">
      <formula>$D$175</formula>
    </cfRule>
  </conditionalFormatting>
  <conditionalFormatting sqref="D173">
    <cfRule type="cellIs" dxfId="106" priority="8" operator="between">
      <formula>$D$174</formula>
      <formula>$D$175</formula>
    </cfRule>
  </conditionalFormatting>
  <conditionalFormatting sqref="E173">
    <cfRule type="cellIs" dxfId="105" priority="9" operator="between">
      <formula>0</formula>
      <formula>$N$174</formula>
    </cfRule>
  </conditionalFormatting>
  <conditionalFormatting sqref="E173">
    <cfRule type="cellIs" dxfId="104" priority="10" operator="lessThan">
      <formula>0</formula>
    </cfRule>
  </conditionalFormatting>
  <conditionalFormatting sqref="E173">
    <cfRule type="cellIs" dxfId="103" priority="11" operator="greaterThanOrEqual">
      <formula>$E$175</formula>
    </cfRule>
  </conditionalFormatting>
  <conditionalFormatting sqref="E173">
    <cfRule type="cellIs" dxfId="102" priority="12" operator="between">
      <formula>$E$174</formula>
      <formula>$E$175</formula>
    </cfRule>
  </conditionalFormatting>
  <conditionalFormatting sqref="F173">
    <cfRule type="cellIs" dxfId="101" priority="13" operator="between">
      <formula>0</formula>
      <formula>$N$174</formula>
    </cfRule>
  </conditionalFormatting>
  <conditionalFormatting sqref="F173">
    <cfRule type="cellIs" dxfId="100" priority="14" operator="lessThan">
      <formula>0</formula>
    </cfRule>
  </conditionalFormatting>
  <conditionalFormatting sqref="F173">
    <cfRule type="cellIs" dxfId="99" priority="15" operator="greaterThanOrEqual">
      <formula>$E$175</formula>
    </cfRule>
  </conditionalFormatting>
  <conditionalFormatting sqref="F173">
    <cfRule type="cellIs" dxfId="98" priority="16" operator="between">
      <formula>$E$174</formula>
      <formula>$E$175</formula>
    </cfRule>
  </conditionalFormatting>
  <conditionalFormatting sqref="G173">
    <cfRule type="cellIs" dxfId="97" priority="17" operator="between">
      <formula>0</formula>
      <formula>$N$174</formula>
    </cfRule>
  </conditionalFormatting>
  <conditionalFormatting sqref="G173">
    <cfRule type="cellIs" dxfId="96" priority="18" operator="lessThan">
      <formula>0</formula>
    </cfRule>
  </conditionalFormatting>
  <conditionalFormatting sqref="G173">
    <cfRule type="cellIs" dxfId="95" priority="19" operator="greaterThanOrEqual">
      <formula>$G$175</formula>
    </cfRule>
  </conditionalFormatting>
  <conditionalFormatting sqref="G173">
    <cfRule type="cellIs" dxfId="94" priority="20" operator="between">
      <formula>$G$174</formula>
      <formula>$G$175</formula>
    </cfRule>
  </conditionalFormatting>
  <conditionalFormatting sqref="H173">
    <cfRule type="cellIs" dxfId="93" priority="21" operator="between">
      <formula>0</formula>
      <formula>$N$174</formula>
    </cfRule>
  </conditionalFormatting>
  <conditionalFormatting sqref="H173">
    <cfRule type="cellIs" dxfId="92" priority="22" operator="lessThan">
      <formula>0</formula>
    </cfRule>
  </conditionalFormatting>
  <conditionalFormatting sqref="H173">
    <cfRule type="cellIs" dxfId="91" priority="23" operator="greaterThanOrEqual">
      <formula>$H$175</formula>
    </cfRule>
  </conditionalFormatting>
  <conditionalFormatting sqref="H173">
    <cfRule type="cellIs" dxfId="90" priority="24" operator="between">
      <formula>$H$174</formula>
      <formula>$H$175</formula>
    </cfRule>
  </conditionalFormatting>
  <conditionalFormatting sqref="I173">
    <cfRule type="cellIs" dxfId="89" priority="25" operator="between">
      <formula>0</formula>
      <formula>$N$174</formula>
    </cfRule>
  </conditionalFormatting>
  <conditionalFormatting sqref="I173">
    <cfRule type="cellIs" dxfId="88" priority="26" operator="lessThan">
      <formula>0</formula>
    </cfRule>
  </conditionalFormatting>
  <conditionalFormatting sqref="I173">
    <cfRule type="cellIs" dxfId="87" priority="27" operator="greaterThanOrEqual">
      <formula>$I$175</formula>
    </cfRule>
  </conditionalFormatting>
  <conditionalFormatting sqref="I173">
    <cfRule type="cellIs" dxfId="86" priority="28" operator="between">
      <formula>$I$174</formula>
      <formula>$I$175</formula>
    </cfRule>
  </conditionalFormatting>
  <conditionalFormatting sqref="J173">
    <cfRule type="cellIs" dxfId="85" priority="29" operator="between">
      <formula>0</formula>
      <formula>$N$174</formula>
    </cfRule>
  </conditionalFormatting>
  <conditionalFormatting sqref="J173">
    <cfRule type="cellIs" dxfId="84" priority="30" operator="lessThan">
      <formula>0</formula>
    </cfRule>
  </conditionalFormatting>
  <conditionalFormatting sqref="J173">
    <cfRule type="cellIs" dxfId="83" priority="31" operator="greaterThanOrEqual">
      <formula>$J$175</formula>
    </cfRule>
  </conditionalFormatting>
  <conditionalFormatting sqref="J173">
    <cfRule type="cellIs" dxfId="82" priority="32" operator="between">
      <formula>$J$174</formula>
      <formula>$J$175</formula>
    </cfRule>
  </conditionalFormatting>
  <conditionalFormatting sqref="K173">
    <cfRule type="cellIs" dxfId="81" priority="33" operator="between">
      <formula>0</formula>
      <formula>$N$174</formula>
    </cfRule>
  </conditionalFormatting>
  <conditionalFormatting sqref="K173">
    <cfRule type="cellIs" dxfId="80" priority="34" operator="lessThan">
      <formula>0</formula>
    </cfRule>
  </conditionalFormatting>
  <conditionalFormatting sqref="K173">
    <cfRule type="cellIs" dxfId="79" priority="35" operator="greaterThanOrEqual">
      <formula>$K$175</formula>
    </cfRule>
  </conditionalFormatting>
  <conditionalFormatting sqref="K173">
    <cfRule type="cellIs" dxfId="78" priority="36" operator="between">
      <formula>$K$174</formula>
      <formula>$K$175</formula>
    </cfRule>
  </conditionalFormatting>
  <conditionalFormatting sqref="L173">
    <cfRule type="cellIs" dxfId="77" priority="37" operator="between">
      <formula>0</formula>
      <formula>$N$174</formula>
    </cfRule>
  </conditionalFormatting>
  <conditionalFormatting sqref="L173">
    <cfRule type="cellIs" dxfId="76" priority="38" operator="lessThan">
      <formula>0</formula>
    </cfRule>
  </conditionalFormatting>
  <conditionalFormatting sqref="L173">
    <cfRule type="cellIs" dxfId="75" priority="39" operator="greaterThanOrEqual">
      <formula>$L$175</formula>
    </cfRule>
  </conditionalFormatting>
  <conditionalFormatting sqref="L173">
    <cfRule type="cellIs" dxfId="74" priority="40" operator="between">
      <formula>$L$174</formula>
      <formula>$L$175</formula>
    </cfRule>
  </conditionalFormatting>
  <conditionalFormatting sqref="M173">
    <cfRule type="cellIs" dxfId="73" priority="41" operator="between">
      <formula>0</formula>
      <formula>$N$174</formula>
    </cfRule>
  </conditionalFormatting>
  <conditionalFormatting sqref="M173">
    <cfRule type="cellIs" dxfId="72" priority="42" operator="lessThan">
      <formula>0</formula>
    </cfRule>
  </conditionalFormatting>
  <conditionalFormatting sqref="M173">
    <cfRule type="cellIs" dxfId="71" priority="43" operator="greaterThanOrEqual">
      <formula>$M$175</formula>
    </cfRule>
  </conditionalFormatting>
  <conditionalFormatting sqref="M173">
    <cfRule type="cellIs" dxfId="70" priority="44" operator="between">
      <formula>$M$174</formula>
      <formula>$M$175</formula>
    </cfRule>
  </conditionalFormatting>
  <conditionalFormatting sqref="N173">
    <cfRule type="cellIs" dxfId="69" priority="45" operator="between">
      <formula>0</formula>
      <formula>$N$174</formula>
    </cfRule>
  </conditionalFormatting>
  <conditionalFormatting sqref="N173">
    <cfRule type="cellIs" dxfId="68" priority="46" operator="lessThan">
      <formula>0</formula>
    </cfRule>
  </conditionalFormatting>
  <conditionalFormatting sqref="N173">
    <cfRule type="cellIs" dxfId="67" priority="47" operator="greaterThanOrEqual">
      <formula>$N$175</formula>
    </cfRule>
  </conditionalFormatting>
  <conditionalFormatting sqref="N173">
    <cfRule type="cellIs" dxfId="66" priority="48" operator="between">
      <formula>$N$174</formula>
      <formula>$N$175</formula>
    </cfRule>
  </conditionalFormatting>
  <conditionalFormatting sqref="O173">
    <cfRule type="cellIs" dxfId="65" priority="49" operator="between">
      <formula>0</formula>
      <formula>$N$174</formula>
    </cfRule>
  </conditionalFormatting>
  <conditionalFormatting sqref="O173">
    <cfRule type="cellIs" dxfId="64" priority="50" operator="lessThan">
      <formula>0</formula>
    </cfRule>
  </conditionalFormatting>
  <conditionalFormatting sqref="O173">
    <cfRule type="cellIs" dxfId="63" priority="51" operator="greaterThanOrEqual">
      <formula>$O$175</formula>
    </cfRule>
  </conditionalFormatting>
  <conditionalFormatting sqref="O173">
    <cfRule type="cellIs" dxfId="62" priority="52" operator="between">
      <formula>$O$174</formula>
      <formula>$O$175</formula>
    </cfRule>
  </conditionalFormatting>
  <conditionalFormatting sqref="C210">
    <cfRule type="cellIs" dxfId="61" priority="53" operator="greaterThan">
      <formula>$C$173</formula>
    </cfRule>
  </conditionalFormatting>
  <conditionalFormatting sqref="D210">
    <cfRule type="cellIs" dxfId="60" priority="54" operator="greaterThan">
      <formula>$D$173</formula>
    </cfRule>
  </conditionalFormatting>
  <conditionalFormatting sqref="E210">
    <cfRule type="cellIs" dxfId="59" priority="55" operator="greaterThan">
      <formula>$E$173</formula>
    </cfRule>
  </conditionalFormatting>
  <conditionalFormatting sqref="F210">
    <cfRule type="cellIs" dxfId="58" priority="56" operator="greaterThan">
      <formula>$F$173</formula>
    </cfRule>
  </conditionalFormatting>
  <conditionalFormatting sqref="G210">
    <cfRule type="cellIs" dxfId="57" priority="57" operator="greaterThan">
      <formula>$G$173</formula>
    </cfRule>
  </conditionalFormatting>
  <conditionalFormatting sqref="H210">
    <cfRule type="cellIs" dxfId="56" priority="58" operator="greaterThan">
      <formula>$H$173</formula>
    </cfRule>
  </conditionalFormatting>
  <conditionalFormatting sqref="I210">
    <cfRule type="cellIs" dxfId="55" priority="59" operator="greaterThan">
      <formula>$I$173</formula>
    </cfRule>
  </conditionalFormatting>
  <conditionalFormatting sqref="J210">
    <cfRule type="cellIs" dxfId="54" priority="60" operator="greaterThan">
      <formula>$J$173</formula>
    </cfRule>
  </conditionalFormatting>
  <conditionalFormatting sqref="K210">
    <cfRule type="cellIs" dxfId="53" priority="61" operator="greaterThan">
      <formula>$K$173</formula>
    </cfRule>
  </conditionalFormatting>
  <conditionalFormatting sqref="L210">
    <cfRule type="cellIs" dxfId="52" priority="62" operator="greaterThan">
      <formula>$L$173</formula>
    </cfRule>
  </conditionalFormatting>
  <conditionalFormatting sqref="M210">
    <cfRule type="cellIs" dxfId="51" priority="63" operator="greaterThan">
      <formula>$M$173</formula>
    </cfRule>
  </conditionalFormatting>
  <conditionalFormatting sqref="N210">
    <cfRule type="cellIs" dxfId="50" priority="64" operator="greaterThan">
      <formula>$N$173</formula>
    </cfRule>
  </conditionalFormatting>
  <pageMargins left="0.51180555555555496" right="0.51180555555555496" top="0.78749999999999998" bottom="0.78749999999999998" header="0" footer="0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AC1000"/>
  <sheetViews>
    <sheetView showGridLines="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F4" sqref="F4:AC4"/>
    </sheetView>
  </sheetViews>
  <sheetFormatPr defaultColWidth="14.42578125" defaultRowHeight="15" customHeight="1"/>
  <cols>
    <col min="1" max="1" width="3.7109375" customWidth="1"/>
    <col min="2" max="2" width="18.42578125" customWidth="1"/>
    <col min="4" max="4" width="19.5703125" customWidth="1"/>
    <col min="6" max="6" width="18.7109375" customWidth="1"/>
    <col min="7" max="7" width="11.5703125" customWidth="1"/>
    <col min="8" max="8" width="18.7109375" customWidth="1"/>
    <col min="9" max="9" width="13.28515625" customWidth="1"/>
    <col min="10" max="10" width="18.7109375" customWidth="1"/>
    <col min="11" max="11" width="13.28515625" customWidth="1"/>
    <col min="12" max="12" width="18.7109375" customWidth="1"/>
    <col min="13" max="13" width="11.5703125" customWidth="1"/>
    <col min="14" max="14" width="18.7109375" customWidth="1"/>
    <col min="15" max="15" width="13.28515625" customWidth="1"/>
    <col min="16" max="16" width="18.7109375" customWidth="1"/>
    <col min="17" max="17" width="9.5703125" customWidth="1"/>
    <col min="18" max="18" width="18.7109375" customWidth="1"/>
    <col min="19" max="19" width="9.5703125" customWidth="1"/>
    <col min="20" max="20" width="18.7109375" customWidth="1"/>
    <col min="21" max="21" width="13.28515625" customWidth="1"/>
    <col min="22" max="22" width="18.7109375" customWidth="1"/>
    <col min="23" max="23" width="11.5703125" customWidth="1"/>
    <col min="24" max="24" width="18.7109375" customWidth="1"/>
    <col min="25" max="25" width="13.28515625" customWidth="1"/>
    <col min="26" max="26" width="18.7109375" customWidth="1"/>
    <col min="27" max="27" width="13.28515625" customWidth="1"/>
    <col min="28" max="28" width="18.7109375" customWidth="1"/>
    <col min="29" max="29" width="13.28515625" customWidth="1"/>
  </cols>
  <sheetData>
    <row r="1" spans="2:29">
      <c r="F1" s="27"/>
      <c r="G1" s="27"/>
    </row>
    <row r="2" spans="2:29">
      <c r="F2" s="27"/>
      <c r="G2" s="27"/>
    </row>
    <row r="3" spans="2:29">
      <c r="F3" s="27"/>
      <c r="G3" s="27"/>
    </row>
    <row r="4" spans="2:29">
      <c r="B4" s="801" t="s">
        <v>334</v>
      </c>
      <c r="C4" s="801" t="s">
        <v>335</v>
      </c>
      <c r="D4" s="801" t="s">
        <v>336</v>
      </c>
      <c r="E4" s="801" t="s">
        <v>337</v>
      </c>
      <c r="F4" s="802" t="s">
        <v>338</v>
      </c>
      <c r="G4" s="676"/>
      <c r="H4" s="676"/>
      <c r="I4" s="676"/>
      <c r="J4" s="676"/>
      <c r="K4" s="676"/>
      <c r="L4" s="676"/>
      <c r="M4" s="676"/>
      <c r="N4" s="676"/>
      <c r="O4" s="676"/>
      <c r="P4" s="676"/>
      <c r="Q4" s="676"/>
      <c r="R4" s="676"/>
      <c r="S4" s="676"/>
      <c r="T4" s="676"/>
      <c r="U4" s="676"/>
      <c r="V4" s="676"/>
      <c r="W4" s="676"/>
      <c r="X4" s="676"/>
      <c r="Y4" s="676"/>
      <c r="Z4" s="676"/>
      <c r="AA4" s="676"/>
      <c r="AB4" s="676"/>
      <c r="AC4" s="675"/>
    </row>
    <row r="5" spans="2:29">
      <c r="B5" s="689"/>
      <c r="C5" s="689"/>
      <c r="D5" s="689"/>
      <c r="E5" s="689"/>
      <c r="F5" s="803" t="s">
        <v>8</v>
      </c>
      <c r="G5" s="793"/>
      <c r="H5" s="800" t="s">
        <v>9</v>
      </c>
      <c r="I5" s="793"/>
      <c r="J5" s="800" t="s">
        <v>10</v>
      </c>
      <c r="K5" s="793"/>
      <c r="L5" s="800" t="s">
        <v>11</v>
      </c>
      <c r="M5" s="793"/>
      <c r="N5" s="800" t="s">
        <v>12</v>
      </c>
      <c r="O5" s="793"/>
      <c r="P5" s="800" t="s">
        <v>13</v>
      </c>
      <c r="Q5" s="793"/>
      <c r="R5" s="800" t="s">
        <v>14</v>
      </c>
      <c r="S5" s="793"/>
      <c r="T5" s="800" t="s">
        <v>15</v>
      </c>
      <c r="U5" s="793"/>
      <c r="V5" s="800" t="s">
        <v>16</v>
      </c>
      <c r="W5" s="793"/>
      <c r="X5" s="800" t="s">
        <v>17</v>
      </c>
      <c r="Y5" s="793"/>
      <c r="Z5" s="800" t="s">
        <v>18</v>
      </c>
      <c r="AA5" s="793"/>
      <c r="AB5" s="800" t="s">
        <v>19</v>
      </c>
      <c r="AC5" s="793"/>
    </row>
    <row r="6" spans="2:29">
      <c r="B6" s="690"/>
      <c r="C6" s="690"/>
      <c r="D6" s="690"/>
      <c r="E6" s="690"/>
      <c r="F6" s="611" t="s">
        <v>339</v>
      </c>
      <c r="G6" s="612" t="s">
        <v>340</v>
      </c>
      <c r="H6" s="611" t="s">
        <v>339</v>
      </c>
      <c r="I6" s="612" t="s">
        <v>340</v>
      </c>
      <c r="J6" s="611" t="s">
        <v>339</v>
      </c>
      <c r="K6" s="612" t="s">
        <v>340</v>
      </c>
      <c r="L6" s="611" t="s">
        <v>339</v>
      </c>
      <c r="M6" s="612" t="s">
        <v>340</v>
      </c>
      <c r="N6" s="611" t="s">
        <v>339</v>
      </c>
      <c r="O6" s="612" t="s">
        <v>340</v>
      </c>
      <c r="P6" s="611" t="s">
        <v>339</v>
      </c>
      <c r="Q6" s="612" t="s">
        <v>340</v>
      </c>
      <c r="R6" s="611" t="s">
        <v>339</v>
      </c>
      <c r="S6" s="612" t="s">
        <v>340</v>
      </c>
      <c r="T6" s="611" t="s">
        <v>339</v>
      </c>
      <c r="U6" s="612" t="s">
        <v>340</v>
      </c>
      <c r="V6" s="611" t="s">
        <v>339</v>
      </c>
      <c r="W6" s="612" t="s">
        <v>340</v>
      </c>
      <c r="X6" s="611" t="s">
        <v>339</v>
      </c>
      <c r="Y6" s="612" t="s">
        <v>340</v>
      </c>
      <c r="Z6" s="611" t="s">
        <v>339</v>
      </c>
      <c r="AA6" s="612" t="s">
        <v>340</v>
      </c>
      <c r="AB6" s="611" t="s">
        <v>339</v>
      </c>
      <c r="AC6" s="612" t="s">
        <v>340</v>
      </c>
    </row>
    <row r="7" spans="2:29">
      <c r="B7" s="613"/>
      <c r="C7" s="614"/>
      <c r="D7" s="615"/>
      <c r="E7" s="616">
        <f t="shared" ref="E7:E19" si="0">SUM(F7:AC7)</f>
        <v>0</v>
      </c>
      <c r="F7" s="617"/>
      <c r="G7" s="618"/>
      <c r="H7" s="535"/>
      <c r="I7" s="619"/>
      <c r="J7" s="535"/>
      <c r="K7" s="619"/>
      <c r="L7" s="535"/>
      <c r="M7" s="619"/>
      <c r="N7" s="535"/>
      <c r="O7" s="619"/>
      <c r="P7" s="535"/>
      <c r="Q7" s="619"/>
      <c r="R7" s="535"/>
      <c r="S7" s="619"/>
      <c r="T7" s="535"/>
      <c r="U7" s="619"/>
      <c r="V7" s="535"/>
      <c r="W7" s="619"/>
      <c r="X7" s="535"/>
      <c r="Y7" s="619"/>
      <c r="Z7" s="535"/>
      <c r="AA7" s="619"/>
      <c r="AB7" s="444"/>
      <c r="AC7" s="620"/>
    </row>
    <row r="8" spans="2:29">
      <c r="B8" s="621"/>
      <c r="C8" s="622"/>
      <c r="D8" s="623"/>
      <c r="E8" s="616">
        <f t="shared" si="0"/>
        <v>0</v>
      </c>
      <c r="F8" s="617"/>
      <c r="G8" s="618"/>
      <c r="H8" s="535"/>
      <c r="I8" s="619"/>
      <c r="J8" s="535"/>
      <c r="K8" s="619"/>
      <c r="L8" s="535"/>
      <c r="M8" s="619"/>
      <c r="N8" s="535"/>
      <c r="O8" s="619"/>
      <c r="P8" s="535"/>
      <c r="Q8" s="619"/>
      <c r="R8" s="535"/>
      <c r="S8" s="619"/>
      <c r="T8" s="535"/>
      <c r="U8" s="619"/>
      <c r="V8" s="535"/>
      <c r="W8" s="619"/>
      <c r="X8" s="535"/>
      <c r="Y8" s="619"/>
      <c r="Z8" s="535"/>
      <c r="AA8" s="619"/>
      <c r="AB8" s="535"/>
      <c r="AC8" s="619"/>
    </row>
    <row r="9" spans="2:29">
      <c r="B9" s="621"/>
      <c r="C9" s="624"/>
      <c r="D9" s="625"/>
      <c r="E9" s="616">
        <f t="shared" si="0"/>
        <v>0</v>
      </c>
      <c r="F9" s="626"/>
      <c r="G9" s="627"/>
      <c r="H9" s="451"/>
      <c r="I9" s="459"/>
      <c r="J9" s="451"/>
      <c r="K9" s="459"/>
      <c r="L9" s="451"/>
      <c r="M9" s="459"/>
      <c r="N9" s="451"/>
      <c r="O9" s="459"/>
      <c r="P9" s="451"/>
      <c r="Q9" s="459"/>
      <c r="R9" s="451"/>
      <c r="S9" s="459"/>
      <c r="T9" s="451"/>
      <c r="U9" s="459"/>
      <c r="V9" s="451"/>
      <c r="W9" s="459"/>
      <c r="X9" s="451"/>
      <c r="Y9" s="459"/>
      <c r="Z9" s="451"/>
      <c r="AA9" s="459"/>
      <c r="AB9" s="451"/>
      <c r="AC9" s="459"/>
    </row>
    <row r="10" spans="2:29">
      <c r="B10" s="621"/>
      <c r="C10" s="624"/>
      <c r="D10" s="625"/>
      <c r="E10" s="616">
        <f t="shared" si="0"/>
        <v>0</v>
      </c>
      <c r="F10" s="626"/>
      <c r="G10" s="627"/>
      <c r="H10" s="451"/>
      <c r="I10" s="459"/>
      <c r="J10" s="451"/>
      <c r="K10" s="459"/>
      <c r="L10" s="451"/>
      <c r="M10" s="459"/>
      <c r="N10" s="451"/>
      <c r="O10" s="459"/>
      <c r="P10" s="451"/>
      <c r="Q10" s="459"/>
      <c r="R10" s="451"/>
      <c r="S10" s="459"/>
      <c r="T10" s="451"/>
      <c r="U10" s="459"/>
      <c r="V10" s="451"/>
      <c r="W10" s="459"/>
      <c r="X10" s="451"/>
      <c r="Y10" s="459"/>
      <c r="Z10" s="451"/>
      <c r="AA10" s="459"/>
      <c r="AB10" s="451"/>
      <c r="AC10" s="459"/>
    </row>
    <row r="11" spans="2:29">
      <c r="B11" s="621"/>
      <c r="C11" s="628"/>
      <c r="D11" s="625"/>
      <c r="E11" s="616">
        <f t="shared" si="0"/>
        <v>0</v>
      </c>
      <c r="F11" s="626"/>
      <c r="G11" s="627"/>
      <c r="H11" s="451"/>
      <c r="I11" s="459"/>
      <c r="J11" s="451"/>
      <c r="K11" s="459"/>
      <c r="L11" s="451"/>
      <c r="M11" s="459"/>
      <c r="N11" s="451"/>
      <c r="O11" s="459"/>
      <c r="P11" s="451"/>
      <c r="Q11" s="459"/>
      <c r="R11" s="451"/>
      <c r="S11" s="459"/>
      <c r="T11" s="451"/>
      <c r="U11" s="459"/>
      <c r="V11" s="451"/>
      <c r="W11" s="459"/>
      <c r="X11" s="451"/>
      <c r="Y11" s="459"/>
      <c r="Z11" s="451"/>
      <c r="AA11" s="459"/>
      <c r="AB11" s="451"/>
      <c r="AC11" s="459"/>
    </row>
    <row r="12" spans="2:29">
      <c r="B12" s="621"/>
      <c r="C12" s="629"/>
      <c r="D12" s="625"/>
      <c r="E12" s="616">
        <f t="shared" si="0"/>
        <v>0</v>
      </c>
      <c r="F12" s="626"/>
      <c r="G12" s="627"/>
      <c r="H12" s="451"/>
      <c r="I12" s="459"/>
      <c r="J12" s="451"/>
      <c r="K12" s="459"/>
      <c r="L12" s="451"/>
      <c r="M12" s="459"/>
      <c r="N12" s="451"/>
      <c r="O12" s="459"/>
      <c r="P12" s="451"/>
      <c r="Q12" s="459"/>
      <c r="R12" s="451"/>
      <c r="S12" s="459"/>
      <c r="T12" s="451"/>
      <c r="U12" s="459"/>
      <c r="V12" s="451"/>
      <c r="W12" s="459"/>
      <c r="X12" s="451"/>
      <c r="Y12" s="459"/>
      <c r="Z12" s="451"/>
      <c r="AA12" s="459"/>
      <c r="AB12" s="451"/>
      <c r="AC12" s="459"/>
    </row>
    <row r="13" spans="2:29">
      <c r="B13" s="621"/>
      <c r="C13" s="630"/>
      <c r="D13" s="631"/>
      <c r="E13" s="616">
        <f t="shared" si="0"/>
        <v>0</v>
      </c>
      <c r="F13" s="632"/>
      <c r="G13" s="633"/>
      <c r="H13" s="464"/>
      <c r="I13" s="462"/>
      <c r="J13" s="464"/>
      <c r="K13" s="462"/>
      <c r="L13" s="464"/>
      <c r="M13" s="462"/>
      <c r="N13" s="464"/>
      <c r="O13" s="462"/>
      <c r="P13" s="464"/>
      <c r="Q13" s="462"/>
      <c r="R13" s="464"/>
      <c r="S13" s="462"/>
      <c r="T13" s="464"/>
      <c r="U13" s="462"/>
      <c r="V13" s="464"/>
      <c r="W13" s="462"/>
      <c r="X13" s="464"/>
      <c r="Y13" s="462"/>
      <c r="Z13" s="464"/>
      <c r="AA13" s="462"/>
      <c r="AB13" s="464"/>
      <c r="AC13" s="462"/>
    </row>
    <row r="14" spans="2:29">
      <c r="B14" s="621"/>
      <c r="C14" s="630"/>
      <c r="D14" s="631"/>
      <c r="E14" s="616">
        <f t="shared" si="0"/>
        <v>0</v>
      </c>
      <c r="F14" s="632"/>
      <c r="G14" s="633"/>
      <c r="H14" s="464"/>
      <c r="I14" s="462"/>
      <c r="J14" s="464"/>
      <c r="K14" s="462"/>
      <c r="L14" s="464"/>
      <c r="M14" s="462"/>
      <c r="N14" s="464"/>
      <c r="O14" s="462"/>
      <c r="P14" s="464"/>
      <c r="Q14" s="462"/>
      <c r="R14" s="464"/>
      <c r="S14" s="462"/>
      <c r="T14" s="464"/>
      <c r="U14" s="462"/>
      <c r="V14" s="464"/>
      <c r="W14" s="462"/>
      <c r="X14" s="464"/>
      <c r="Y14" s="462"/>
      <c r="Z14" s="464"/>
      <c r="AA14" s="462"/>
      <c r="AB14" s="464"/>
      <c r="AC14" s="462"/>
    </row>
    <row r="15" spans="2:29">
      <c r="B15" s="621"/>
      <c r="C15" s="630"/>
      <c r="D15" s="631"/>
      <c r="E15" s="616">
        <f t="shared" si="0"/>
        <v>0</v>
      </c>
      <c r="F15" s="632"/>
      <c r="G15" s="633"/>
      <c r="H15" s="464"/>
      <c r="I15" s="462"/>
      <c r="J15" s="464"/>
      <c r="K15" s="462"/>
      <c r="L15" s="464"/>
      <c r="M15" s="462"/>
      <c r="N15" s="464"/>
      <c r="O15" s="462"/>
      <c r="P15" s="464"/>
      <c r="Q15" s="462"/>
      <c r="R15" s="464"/>
      <c r="S15" s="462"/>
      <c r="T15" s="464"/>
      <c r="U15" s="462"/>
      <c r="V15" s="464"/>
      <c r="W15" s="462"/>
      <c r="X15" s="464"/>
      <c r="Y15" s="462"/>
      <c r="Z15" s="464"/>
      <c r="AA15" s="462"/>
      <c r="AB15" s="464"/>
      <c r="AC15" s="462"/>
    </row>
    <row r="16" spans="2:29">
      <c r="B16" s="621"/>
      <c r="C16" s="630"/>
      <c r="D16" s="631"/>
      <c r="E16" s="616">
        <f t="shared" si="0"/>
        <v>0</v>
      </c>
      <c r="F16" s="632"/>
      <c r="G16" s="633"/>
      <c r="H16" s="464"/>
      <c r="I16" s="462"/>
      <c r="J16" s="464"/>
      <c r="K16" s="462"/>
      <c r="L16" s="464"/>
      <c r="M16" s="462"/>
      <c r="N16" s="464"/>
      <c r="O16" s="462"/>
      <c r="P16" s="464"/>
      <c r="Q16" s="462"/>
      <c r="R16" s="464"/>
      <c r="S16" s="462"/>
      <c r="T16" s="464"/>
      <c r="U16" s="462"/>
      <c r="V16" s="464"/>
      <c r="W16" s="462"/>
      <c r="X16" s="464"/>
      <c r="Y16" s="462"/>
      <c r="Z16" s="464"/>
      <c r="AA16" s="462"/>
      <c r="AB16" s="464"/>
      <c r="AC16" s="462"/>
    </row>
    <row r="17" spans="2:29">
      <c r="B17" s="621"/>
      <c r="C17" s="630"/>
      <c r="D17" s="631"/>
      <c r="E17" s="616">
        <f t="shared" si="0"/>
        <v>0</v>
      </c>
      <c r="F17" s="632"/>
      <c r="G17" s="633"/>
      <c r="H17" s="464"/>
      <c r="I17" s="462"/>
      <c r="J17" s="464"/>
      <c r="K17" s="462"/>
      <c r="L17" s="464"/>
      <c r="M17" s="462"/>
      <c r="N17" s="464"/>
      <c r="O17" s="462"/>
      <c r="P17" s="464"/>
      <c r="Q17" s="462"/>
      <c r="R17" s="464"/>
      <c r="S17" s="462"/>
      <c r="T17" s="464"/>
      <c r="U17" s="462"/>
      <c r="V17" s="464"/>
      <c r="W17" s="462"/>
      <c r="X17" s="464"/>
      <c r="Y17" s="462"/>
      <c r="Z17" s="464"/>
      <c r="AA17" s="462"/>
      <c r="AB17" s="464"/>
      <c r="AC17" s="462"/>
    </row>
    <row r="18" spans="2:29">
      <c r="B18" s="634"/>
      <c r="C18" s="635"/>
      <c r="D18" s="636"/>
      <c r="E18" s="637">
        <f t="shared" si="0"/>
        <v>0</v>
      </c>
      <c r="F18" s="632"/>
      <c r="G18" s="633"/>
      <c r="H18" s="481"/>
      <c r="I18" s="638"/>
      <c r="J18" s="481"/>
      <c r="K18" s="638"/>
      <c r="L18" s="481"/>
      <c r="M18" s="638"/>
      <c r="N18" s="481"/>
      <c r="O18" s="638"/>
      <c r="P18" s="481"/>
      <c r="Q18" s="638"/>
      <c r="R18" s="481"/>
      <c r="S18" s="638"/>
      <c r="T18" s="481"/>
      <c r="U18" s="638"/>
      <c r="V18" s="481"/>
      <c r="W18" s="638"/>
      <c r="X18" s="481"/>
      <c r="Y18" s="638"/>
      <c r="Z18" s="481"/>
      <c r="AA18" s="638"/>
      <c r="AB18" s="481"/>
      <c r="AC18" s="638"/>
    </row>
    <row r="19" spans="2:29">
      <c r="B19" s="639" t="s">
        <v>26</v>
      </c>
      <c r="C19" s="640">
        <f>SUM(C7:C18)</f>
        <v>0</v>
      </c>
      <c r="D19" s="639"/>
      <c r="E19" s="641">
        <f t="shared" si="0"/>
        <v>0</v>
      </c>
      <c r="F19" s="642">
        <f t="shared" ref="F19:AC19" si="1">SUM(F7:F18)</f>
        <v>0</v>
      </c>
      <c r="G19" s="643">
        <f t="shared" si="1"/>
        <v>0</v>
      </c>
      <c r="H19" s="642">
        <f t="shared" si="1"/>
        <v>0</v>
      </c>
      <c r="I19" s="643">
        <f t="shared" si="1"/>
        <v>0</v>
      </c>
      <c r="J19" s="642">
        <f t="shared" si="1"/>
        <v>0</v>
      </c>
      <c r="K19" s="643">
        <f t="shared" si="1"/>
        <v>0</v>
      </c>
      <c r="L19" s="642">
        <f t="shared" si="1"/>
        <v>0</v>
      </c>
      <c r="M19" s="643">
        <f t="shared" si="1"/>
        <v>0</v>
      </c>
      <c r="N19" s="642">
        <f t="shared" si="1"/>
        <v>0</v>
      </c>
      <c r="O19" s="643">
        <f t="shared" si="1"/>
        <v>0</v>
      </c>
      <c r="P19" s="642">
        <f t="shared" si="1"/>
        <v>0</v>
      </c>
      <c r="Q19" s="643">
        <f t="shared" si="1"/>
        <v>0</v>
      </c>
      <c r="R19" s="642">
        <f t="shared" si="1"/>
        <v>0</v>
      </c>
      <c r="S19" s="643">
        <f t="shared" si="1"/>
        <v>0</v>
      </c>
      <c r="T19" s="642">
        <f t="shared" si="1"/>
        <v>0</v>
      </c>
      <c r="U19" s="643">
        <f t="shared" si="1"/>
        <v>0</v>
      </c>
      <c r="V19" s="642">
        <f t="shared" si="1"/>
        <v>0</v>
      </c>
      <c r="W19" s="643">
        <f t="shared" si="1"/>
        <v>0</v>
      </c>
      <c r="X19" s="642">
        <f t="shared" si="1"/>
        <v>0</v>
      </c>
      <c r="Y19" s="643">
        <f t="shared" si="1"/>
        <v>0</v>
      </c>
      <c r="Z19" s="642">
        <f t="shared" si="1"/>
        <v>0</v>
      </c>
      <c r="AA19" s="643">
        <f t="shared" si="1"/>
        <v>0</v>
      </c>
      <c r="AB19" s="642">
        <f t="shared" si="1"/>
        <v>0</v>
      </c>
      <c r="AC19" s="643">
        <f t="shared" si="1"/>
        <v>0</v>
      </c>
    </row>
    <row r="20" spans="2:29">
      <c r="F20" s="27"/>
      <c r="G20" s="27"/>
    </row>
    <row r="21" spans="2:29" ht="15.75" customHeight="1">
      <c r="F21" s="27"/>
      <c r="G21" s="27"/>
    </row>
    <row r="22" spans="2:29" ht="15.75" customHeight="1">
      <c r="F22" s="27"/>
      <c r="G22" s="27"/>
    </row>
    <row r="23" spans="2:29" ht="15.75" customHeight="1">
      <c r="F23" s="27"/>
      <c r="G23" s="27"/>
    </row>
    <row r="24" spans="2:29" ht="15.75" customHeight="1">
      <c r="F24" s="27"/>
      <c r="G24" s="27"/>
    </row>
    <row r="25" spans="2:29" ht="15.75" customHeight="1">
      <c r="F25" s="27"/>
      <c r="G25" s="27"/>
    </row>
    <row r="26" spans="2:29" ht="15.75" customHeight="1">
      <c r="F26" s="27"/>
      <c r="G26" s="27"/>
    </row>
    <row r="27" spans="2:29" ht="15.75" customHeight="1">
      <c r="F27" s="27"/>
      <c r="G27" s="27"/>
    </row>
    <row r="28" spans="2:29" ht="15.75" customHeight="1">
      <c r="F28" s="27"/>
      <c r="G28" s="27"/>
    </row>
    <row r="29" spans="2:29" ht="15.75" customHeight="1">
      <c r="F29" s="27"/>
      <c r="G29" s="27"/>
    </row>
    <row r="30" spans="2:29" ht="15.75" customHeight="1">
      <c r="F30" s="27"/>
      <c r="G30" s="27"/>
    </row>
    <row r="31" spans="2:29" ht="15.75" customHeight="1">
      <c r="F31" s="27"/>
      <c r="G31" s="27"/>
    </row>
    <row r="32" spans="2:29" ht="15.75" customHeight="1">
      <c r="F32" s="27"/>
      <c r="G32" s="27"/>
    </row>
    <row r="33" spans="6:7" ht="15.75" customHeight="1">
      <c r="F33" s="27"/>
      <c r="G33" s="27"/>
    </row>
    <row r="34" spans="6:7" ht="15.75" customHeight="1">
      <c r="F34" s="27"/>
      <c r="G34" s="27"/>
    </row>
    <row r="35" spans="6:7" ht="15.75" customHeight="1">
      <c r="F35" s="27"/>
      <c r="G35" s="27"/>
    </row>
    <row r="36" spans="6:7" ht="15.75" customHeight="1">
      <c r="F36" s="27"/>
      <c r="G36" s="27"/>
    </row>
    <row r="37" spans="6:7" ht="15.75" customHeight="1">
      <c r="F37" s="27"/>
      <c r="G37" s="27"/>
    </row>
    <row r="38" spans="6:7" ht="15.75" customHeight="1">
      <c r="F38" s="27"/>
      <c r="G38" s="27"/>
    </row>
    <row r="39" spans="6:7" ht="15.75" customHeight="1">
      <c r="F39" s="27"/>
      <c r="G39" s="27"/>
    </row>
    <row r="40" spans="6:7" ht="15.75" customHeight="1">
      <c r="F40" s="27"/>
      <c r="G40" s="27"/>
    </row>
    <row r="41" spans="6:7" ht="15.75" customHeight="1">
      <c r="F41" s="27"/>
      <c r="G41" s="27"/>
    </row>
    <row r="42" spans="6:7" ht="15.75" customHeight="1">
      <c r="F42" s="27"/>
      <c r="G42" s="27"/>
    </row>
    <row r="43" spans="6:7" ht="15.75" customHeight="1">
      <c r="F43" s="27"/>
      <c r="G43" s="27"/>
    </row>
    <row r="44" spans="6:7" ht="15.75" customHeight="1">
      <c r="F44" s="27"/>
      <c r="G44" s="27"/>
    </row>
    <row r="45" spans="6:7" ht="15.75" customHeight="1">
      <c r="F45" s="27"/>
      <c r="G45" s="27"/>
    </row>
    <row r="46" spans="6:7" ht="15.75" customHeight="1">
      <c r="F46" s="27"/>
      <c r="G46" s="27"/>
    </row>
    <row r="47" spans="6:7" ht="15.75" customHeight="1">
      <c r="F47" s="27"/>
      <c r="G47" s="27"/>
    </row>
    <row r="48" spans="6:7" ht="15.75" customHeight="1">
      <c r="F48" s="27"/>
      <c r="G48" s="27"/>
    </row>
    <row r="49" spans="6:7" ht="15.75" customHeight="1">
      <c r="F49" s="27"/>
      <c r="G49" s="27"/>
    </row>
    <row r="50" spans="6:7" ht="15.75" customHeight="1">
      <c r="F50" s="27"/>
      <c r="G50" s="27"/>
    </row>
    <row r="51" spans="6:7" ht="15.75" customHeight="1">
      <c r="F51" s="27"/>
      <c r="G51" s="27"/>
    </row>
    <row r="52" spans="6:7" ht="15.75" customHeight="1">
      <c r="F52" s="27"/>
      <c r="G52" s="27"/>
    </row>
    <row r="53" spans="6:7" ht="15.75" customHeight="1">
      <c r="F53" s="27"/>
      <c r="G53" s="27"/>
    </row>
    <row r="54" spans="6:7" ht="15.75" customHeight="1">
      <c r="F54" s="27"/>
      <c r="G54" s="27"/>
    </row>
    <row r="55" spans="6:7" ht="15.75" customHeight="1">
      <c r="F55" s="27"/>
      <c r="G55" s="27"/>
    </row>
    <row r="56" spans="6:7" ht="15.75" customHeight="1">
      <c r="F56" s="27"/>
      <c r="G56" s="27"/>
    </row>
    <row r="57" spans="6:7" ht="15.75" customHeight="1">
      <c r="F57" s="27"/>
      <c r="G57" s="27"/>
    </row>
    <row r="58" spans="6:7" ht="15.75" customHeight="1">
      <c r="F58" s="27"/>
      <c r="G58" s="27"/>
    </row>
    <row r="59" spans="6:7" ht="15.75" customHeight="1">
      <c r="F59" s="27"/>
      <c r="G59" s="27"/>
    </row>
    <row r="60" spans="6:7" ht="15.75" customHeight="1">
      <c r="F60" s="27"/>
      <c r="G60" s="27"/>
    </row>
    <row r="61" spans="6:7" ht="15.75" customHeight="1">
      <c r="F61" s="27"/>
      <c r="G61" s="27"/>
    </row>
    <row r="62" spans="6:7" ht="15.75" customHeight="1">
      <c r="F62" s="27"/>
      <c r="G62" s="27"/>
    </row>
    <row r="63" spans="6:7" ht="15.75" customHeight="1">
      <c r="F63" s="27"/>
      <c r="G63" s="27"/>
    </row>
    <row r="64" spans="6:7" ht="15.75" customHeight="1">
      <c r="F64" s="27"/>
      <c r="G64" s="27"/>
    </row>
    <row r="65" spans="6:7" ht="15.75" customHeight="1">
      <c r="F65" s="27"/>
      <c r="G65" s="27"/>
    </row>
    <row r="66" spans="6:7" ht="15.75" customHeight="1">
      <c r="F66" s="27"/>
      <c r="G66" s="27"/>
    </row>
    <row r="67" spans="6:7" ht="15.75" customHeight="1">
      <c r="F67" s="27"/>
      <c r="G67" s="27"/>
    </row>
    <row r="68" spans="6:7" ht="15.75" customHeight="1">
      <c r="F68" s="27"/>
      <c r="G68" s="27"/>
    </row>
    <row r="69" spans="6:7" ht="15.75" customHeight="1">
      <c r="F69" s="27"/>
      <c r="G69" s="27"/>
    </row>
    <row r="70" spans="6:7" ht="15.75" customHeight="1">
      <c r="F70" s="27"/>
      <c r="G70" s="27"/>
    </row>
    <row r="71" spans="6:7" ht="15.75" customHeight="1">
      <c r="F71" s="27"/>
      <c r="G71" s="27"/>
    </row>
    <row r="72" spans="6:7" ht="15.75" customHeight="1">
      <c r="F72" s="27"/>
      <c r="G72" s="27"/>
    </row>
    <row r="73" spans="6:7" ht="15.75" customHeight="1">
      <c r="F73" s="27"/>
      <c r="G73" s="27"/>
    </row>
    <row r="74" spans="6:7" ht="15.75" customHeight="1">
      <c r="F74" s="27"/>
      <c r="G74" s="27"/>
    </row>
    <row r="75" spans="6:7" ht="15.75" customHeight="1">
      <c r="F75" s="27"/>
      <c r="G75" s="27"/>
    </row>
    <row r="76" spans="6:7" ht="15.75" customHeight="1">
      <c r="F76" s="27"/>
      <c r="G76" s="27"/>
    </row>
    <row r="77" spans="6:7" ht="15.75" customHeight="1">
      <c r="F77" s="27"/>
      <c r="G77" s="27"/>
    </row>
    <row r="78" spans="6:7" ht="15.75" customHeight="1">
      <c r="F78" s="27"/>
      <c r="G78" s="27"/>
    </row>
    <row r="79" spans="6:7" ht="15.75" customHeight="1">
      <c r="F79" s="27"/>
      <c r="G79" s="27"/>
    </row>
    <row r="80" spans="6:7" ht="15.75" customHeight="1">
      <c r="F80" s="27"/>
      <c r="G80" s="27"/>
    </row>
    <row r="81" spans="6:7" ht="15.75" customHeight="1">
      <c r="F81" s="27"/>
      <c r="G81" s="27"/>
    </row>
    <row r="82" spans="6:7" ht="15.75" customHeight="1">
      <c r="F82" s="27"/>
      <c r="G82" s="27"/>
    </row>
    <row r="83" spans="6:7" ht="15.75" customHeight="1">
      <c r="F83" s="27"/>
      <c r="G83" s="27"/>
    </row>
    <row r="84" spans="6:7" ht="15.75" customHeight="1">
      <c r="F84" s="27"/>
      <c r="G84" s="27"/>
    </row>
    <row r="85" spans="6:7" ht="15.75" customHeight="1">
      <c r="F85" s="27"/>
      <c r="G85" s="27"/>
    </row>
    <row r="86" spans="6:7" ht="15.75" customHeight="1">
      <c r="F86" s="27"/>
      <c r="G86" s="27"/>
    </row>
    <row r="87" spans="6:7" ht="15.75" customHeight="1">
      <c r="F87" s="27"/>
      <c r="G87" s="27"/>
    </row>
    <row r="88" spans="6:7" ht="15.75" customHeight="1">
      <c r="F88" s="27"/>
      <c r="G88" s="27"/>
    </row>
    <row r="89" spans="6:7" ht="15.75" customHeight="1">
      <c r="F89" s="27"/>
      <c r="G89" s="27"/>
    </row>
    <row r="90" spans="6:7" ht="15.75" customHeight="1">
      <c r="F90" s="27"/>
      <c r="G90" s="27"/>
    </row>
    <row r="91" spans="6:7" ht="15.75" customHeight="1">
      <c r="F91" s="27"/>
      <c r="G91" s="27"/>
    </row>
    <row r="92" spans="6:7" ht="15.75" customHeight="1">
      <c r="F92" s="27"/>
      <c r="G92" s="27"/>
    </row>
    <row r="93" spans="6:7" ht="15.75" customHeight="1">
      <c r="F93" s="27"/>
      <c r="G93" s="27"/>
    </row>
    <row r="94" spans="6:7" ht="15.75" customHeight="1">
      <c r="F94" s="27"/>
      <c r="G94" s="27"/>
    </row>
    <row r="95" spans="6:7" ht="15.75" customHeight="1">
      <c r="F95" s="27"/>
      <c r="G95" s="27"/>
    </row>
    <row r="96" spans="6:7" ht="15.75" customHeight="1">
      <c r="F96" s="27"/>
      <c r="G96" s="27"/>
    </row>
    <row r="97" spans="6:7" ht="15.75" customHeight="1">
      <c r="F97" s="27"/>
      <c r="G97" s="27"/>
    </row>
    <row r="98" spans="6:7" ht="15.75" customHeight="1">
      <c r="F98" s="27"/>
      <c r="G98" s="27"/>
    </row>
    <row r="99" spans="6:7" ht="15.75" customHeight="1">
      <c r="F99" s="27"/>
      <c r="G99" s="27"/>
    </row>
    <row r="100" spans="6:7" ht="15.75" customHeight="1">
      <c r="F100" s="27"/>
      <c r="G100" s="27"/>
    </row>
    <row r="101" spans="6:7" ht="15.75" customHeight="1">
      <c r="F101" s="27"/>
      <c r="G101" s="27"/>
    </row>
    <row r="102" spans="6:7" ht="15.75" customHeight="1">
      <c r="F102" s="27"/>
      <c r="G102" s="27"/>
    </row>
    <row r="103" spans="6:7" ht="15.75" customHeight="1">
      <c r="F103" s="27"/>
      <c r="G103" s="27"/>
    </row>
    <row r="104" spans="6:7" ht="15.75" customHeight="1">
      <c r="F104" s="27"/>
      <c r="G104" s="27"/>
    </row>
    <row r="105" spans="6:7" ht="15.75" customHeight="1">
      <c r="F105" s="27"/>
      <c r="G105" s="27"/>
    </row>
    <row r="106" spans="6:7" ht="15.75" customHeight="1">
      <c r="F106" s="27"/>
      <c r="G106" s="27"/>
    </row>
    <row r="107" spans="6:7" ht="15.75" customHeight="1">
      <c r="F107" s="27"/>
      <c r="G107" s="27"/>
    </row>
    <row r="108" spans="6:7" ht="15.75" customHeight="1">
      <c r="F108" s="27"/>
      <c r="G108" s="27"/>
    </row>
    <row r="109" spans="6:7" ht="15.75" customHeight="1">
      <c r="F109" s="27"/>
      <c r="G109" s="27"/>
    </row>
    <row r="110" spans="6:7" ht="15.75" customHeight="1">
      <c r="F110" s="27"/>
      <c r="G110" s="27"/>
    </row>
    <row r="111" spans="6:7" ht="15.75" customHeight="1">
      <c r="F111" s="27"/>
      <c r="G111" s="27"/>
    </row>
    <row r="112" spans="6:7" ht="15.75" customHeight="1">
      <c r="F112" s="27"/>
      <c r="G112" s="27"/>
    </row>
    <row r="113" spans="6:7" ht="15.75" customHeight="1">
      <c r="F113" s="27"/>
      <c r="G113" s="27"/>
    </row>
    <row r="114" spans="6:7" ht="15.75" customHeight="1">
      <c r="F114" s="27"/>
      <c r="G114" s="27"/>
    </row>
    <row r="115" spans="6:7" ht="15.75" customHeight="1">
      <c r="F115" s="27"/>
      <c r="G115" s="27"/>
    </row>
    <row r="116" spans="6:7" ht="15.75" customHeight="1">
      <c r="F116" s="27"/>
      <c r="G116" s="27"/>
    </row>
    <row r="117" spans="6:7" ht="15.75" customHeight="1">
      <c r="F117" s="27"/>
      <c r="G117" s="27"/>
    </row>
    <row r="118" spans="6:7" ht="15.75" customHeight="1">
      <c r="F118" s="27"/>
      <c r="G118" s="27"/>
    </row>
    <row r="119" spans="6:7" ht="15.75" customHeight="1">
      <c r="F119" s="27"/>
      <c r="G119" s="27"/>
    </row>
    <row r="120" spans="6:7" ht="15.75" customHeight="1">
      <c r="F120" s="27"/>
      <c r="G120" s="27"/>
    </row>
    <row r="121" spans="6:7" ht="15.75" customHeight="1">
      <c r="F121" s="27"/>
      <c r="G121" s="27"/>
    </row>
    <row r="122" spans="6:7" ht="15.75" customHeight="1">
      <c r="F122" s="27"/>
      <c r="G122" s="27"/>
    </row>
    <row r="123" spans="6:7" ht="15.75" customHeight="1">
      <c r="F123" s="27"/>
      <c r="G123" s="27"/>
    </row>
    <row r="124" spans="6:7" ht="15.75" customHeight="1">
      <c r="F124" s="27"/>
      <c r="G124" s="27"/>
    </row>
    <row r="125" spans="6:7" ht="15.75" customHeight="1">
      <c r="F125" s="27"/>
      <c r="G125" s="27"/>
    </row>
    <row r="126" spans="6:7" ht="15.75" customHeight="1">
      <c r="F126" s="27"/>
      <c r="G126" s="27"/>
    </row>
    <row r="127" spans="6:7" ht="15.75" customHeight="1">
      <c r="F127" s="27"/>
      <c r="G127" s="27"/>
    </row>
    <row r="128" spans="6:7" ht="15.75" customHeight="1">
      <c r="F128" s="27"/>
      <c r="G128" s="27"/>
    </row>
    <row r="129" spans="6:7" ht="15.75" customHeight="1">
      <c r="F129" s="27"/>
      <c r="G129" s="27"/>
    </row>
    <row r="130" spans="6:7" ht="15.75" customHeight="1">
      <c r="F130" s="27"/>
      <c r="G130" s="27"/>
    </row>
    <row r="131" spans="6:7" ht="15.75" customHeight="1">
      <c r="F131" s="27"/>
      <c r="G131" s="27"/>
    </row>
    <row r="132" spans="6:7" ht="15.75" customHeight="1">
      <c r="F132" s="27"/>
      <c r="G132" s="27"/>
    </row>
    <row r="133" spans="6:7" ht="15.75" customHeight="1">
      <c r="F133" s="27"/>
      <c r="G133" s="27"/>
    </row>
    <row r="134" spans="6:7" ht="15.75" customHeight="1">
      <c r="F134" s="27"/>
      <c r="G134" s="27"/>
    </row>
    <row r="135" spans="6:7" ht="15.75" customHeight="1">
      <c r="F135" s="27"/>
      <c r="G135" s="27"/>
    </row>
    <row r="136" spans="6:7" ht="15.75" customHeight="1">
      <c r="F136" s="27"/>
      <c r="G136" s="27"/>
    </row>
    <row r="137" spans="6:7" ht="15.75" customHeight="1">
      <c r="F137" s="27"/>
      <c r="G137" s="27"/>
    </row>
    <row r="138" spans="6:7" ht="15.75" customHeight="1">
      <c r="F138" s="27"/>
      <c r="G138" s="27"/>
    </row>
    <row r="139" spans="6:7" ht="15.75" customHeight="1">
      <c r="F139" s="27"/>
      <c r="G139" s="27"/>
    </row>
    <row r="140" spans="6:7" ht="15.75" customHeight="1">
      <c r="F140" s="27"/>
      <c r="G140" s="27"/>
    </row>
    <row r="141" spans="6:7" ht="15.75" customHeight="1">
      <c r="F141" s="27"/>
      <c r="G141" s="27"/>
    </row>
    <row r="142" spans="6:7" ht="15.75" customHeight="1">
      <c r="F142" s="27"/>
      <c r="G142" s="27"/>
    </row>
    <row r="143" spans="6:7" ht="15.75" customHeight="1">
      <c r="F143" s="27"/>
      <c r="G143" s="27"/>
    </row>
    <row r="144" spans="6:7" ht="15.75" customHeight="1">
      <c r="F144" s="27"/>
      <c r="G144" s="27"/>
    </row>
    <row r="145" spans="6:7" ht="15.75" customHeight="1">
      <c r="F145" s="27"/>
      <c r="G145" s="27"/>
    </row>
    <row r="146" spans="6:7" ht="15.75" customHeight="1">
      <c r="F146" s="27"/>
      <c r="G146" s="27"/>
    </row>
    <row r="147" spans="6:7" ht="15.75" customHeight="1">
      <c r="F147" s="27"/>
      <c r="G147" s="27"/>
    </row>
    <row r="148" spans="6:7" ht="15.75" customHeight="1">
      <c r="F148" s="27"/>
      <c r="G148" s="27"/>
    </row>
    <row r="149" spans="6:7" ht="15.75" customHeight="1">
      <c r="F149" s="27"/>
      <c r="G149" s="27"/>
    </row>
    <row r="150" spans="6:7" ht="15.75" customHeight="1">
      <c r="F150" s="27"/>
      <c r="G150" s="27"/>
    </row>
    <row r="151" spans="6:7" ht="15.75" customHeight="1">
      <c r="F151" s="27"/>
      <c r="G151" s="27"/>
    </row>
    <row r="152" spans="6:7" ht="15.75" customHeight="1">
      <c r="F152" s="27"/>
      <c r="G152" s="27"/>
    </row>
    <row r="153" spans="6:7" ht="15.75" customHeight="1">
      <c r="F153" s="27"/>
      <c r="G153" s="27"/>
    </row>
    <row r="154" spans="6:7" ht="15.75" customHeight="1">
      <c r="F154" s="27"/>
      <c r="G154" s="27"/>
    </row>
    <row r="155" spans="6:7" ht="15.75" customHeight="1">
      <c r="F155" s="27"/>
      <c r="G155" s="27"/>
    </row>
    <row r="156" spans="6:7" ht="15.75" customHeight="1">
      <c r="F156" s="27"/>
      <c r="G156" s="27"/>
    </row>
    <row r="157" spans="6:7" ht="15.75" customHeight="1">
      <c r="F157" s="27"/>
      <c r="G157" s="27"/>
    </row>
    <row r="158" spans="6:7" ht="15.75" customHeight="1">
      <c r="F158" s="27"/>
      <c r="G158" s="27"/>
    </row>
    <row r="159" spans="6:7" ht="15.75" customHeight="1">
      <c r="F159" s="27"/>
      <c r="G159" s="27"/>
    </row>
    <row r="160" spans="6:7" ht="15.75" customHeight="1">
      <c r="F160" s="27"/>
      <c r="G160" s="27"/>
    </row>
    <row r="161" spans="6:7" ht="15.75" customHeight="1">
      <c r="F161" s="27"/>
      <c r="G161" s="27"/>
    </row>
    <row r="162" spans="6:7" ht="15.75" customHeight="1">
      <c r="F162" s="27"/>
      <c r="G162" s="27"/>
    </row>
    <row r="163" spans="6:7" ht="15.75" customHeight="1">
      <c r="F163" s="27"/>
      <c r="G163" s="27"/>
    </row>
    <row r="164" spans="6:7" ht="15.75" customHeight="1">
      <c r="F164" s="27"/>
      <c r="G164" s="27"/>
    </row>
    <row r="165" spans="6:7" ht="15.75" customHeight="1">
      <c r="F165" s="27"/>
      <c r="G165" s="27"/>
    </row>
    <row r="166" spans="6:7" ht="15.75" customHeight="1">
      <c r="F166" s="27"/>
      <c r="G166" s="27"/>
    </row>
    <row r="167" spans="6:7" ht="15.75" customHeight="1">
      <c r="F167" s="27"/>
      <c r="G167" s="27"/>
    </row>
    <row r="168" spans="6:7" ht="15.75" customHeight="1">
      <c r="F168" s="27"/>
      <c r="G168" s="27"/>
    </row>
    <row r="169" spans="6:7" ht="15.75" customHeight="1">
      <c r="F169" s="27"/>
      <c r="G169" s="27"/>
    </row>
    <row r="170" spans="6:7" ht="15.75" customHeight="1">
      <c r="F170" s="27"/>
      <c r="G170" s="27"/>
    </row>
    <row r="171" spans="6:7" ht="15.75" customHeight="1">
      <c r="F171" s="27"/>
      <c r="G171" s="27"/>
    </row>
    <row r="172" spans="6:7" ht="15.75" customHeight="1">
      <c r="F172" s="27"/>
      <c r="G172" s="27"/>
    </row>
    <row r="173" spans="6:7" ht="15.75" customHeight="1">
      <c r="F173" s="27"/>
      <c r="G173" s="27"/>
    </row>
    <row r="174" spans="6:7" ht="15.75" customHeight="1">
      <c r="F174" s="27"/>
      <c r="G174" s="27"/>
    </row>
    <row r="175" spans="6:7" ht="15.75" customHeight="1">
      <c r="F175" s="27"/>
      <c r="G175" s="27"/>
    </row>
    <row r="176" spans="6:7" ht="15.75" customHeight="1">
      <c r="F176" s="27"/>
      <c r="G176" s="27"/>
    </row>
    <row r="177" spans="6:7" ht="15.75" customHeight="1">
      <c r="F177" s="27"/>
      <c r="G177" s="27"/>
    </row>
    <row r="178" spans="6:7" ht="15.75" customHeight="1">
      <c r="F178" s="27"/>
      <c r="G178" s="27"/>
    </row>
    <row r="179" spans="6:7" ht="15.75" customHeight="1">
      <c r="F179" s="27"/>
      <c r="G179" s="27"/>
    </row>
    <row r="180" spans="6:7" ht="15.75" customHeight="1">
      <c r="F180" s="27"/>
      <c r="G180" s="27"/>
    </row>
    <row r="181" spans="6:7" ht="15.75" customHeight="1">
      <c r="F181" s="27"/>
      <c r="G181" s="27"/>
    </row>
    <row r="182" spans="6:7" ht="15.75" customHeight="1">
      <c r="F182" s="27"/>
      <c r="G182" s="27"/>
    </row>
    <row r="183" spans="6:7" ht="15.75" customHeight="1">
      <c r="F183" s="27"/>
      <c r="G183" s="27"/>
    </row>
    <row r="184" spans="6:7" ht="15.75" customHeight="1">
      <c r="F184" s="27"/>
      <c r="G184" s="27"/>
    </row>
    <row r="185" spans="6:7" ht="15.75" customHeight="1">
      <c r="F185" s="27"/>
      <c r="G185" s="27"/>
    </row>
    <row r="186" spans="6:7" ht="15.75" customHeight="1">
      <c r="F186" s="27"/>
      <c r="G186" s="27"/>
    </row>
    <row r="187" spans="6:7" ht="15.75" customHeight="1">
      <c r="F187" s="27"/>
      <c r="G187" s="27"/>
    </row>
    <row r="188" spans="6:7" ht="15.75" customHeight="1">
      <c r="F188" s="27"/>
      <c r="G188" s="27"/>
    </row>
    <row r="189" spans="6:7" ht="15.75" customHeight="1">
      <c r="F189" s="27"/>
      <c r="G189" s="27"/>
    </row>
    <row r="190" spans="6:7" ht="15.75" customHeight="1">
      <c r="F190" s="27"/>
      <c r="G190" s="27"/>
    </row>
    <row r="191" spans="6:7" ht="15.75" customHeight="1">
      <c r="F191" s="27"/>
      <c r="G191" s="27"/>
    </row>
    <row r="192" spans="6:7" ht="15.75" customHeight="1">
      <c r="F192" s="27"/>
      <c r="G192" s="27"/>
    </row>
    <row r="193" spans="6:7" ht="15.75" customHeight="1">
      <c r="F193" s="27"/>
      <c r="G193" s="27"/>
    </row>
    <row r="194" spans="6:7" ht="15.75" customHeight="1">
      <c r="F194" s="27"/>
      <c r="G194" s="27"/>
    </row>
    <row r="195" spans="6:7" ht="15.75" customHeight="1">
      <c r="F195" s="27"/>
      <c r="G195" s="27"/>
    </row>
    <row r="196" spans="6:7" ht="15.75" customHeight="1">
      <c r="F196" s="27"/>
      <c r="G196" s="27"/>
    </row>
    <row r="197" spans="6:7" ht="15.75" customHeight="1">
      <c r="F197" s="27"/>
      <c r="G197" s="27"/>
    </row>
    <row r="198" spans="6:7" ht="15.75" customHeight="1">
      <c r="F198" s="27"/>
      <c r="G198" s="27"/>
    </row>
    <row r="199" spans="6:7" ht="15.75" customHeight="1">
      <c r="F199" s="27"/>
      <c r="G199" s="27"/>
    </row>
    <row r="200" spans="6:7" ht="15.75" customHeight="1">
      <c r="F200" s="27"/>
      <c r="G200" s="27"/>
    </row>
    <row r="201" spans="6:7" ht="15.75" customHeight="1">
      <c r="F201" s="27"/>
      <c r="G201" s="27"/>
    </row>
    <row r="202" spans="6:7" ht="15.75" customHeight="1">
      <c r="F202" s="27"/>
      <c r="G202" s="27"/>
    </row>
    <row r="203" spans="6:7" ht="15.75" customHeight="1">
      <c r="F203" s="27"/>
      <c r="G203" s="27"/>
    </row>
    <row r="204" spans="6:7" ht="15.75" customHeight="1">
      <c r="F204" s="27"/>
      <c r="G204" s="27"/>
    </row>
    <row r="205" spans="6:7" ht="15.75" customHeight="1">
      <c r="F205" s="27"/>
      <c r="G205" s="27"/>
    </row>
    <row r="206" spans="6:7" ht="15.75" customHeight="1">
      <c r="F206" s="27"/>
      <c r="G206" s="27"/>
    </row>
    <row r="207" spans="6:7" ht="15.75" customHeight="1">
      <c r="F207" s="27"/>
      <c r="G207" s="27"/>
    </row>
    <row r="208" spans="6:7" ht="15.75" customHeight="1">
      <c r="F208" s="27"/>
      <c r="G208" s="27"/>
    </row>
    <row r="209" spans="6:7" ht="15.75" customHeight="1">
      <c r="F209" s="27"/>
      <c r="G209" s="27"/>
    </row>
    <row r="210" spans="6:7" ht="15.75" customHeight="1">
      <c r="F210" s="27"/>
      <c r="G210" s="27"/>
    </row>
    <row r="211" spans="6:7" ht="15.75" customHeight="1">
      <c r="F211" s="27"/>
      <c r="G211" s="27"/>
    </row>
    <row r="212" spans="6:7" ht="15.75" customHeight="1">
      <c r="F212" s="27"/>
      <c r="G212" s="27"/>
    </row>
    <row r="213" spans="6:7" ht="15.75" customHeight="1">
      <c r="F213" s="27"/>
      <c r="G213" s="27"/>
    </row>
    <row r="214" spans="6:7" ht="15.75" customHeight="1">
      <c r="F214" s="27"/>
      <c r="G214" s="27"/>
    </row>
    <row r="215" spans="6:7" ht="15.75" customHeight="1">
      <c r="F215" s="27"/>
      <c r="G215" s="27"/>
    </row>
    <row r="216" spans="6:7" ht="15.75" customHeight="1">
      <c r="F216" s="27"/>
      <c r="G216" s="27"/>
    </row>
    <row r="217" spans="6:7" ht="15.75" customHeight="1">
      <c r="F217" s="27"/>
      <c r="G217" s="27"/>
    </row>
    <row r="218" spans="6:7" ht="15.75" customHeight="1">
      <c r="F218" s="27"/>
      <c r="G218" s="27"/>
    </row>
    <row r="219" spans="6:7" ht="15.75" customHeight="1">
      <c r="F219" s="27"/>
      <c r="G219" s="27"/>
    </row>
    <row r="220" spans="6:7" ht="15.75" customHeight="1">
      <c r="F220" s="27"/>
      <c r="G220" s="27"/>
    </row>
    <row r="221" spans="6:7" ht="15.75" customHeight="1">
      <c r="F221" s="27"/>
      <c r="G221" s="27"/>
    </row>
    <row r="222" spans="6:7" ht="15.75" customHeight="1">
      <c r="F222" s="27"/>
      <c r="G222" s="27"/>
    </row>
    <row r="223" spans="6:7" ht="15.75" customHeight="1">
      <c r="F223" s="27"/>
      <c r="G223" s="27"/>
    </row>
    <row r="224" spans="6:7" ht="15.75" customHeight="1">
      <c r="F224" s="27"/>
      <c r="G224" s="27"/>
    </row>
    <row r="225" spans="6:7" ht="15.75" customHeight="1">
      <c r="F225" s="27"/>
      <c r="G225" s="27"/>
    </row>
    <row r="226" spans="6:7" ht="15.75" customHeight="1">
      <c r="F226" s="27"/>
      <c r="G226" s="27"/>
    </row>
    <row r="227" spans="6:7" ht="15.75" customHeight="1">
      <c r="F227" s="27"/>
      <c r="G227" s="27"/>
    </row>
    <row r="228" spans="6:7" ht="15.75" customHeight="1">
      <c r="F228" s="27"/>
      <c r="G228" s="27"/>
    </row>
    <row r="229" spans="6:7" ht="15.75" customHeight="1">
      <c r="F229" s="27"/>
      <c r="G229" s="27"/>
    </row>
    <row r="230" spans="6:7" ht="15.75" customHeight="1">
      <c r="F230" s="27"/>
      <c r="G230" s="27"/>
    </row>
    <row r="231" spans="6:7" ht="15.75" customHeight="1">
      <c r="F231" s="27"/>
      <c r="G231" s="27"/>
    </row>
    <row r="232" spans="6:7" ht="15.75" customHeight="1">
      <c r="F232" s="27"/>
      <c r="G232" s="27"/>
    </row>
    <row r="233" spans="6:7" ht="15.75" customHeight="1">
      <c r="F233" s="27"/>
      <c r="G233" s="27"/>
    </row>
    <row r="234" spans="6:7" ht="15.75" customHeight="1">
      <c r="F234" s="27"/>
      <c r="G234" s="27"/>
    </row>
    <row r="235" spans="6:7" ht="15.75" customHeight="1">
      <c r="F235" s="27"/>
      <c r="G235" s="27"/>
    </row>
    <row r="236" spans="6:7" ht="15.75" customHeight="1">
      <c r="F236" s="27"/>
      <c r="G236" s="27"/>
    </row>
    <row r="237" spans="6:7" ht="15.75" customHeight="1">
      <c r="F237" s="27"/>
      <c r="G237" s="27"/>
    </row>
    <row r="238" spans="6:7" ht="15.75" customHeight="1">
      <c r="F238" s="27"/>
      <c r="G238" s="27"/>
    </row>
    <row r="239" spans="6:7" ht="15.75" customHeight="1">
      <c r="F239" s="27"/>
      <c r="G239" s="27"/>
    </row>
    <row r="240" spans="6:7" ht="15.75" customHeight="1">
      <c r="F240" s="27"/>
      <c r="G240" s="27"/>
    </row>
    <row r="241" spans="6:7" ht="15.75" customHeight="1">
      <c r="F241" s="27"/>
      <c r="G241" s="27"/>
    </row>
    <row r="242" spans="6:7" ht="15.75" customHeight="1">
      <c r="F242" s="27"/>
      <c r="G242" s="27"/>
    </row>
    <row r="243" spans="6:7" ht="15.75" customHeight="1">
      <c r="F243" s="27"/>
      <c r="G243" s="27"/>
    </row>
    <row r="244" spans="6:7" ht="15.75" customHeight="1">
      <c r="F244" s="27"/>
      <c r="G244" s="27"/>
    </row>
    <row r="245" spans="6:7" ht="15.75" customHeight="1">
      <c r="F245" s="27"/>
      <c r="G245" s="27"/>
    </row>
    <row r="246" spans="6:7" ht="15.75" customHeight="1">
      <c r="F246" s="27"/>
      <c r="G246" s="27"/>
    </row>
    <row r="247" spans="6:7" ht="15.75" customHeight="1">
      <c r="F247" s="27"/>
      <c r="G247" s="27"/>
    </row>
    <row r="248" spans="6:7" ht="15.75" customHeight="1">
      <c r="F248" s="27"/>
      <c r="G248" s="27"/>
    </row>
    <row r="249" spans="6:7" ht="15.75" customHeight="1">
      <c r="F249" s="27"/>
      <c r="G249" s="27"/>
    </row>
    <row r="250" spans="6:7" ht="15.75" customHeight="1">
      <c r="F250" s="27"/>
      <c r="G250" s="27"/>
    </row>
    <row r="251" spans="6:7" ht="15.75" customHeight="1">
      <c r="F251" s="27"/>
      <c r="G251" s="27"/>
    </row>
    <row r="252" spans="6:7" ht="15.75" customHeight="1">
      <c r="F252" s="27"/>
      <c r="G252" s="27"/>
    </row>
    <row r="253" spans="6:7" ht="15.75" customHeight="1">
      <c r="F253" s="27"/>
      <c r="G253" s="27"/>
    </row>
    <row r="254" spans="6:7" ht="15.75" customHeight="1">
      <c r="F254" s="27"/>
      <c r="G254" s="27"/>
    </row>
    <row r="255" spans="6:7" ht="15.75" customHeight="1">
      <c r="F255" s="27"/>
      <c r="G255" s="27"/>
    </row>
    <row r="256" spans="6:7" ht="15.75" customHeight="1">
      <c r="F256" s="27"/>
      <c r="G256" s="27"/>
    </row>
    <row r="257" spans="6:7" ht="15.75" customHeight="1">
      <c r="F257" s="27"/>
      <c r="G257" s="27"/>
    </row>
    <row r="258" spans="6:7" ht="15.75" customHeight="1">
      <c r="F258" s="27"/>
      <c r="G258" s="27"/>
    </row>
    <row r="259" spans="6:7" ht="15.75" customHeight="1">
      <c r="F259" s="27"/>
      <c r="G259" s="27"/>
    </row>
    <row r="260" spans="6:7" ht="15.75" customHeight="1">
      <c r="F260" s="27"/>
      <c r="G260" s="27"/>
    </row>
    <row r="261" spans="6:7" ht="15.75" customHeight="1">
      <c r="F261" s="27"/>
      <c r="G261" s="27"/>
    </row>
    <row r="262" spans="6:7" ht="15.75" customHeight="1">
      <c r="F262" s="27"/>
      <c r="G262" s="27"/>
    </row>
    <row r="263" spans="6:7" ht="15.75" customHeight="1">
      <c r="F263" s="27"/>
      <c r="G263" s="27"/>
    </row>
    <row r="264" spans="6:7" ht="15.75" customHeight="1">
      <c r="F264" s="27"/>
      <c r="G264" s="27"/>
    </row>
    <row r="265" spans="6:7" ht="15.75" customHeight="1">
      <c r="F265" s="27"/>
      <c r="G265" s="27"/>
    </row>
    <row r="266" spans="6:7" ht="15.75" customHeight="1">
      <c r="F266" s="27"/>
      <c r="G266" s="27"/>
    </row>
    <row r="267" spans="6:7" ht="15.75" customHeight="1">
      <c r="F267" s="27"/>
      <c r="G267" s="27"/>
    </row>
    <row r="268" spans="6:7" ht="15.75" customHeight="1">
      <c r="F268" s="27"/>
      <c r="G268" s="27"/>
    </row>
    <row r="269" spans="6:7" ht="15.75" customHeight="1">
      <c r="F269" s="27"/>
      <c r="G269" s="27"/>
    </row>
    <row r="270" spans="6:7" ht="15.75" customHeight="1">
      <c r="F270" s="27"/>
      <c r="G270" s="27"/>
    </row>
    <row r="271" spans="6:7" ht="15.75" customHeight="1">
      <c r="F271" s="27"/>
      <c r="G271" s="27"/>
    </row>
    <row r="272" spans="6:7" ht="15.75" customHeight="1">
      <c r="F272" s="27"/>
      <c r="G272" s="27"/>
    </row>
    <row r="273" spans="6:7" ht="15.75" customHeight="1">
      <c r="F273" s="27"/>
      <c r="G273" s="27"/>
    </row>
    <row r="274" spans="6:7" ht="15.75" customHeight="1">
      <c r="F274" s="27"/>
      <c r="G274" s="27"/>
    </row>
    <row r="275" spans="6:7" ht="15.75" customHeight="1">
      <c r="F275" s="27"/>
      <c r="G275" s="27"/>
    </row>
    <row r="276" spans="6:7" ht="15.75" customHeight="1">
      <c r="F276" s="27"/>
      <c r="G276" s="27"/>
    </row>
    <row r="277" spans="6:7" ht="15.75" customHeight="1">
      <c r="F277" s="27"/>
      <c r="G277" s="27"/>
    </row>
    <row r="278" spans="6:7" ht="15.75" customHeight="1">
      <c r="F278" s="27"/>
      <c r="G278" s="27"/>
    </row>
    <row r="279" spans="6:7" ht="15.75" customHeight="1">
      <c r="F279" s="27"/>
      <c r="G279" s="27"/>
    </row>
    <row r="280" spans="6:7" ht="15.75" customHeight="1">
      <c r="F280" s="27"/>
      <c r="G280" s="27"/>
    </row>
    <row r="281" spans="6:7" ht="15.75" customHeight="1">
      <c r="F281" s="27"/>
      <c r="G281" s="27"/>
    </row>
    <row r="282" spans="6:7" ht="15.75" customHeight="1">
      <c r="F282" s="27"/>
      <c r="G282" s="27"/>
    </row>
    <row r="283" spans="6:7" ht="15.75" customHeight="1">
      <c r="F283" s="27"/>
      <c r="G283" s="27"/>
    </row>
    <row r="284" spans="6:7" ht="15.75" customHeight="1">
      <c r="F284" s="27"/>
      <c r="G284" s="27"/>
    </row>
    <row r="285" spans="6:7" ht="15.75" customHeight="1">
      <c r="F285" s="27"/>
      <c r="G285" s="27"/>
    </row>
    <row r="286" spans="6:7" ht="15.75" customHeight="1">
      <c r="F286" s="27"/>
      <c r="G286" s="27"/>
    </row>
    <row r="287" spans="6:7" ht="15.75" customHeight="1">
      <c r="F287" s="27"/>
      <c r="G287" s="27"/>
    </row>
    <row r="288" spans="6:7" ht="15.75" customHeight="1">
      <c r="F288" s="27"/>
      <c r="G288" s="27"/>
    </row>
    <row r="289" spans="6:7" ht="15.75" customHeight="1">
      <c r="F289" s="27"/>
      <c r="G289" s="27"/>
    </row>
    <row r="290" spans="6:7" ht="15.75" customHeight="1">
      <c r="F290" s="27"/>
      <c r="G290" s="27"/>
    </row>
    <row r="291" spans="6:7" ht="15.75" customHeight="1">
      <c r="F291" s="27"/>
      <c r="G291" s="27"/>
    </row>
    <row r="292" spans="6:7" ht="15.75" customHeight="1">
      <c r="F292" s="27"/>
      <c r="G292" s="27"/>
    </row>
    <row r="293" spans="6:7" ht="15.75" customHeight="1">
      <c r="F293" s="27"/>
      <c r="G293" s="27"/>
    </row>
    <row r="294" spans="6:7" ht="15.75" customHeight="1">
      <c r="F294" s="27"/>
      <c r="G294" s="27"/>
    </row>
    <row r="295" spans="6:7" ht="15.75" customHeight="1">
      <c r="F295" s="27"/>
      <c r="G295" s="27"/>
    </row>
    <row r="296" spans="6:7" ht="15.75" customHeight="1">
      <c r="F296" s="27"/>
      <c r="G296" s="27"/>
    </row>
    <row r="297" spans="6:7" ht="15.75" customHeight="1">
      <c r="F297" s="27"/>
      <c r="G297" s="27"/>
    </row>
    <row r="298" spans="6:7" ht="15.75" customHeight="1">
      <c r="F298" s="27"/>
      <c r="G298" s="27"/>
    </row>
    <row r="299" spans="6:7" ht="15.75" customHeight="1">
      <c r="F299" s="27"/>
      <c r="G299" s="27"/>
    </row>
    <row r="300" spans="6:7" ht="15.75" customHeight="1">
      <c r="F300" s="27"/>
      <c r="G300" s="27"/>
    </row>
    <row r="301" spans="6:7" ht="15.75" customHeight="1">
      <c r="F301" s="27"/>
      <c r="G301" s="27"/>
    </row>
    <row r="302" spans="6:7" ht="15.75" customHeight="1">
      <c r="F302" s="27"/>
      <c r="G302" s="27"/>
    </row>
    <row r="303" spans="6:7" ht="15.75" customHeight="1">
      <c r="F303" s="27"/>
      <c r="G303" s="27"/>
    </row>
    <row r="304" spans="6:7" ht="15.75" customHeight="1">
      <c r="F304" s="27"/>
      <c r="G304" s="27"/>
    </row>
    <row r="305" spans="6:7" ht="15.75" customHeight="1">
      <c r="F305" s="27"/>
      <c r="G305" s="27"/>
    </row>
    <row r="306" spans="6:7" ht="15.75" customHeight="1">
      <c r="F306" s="27"/>
      <c r="G306" s="27"/>
    </row>
    <row r="307" spans="6:7" ht="15.75" customHeight="1">
      <c r="F307" s="27"/>
      <c r="G307" s="27"/>
    </row>
    <row r="308" spans="6:7" ht="15.75" customHeight="1">
      <c r="F308" s="27"/>
      <c r="G308" s="27"/>
    </row>
    <row r="309" spans="6:7" ht="15.75" customHeight="1">
      <c r="F309" s="27"/>
      <c r="G309" s="27"/>
    </row>
    <row r="310" spans="6:7" ht="15.75" customHeight="1">
      <c r="F310" s="27"/>
      <c r="G310" s="27"/>
    </row>
    <row r="311" spans="6:7" ht="15.75" customHeight="1">
      <c r="F311" s="27"/>
      <c r="G311" s="27"/>
    </row>
    <row r="312" spans="6:7" ht="15.75" customHeight="1">
      <c r="F312" s="27"/>
      <c r="G312" s="27"/>
    </row>
    <row r="313" spans="6:7" ht="15.75" customHeight="1">
      <c r="F313" s="27"/>
      <c r="G313" s="27"/>
    </row>
    <row r="314" spans="6:7" ht="15.75" customHeight="1">
      <c r="F314" s="27"/>
      <c r="G314" s="27"/>
    </row>
    <row r="315" spans="6:7" ht="15.75" customHeight="1">
      <c r="F315" s="27"/>
      <c r="G315" s="27"/>
    </row>
    <row r="316" spans="6:7" ht="15.75" customHeight="1">
      <c r="F316" s="27"/>
      <c r="G316" s="27"/>
    </row>
    <row r="317" spans="6:7" ht="15.75" customHeight="1">
      <c r="F317" s="27"/>
      <c r="G317" s="27"/>
    </row>
    <row r="318" spans="6:7" ht="15.75" customHeight="1">
      <c r="F318" s="27"/>
      <c r="G318" s="27"/>
    </row>
    <row r="319" spans="6:7" ht="15.75" customHeight="1">
      <c r="F319" s="27"/>
      <c r="G319" s="27"/>
    </row>
    <row r="320" spans="6:7" ht="15.75" customHeight="1">
      <c r="F320" s="27"/>
      <c r="G320" s="27"/>
    </row>
    <row r="321" spans="6:7" ht="15.75" customHeight="1">
      <c r="F321" s="27"/>
      <c r="G321" s="27"/>
    </row>
    <row r="322" spans="6:7" ht="15.75" customHeight="1">
      <c r="F322" s="27"/>
      <c r="G322" s="27"/>
    </row>
    <row r="323" spans="6:7" ht="15.75" customHeight="1">
      <c r="F323" s="27"/>
      <c r="G323" s="27"/>
    </row>
    <row r="324" spans="6:7" ht="15.75" customHeight="1">
      <c r="F324" s="27"/>
      <c r="G324" s="27"/>
    </row>
    <row r="325" spans="6:7" ht="15.75" customHeight="1">
      <c r="F325" s="27"/>
      <c r="G325" s="27"/>
    </row>
    <row r="326" spans="6:7" ht="15.75" customHeight="1">
      <c r="F326" s="27"/>
      <c r="G326" s="27"/>
    </row>
    <row r="327" spans="6:7" ht="15.75" customHeight="1">
      <c r="F327" s="27"/>
      <c r="G327" s="27"/>
    </row>
    <row r="328" spans="6:7" ht="15.75" customHeight="1">
      <c r="F328" s="27"/>
      <c r="G328" s="27"/>
    </row>
    <row r="329" spans="6:7" ht="15.75" customHeight="1">
      <c r="F329" s="27"/>
      <c r="G329" s="27"/>
    </row>
    <row r="330" spans="6:7" ht="15.75" customHeight="1">
      <c r="F330" s="27"/>
      <c r="G330" s="27"/>
    </row>
    <row r="331" spans="6:7" ht="15.75" customHeight="1">
      <c r="F331" s="27"/>
      <c r="G331" s="27"/>
    </row>
    <row r="332" spans="6:7" ht="15.75" customHeight="1">
      <c r="F332" s="27"/>
      <c r="G332" s="27"/>
    </row>
    <row r="333" spans="6:7" ht="15.75" customHeight="1">
      <c r="F333" s="27"/>
      <c r="G333" s="27"/>
    </row>
    <row r="334" spans="6:7" ht="15.75" customHeight="1">
      <c r="F334" s="27"/>
      <c r="G334" s="27"/>
    </row>
    <row r="335" spans="6:7" ht="15.75" customHeight="1">
      <c r="F335" s="27"/>
      <c r="G335" s="27"/>
    </row>
    <row r="336" spans="6:7" ht="15.75" customHeight="1">
      <c r="F336" s="27"/>
      <c r="G336" s="27"/>
    </row>
    <row r="337" spans="6:7" ht="15.75" customHeight="1">
      <c r="F337" s="27"/>
      <c r="G337" s="27"/>
    </row>
    <row r="338" spans="6:7" ht="15.75" customHeight="1">
      <c r="F338" s="27"/>
      <c r="G338" s="27"/>
    </row>
    <row r="339" spans="6:7" ht="15.75" customHeight="1">
      <c r="F339" s="27"/>
      <c r="G339" s="27"/>
    </row>
    <row r="340" spans="6:7" ht="15.75" customHeight="1">
      <c r="F340" s="27"/>
      <c r="G340" s="27"/>
    </row>
    <row r="341" spans="6:7" ht="15.75" customHeight="1">
      <c r="F341" s="27"/>
      <c r="G341" s="27"/>
    </row>
    <row r="342" spans="6:7" ht="15.75" customHeight="1">
      <c r="F342" s="27"/>
      <c r="G342" s="27"/>
    </row>
    <row r="343" spans="6:7" ht="15.75" customHeight="1">
      <c r="F343" s="27"/>
      <c r="G343" s="27"/>
    </row>
    <row r="344" spans="6:7" ht="15.75" customHeight="1">
      <c r="F344" s="27"/>
      <c r="G344" s="27"/>
    </row>
    <row r="345" spans="6:7" ht="15.75" customHeight="1">
      <c r="F345" s="27"/>
      <c r="G345" s="27"/>
    </row>
    <row r="346" spans="6:7" ht="15.75" customHeight="1">
      <c r="F346" s="27"/>
      <c r="G346" s="27"/>
    </row>
    <row r="347" spans="6:7" ht="15.75" customHeight="1">
      <c r="F347" s="27"/>
      <c r="G347" s="27"/>
    </row>
    <row r="348" spans="6:7" ht="15.75" customHeight="1">
      <c r="F348" s="27"/>
      <c r="G348" s="27"/>
    </row>
    <row r="349" spans="6:7" ht="15.75" customHeight="1">
      <c r="F349" s="27"/>
      <c r="G349" s="27"/>
    </row>
    <row r="350" spans="6:7" ht="15.75" customHeight="1">
      <c r="F350" s="27"/>
      <c r="G350" s="27"/>
    </row>
    <row r="351" spans="6:7" ht="15.75" customHeight="1">
      <c r="F351" s="27"/>
      <c r="G351" s="27"/>
    </row>
    <row r="352" spans="6:7" ht="15.75" customHeight="1">
      <c r="F352" s="27"/>
      <c r="G352" s="27"/>
    </row>
    <row r="353" spans="6:7" ht="15.75" customHeight="1">
      <c r="F353" s="27"/>
      <c r="G353" s="27"/>
    </row>
    <row r="354" spans="6:7" ht="15.75" customHeight="1">
      <c r="F354" s="27"/>
      <c r="G354" s="27"/>
    </row>
    <row r="355" spans="6:7" ht="15.75" customHeight="1">
      <c r="F355" s="27"/>
      <c r="G355" s="27"/>
    </row>
    <row r="356" spans="6:7" ht="15.75" customHeight="1">
      <c r="F356" s="27"/>
      <c r="G356" s="27"/>
    </row>
    <row r="357" spans="6:7" ht="15.75" customHeight="1">
      <c r="F357" s="27"/>
      <c r="G357" s="27"/>
    </row>
    <row r="358" spans="6:7" ht="15.75" customHeight="1">
      <c r="F358" s="27"/>
      <c r="G358" s="27"/>
    </row>
    <row r="359" spans="6:7" ht="15.75" customHeight="1">
      <c r="F359" s="27"/>
      <c r="G359" s="27"/>
    </row>
    <row r="360" spans="6:7" ht="15.75" customHeight="1">
      <c r="F360" s="27"/>
      <c r="G360" s="27"/>
    </row>
    <row r="361" spans="6:7" ht="15.75" customHeight="1">
      <c r="F361" s="27"/>
      <c r="G361" s="27"/>
    </row>
    <row r="362" spans="6:7" ht="15.75" customHeight="1">
      <c r="F362" s="27"/>
      <c r="G362" s="27"/>
    </row>
    <row r="363" spans="6:7" ht="15.75" customHeight="1">
      <c r="F363" s="27"/>
      <c r="G363" s="27"/>
    </row>
    <row r="364" spans="6:7" ht="15.75" customHeight="1">
      <c r="F364" s="27"/>
      <c r="G364" s="27"/>
    </row>
    <row r="365" spans="6:7" ht="15.75" customHeight="1">
      <c r="F365" s="27"/>
      <c r="G365" s="27"/>
    </row>
    <row r="366" spans="6:7" ht="15.75" customHeight="1">
      <c r="F366" s="27"/>
      <c r="G366" s="27"/>
    </row>
    <row r="367" spans="6:7" ht="15.75" customHeight="1">
      <c r="F367" s="27"/>
      <c r="G367" s="27"/>
    </row>
    <row r="368" spans="6:7" ht="15.75" customHeight="1">
      <c r="F368" s="27"/>
      <c r="G368" s="27"/>
    </row>
    <row r="369" spans="6:7" ht="15.75" customHeight="1">
      <c r="F369" s="27"/>
      <c r="G369" s="27"/>
    </row>
    <row r="370" spans="6:7" ht="15.75" customHeight="1">
      <c r="F370" s="27"/>
      <c r="G370" s="27"/>
    </row>
    <row r="371" spans="6:7" ht="15.75" customHeight="1">
      <c r="F371" s="27"/>
      <c r="G371" s="27"/>
    </row>
    <row r="372" spans="6:7" ht="15.75" customHeight="1">
      <c r="F372" s="27"/>
      <c r="G372" s="27"/>
    </row>
    <row r="373" spans="6:7" ht="15.75" customHeight="1">
      <c r="F373" s="27"/>
      <c r="G373" s="27"/>
    </row>
    <row r="374" spans="6:7" ht="15.75" customHeight="1">
      <c r="F374" s="27"/>
      <c r="G374" s="27"/>
    </row>
    <row r="375" spans="6:7" ht="15.75" customHeight="1">
      <c r="F375" s="27"/>
      <c r="G375" s="27"/>
    </row>
    <row r="376" spans="6:7" ht="15.75" customHeight="1">
      <c r="F376" s="27"/>
      <c r="G376" s="27"/>
    </row>
    <row r="377" spans="6:7" ht="15.75" customHeight="1">
      <c r="F377" s="27"/>
      <c r="G377" s="27"/>
    </row>
    <row r="378" spans="6:7" ht="15.75" customHeight="1">
      <c r="F378" s="27"/>
      <c r="G378" s="27"/>
    </row>
    <row r="379" spans="6:7" ht="15.75" customHeight="1">
      <c r="F379" s="27"/>
      <c r="G379" s="27"/>
    </row>
    <row r="380" spans="6:7" ht="15.75" customHeight="1">
      <c r="F380" s="27"/>
      <c r="G380" s="27"/>
    </row>
    <row r="381" spans="6:7" ht="15.75" customHeight="1">
      <c r="F381" s="27"/>
      <c r="G381" s="27"/>
    </row>
    <row r="382" spans="6:7" ht="15.75" customHeight="1">
      <c r="F382" s="27"/>
      <c r="G382" s="27"/>
    </row>
    <row r="383" spans="6:7" ht="15.75" customHeight="1">
      <c r="F383" s="27"/>
      <c r="G383" s="27"/>
    </row>
    <row r="384" spans="6:7" ht="15.75" customHeight="1">
      <c r="F384" s="27"/>
      <c r="G384" s="27"/>
    </row>
    <row r="385" spans="6:7" ht="15.75" customHeight="1">
      <c r="F385" s="27"/>
      <c r="G385" s="27"/>
    </row>
    <row r="386" spans="6:7" ht="15.75" customHeight="1">
      <c r="F386" s="27"/>
      <c r="G386" s="27"/>
    </row>
    <row r="387" spans="6:7" ht="15.75" customHeight="1">
      <c r="F387" s="27"/>
      <c r="G387" s="27"/>
    </row>
    <row r="388" spans="6:7" ht="15.75" customHeight="1">
      <c r="F388" s="27"/>
      <c r="G388" s="27"/>
    </row>
    <row r="389" spans="6:7" ht="15.75" customHeight="1">
      <c r="F389" s="27"/>
      <c r="G389" s="27"/>
    </row>
    <row r="390" spans="6:7" ht="15.75" customHeight="1">
      <c r="F390" s="27"/>
      <c r="G390" s="27"/>
    </row>
    <row r="391" spans="6:7" ht="15.75" customHeight="1">
      <c r="F391" s="27"/>
      <c r="G391" s="27"/>
    </row>
    <row r="392" spans="6:7" ht="15.75" customHeight="1">
      <c r="F392" s="27"/>
      <c r="G392" s="27"/>
    </row>
    <row r="393" spans="6:7" ht="15.75" customHeight="1">
      <c r="F393" s="27"/>
      <c r="G393" s="27"/>
    </row>
    <row r="394" spans="6:7" ht="15.75" customHeight="1">
      <c r="F394" s="27"/>
      <c r="G394" s="27"/>
    </row>
    <row r="395" spans="6:7" ht="15.75" customHeight="1">
      <c r="F395" s="27"/>
      <c r="G395" s="27"/>
    </row>
    <row r="396" spans="6:7" ht="15.75" customHeight="1">
      <c r="F396" s="27"/>
      <c r="G396" s="27"/>
    </row>
    <row r="397" spans="6:7" ht="15.75" customHeight="1">
      <c r="F397" s="27"/>
      <c r="G397" s="27"/>
    </row>
    <row r="398" spans="6:7" ht="15.75" customHeight="1">
      <c r="F398" s="27"/>
      <c r="G398" s="27"/>
    </row>
    <row r="399" spans="6:7" ht="15.75" customHeight="1">
      <c r="F399" s="27"/>
      <c r="G399" s="27"/>
    </row>
    <row r="400" spans="6:7" ht="15.75" customHeight="1">
      <c r="F400" s="27"/>
      <c r="G400" s="27"/>
    </row>
    <row r="401" spans="6:7" ht="15.75" customHeight="1">
      <c r="F401" s="27"/>
      <c r="G401" s="27"/>
    </row>
    <row r="402" spans="6:7" ht="15.75" customHeight="1">
      <c r="F402" s="27"/>
      <c r="G402" s="27"/>
    </row>
    <row r="403" spans="6:7" ht="15.75" customHeight="1">
      <c r="F403" s="27"/>
      <c r="G403" s="27"/>
    </row>
    <row r="404" spans="6:7" ht="15.75" customHeight="1">
      <c r="F404" s="27"/>
      <c r="G404" s="27"/>
    </row>
    <row r="405" spans="6:7" ht="15.75" customHeight="1">
      <c r="F405" s="27"/>
      <c r="G405" s="27"/>
    </row>
    <row r="406" spans="6:7" ht="15.75" customHeight="1">
      <c r="F406" s="27"/>
      <c r="G406" s="27"/>
    </row>
    <row r="407" spans="6:7" ht="15.75" customHeight="1">
      <c r="F407" s="27"/>
      <c r="G407" s="27"/>
    </row>
    <row r="408" spans="6:7" ht="15.75" customHeight="1">
      <c r="F408" s="27"/>
      <c r="G408" s="27"/>
    </row>
    <row r="409" spans="6:7" ht="15.75" customHeight="1">
      <c r="F409" s="27"/>
      <c r="G409" s="27"/>
    </row>
    <row r="410" spans="6:7" ht="15.75" customHeight="1">
      <c r="F410" s="27"/>
      <c r="G410" s="27"/>
    </row>
    <row r="411" spans="6:7" ht="15.75" customHeight="1">
      <c r="F411" s="27"/>
      <c r="G411" s="27"/>
    </row>
    <row r="412" spans="6:7" ht="15.75" customHeight="1">
      <c r="F412" s="27"/>
      <c r="G412" s="27"/>
    </row>
    <row r="413" spans="6:7" ht="15.75" customHeight="1">
      <c r="F413" s="27"/>
      <c r="G413" s="27"/>
    </row>
    <row r="414" spans="6:7" ht="15.75" customHeight="1">
      <c r="F414" s="27"/>
      <c r="G414" s="27"/>
    </row>
    <row r="415" spans="6:7" ht="15.75" customHeight="1">
      <c r="F415" s="27"/>
      <c r="G415" s="27"/>
    </row>
    <row r="416" spans="6:7" ht="15.75" customHeight="1">
      <c r="F416" s="27"/>
      <c r="G416" s="27"/>
    </row>
    <row r="417" spans="6:7" ht="15.75" customHeight="1">
      <c r="F417" s="27"/>
      <c r="G417" s="27"/>
    </row>
    <row r="418" spans="6:7" ht="15.75" customHeight="1">
      <c r="F418" s="27"/>
      <c r="G418" s="27"/>
    </row>
    <row r="419" spans="6:7" ht="15.75" customHeight="1">
      <c r="F419" s="27"/>
      <c r="G419" s="27"/>
    </row>
    <row r="420" spans="6:7" ht="15.75" customHeight="1">
      <c r="F420" s="27"/>
      <c r="G420" s="27"/>
    </row>
    <row r="421" spans="6:7" ht="15.75" customHeight="1">
      <c r="F421" s="27"/>
      <c r="G421" s="27"/>
    </row>
    <row r="422" spans="6:7" ht="15.75" customHeight="1">
      <c r="F422" s="27"/>
      <c r="G422" s="27"/>
    </row>
    <row r="423" spans="6:7" ht="15.75" customHeight="1">
      <c r="F423" s="27"/>
      <c r="G423" s="27"/>
    </row>
    <row r="424" spans="6:7" ht="15.75" customHeight="1">
      <c r="F424" s="27"/>
      <c r="G424" s="27"/>
    </row>
    <row r="425" spans="6:7" ht="15.75" customHeight="1">
      <c r="F425" s="27"/>
      <c r="G425" s="27"/>
    </row>
    <row r="426" spans="6:7" ht="15.75" customHeight="1">
      <c r="F426" s="27"/>
      <c r="G426" s="27"/>
    </row>
    <row r="427" spans="6:7" ht="15.75" customHeight="1">
      <c r="F427" s="27"/>
      <c r="G427" s="27"/>
    </row>
    <row r="428" spans="6:7" ht="15.75" customHeight="1">
      <c r="F428" s="27"/>
      <c r="G428" s="27"/>
    </row>
    <row r="429" spans="6:7" ht="15.75" customHeight="1">
      <c r="F429" s="27"/>
      <c r="G429" s="27"/>
    </row>
    <row r="430" spans="6:7" ht="15.75" customHeight="1">
      <c r="F430" s="27"/>
      <c r="G430" s="27"/>
    </row>
    <row r="431" spans="6:7" ht="15.75" customHeight="1">
      <c r="F431" s="27"/>
      <c r="G431" s="27"/>
    </row>
    <row r="432" spans="6:7" ht="15.75" customHeight="1">
      <c r="F432" s="27"/>
      <c r="G432" s="27"/>
    </row>
    <row r="433" spans="6:7" ht="15.75" customHeight="1">
      <c r="F433" s="27"/>
      <c r="G433" s="27"/>
    </row>
    <row r="434" spans="6:7" ht="15.75" customHeight="1">
      <c r="F434" s="27"/>
      <c r="G434" s="27"/>
    </row>
    <row r="435" spans="6:7" ht="15.75" customHeight="1">
      <c r="F435" s="27"/>
      <c r="G435" s="27"/>
    </row>
    <row r="436" spans="6:7" ht="15.75" customHeight="1">
      <c r="F436" s="27"/>
      <c r="G436" s="27"/>
    </row>
    <row r="437" spans="6:7" ht="15.75" customHeight="1">
      <c r="F437" s="27"/>
      <c r="G437" s="27"/>
    </row>
    <row r="438" spans="6:7" ht="15.75" customHeight="1">
      <c r="F438" s="27"/>
      <c r="G438" s="27"/>
    </row>
    <row r="439" spans="6:7" ht="15.75" customHeight="1">
      <c r="F439" s="27"/>
      <c r="G439" s="27"/>
    </row>
    <row r="440" spans="6:7" ht="15.75" customHeight="1">
      <c r="F440" s="27"/>
      <c r="G440" s="27"/>
    </row>
    <row r="441" spans="6:7" ht="15.75" customHeight="1">
      <c r="F441" s="27"/>
      <c r="G441" s="27"/>
    </row>
    <row r="442" spans="6:7" ht="15.75" customHeight="1">
      <c r="F442" s="27"/>
      <c r="G442" s="27"/>
    </row>
    <row r="443" spans="6:7" ht="15.75" customHeight="1">
      <c r="F443" s="27"/>
      <c r="G443" s="27"/>
    </row>
    <row r="444" spans="6:7" ht="15.75" customHeight="1">
      <c r="F444" s="27"/>
      <c r="G444" s="27"/>
    </row>
    <row r="445" spans="6:7" ht="15.75" customHeight="1">
      <c r="F445" s="27"/>
      <c r="G445" s="27"/>
    </row>
    <row r="446" spans="6:7" ht="15.75" customHeight="1">
      <c r="F446" s="27"/>
      <c r="G446" s="27"/>
    </row>
    <row r="447" spans="6:7" ht="15.75" customHeight="1">
      <c r="F447" s="27"/>
      <c r="G447" s="27"/>
    </row>
    <row r="448" spans="6:7" ht="15.75" customHeight="1">
      <c r="F448" s="27"/>
      <c r="G448" s="27"/>
    </row>
    <row r="449" spans="6:7" ht="15.75" customHeight="1">
      <c r="F449" s="27"/>
      <c r="G449" s="27"/>
    </row>
    <row r="450" spans="6:7" ht="15.75" customHeight="1">
      <c r="F450" s="27"/>
      <c r="G450" s="27"/>
    </row>
    <row r="451" spans="6:7" ht="15.75" customHeight="1">
      <c r="F451" s="27"/>
      <c r="G451" s="27"/>
    </row>
    <row r="452" spans="6:7" ht="15.75" customHeight="1">
      <c r="F452" s="27"/>
      <c r="G452" s="27"/>
    </row>
    <row r="453" spans="6:7" ht="15.75" customHeight="1">
      <c r="F453" s="27"/>
      <c r="G453" s="27"/>
    </row>
    <row r="454" spans="6:7" ht="15.75" customHeight="1">
      <c r="F454" s="27"/>
      <c r="G454" s="27"/>
    </row>
    <row r="455" spans="6:7" ht="15.75" customHeight="1">
      <c r="F455" s="27"/>
      <c r="G455" s="27"/>
    </row>
    <row r="456" spans="6:7" ht="15.75" customHeight="1">
      <c r="F456" s="27"/>
      <c r="G456" s="27"/>
    </row>
    <row r="457" spans="6:7" ht="15.75" customHeight="1">
      <c r="F457" s="27"/>
      <c r="G457" s="27"/>
    </row>
    <row r="458" spans="6:7" ht="15.75" customHeight="1">
      <c r="F458" s="27"/>
      <c r="G458" s="27"/>
    </row>
    <row r="459" spans="6:7" ht="15.75" customHeight="1">
      <c r="F459" s="27"/>
      <c r="G459" s="27"/>
    </row>
    <row r="460" spans="6:7" ht="15.75" customHeight="1">
      <c r="F460" s="27"/>
      <c r="G460" s="27"/>
    </row>
    <row r="461" spans="6:7" ht="15.75" customHeight="1">
      <c r="F461" s="27"/>
      <c r="G461" s="27"/>
    </row>
    <row r="462" spans="6:7" ht="15.75" customHeight="1">
      <c r="F462" s="27"/>
      <c r="G462" s="27"/>
    </row>
    <row r="463" spans="6:7" ht="15.75" customHeight="1">
      <c r="F463" s="27"/>
      <c r="G463" s="27"/>
    </row>
    <row r="464" spans="6:7" ht="15.75" customHeight="1">
      <c r="F464" s="27"/>
      <c r="G464" s="27"/>
    </row>
    <row r="465" spans="6:7" ht="15.75" customHeight="1">
      <c r="F465" s="27"/>
      <c r="G465" s="27"/>
    </row>
    <row r="466" spans="6:7" ht="15.75" customHeight="1">
      <c r="F466" s="27"/>
      <c r="G466" s="27"/>
    </row>
    <row r="467" spans="6:7" ht="15.75" customHeight="1">
      <c r="F467" s="27"/>
      <c r="G467" s="27"/>
    </row>
    <row r="468" spans="6:7" ht="15.75" customHeight="1">
      <c r="F468" s="27"/>
      <c r="G468" s="27"/>
    </row>
    <row r="469" spans="6:7" ht="15.75" customHeight="1">
      <c r="F469" s="27"/>
      <c r="G469" s="27"/>
    </row>
    <row r="470" spans="6:7" ht="15.75" customHeight="1">
      <c r="F470" s="27"/>
      <c r="G470" s="27"/>
    </row>
    <row r="471" spans="6:7" ht="15.75" customHeight="1">
      <c r="F471" s="27"/>
      <c r="G471" s="27"/>
    </row>
    <row r="472" spans="6:7" ht="15.75" customHeight="1">
      <c r="F472" s="27"/>
      <c r="G472" s="27"/>
    </row>
    <row r="473" spans="6:7" ht="15.75" customHeight="1">
      <c r="F473" s="27"/>
      <c r="G473" s="27"/>
    </row>
    <row r="474" spans="6:7" ht="15.75" customHeight="1">
      <c r="F474" s="27"/>
      <c r="G474" s="27"/>
    </row>
    <row r="475" spans="6:7" ht="15.75" customHeight="1">
      <c r="F475" s="27"/>
      <c r="G475" s="27"/>
    </row>
    <row r="476" spans="6:7" ht="15.75" customHeight="1">
      <c r="F476" s="27"/>
      <c r="G476" s="27"/>
    </row>
    <row r="477" spans="6:7" ht="15.75" customHeight="1">
      <c r="F477" s="27"/>
      <c r="G477" s="27"/>
    </row>
    <row r="478" spans="6:7" ht="15.75" customHeight="1">
      <c r="F478" s="27"/>
      <c r="G478" s="27"/>
    </row>
    <row r="479" spans="6:7" ht="15.75" customHeight="1">
      <c r="F479" s="27"/>
      <c r="G479" s="27"/>
    </row>
    <row r="480" spans="6:7" ht="15.75" customHeight="1">
      <c r="F480" s="27"/>
      <c r="G480" s="27"/>
    </row>
    <row r="481" spans="6:7" ht="15.75" customHeight="1">
      <c r="F481" s="27"/>
      <c r="G481" s="27"/>
    </row>
    <row r="482" spans="6:7" ht="15.75" customHeight="1">
      <c r="F482" s="27"/>
      <c r="G482" s="27"/>
    </row>
    <row r="483" spans="6:7" ht="15.75" customHeight="1">
      <c r="F483" s="27"/>
      <c r="G483" s="27"/>
    </row>
    <row r="484" spans="6:7" ht="15.75" customHeight="1">
      <c r="F484" s="27"/>
      <c r="G484" s="27"/>
    </row>
    <row r="485" spans="6:7" ht="15.75" customHeight="1">
      <c r="F485" s="27"/>
      <c r="G485" s="27"/>
    </row>
    <row r="486" spans="6:7" ht="15.75" customHeight="1">
      <c r="F486" s="27"/>
      <c r="G486" s="27"/>
    </row>
    <row r="487" spans="6:7" ht="15.75" customHeight="1">
      <c r="F487" s="27"/>
      <c r="G487" s="27"/>
    </row>
    <row r="488" spans="6:7" ht="15.75" customHeight="1">
      <c r="F488" s="27"/>
      <c r="G488" s="27"/>
    </row>
    <row r="489" spans="6:7" ht="15.75" customHeight="1">
      <c r="F489" s="27"/>
      <c r="G489" s="27"/>
    </row>
    <row r="490" spans="6:7" ht="15.75" customHeight="1">
      <c r="F490" s="27"/>
      <c r="G490" s="27"/>
    </row>
    <row r="491" spans="6:7" ht="15.75" customHeight="1">
      <c r="F491" s="27"/>
      <c r="G491" s="27"/>
    </row>
    <row r="492" spans="6:7" ht="15.75" customHeight="1">
      <c r="F492" s="27"/>
      <c r="G492" s="27"/>
    </row>
    <row r="493" spans="6:7" ht="15.75" customHeight="1">
      <c r="F493" s="27"/>
      <c r="G493" s="27"/>
    </row>
    <row r="494" spans="6:7" ht="15.75" customHeight="1">
      <c r="F494" s="27"/>
      <c r="G494" s="27"/>
    </row>
    <row r="495" spans="6:7" ht="15.75" customHeight="1">
      <c r="F495" s="27"/>
      <c r="G495" s="27"/>
    </row>
    <row r="496" spans="6:7" ht="15.75" customHeight="1">
      <c r="F496" s="27"/>
      <c r="G496" s="27"/>
    </row>
    <row r="497" spans="6:7" ht="15.75" customHeight="1">
      <c r="F497" s="27"/>
      <c r="G497" s="27"/>
    </row>
    <row r="498" spans="6:7" ht="15.75" customHeight="1">
      <c r="F498" s="27"/>
      <c r="G498" s="27"/>
    </row>
    <row r="499" spans="6:7" ht="15.75" customHeight="1">
      <c r="F499" s="27"/>
      <c r="G499" s="27"/>
    </row>
    <row r="500" spans="6:7" ht="15.75" customHeight="1">
      <c r="F500" s="27"/>
      <c r="G500" s="27"/>
    </row>
    <row r="501" spans="6:7" ht="15.75" customHeight="1">
      <c r="F501" s="27"/>
      <c r="G501" s="27"/>
    </row>
    <row r="502" spans="6:7" ht="15.75" customHeight="1">
      <c r="F502" s="27"/>
      <c r="G502" s="27"/>
    </row>
    <row r="503" spans="6:7" ht="15.75" customHeight="1">
      <c r="F503" s="27"/>
      <c r="G503" s="27"/>
    </row>
    <row r="504" spans="6:7" ht="15.75" customHeight="1">
      <c r="F504" s="27"/>
      <c r="G504" s="27"/>
    </row>
    <row r="505" spans="6:7" ht="15.75" customHeight="1">
      <c r="F505" s="27"/>
      <c r="G505" s="27"/>
    </row>
    <row r="506" spans="6:7" ht="15.75" customHeight="1">
      <c r="F506" s="27"/>
      <c r="G506" s="27"/>
    </row>
    <row r="507" spans="6:7" ht="15.75" customHeight="1">
      <c r="F507" s="27"/>
      <c r="G507" s="27"/>
    </row>
    <row r="508" spans="6:7" ht="15.75" customHeight="1">
      <c r="F508" s="27"/>
      <c r="G508" s="27"/>
    </row>
    <row r="509" spans="6:7" ht="15.75" customHeight="1">
      <c r="F509" s="27"/>
      <c r="G509" s="27"/>
    </row>
    <row r="510" spans="6:7" ht="15.75" customHeight="1">
      <c r="F510" s="27"/>
      <c r="G510" s="27"/>
    </row>
    <row r="511" spans="6:7" ht="15.75" customHeight="1">
      <c r="F511" s="27"/>
      <c r="G511" s="27"/>
    </row>
    <row r="512" spans="6:7" ht="15.75" customHeight="1">
      <c r="F512" s="27"/>
      <c r="G512" s="27"/>
    </row>
    <row r="513" spans="6:7" ht="15.75" customHeight="1">
      <c r="F513" s="27"/>
      <c r="G513" s="27"/>
    </row>
    <row r="514" spans="6:7" ht="15.75" customHeight="1">
      <c r="F514" s="27"/>
      <c r="G514" s="27"/>
    </row>
    <row r="515" spans="6:7" ht="15.75" customHeight="1">
      <c r="F515" s="27"/>
      <c r="G515" s="27"/>
    </row>
    <row r="516" spans="6:7" ht="15.75" customHeight="1">
      <c r="F516" s="27"/>
      <c r="G516" s="27"/>
    </row>
    <row r="517" spans="6:7" ht="15.75" customHeight="1">
      <c r="F517" s="27"/>
      <c r="G517" s="27"/>
    </row>
    <row r="518" spans="6:7" ht="15.75" customHeight="1">
      <c r="F518" s="27"/>
      <c r="G518" s="27"/>
    </row>
    <row r="519" spans="6:7" ht="15.75" customHeight="1">
      <c r="F519" s="27"/>
      <c r="G519" s="27"/>
    </row>
    <row r="520" spans="6:7" ht="15.75" customHeight="1">
      <c r="F520" s="27"/>
      <c r="G520" s="27"/>
    </row>
    <row r="521" spans="6:7" ht="15.75" customHeight="1">
      <c r="F521" s="27"/>
      <c r="G521" s="27"/>
    </row>
    <row r="522" spans="6:7" ht="15.75" customHeight="1">
      <c r="F522" s="27"/>
      <c r="G522" s="27"/>
    </row>
    <row r="523" spans="6:7" ht="15.75" customHeight="1">
      <c r="F523" s="27"/>
      <c r="G523" s="27"/>
    </row>
    <row r="524" spans="6:7" ht="15.75" customHeight="1">
      <c r="F524" s="27"/>
      <c r="G524" s="27"/>
    </row>
    <row r="525" spans="6:7" ht="15.75" customHeight="1">
      <c r="F525" s="27"/>
      <c r="G525" s="27"/>
    </row>
    <row r="526" spans="6:7" ht="15.75" customHeight="1">
      <c r="F526" s="27"/>
      <c r="G526" s="27"/>
    </row>
    <row r="527" spans="6:7" ht="15.75" customHeight="1">
      <c r="F527" s="27"/>
      <c r="G527" s="27"/>
    </row>
    <row r="528" spans="6:7" ht="15.75" customHeight="1">
      <c r="F528" s="27"/>
      <c r="G528" s="27"/>
    </row>
    <row r="529" spans="6:7" ht="15.75" customHeight="1">
      <c r="F529" s="27"/>
      <c r="G529" s="27"/>
    </row>
    <row r="530" spans="6:7" ht="15.75" customHeight="1">
      <c r="F530" s="27"/>
      <c r="G530" s="27"/>
    </row>
    <row r="531" spans="6:7" ht="15.75" customHeight="1">
      <c r="F531" s="27"/>
      <c r="G531" s="27"/>
    </row>
    <row r="532" spans="6:7" ht="15.75" customHeight="1">
      <c r="F532" s="27"/>
      <c r="G532" s="27"/>
    </row>
    <row r="533" spans="6:7" ht="15.75" customHeight="1">
      <c r="F533" s="27"/>
      <c r="G533" s="27"/>
    </row>
    <row r="534" spans="6:7" ht="15.75" customHeight="1">
      <c r="F534" s="27"/>
      <c r="G534" s="27"/>
    </row>
    <row r="535" spans="6:7" ht="15.75" customHeight="1">
      <c r="F535" s="27"/>
      <c r="G535" s="27"/>
    </row>
    <row r="536" spans="6:7" ht="15.75" customHeight="1">
      <c r="F536" s="27"/>
      <c r="G536" s="27"/>
    </row>
    <row r="537" spans="6:7" ht="15.75" customHeight="1">
      <c r="F537" s="27"/>
      <c r="G537" s="27"/>
    </row>
    <row r="538" spans="6:7" ht="15.75" customHeight="1">
      <c r="F538" s="27"/>
      <c r="G538" s="27"/>
    </row>
    <row r="539" spans="6:7" ht="15.75" customHeight="1">
      <c r="F539" s="27"/>
      <c r="G539" s="27"/>
    </row>
    <row r="540" spans="6:7" ht="15.75" customHeight="1">
      <c r="F540" s="27"/>
      <c r="G540" s="27"/>
    </row>
    <row r="541" spans="6:7" ht="15.75" customHeight="1">
      <c r="F541" s="27"/>
      <c r="G541" s="27"/>
    </row>
    <row r="542" spans="6:7" ht="15.75" customHeight="1">
      <c r="F542" s="27"/>
      <c r="G542" s="27"/>
    </row>
    <row r="543" spans="6:7" ht="15.75" customHeight="1">
      <c r="F543" s="27"/>
      <c r="G543" s="27"/>
    </row>
    <row r="544" spans="6:7" ht="15.75" customHeight="1">
      <c r="F544" s="27"/>
      <c r="G544" s="27"/>
    </row>
    <row r="545" spans="6:7" ht="15.75" customHeight="1">
      <c r="F545" s="27"/>
      <c r="G545" s="27"/>
    </row>
    <row r="546" spans="6:7" ht="15.75" customHeight="1">
      <c r="F546" s="27"/>
      <c r="G546" s="27"/>
    </row>
    <row r="547" spans="6:7" ht="15.75" customHeight="1">
      <c r="F547" s="27"/>
      <c r="G547" s="27"/>
    </row>
    <row r="548" spans="6:7" ht="15.75" customHeight="1">
      <c r="F548" s="27"/>
      <c r="G548" s="27"/>
    </row>
    <row r="549" spans="6:7" ht="15.75" customHeight="1">
      <c r="F549" s="27"/>
      <c r="G549" s="27"/>
    </row>
    <row r="550" spans="6:7" ht="15.75" customHeight="1">
      <c r="F550" s="27"/>
      <c r="G550" s="27"/>
    </row>
    <row r="551" spans="6:7" ht="15.75" customHeight="1">
      <c r="F551" s="27"/>
      <c r="G551" s="27"/>
    </row>
    <row r="552" spans="6:7" ht="15.75" customHeight="1">
      <c r="F552" s="27"/>
      <c r="G552" s="27"/>
    </row>
    <row r="553" spans="6:7" ht="15.75" customHeight="1">
      <c r="F553" s="27"/>
      <c r="G553" s="27"/>
    </row>
    <row r="554" spans="6:7" ht="15.75" customHeight="1">
      <c r="F554" s="27"/>
      <c r="G554" s="27"/>
    </row>
    <row r="555" spans="6:7" ht="15.75" customHeight="1">
      <c r="F555" s="27"/>
      <c r="G555" s="27"/>
    </row>
    <row r="556" spans="6:7" ht="15.75" customHeight="1">
      <c r="F556" s="27"/>
      <c r="G556" s="27"/>
    </row>
    <row r="557" spans="6:7" ht="15.75" customHeight="1">
      <c r="F557" s="27"/>
      <c r="G557" s="27"/>
    </row>
    <row r="558" spans="6:7" ht="15.75" customHeight="1">
      <c r="F558" s="27"/>
      <c r="G558" s="27"/>
    </row>
    <row r="559" spans="6:7" ht="15.75" customHeight="1">
      <c r="F559" s="27"/>
      <c r="G559" s="27"/>
    </row>
    <row r="560" spans="6:7" ht="15.75" customHeight="1">
      <c r="F560" s="27"/>
      <c r="G560" s="27"/>
    </row>
    <row r="561" spans="6:7" ht="15.75" customHeight="1">
      <c r="F561" s="27"/>
      <c r="G561" s="27"/>
    </row>
    <row r="562" spans="6:7" ht="15.75" customHeight="1">
      <c r="F562" s="27"/>
      <c r="G562" s="27"/>
    </row>
    <row r="563" spans="6:7" ht="15.75" customHeight="1">
      <c r="F563" s="27"/>
      <c r="G563" s="27"/>
    </row>
    <row r="564" spans="6:7" ht="15.75" customHeight="1">
      <c r="F564" s="27"/>
      <c r="G564" s="27"/>
    </row>
    <row r="565" spans="6:7" ht="15.75" customHeight="1">
      <c r="F565" s="27"/>
      <c r="G565" s="27"/>
    </row>
    <row r="566" spans="6:7" ht="15.75" customHeight="1">
      <c r="F566" s="27"/>
      <c r="G566" s="27"/>
    </row>
    <row r="567" spans="6:7" ht="15.75" customHeight="1">
      <c r="F567" s="27"/>
      <c r="G567" s="27"/>
    </row>
    <row r="568" spans="6:7" ht="15.75" customHeight="1">
      <c r="F568" s="27"/>
      <c r="G568" s="27"/>
    </row>
    <row r="569" spans="6:7" ht="15.75" customHeight="1">
      <c r="F569" s="27"/>
      <c r="G569" s="27"/>
    </row>
    <row r="570" spans="6:7" ht="15.75" customHeight="1">
      <c r="F570" s="27"/>
      <c r="G570" s="27"/>
    </row>
    <row r="571" spans="6:7" ht="15.75" customHeight="1">
      <c r="F571" s="27"/>
      <c r="G571" s="27"/>
    </row>
    <row r="572" spans="6:7" ht="15.75" customHeight="1">
      <c r="F572" s="27"/>
      <c r="G572" s="27"/>
    </row>
    <row r="573" spans="6:7" ht="15.75" customHeight="1">
      <c r="F573" s="27"/>
      <c r="G573" s="27"/>
    </row>
    <row r="574" spans="6:7" ht="15.75" customHeight="1">
      <c r="F574" s="27"/>
      <c r="G574" s="27"/>
    </row>
    <row r="575" spans="6:7" ht="15.75" customHeight="1">
      <c r="F575" s="27"/>
      <c r="G575" s="27"/>
    </row>
    <row r="576" spans="6:7" ht="15.75" customHeight="1">
      <c r="F576" s="27"/>
      <c r="G576" s="27"/>
    </row>
    <row r="577" spans="6:7" ht="15.75" customHeight="1">
      <c r="F577" s="27"/>
      <c r="G577" s="27"/>
    </row>
    <row r="578" spans="6:7" ht="15.75" customHeight="1">
      <c r="F578" s="27"/>
      <c r="G578" s="27"/>
    </row>
    <row r="579" spans="6:7" ht="15.75" customHeight="1">
      <c r="F579" s="27"/>
      <c r="G579" s="27"/>
    </row>
    <row r="580" spans="6:7" ht="15.75" customHeight="1">
      <c r="F580" s="27"/>
      <c r="G580" s="27"/>
    </row>
    <row r="581" spans="6:7" ht="15.75" customHeight="1">
      <c r="F581" s="27"/>
      <c r="G581" s="27"/>
    </row>
    <row r="582" spans="6:7" ht="15.75" customHeight="1">
      <c r="F582" s="27"/>
      <c r="G582" s="27"/>
    </row>
    <row r="583" spans="6:7" ht="15.75" customHeight="1">
      <c r="F583" s="27"/>
      <c r="G583" s="27"/>
    </row>
    <row r="584" spans="6:7" ht="15.75" customHeight="1">
      <c r="F584" s="27"/>
      <c r="G584" s="27"/>
    </row>
    <row r="585" spans="6:7" ht="15.75" customHeight="1">
      <c r="F585" s="27"/>
      <c r="G585" s="27"/>
    </row>
    <row r="586" spans="6:7" ht="15.75" customHeight="1">
      <c r="F586" s="27"/>
      <c r="G586" s="27"/>
    </row>
    <row r="587" spans="6:7" ht="15.75" customHeight="1">
      <c r="F587" s="27"/>
      <c r="G587" s="27"/>
    </row>
    <row r="588" spans="6:7" ht="15.75" customHeight="1">
      <c r="F588" s="27"/>
      <c r="G588" s="27"/>
    </row>
    <row r="589" spans="6:7" ht="15.75" customHeight="1">
      <c r="F589" s="27"/>
      <c r="G589" s="27"/>
    </row>
    <row r="590" spans="6:7" ht="15.75" customHeight="1">
      <c r="F590" s="27"/>
      <c r="G590" s="27"/>
    </row>
    <row r="591" spans="6:7" ht="15.75" customHeight="1">
      <c r="F591" s="27"/>
      <c r="G591" s="27"/>
    </row>
    <row r="592" spans="6:7" ht="15.75" customHeight="1">
      <c r="F592" s="27"/>
      <c r="G592" s="27"/>
    </row>
    <row r="593" spans="6:7" ht="15.75" customHeight="1">
      <c r="F593" s="27"/>
      <c r="G593" s="27"/>
    </row>
    <row r="594" spans="6:7" ht="15.75" customHeight="1">
      <c r="F594" s="27"/>
      <c r="G594" s="27"/>
    </row>
    <row r="595" spans="6:7" ht="15.75" customHeight="1">
      <c r="F595" s="27"/>
      <c r="G595" s="27"/>
    </row>
    <row r="596" spans="6:7" ht="15.75" customHeight="1">
      <c r="F596" s="27"/>
      <c r="G596" s="27"/>
    </row>
    <row r="597" spans="6:7" ht="15.75" customHeight="1">
      <c r="F597" s="27"/>
      <c r="G597" s="27"/>
    </row>
    <row r="598" spans="6:7" ht="15.75" customHeight="1">
      <c r="F598" s="27"/>
      <c r="G598" s="27"/>
    </row>
    <row r="599" spans="6:7" ht="15.75" customHeight="1">
      <c r="F599" s="27"/>
      <c r="G599" s="27"/>
    </row>
    <row r="600" spans="6:7" ht="15.75" customHeight="1">
      <c r="F600" s="27"/>
      <c r="G600" s="27"/>
    </row>
    <row r="601" spans="6:7" ht="15.75" customHeight="1">
      <c r="F601" s="27"/>
      <c r="G601" s="27"/>
    </row>
    <row r="602" spans="6:7" ht="15.75" customHeight="1">
      <c r="F602" s="27"/>
      <c r="G602" s="27"/>
    </row>
    <row r="603" spans="6:7" ht="15.75" customHeight="1">
      <c r="F603" s="27"/>
      <c r="G603" s="27"/>
    </row>
    <row r="604" spans="6:7" ht="15.75" customHeight="1">
      <c r="F604" s="27"/>
      <c r="G604" s="27"/>
    </row>
    <row r="605" spans="6:7" ht="15.75" customHeight="1">
      <c r="F605" s="27"/>
      <c r="G605" s="27"/>
    </row>
    <row r="606" spans="6:7" ht="15.75" customHeight="1">
      <c r="F606" s="27"/>
      <c r="G606" s="27"/>
    </row>
    <row r="607" spans="6:7" ht="15.75" customHeight="1">
      <c r="F607" s="27"/>
      <c r="G607" s="27"/>
    </row>
    <row r="608" spans="6:7" ht="15.75" customHeight="1">
      <c r="F608" s="27"/>
      <c r="G608" s="27"/>
    </row>
    <row r="609" spans="6:7" ht="15.75" customHeight="1">
      <c r="F609" s="27"/>
      <c r="G609" s="27"/>
    </row>
    <row r="610" spans="6:7" ht="15.75" customHeight="1">
      <c r="F610" s="27"/>
      <c r="G610" s="27"/>
    </row>
    <row r="611" spans="6:7" ht="15.75" customHeight="1">
      <c r="F611" s="27"/>
      <c r="G611" s="27"/>
    </row>
    <row r="612" spans="6:7" ht="15.75" customHeight="1">
      <c r="F612" s="27"/>
      <c r="G612" s="27"/>
    </row>
    <row r="613" spans="6:7" ht="15.75" customHeight="1">
      <c r="F613" s="27"/>
      <c r="G613" s="27"/>
    </row>
    <row r="614" spans="6:7" ht="15.75" customHeight="1">
      <c r="F614" s="27"/>
      <c r="G614" s="27"/>
    </row>
    <row r="615" spans="6:7" ht="15.75" customHeight="1">
      <c r="F615" s="27"/>
      <c r="G615" s="27"/>
    </row>
    <row r="616" spans="6:7" ht="15.75" customHeight="1">
      <c r="F616" s="27"/>
      <c r="G616" s="27"/>
    </row>
    <row r="617" spans="6:7" ht="15.75" customHeight="1">
      <c r="F617" s="27"/>
      <c r="G617" s="27"/>
    </row>
    <row r="618" spans="6:7" ht="15.75" customHeight="1">
      <c r="F618" s="27"/>
      <c r="G618" s="27"/>
    </row>
    <row r="619" spans="6:7" ht="15.75" customHeight="1">
      <c r="F619" s="27"/>
      <c r="G619" s="27"/>
    </row>
    <row r="620" spans="6:7" ht="15.75" customHeight="1">
      <c r="F620" s="27"/>
      <c r="G620" s="27"/>
    </row>
    <row r="621" spans="6:7" ht="15.75" customHeight="1">
      <c r="F621" s="27"/>
      <c r="G621" s="27"/>
    </row>
    <row r="622" spans="6:7" ht="15.75" customHeight="1">
      <c r="F622" s="27"/>
      <c r="G622" s="27"/>
    </row>
    <row r="623" spans="6:7" ht="15.75" customHeight="1">
      <c r="F623" s="27"/>
      <c r="G623" s="27"/>
    </row>
    <row r="624" spans="6:7" ht="15.75" customHeight="1">
      <c r="F624" s="27"/>
      <c r="G624" s="27"/>
    </row>
    <row r="625" spans="6:7" ht="15.75" customHeight="1">
      <c r="F625" s="27"/>
      <c r="G625" s="27"/>
    </row>
    <row r="626" spans="6:7" ht="15.75" customHeight="1">
      <c r="F626" s="27"/>
      <c r="G626" s="27"/>
    </row>
    <row r="627" spans="6:7" ht="15.75" customHeight="1">
      <c r="F627" s="27"/>
      <c r="G627" s="27"/>
    </row>
    <row r="628" spans="6:7" ht="15.75" customHeight="1">
      <c r="F628" s="27"/>
      <c r="G628" s="27"/>
    </row>
    <row r="629" spans="6:7" ht="15.75" customHeight="1">
      <c r="F629" s="27"/>
      <c r="G629" s="27"/>
    </row>
    <row r="630" spans="6:7" ht="15.75" customHeight="1">
      <c r="F630" s="27"/>
      <c r="G630" s="27"/>
    </row>
    <row r="631" spans="6:7" ht="15.75" customHeight="1">
      <c r="F631" s="27"/>
      <c r="G631" s="27"/>
    </row>
    <row r="632" spans="6:7" ht="15.75" customHeight="1">
      <c r="F632" s="27"/>
      <c r="G632" s="27"/>
    </row>
    <row r="633" spans="6:7" ht="15.75" customHeight="1">
      <c r="F633" s="27"/>
      <c r="G633" s="27"/>
    </row>
    <row r="634" spans="6:7" ht="15.75" customHeight="1">
      <c r="F634" s="27"/>
      <c r="G634" s="27"/>
    </row>
    <row r="635" spans="6:7" ht="15.75" customHeight="1">
      <c r="F635" s="27"/>
      <c r="G635" s="27"/>
    </row>
    <row r="636" spans="6:7" ht="15.75" customHeight="1">
      <c r="F636" s="27"/>
      <c r="G636" s="27"/>
    </row>
    <row r="637" spans="6:7" ht="15.75" customHeight="1">
      <c r="F637" s="27"/>
      <c r="G637" s="27"/>
    </row>
    <row r="638" spans="6:7" ht="15.75" customHeight="1">
      <c r="F638" s="27"/>
      <c r="G638" s="27"/>
    </row>
    <row r="639" spans="6:7" ht="15.75" customHeight="1">
      <c r="F639" s="27"/>
      <c r="G639" s="27"/>
    </row>
    <row r="640" spans="6:7" ht="15.75" customHeight="1">
      <c r="F640" s="27"/>
      <c r="G640" s="27"/>
    </row>
    <row r="641" spans="6:7" ht="15.75" customHeight="1">
      <c r="F641" s="27"/>
      <c r="G641" s="27"/>
    </row>
    <row r="642" spans="6:7" ht="15.75" customHeight="1">
      <c r="F642" s="27"/>
      <c r="G642" s="27"/>
    </row>
    <row r="643" spans="6:7" ht="15.75" customHeight="1">
      <c r="F643" s="27"/>
      <c r="G643" s="27"/>
    </row>
    <row r="644" spans="6:7" ht="15.75" customHeight="1">
      <c r="F644" s="27"/>
      <c r="G644" s="27"/>
    </row>
    <row r="645" spans="6:7" ht="15.75" customHeight="1">
      <c r="F645" s="27"/>
      <c r="G645" s="27"/>
    </row>
    <row r="646" spans="6:7" ht="15.75" customHeight="1">
      <c r="F646" s="27"/>
      <c r="G646" s="27"/>
    </row>
    <row r="647" spans="6:7" ht="15.75" customHeight="1">
      <c r="F647" s="27"/>
      <c r="G647" s="27"/>
    </row>
    <row r="648" spans="6:7" ht="15.75" customHeight="1">
      <c r="F648" s="27"/>
      <c r="G648" s="27"/>
    </row>
    <row r="649" spans="6:7" ht="15.75" customHeight="1">
      <c r="F649" s="27"/>
      <c r="G649" s="27"/>
    </row>
    <row r="650" spans="6:7" ht="15.75" customHeight="1">
      <c r="F650" s="27"/>
      <c r="G650" s="27"/>
    </row>
    <row r="651" spans="6:7" ht="15.75" customHeight="1">
      <c r="F651" s="27"/>
      <c r="G651" s="27"/>
    </row>
    <row r="652" spans="6:7" ht="15.75" customHeight="1">
      <c r="F652" s="27"/>
      <c r="G652" s="27"/>
    </row>
    <row r="653" spans="6:7" ht="15.75" customHeight="1">
      <c r="F653" s="27"/>
      <c r="G653" s="27"/>
    </row>
    <row r="654" spans="6:7" ht="15.75" customHeight="1">
      <c r="F654" s="27"/>
      <c r="G654" s="27"/>
    </row>
    <row r="655" spans="6:7" ht="15.75" customHeight="1">
      <c r="F655" s="27"/>
      <c r="G655" s="27"/>
    </row>
    <row r="656" spans="6:7" ht="15.75" customHeight="1">
      <c r="F656" s="27"/>
      <c r="G656" s="27"/>
    </row>
    <row r="657" spans="6:7" ht="15.75" customHeight="1">
      <c r="F657" s="27"/>
      <c r="G657" s="27"/>
    </row>
    <row r="658" spans="6:7" ht="15.75" customHeight="1">
      <c r="F658" s="27"/>
      <c r="G658" s="27"/>
    </row>
    <row r="659" spans="6:7" ht="15.75" customHeight="1">
      <c r="F659" s="27"/>
      <c r="G659" s="27"/>
    </row>
    <row r="660" spans="6:7" ht="15.75" customHeight="1">
      <c r="F660" s="27"/>
      <c r="G660" s="27"/>
    </row>
    <row r="661" spans="6:7" ht="15.75" customHeight="1">
      <c r="F661" s="27"/>
      <c r="G661" s="27"/>
    </row>
    <row r="662" spans="6:7" ht="15.75" customHeight="1">
      <c r="F662" s="27"/>
      <c r="G662" s="27"/>
    </row>
    <row r="663" spans="6:7" ht="15.75" customHeight="1">
      <c r="F663" s="27"/>
      <c r="G663" s="27"/>
    </row>
    <row r="664" spans="6:7" ht="15.75" customHeight="1">
      <c r="F664" s="27"/>
      <c r="G664" s="27"/>
    </row>
    <row r="665" spans="6:7" ht="15.75" customHeight="1">
      <c r="F665" s="27"/>
      <c r="G665" s="27"/>
    </row>
    <row r="666" spans="6:7" ht="15.75" customHeight="1">
      <c r="F666" s="27"/>
      <c r="G666" s="27"/>
    </row>
    <row r="667" spans="6:7" ht="15.75" customHeight="1">
      <c r="F667" s="27"/>
      <c r="G667" s="27"/>
    </row>
    <row r="668" spans="6:7" ht="15.75" customHeight="1">
      <c r="F668" s="27"/>
      <c r="G668" s="27"/>
    </row>
    <row r="669" spans="6:7" ht="15.75" customHeight="1">
      <c r="F669" s="27"/>
      <c r="G669" s="27"/>
    </row>
    <row r="670" spans="6:7" ht="15.75" customHeight="1">
      <c r="F670" s="27"/>
      <c r="G670" s="27"/>
    </row>
    <row r="671" spans="6:7" ht="15.75" customHeight="1">
      <c r="F671" s="27"/>
      <c r="G671" s="27"/>
    </row>
    <row r="672" spans="6:7" ht="15.75" customHeight="1">
      <c r="F672" s="27"/>
      <c r="G672" s="27"/>
    </row>
    <row r="673" spans="6:7" ht="15.75" customHeight="1">
      <c r="F673" s="27"/>
      <c r="G673" s="27"/>
    </row>
    <row r="674" spans="6:7" ht="15.75" customHeight="1">
      <c r="F674" s="27"/>
      <c r="G674" s="27"/>
    </row>
    <row r="675" spans="6:7" ht="15.75" customHeight="1">
      <c r="F675" s="27"/>
      <c r="G675" s="27"/>
    </row>
    <row r="676" spans="6:7" ht="15.75" customHeight="1">
      <c r="F676" s="27"/>
      <c r="G676" s="27"/>
    </row>
    <row r="677" spans="6:7" ht="15.75" customHeight="1">
      <c r="F677" s="27"/>
      <c r="G677" s="27"/>
    </row>
    <row r="678" spans="6:7" ht="15.75" customHeight="1">
      <c r="F678" s="27"/>
      <c r="G678" s="27"/>
    </row>
    <row r="679" spans="6:7" ht="15.75" customHeight="1">
      <c r="F679" s="27"/>
      <c r="G679" s="27"/>
    </row>
    <row r="680" spans="6:7" ht="15.75" customHeight="1">
      <c r="F680" s="27"/>
      <c r="G680" s="27"/>
    </row>
    <row r="681" spans="6:7" ht="15.75" customHeight="1">
      <c r="F681" s="27"/>
      <c r="G681" s="27"/>
    </row>
    <row r="682" spans="6:7" ht="15.75" customHeight="1">
      <c r="F682" s="27"/>
      <c r="G682" s="27"/>
    </row>
    <row r="683" spans="6:7" ht="15.75" customHeight="1">
      <c r="F683" s="27"/>
      <c r="G683" s="27"/>
    </row>
    <row r="684" spans="6:7" ht="15.75" customHeight="1">
      <c r="F684" s="27"/>
      <c r="G684" s="27"/>
    </row>
    <row r="685" spans="6:7" ht="15.75" customHeight="1">
      <c r="F685" s="27"/>
      <c r="G685" s="27"/>
    </row>
    <row r="686" spans="6:7" ht="15.75" customHeight="1">
      <c r="F686" s="27"/>
      <c r="G686" s="27"/>
    </row>
    <row r="687" spans="6:7" ht="15.75" customHeight="1">
      <c r="F687" s="27"/>
      <c r="G687" s="27"/>
    </row>
    <row r="688" spans="6:7" ht="15.75" customHeight="1">
      <c r="F688" s="27"/>
      <c r="G688" s="27"/>
    </row>
    <row r="689" spans="6:7" ht="15.75" customHeight="1">
      <c r="F689" s="27"/>
      <c r="G689" s="27"/>
    </row>
    <row r="690" spans="6:7" ht="15.75" customHeight="1">
      <c r="F690" s="27"/>
      <c r="G690" s="27"/>
    </row>
    <row r="691" spans="6:7" ht="15.75" customHeight="1">
      <c r="F691" s="27"/>
      <c r="G691" s="27"/>
    </row>
    <row r="692" spans="6:7" ht="15.75" customHeight="1">
      <c r="F692" s="27"/>
      <c r="G692" s="27"/>
    </row>
    <row r="693" spans="6:7" ht="15.75" customHeight="1">
      <c r="F693" s="27"/>
      <c r="G693" s="27"/>
    </row>
    <row r="694" spans="6:7" ht="15.75" customHeight="1">
      <c r="F694" s="27"/>
      <c r="G694" s="27"/>
    </row>
    <row r="695" spans="6:7" ht="15.75" customHeight="1">
      <c r="F695" s="27"/>
      <c r="G695" s="27"/>
    </row>
    <row r="696" spans="6:7" ht="15.75" customHeight="1">
      <c r="F696" s="27"/>
      <c r="G696" s="27"/>
    </row>
    <row r="697" spans="6:7" ht="15.75" customHeight="1">
      <c r="F697" s="27"/>
      <c r="G697" s="27"/>
    </row>
    <row r="698" spans="6:7" ht="15.75" customHeight="1">
      <c r="F698" s="27"/>
      <c r="G698" s="27"/>
    </row>
    <row r="699" spans="6:7" ht="15.75" customHeight="1">
      <c r="F699" s="27"/>
      <c r="G699" s="27"/>
    </row>
    <row r="700" spans="6:7" ht="15.75" customHeight="1">
      <c r="F700" s="27"/>
      <c r="G700" s="27"/>
    </row>
    <row r="701" spans="6:7" ht="15.75" customHeight="1">
      <c r="F701" s="27"/>
      <c r="G701" s="27"/>
    </row>
    <row r="702" spans="6:7" ht="15.75" customHeight="1">
      <c r="F702" s="27"/>
      <c r="G702" s="27"/>
    </row>
    <row r="703" spans="6:7" ht="15.75" customHeight="1">
      <c r="F703" s="27"/>
      <c r="G703" s="27"/>
    </row>
    <row r="704" spans="6:7" ht="15.75" customHeight="1">
      <c r="F704" s="27"/>
      <c r="G704" s="27"/>
    </row>
    <row r="705" spans="6:7" ht="15.75" customHeight="1">
      <c r="F705" s="27"/>
      <c r="G705" s="27"/>
    </row>
    <row r="706" spans="6:7" ht="15.75" customHeight="1">
      <c r="F706" s="27"/>
      <c r="G706" s="27"/>
    </row>
    <row r="707" spans="6:7" ht="15.75" customHeight="1">
      <c r="F707" s="27"/>
      <c r="G707" s="27"/>
    </row>
    <row r="708" spans="6:7" ht="15.75" customHeight="1">
      <c r="F708" s="27"/>
      <c r="G708" s="27"/>
    </row>
    <row r="709" spans="6:7" ht="15.75" customHeight="1">
      <c r="F709" s="27"/>
      <c r="G709" s="27"/>
    </row>
    <row r="710" spans="6:7" ht="15.75" customHeight="1">
      <c r="F710" s="27"/>
      <c r="G710" s="27"/>
    </row>
    <row r="711" spans="6:7" ht="15.75" customHeight="1">
      <c r="F711" s="27"/>
      <c r="G711" s="27"/>
    </row>
    <row r="712" spans="6:7" ht="15.75" customHeight="1">
      <c r="F712" s="27"/>
      <c r="G712" s="27"/>
    </row>
    <row r="713" spans="6:7" ht="15.75" customHeight="1">
      <c r="F713" s="27"/>
      <c r="G713" s="27"/>
    </row>
    <row r="714" spans="6:7" ht="15.75" customHeight="1">
      <c r="F714" s="27"/>
      <c r="G714" s="27"/>
    </row>
    <row r="715" spans="6:7" ht="15.75" customHeight="1">
      <c r="F715" s="27"/>
      <c r="G715" s="27"/>
    </row>
    <row r="716" spans="6:7" ht="15.75" customHeight="1">
      <c r="F716" s="27"/>
      <c r="G716" s="27"/>
    </row>
    <row r="717" spans="6:7" ht="15.75" customHeight="1">
      <c r="F717" s="27"/>
      <c r="G717" s="27"/>
    </row>
    <row r="718" spans="6:7" ht="15.75" customHeight="1">
      <c r="F718" s="27"/>
      <c r="G718" s="27"/>
    </row>
    <row r="719" spans="6:7" ht="15.75" customHeight="1">
      <c r="F719" s="27"/>
      <c r="G719" s="27"/>
    </row>
    <row r="720" spans="6:7" ht="15.75" customHeight="1">
      <c r="F720" s="27"/>
      <c r="G720" s="27"/>
    </row>
    <row r="721" spans="6:7" ht="15.75" customHeight="1">
      <c r="F721" s="27"/>
      <c r="G721" s="27"/>
    </row>
    <row r="722" spans="6:7" ht="15.75" customHeight="1">
      <c r="F722" s="27"/>
      <c r="G722" s="27"/>
    </row>
    <row r="723" spans="6:7" ht="15.75" customHeight="1">
      <c r="F723" s="27"/>
      <c r="G723" s="27"/>
    </row>
    <row r="724" spans="6:7" ht="15.75" customHeight="1">
      <c r="F724" s="27"/>
      <c r="G724" s="27"/>
    </row>
    <row r="725" spans="6:7" ht="15.75" customHeight="1">
      <c r="F725" s="27"/>
      <c r="G725" s="27"/>
    </row>
    <row r="726" spans="6:7" ht="15.75" customHeight="1">
      <c r="F726" s="27"/>
      <c r="G726" s="27"/>
    </row>
    <row r="727" spans="6:7" ht="15.75" customHeight="1">
      <c r="F727" s="27"/>
      <c r="G727" s="27"/>
    </row>
    <row r="728" spans="6:7" ht="15.75" customHeight="1">
      <c r="F728" s="27"/>
      <c r="G728" s="27"/>
    </row>
    <row r="729" spans="6:7" ht="15.75" customHeight="1">
      <c r="F729" s="27"/>
      <c r="G729" s="27"/>
    </row>
    <row r="730" spans="6:7" ht="15.75" customHeight="1">
      <c r="F730" s="27"/>
      <c r="G730" s="27"/>
    </row>
    <row r="731" spans="6:7" ht="15.75" customHeight="1">
      <c r="F731" s="27"/>
      <c r="G731" s="27"/>
    </row>
    <row r="732" spans="6:7" ht="15.75" customHeight="1">
      <c r="F732" s="27"/>
      <c r="G732" s="27"/>
    </row>
    <row r="733" spans="6:7" ht="15.75" customHeight="1">
      <c r="F733" s="27"/>
      <c r="G733" s="27"/>
    </row>
    <row r="734" spans="6:7" ht="15.75" customHeight="1">
      <c r="F734" s="27"/>
      <c r="G734" s="27"/>
    </row>
    <row r="735" spans="6:7" ht="15.75" customHeight="1">
      <c r="F735" s="27"/>
      <c r="G735" s="27"/>
    </row>
    <row r="736" spans="6:7" ht="15.75" customHeight="1">
      <c r="F736" s="27"/>
      <c r="G736" s="27"/>
    </row>
    <row r="737" spans="6:7" ht="15.75" customHeight="1">
      <c r="F737" s="27"/>
      <c r="G737" s="27"/>
    </row>
    <row r="738" spans="6:7" ht="15.75" customHeight="1">
      <c r="F738" s="27"/>
      <c r="G738" s="27"/>
    </row>
    <row r="739" spans="6:7" ht="15.75" customHeight="1">
      <c r="F739" s="27"/>
      <c r="G739" s="27"/>
    </row>
    <row r="740" spans="6:7" ht="15.75" customHeight="1">
      <c r="F740" s="27"/>
      <c r="G740" s="27"/>
    </row>
    <row r="741" spans="6:7" ht="15.75" customHeight="1">
      <c r="F741" s="27"/>
      <c r="G741" s="27"/>
    </row>
    <row r="742" spans="6:7" ht="15.75" customHeight="1">
      <c r="F742" s="27"/>
      <c r="G742" s="27"/>
    </row>
    <row r="743" spans="6:7" ht="15.75" customHeight="1">
      <c r="F743" s="27"/>
      <c r="G743" s="27"/>
    </row>
    <row r="744" spans="6:7" ht="15.75" customHeight="1">
      <c r="F744" s="27"/>
      <c r="G744" s="27"/>
    </row>
    <row r="745" spans="6:7" ht="15.75" customHeight="1">
      <c r="F745" s="27"/>
      <c r="G745" s="27"/>
    </row>
    <row r="746" spans="6:7" ht="15.75" customHeight="1">
      <c r="F746" s="27"/>
      <c r="G746" s="27"/>
    </row>
    <row r="747" spans="6:7" ht="15.75" customHeight="1">
      <c r="F747" s="27"/>
      <c r="G747" s="27"/>
    </row>
    <row r="748" spans="6:7" ht="15.75" customHeight="1">
      <c r="F748" s="27"/>
      <c r="G748" s="27"/>
    </row>
    <row r="749" spans="6:7" ht="15.75" customHeight="1">
      <c r="F749" s="27"/>
      <c r="G749" s="27"/>
    </row>
    <row r="750" spans="6:7" ht="15.75" customHeight="1">
      <c r="F750" s="27"/>
      <c r="G750" s="27"/>
    </row>
    <row r="751" spans="6:7" ht="15.75" customHeight="1">
      <c r="F751" s="27"/>
      <c r="G751" s="27"/>
    </row>
    <row r="752" spans="6:7" ht="15.75" customHeight="1">
      <c r="F752" s="27"/>
      <c r="G752" s="27"/>
    </row>
    <row r="753" spans="6:7" ht="15.75" customHeight="1">
      <c r="F753" s="27"/>
      <c r="G753" s="27"/>
    </row>
    <row r="754" spans="6:7" ht="15.75" customHeight="1">
      <c r="F754" s="27"/>
      <c r="G754" s="27"/>
    </row>
    <row r="755" spans="6:7" ht="15.75" customHeight="1">
      <c r="F755" s="27"/>
      <c r="G755" s="27"/>
    </row>
    <row r="756" spans="6:7" ht="15.75" customHeight="1">
      <c r="F756" s="27"/>
      <c r="G756" s="27"/>
    </row>
    <row r="757" spans="6:7" ht="15.75" customHeight="1">
      <c r="F757" s="27"/>
      <c r="G757" s="27"/>
    </row>
    <row r="758" spans="6:7" ht="15.75" customHeight="1">
      <c r="F758" s="27"/>
      <c r="G758" s="27"/>
    </row>
    <row r="759" spans="6:7" ht="15.75" customHeight="1">
      <c r="F759" s="27"/>
      <c r="G759" s="27"/>
    </row>
    <row r="760" spans="6:7" ht="15.75" customHeight="1">
      <c r="F760" s="27"/>
      <c r="G760" s="27"/>
    </row>
    <row r="761" spans="6:7" ht="15.75" customHeight="1">
      <c r="F761" s="27"/>
      <c r="G761" s="27"/>
    </row>
    <row r="762" spans="6:7" ht="15.75" customHeight="1">
      <c r="F762" s="27"/>
      <c r="G762" s="27"/>
    </row>
    <row r="763" spans="6:7" ht="15.75" customHeight="1">
      <c r="F763" s="27"/>
      <c r="G763" s="27"/>
    </row>
    <row r="764" spans="6:7" ht="15.75" customHeight="1">
      <c r="F764" s="27"/>
      <c r="G764" s="27"/>
    </row>
    <row r="765" spans="6:7" ht="15.75" customHeight="1">
      <c r="F765" s="27"/>
      <c r="G765" s="27"/>
    </row>
    <row r="766" spans="6:7" ht="15.75" customHeight="1">
      <c r="F766" s="27"/>
      <c r="G766" s="27"/>
    </row>
    <row r="767" spans="6:7" ht="15.75" customHeight="1">
      <c r="F767" s="27"/>
      <c r="G767" s="27"/>
    </row>
    <row r="768" spans="6:7" ht="15.75" customHeight="1">
      <c r="F768" s="27"/>
      <c r="G768" s="27"/>
    </row>
    <row r="769" spans="6:7" ht="15.75" customHeight="1">
      <c r="F769" s="27"/>
      <c r="G769" s="27"/>
    </row>
    <row r="770" spans="6:7" ht="15.75" customHeight="1">
      <c r="F770" s="27"/>
      <c r="G770" s="27"/>
    </row>
    <row r="771" spans="6:7" ht="15.75" customHeight="1">
      <c r="F771" s="27"/>
      <c r="G771" s="27"/>
    </row>
    <row r="772" spans="6:7" ht="15.75" customHeight="1">
      <c r="F772" s="27"/>
      <c r="G772" s="27"/>
    </row>
    <row r="773" spans="6:7" ht="15.75" customHeight="1">
      <c r="F773" s="27"/>
      <c r="G773" s="27"/>
    </row>
    <row r="774" spans="6:7" ht="15.75" customHeight="1">
      <c r="F774" s="27"/>
      <c r="G774" s="27"/>
    </row>
    <row r="775" spans="6:7" ht="15.75" customHeight="1">
      <c r="F775" s="27"/>
      <c r="G775" s="27"/>
    </row>
    <row r="776" spans="6:7" ht="15.75" customHeight="1">
      <c r="F776" s="27"/>
      <c r="G776" s="27"/>
    </row>
    <row r="777" spans="6:7" ht="15.75" customHeight="1">
      <c r="F777" s="27"/>
      <c r="G777" s="27"/>
    </row>
    <row r="778" spans="6:7" ht="15.75" customHeight="1">
      <c r="F778" s="27"/>
      <c r="G778" s="27"/>
    </row>
    <row r="779" spans="6:7" ht="15.75" customHeight="1">
      <c r="F779" s="27"/>
      <c r="G779" s="27"/>
    </row>
    <row r="780" spans="6:7" ht="15.75" customHeight="1">
      <c r="F780" s="27"/>
      <c r="G780" s="27"/>
    </row>
    <row r="781" spans="6:7" ht="15.75" customHeight="1">
      <c r="F781" s="27"/>
      <c r="G781" s="27"/>
    </row>
    <row r="782" spans="6:7" ht="15.75" customHeight="1">
      <c r="F782" s="27"/>
      <c r="G782" s="27"/>
    </row>
    <row r="783" spans="6:7" ht="15.75" customHeight="1">
      <c r="F783" s="27"/>
      <c r="G783" s="27"/>
    </row>
    <row r="784" spans="6:7" ht="15.75" customHeight="1">
      <c r="F784" s="27"/>
      <c r="G784" s="27"/>
    </row>
    <row r="785" spans="6:7" ht="15.75" customHeight="1">
      <c r="F785" s="27"/>
      <c r="G785" s="27"/>
    </row>
    <row r="786" spans="6:7" ht="15.75" customHeight="1">
      <c r="F786" s="27"/>
      <c r="G786" s="27"/>
    </row>
    <row r="787" spans="6:7" ht="15.75" customHeight="1">
      <c r="F787" s="27"/>
      <c r="G787" s="27"/>
    </row>
    <row r="788" spans="6:7" ht="15.75" customHeight="1">
      <c r="F788" s="27"/>
      <c r="G788" s="27"/>
    </row>
    <row r="789" spans="6:7" ht="15.75" customHeight="1">
      <c r="F789" s="27"/>
      <c r="G789" s="27"/>
    </row>
    <row r="790" spans="6:7" ht="15.75" customHeight="1">
      <c r="F790" s="27"/>
      <c r="G790" s="27"/>
    </row>
    <row r="791" spans="6:7" ht="15.75" customHeight="1">
      <c r="F791" s="27"/>
      <c r="G791" s="27"/>
    </row>
    <row r="792" spans="6:7" ht="15.75" customHeight="1">
      <c r="F792" s="27"/>
      <c r="G792" s="27"/>
    </row>
    <row r="793" spans="6:7" ht="15.75" customHeight="1">
      <c r="F793" s="27"/>
      <c r="G793" s="27"/>
    </row>
    <row r="794" spans="6:7" ht="15.75" customHeight="1">
      <c r="F794" s="27"/>
      <c r="G794" s="27"/>
    </row>
    <row r="795" spans="6:7" ht="15.75" customHeight="1">
      <c r="F795" s="27"/>
      <c r="G795" s="27"/>
    </row>
    <row r="796" spans="6:7" ht="15.75" customHeight="1">
      <c r="F796" s="27"/>
      <c r="G796" s="27"/>
    </row>
    <row r="797" spans="6:7" ht="15.75" customHeight="1">
      <c r="F797" s="27"/>
      <c r="G797" s="27"/>
    </row>
    <row r="798" spans="6:7" ht="15.75" customHeight="1">
      <c r="F798" s="27"/>
      <c r="G798" s="27"/>
    </row>
    <row r="799" spans="6:7" ht="15.75" customHeight="1">
      <c r="F799" s="27"/>
      <c r="G799" s="27"/>
    </row>
    <row r="800" spans="6:7" ht="15.75" customHeight="1">
      <c r="F800" s="27"/>
      <c r="G800" s="27"/>
    </row>
    <row r="801" spans="6:7" ht="15.75" customHeight="1">
      <c r="F801" s="27"/>
      <c r="G801" s="27"/>
    </row>
    <row r="802" spans="6:7" ht="15.75" customHeight="1">
      <c r="F802" s="27"/>
      <c r="G802" s="27"/>
    </row>
    <row r="803" spans="6:7" ht="15.75" customHeight="1">
      <c r="F803" s="27"/>
      <c r="G803" s="27"/>
    </row>
    <row r="804" spans="6:7" ht="15.75" customHeight="1">
      <c r="F804" s="27"/>
      <c r="G804" s="27"/>
    </row>
    <row r="805" spans="6:7" ht="15.75" customHeight="1">
      <c r="F805" s="27"/>
      <c r="G805" s="27"/>
    </row>
    <row r="806" spans="6:7" ht="15.75" customHeight="1">
      <c r="F806" s="27"/>
      <c r="G806" s="27"/>
    </row>
    <row r="807" spans="6:7" ht="15.75" customHeight="1">
      <c r="F807" s="27"/>
      <c r="G807" s="27"/>
    </row>
    <row r="808" spans="6:7" ht="15.75" customHeight="1">
      <c r="F808" s="27"/>
      <c r="G808" s="27"/>
    </row>
    <row r="809" spans="6:7" ht="15.75" customHeight="1">
      <c r="F809" s="27"/>
      <c r="G809" s="27"/>
    </row>
    <row r="810" spans="6:7" ht="15.75" customHeight="1">
      <c r="F810" s="27"/>
      <c r="G810" s="27"/>
    </row>
    <row r="811" spans="6:7" ht="15.75" customHeight="1">
      <c r="F811" s="27"/>
      <c r="G811" s="27"/>
    </row>
    <row r="812" spans="6:7" ht="15.75" customHeight="1">
      <c r="F812" s="27"/>
      <c r="G812" s="27"/>
    </row>
    <row r="813" spans="6:7" ht="15.75" customHeight="1">
      <c r="F813" s="27"/>
      <c r="G813" s="27"/>
    </row>
    <row r="814" spans="6:7" ht="15.75" customHeight="1">
      <c r="F814" s="27"/>
      <c r="G814" s="27"/>
    </row>
    <row r="815" spans="6:7" ht="15.75" customHeight="1">
      <c r="F815" s="27"/>
      <c r="G815" s="27"/>
    </row>
    <row r="816" spans="6:7" ht="15.75" customHeight="1">
      <c r="F816" s="27"/>
      <c r="G816" s="27"/>
    </row>
    <row r="817" spans="6:7" ht="15.75" customHeight="1">
      <c r="F817" s="27"/>
      <c r="G817" s="27"/>
    </row>
    <row r="818" spans="6:7" ht="15.75" customHeight="1">
      <c r="F818" s="27"/>
      <c r="G818" s="27"/>
    </row>
    <row r="819" spans="6:7" ht="15.75" customHeight="1">
      <c r="F819" s="27"/>
      <c r="G819" s="27"/>
    </row>
    <row r="820" spans="6:7" ht="15.75" customHeight="1">
      <c r="F820" s="27"/>
      <c r="G820" s="27"/>
    </row>
    <row r="821" spans="6:7" ht="15.75" customHeight="1">
      <c r="F821" s="27"/>
      <c r="G821" s="27"/>
    </row>
    <row r="822" spans="6:7" ht="15.75" customHeight="1">
      <c r="F822" s="27"/>
      <c r="G822" s="27"/>
    </row>
    <row r="823" spans="6:7" ht="15.75" customHeight="1">
      <c r="F823" s="27"/>
      <c r="G823" s="27"/>
    </row>
    <row r="824" spans="6:7" ht="15.75" customHeight="1">
      <c r="F824" s="27"/>
      <c r="G824" s="27"/>
    </row>
    <row r="825" spans="6:7" ht="15.75" customHeight="1">
      <c r="F825" s="27"/>
      <c r="G825" s="27"/>
    </row>
    <row r="826" spans="6:7" ht="15.75" customHeight="1">
      <c r="F826" s="27"/>
      <c r="G826" s="27"/>
    </row>
    <row r="827" spans="6:7" ht="15.75" customHeight="1">
      <c r="F827" s="27"/>
      <c r="G827" s="27"/>
    </row>
    <row r="828" spans="6:7" ht="15.75" customHeight="1">
      <c r="F828" s="27"/>
      <c r="G828" s="27"/>
    </row>
    <row r="829" spans="6:7" ht="15.75" customHeight="1">
      <c r="F829" s="27"/>
      <c r="G829" s="27"/>
    </row>
    <row r="830" spans="6:7" ht="15.75" customHeight="1">
      <c r="F830" s="27"/>
      <c r="G830" s="27"/>
    </row>
    <row r="831" spans="6:7" ht="15.75" customHeight="1">
      <c r="F831" s="27"/>
      <c r="G831" s="27"/>
    </row>
    <row r="832" spans="6:7" ht="15.75" customHeight="1">
      <c r="F832" s="27"/>
      <c r="G832" s="27"/>
    </row>
    <row r="833" spans="6:7" ht="15.75" customHeight="1">
      <c r="F833" s="27"/>
      <c r="G833" s="27"/>
    </row>
    <row r="834" spans="6:7" ht="15.75" customHeight="1">
      <c r="F834" s="27"/>
      <c r="G834" s="27"/>
    </row>
    <row r="835" spans="6:7" ht="15.75" customHeight="1">
      <c r="F835" s="27"/>
      <c r="G835" s="27"/>
    </row>
    <row r="836" spans="6:7" ht="15.75" customHeight="1">
      <c r="F836" s="27"/>
      <c r="G836" s="27"/>
    </row>
    <row r="837" spans="6:7" ht="15.75" customHeight="1">
      <c r="F837" s="27"/>
      <c r="G837" s="27"/>
    </row>
    <row r="838" spans="6:7" ht="15.75" customHeight="1">
      <c r="F838" s="27"/>
      <c r="G838" s="27"/>
    </row>
    <row r="839" spans="6:7" ht="15.75" customHeight="1">
      <c r="F839" s="27"/>
      <c r="G839" s="27"/>
    </row>
    <row r="840" spans="6:7" ht="15.75" customHeight="1">
      <c r="F840" s="27"/>
      <c r="G840" s="27"/>
    </row>
    <row r="841" spans="6:7" ht="15.75" customHeight="1">
      <c r="F841" s="27"/>
      <c r="G841" s="27"/>
    </row>
    <row r="842" spans="6:7" ht="15.75" customHeight="1">
      <c r="F842" s="27"/>
      <c r="G842" s="27"/>
    </row>
    <row r="843" spans="6:7" ht="15.75" customHeight="1">
      <c r="F843" s="27"/>
      <c r="G843" s="27"/>
    </row>
    <row r="844" spans="6:7" ht="15.75" customHeight="1">
      <c r="F844" s="27"/>
      <c r="G844" s="27"/>
    </row>
    <row r="845" spans="6:7" ht="15.75" customHeight="1">
      <c r="F845" s="27"/>
      <c r="G845" s="27"/>
    </row>
    <row r="846" spans="6:7" ht="15.75" customHeight="1">
      <c r="F846" s="27"/>
      <c r="G846" s="27"/>
    </row>
    <row r="847" spans="6:7" ht="15.75" customHeight="1">
      <c r="F847" s="27"/>
      <c r="G847" s="27"/>
    </row>
    <row r="848" spans="6:7" ht="15.75" customHeight="1">
      <c r="F848" s="27"/>
      <c r="G848" s="27"/>
    </row>
    <row r="849" spans="6:7" ht="15.75" customHeight="1">
      <c r="F849" s="27"/>
      <c r="G849" s="27"/>
    </row>
    <row r="850" spans="6:7" ht="15.75" customHeight="1">
      <c r="F850" s="27"/>
      <c r="G850" s="27"/>
    </row>
    <row r="851" spans="6:7" ht="15.75" customHeight="1">
      <c r="F851" s="27"/>
      <c r="G851" s="27"/>
    </row>
    <row r="852" spans="6:7" ht="15.75" customHeight="1">
      <c r="F852" s="27"/>
      <c r="G852" s="27"/>
    </row>
    <row r="853" spans="6:7" ht="15.75" customHeight="1">
      <c r="F853" s="27"/>
      <c r="G853" s="27"/>
    </row>
    <row r="854" spans="6:7" ht="15.75" customHeight="1">
      <c r="F854" s="27"/>
      <c r="G854" s="27"/>
    </row>
    <row r="855" spans="6:7" ht="15.75" customHeight="1">
      <c r="F855" s="27"/>
      <c r="G855" s="27"/>
    </row>
    <row r="856" spans="6:7" ht="15.75" customHeight="1">
      <c r="F856" s="27"/>
      <c r="G856" s="27"/>
    </row>
    <row r="857" spans="6:7" ht="15.75" customHeight="1">
      <c r="F857" s="27"/>
      <c r="G857" s="27"/>
    </row>
    <row r="858" spans="6:7" ht="15.75" customHeight="1">
      <c r="F858" s="27"/>
      <c r="G858" s="27"/>
    </row>
    <row r="859" spans="6:7" ht="15.75" customHeight="1">
      <c r="F859" s="27"/>
      <c r="G859" s="27"/>
    </row>
    <row r="860" spans="6:7" ht="15.75" customHeight="1">
      <c r="F860" s="27"/>
      <c r="G860" s="27"/>
    </row>
    <row r="861" spans="6:7" ht="15.75" customHeight="1">
      <c r="F861" s="27"/>
      <c r="G861" s="27"/>
    </row>
    <row r="862" spans="6:7" ht="15.75" customHeight="1">
      <c r="F862" s="27"/>
      <c r="G862" s="27"/>
    </row>
    <row r="863" spans="6:7" ht="15.75" customHeight="1">
      <c r="F863" s="27"/>
      <c r="G863" s="27"/>
    </row>
    <row r="864" spans="6:7" ht="15.75" customHeight="1">
      <c r="F864" s="27"/>
      <c r="G864" s="27"/>
    </row>
    <row r="865" spans="6:7" ht="15.75" customHeight="1">
      <c r="F865" s="27"/>
      <c r="G865" s="27"/>
    </row>
    <row r="866" spans="6:7" ht="15.75" customHeight="1">
      <c r="F866" s="27"/>
      <c r="G866" s="27"/>
    </row>
    <row r="867" spans="6:7" ht="15.75" customHeight="1">
      <c r="F867" s="27"/>
      <c r="G867" s="27"/>
    </row>
    <row r="868" spans="6:7" ht="15.75" customHeight="1">
      <c r="F868" s="27"/>
      <c r="G868" s="27"/>
    </row>
    <row r="869" spans="6:7" ht="15.75" customHeight="1">
      <c r="F869" s="27"/>
      <c r="G869" s="27"/>
    </row>
    <row r="870" spans="6:7" ht="15.75" customHeight="1">
      <c r="F870" s="27"/>
      <c r="G870" s="27"/>
    </row>
    <row r="871" spans="6:7" ht="15.75" customHeight="1">
      <c r="F871" s="27"/>
      <c r="G871" s="27"/>
    </row>
    <row r="872" spans="6:7" ht="15.75" customHeight="1">
      <c r="F872" s="27"/>
      <c r="G872" s="27"/>
    </row>
    <row r="873" spans="6:7" ht="15.75" customHeight="1">
      <c r="F873" s="27"/>
      <c r="G873" s="27"/>
    </row>
    <row r="874" spans="6:7" ht="15.75" customHeight="1">
      <c r="F874" s="27"/>
      <c r="G874" s="27"/>
    </row>
    <row r="875" spans="6:7" ht="15.75" customHeight="1">
      <c r="F875" s="27"/>
      <c r="G875" s="27"/>
    </row>
    <row r="876" spans="6:7" ht="15.75" customHeight="1">
      <c r="F876" s="27"/>
      <c r="G876" s="27"/>
    </row>
    <row r="877" spans="6:7" ht="15.75" customHeight="1">
      <c r="F877" s="27"/>
      <c r="G877" s="27"/>
    </row>
    <row r="878" spans="6:7" ht="15.75" customHeight="1">
      <c r="F878" s="27"/>
      <c r="G878" s="27"/>
    </row>
    <row r="879" spans="6:7" ht="15.75" customHeight="1">
      <c r="F879" s="27"/>
      <c r="G879" s="27"/>
    </row>
    <row r="880" spans="6:7" ht="15.75" customHeight="1">
      <c r="F880" s="27"/>
      <c r="G880" s="27"/>
    </row>
    <row r="881" spans="6:7" ht="15.75" customHeight="1">
      <c r="F881" s="27"/>
      <c r="G881" s="27"/>
    </row>
    <row r="882" spans="6:7" ht="15.75" customHeight="1">
      <c r="F882" s="27"/>
      <c r="G882" s="27"/>
    </row>
    <row r="883" spans="6:7" ht="15.75" customHeight="1">
      <c r="F883" s="27"/>
      <c r="G883" s="27"/>
    </row>
    <row r="884" spans="6:7" ht="15.75" customHeight="1">
      <c r="F884" s="27"/>
      <c r="G884" s="27"/>
    </row>
    <row r="885" spans="6:7" ht="15.75" customHeight="1">
      <c r="F885" s="27"/>
      <c r="G885" s="27"/>
    </row>
    <row r="886" spans="6:7" ht="15.75" customHeight="1">
      <c r="F886" s="27"/>
      <c r="G886" s="27"/>
    </row>
    <row r="887" spans="6:7" ht="15.75" customHeight="1">
      <c r="F887" s="27"/>
      <c r="G887" s="27"/>
    </row>
    <row r="888" spans="6:7" ht="15.75" customHeight="1">
      <c r="F888" s="27"/>
      <c r="G888" s="27"/>
    </row>
    <row r="889" spans="6:7" ht="15.75" customHeight="1">
      <c r="F889" s="27"/>
      <c r="G889" s="27"/>
    </row>
    <row r="890" spans="6:7" ht="15.75" customHeight="1">
      <c r="F890" s="27"/>
      <c r="G890" s="27"/>
    </row>
    <row r="891" spans="6:7" ht="15.75" customHeight="1">
      <c r="F891" s="27"/>
      <c r="G891" s="27"/>
    </row>
    <row r="892" spans="6:7" ht="15.75" customHeight="1">
      <c r="F892" s="27"/>
      <c r="G892" s="27"/>
    </row>
    <row r="893" spans="6:7" ht="15.75" customHeight="1">
      <c r="F893" s="27"/>
      <c r="G893" s="27"/>
    </row>
    <row r="894" spans="6:7" ht="15.75" customHeight="1">
      <c r="F894" s="27"/>
      <c r="G894" s="27"/>
    </row>
    <row r="895" spans="6:7" ht="15.75" customHeight="1">
      <c r="F895" s="27"/>
      <c r="G895" s="27"/>
    </row>
    <row r="896" spans="6:7" ht="15.75" customHeight="1">
      <c r="F896" s="27"/>
      <c r="G896" s="27"/>
    </row>
    <row r="897" spans="6:7" ht="15.75" customHeight="1">
      <c r="F897" s="27"/>
      <c r="G897" s="27"/>
    </row>
    <row r="898" spans="6:7" ht="15.75" customHeight="1">
      <c r="F898" s="27"/>
      <c r="G898" s="27"/>
    </row>
    <row r="899" spans="6:7" ht="15.75" customHeight="1">
      <c r="F899" s="27"/>
      <c r="G899" s="27"/>
    </row>
    <row r="900" spans="6:7" ht="15.75" customHeight="1">
      <c r="F900" s="27"/>
      <c r="G900" s="27"/>
    </row>
    <row r="901" spans="6:7" ht="15.75" customHeight="1">
      <c r="F901" s="27"/>
      <c r="G901" s="27"/>
    </row>
    <row r="902" spans="6:7" ht="15.75" customHeight="1">
      <c r="F902" s="27"/>
      <c r="G902" s="27"/>
    </row>
    <row r="903" spans="6:7" ht="15.75" customHeight="1">
      <c r="F903" s="27"/>
      <c r="G903" s="27"/>
    </row>
    <row r="904" spans="6:7" ht="15.75" customHeight="1">
      <c r="F904" s="27"/>
      <c r="G904" s="27"/>
    </row>
    <row r="905" spans="6:7" ht="15.75" customHeight="1">
      <c r="F905" s="27"/>
      <c r="G905" s="27"/>
    </row>
    <row r="906" spans="6:7" ht="15.75" customHeight="1">
      <c r="F906" s="27"/>
      <c r="G906" s="27"/>
    </row>
    <row r="907" spans="6:7" ht="15.75" customHeight="1">
      <c r="F907" s="27"/>
      <c r="G907" s="27"/>
    </row>
    <row r="908" spans="6:7" ht="15.75" customHeight="1">
      <c r="F908" s="27"/>
      <c r="G908" s="27"/>
    </row>
    <row r="909" spans="6:7" ht="15.75" customHeight="1">
      <c r="F909" s="27"/>
      <c r="G909" s="27"/>
    </row>
    <row r="910" spans="6:7" ht="15.75" customHeight="1">
      <c r="F910" s="27"/>
      <c r="G910" s="27"/>
    </row>
    <row r="911" spans="6:7" ht="15.75" customHeight="1">
      <c r="F911" s="27"/>
      <c r="G911" s="27"/>
    </row>
    <row r="912" spans="6:7" ht="15.75" customHeight="1">
      <c r="F912" s="27"/>
      <c r="G912" s="27"/>
    </row>
    <row r="913" spans="6:7" ht="15.75" customHeight="1">
      <c r="F913" s="27"/>
      <c r="G913" s="27"/>
    </row>
    <row r="914" spans="6:7" ht="15.75" customHeight="1">
      <c r="F914" s="27"/>
      <c r="G914" s="27"/>
    </row>
    <row r="915" spans="6:7" ht="15.75" customHeight="1">
      <c r="F915" s="27"/>
      <c r="G915" s="27"/>
    </row>
    <row r="916" spans="6:7" ht="15.75" customHeight="1">
      <c r="F916" s="27"/>
      <c r="G916" s="27"/>
    </row>
    <row r="917" spans="6:7" ht="15.75" customHeight="1">
      <c r="F917" s="27"/>
      <c r="G917" s="27"/>
    </row>
    <row r="918" spans="6:7" ht="15.75" customHeight="1">
      <c r="F918" s="27"/>
      <c r="G918" s="27"/>
    </row>
    <row r="919" spans="6:7" ht="15.75" customHeight="1">
      <c r="F919" s="27"/>
      <c r="G919" s="27"/>
    </row>
    <row r="920" spans="6:7" ht="15.75" customHeight="1">
      <c r="F920" s="27"/>
      <c r="G920" s="27"/>
    </row>
    <row r="921" spans="6:7" ht="15.75" customHeight="1">
      <c r="F921" s="27"/>
      <c r="G921" s="27"/>
    </row>
    <row r="922" spans="6:7" ht="15.75" customHeight="1">
      <c r="F922" s="27"/>
      <c r="G922" s="27"/>
    </row>
    <row r="923" spans="6:7" ht="15.75" customHeight="1">
      <c r="F923" s="27"/>
      <c r="G923" s="27"/>
    </row>
    <row r="924" spans="6:7" ht="15.75" customHeight="1">
      <c r="F924" s="27"/>
      <c r="G924" s="27"/>
    </row>
    <row r="925" spans="6:7" ht="15.75" customHeight="1">
      <c r="F925" s="27"/>
      <c r="G925" s="27"/>
    </row>
    <row r="926" spans="6:7" ht="15.75" customHeight="1">
      <c r="F926" s="27"/>
      <c r="G926" s="27"/>
    </row>
    <row r="927" spans="6:7" ht="15.75" customHeight="1">
      <c r="F927" s="27"/>
      <c r="G927" s="27"/>
    </row>
    <row r="928" spans="6:7" ht="15.75" customHeight="1">
      <c r="F928" s="27"/>
      <c r="G928" s="27"/>
    </row>
    <row r="929" spans="6:7" ht="15.75" customHeight="1">
      <c r="F929" s="27"/>
      <c r="G929" s="27"/>
    </row>
    <row r="930" spans="6:7" ht="15.75" customHeight="1">
      <c r="F930" s="27"/>
      <c r="G930" s="27"/>
    </row>
    <row r="931" spans="6:7" ht="15.75" customHeight="1">
      <c r="F931" s="27"/>
      <c r="G931" s="27"/>
    </row>
    <row r="932" spans="6:7" ht="15.75" customHeight="1">
      <c r="F932" s="27"/>
      <c r="G932" s="27"/>
    </row>
    <row r="933" spans="6:7" ht="15.75" customHeight="1">
      <c r="F933" s="27"/>
      <c r="G933" s="27"/>
    </row>
    <row r="934" spans="6:7" ht="15.75" customHeight="1">
      <c r="F934" s="27"/>
      <c r="G934" s="27"/>
    </row>
    <row r="935" spans="6:7" ht="15.75" customHeight="1">
      <c r="F935" s="27"/>
      <c r="G935" s="27"/>
    </row>
    <row r="936" spans="6:7" ht="15.75" customHeight="1">
      <c r="F936" s="27"/>
      <c r="G936" s="27"/>
    </row>
    <row r="937" spans="6:7" ht="15.75" customHeight="1">
      <c r="F937" s="27"/>
      <c r="G937" s="27"/>
    </row>
    <row r="938" spans="6:7" ht="15.75" customHeight="1">
      <c r="F938" s="27"/>
      <c r="G938" s="27"/>
    </row>
    <row r="939" spans="6:7" ht="15.75" customHeight="1">
      <c r="F939" s="27"/>
      <c r="G939" s="27"/>
    </row>
    <row r="940" spans="6:7" ht="15.75" customHeight="1">
      <c r="F940" s="27"/>
      <c r="G940" s="27"/>
    </row>
    <row r="941" spans="6:7" ht="15.75" customHeight="1">
      <c r="F941" s="27"/>
      <c r="G941" s="27"/>
    </row>
    <row r="942" spans="6:7" ht="15.75" customHeight="1">
      <c r="F942" s="27"/>
      <c r="G942" s="27"/>
    </row>
    <row r="943" spans="6:7" ht="15.75" customHeight="1">
      <c r="F943" s="27"/>
      <c r="G943" s="27"/>
    </row>
    <row r="944" spans="6:7" ht="15.75" customHeight="1">
      <c r="F944" s="27"/>
      <c r="G944" s="27"/>
    </row>
    <row r="945" spans="6:7" ht="15.75" customHeight="1">
      <c r="F945" s="27"/>
      <c r="G945" s="27"/>
    </row>
    <row r="946" spans="6:7" ht="15.75" customHeight="1">
      <c r="F946" s="27"/>
      <c r="G946" s="27"/>
    </row>
    <row r="947" spans="6:7" ht="15.75" customHeight="1">
      <c r="F947" s="27"/>
      <c r="G947" s="27"/>
    </row>
    <row r="948" spans="6:7" ht="15.75" customHeight="1">
      <c r="F948" s="27"/>
      <c r="G948" s="27"/>
    </row>
    <row r="949" spans="6:7" ht="15.75" customHeight="1">
      <c r="F949" s="27"/>
      <c r="G949" s="27"/>
    </row>
    <row r="950" spans="6:7" ht="15.75" customHeight="1">
      <c r="F950" s="27"/>
      <c r="G950" s="27"/>
    </row>
    <row r="951" spans="6:7" ht="15.75" customHeight="1">
      <c r="F951" s="27"/>
      <c r="G951" s="27"/>
    </row>
    <row r="952" spans="6:7" ht="15.75" customHeight="1">
      <c r="F952" s="27"/>
      <c r="G952" s="27"/>
    </row>
    <row r="953" spans="6:7" ht="15.75" customHeight="1">
      <c r="F953" s="27"/>
      <c r="G953" s="27"/>
    </row>
    <row r="954" spans="6:7" ht="15.75" customHeight="1">
      <c r="F954" s="27"/>
      <c r="G954" s="27"/>
    </row>
    <row r="955" spans="6:7" ht="15.75" customHeight="1">
      <c r="F955" s="27"/>
      <c r="G955" s="27"/>
    </row>
    <row r="956" spans="6:7" ht="15.75" customHeight="1">
      <c r="F956" s="27"/>
      <c r="G956" s="27"/>
    </row>
    <row r="957" spans="6:7" ht="15.75" customHeight="1">
      <c r="F957" s="27"/>
      <c r="G957" s="27"/>
    </row>
    <row r="958" spans="6:7" ht="15.75" customHeight="1">
      <c r="F958" s="27"/>
      <c r="G958" s="27"/>
    </row>
    <row r="959" spans="6:7" ht="15.75" customHeight="1">
      <c r="F959" s="27"/>
      <c r="G959" s="27"/>
    </row>
    <row r="960" spans="6:7" ht="15.75" customHeight="1">
      <c r="F960" s="27"/>
      <c r="G960" s="27"/>
    </row>
    <row r="961" spans="6:7" ht="15.75" customHeight="1">
      <c r="F961" s="27"/>
      <c r="G961" s="27"/>
    </row>
    <row r="962" spans="6:7" ht="15.75" customHeight="1">
      <c r="F962" s="27"/>
      <c r="G962" s="27"/>
    </row>
    <row r="963" spans="6:7" ht="15.75" customHeight="1">
      <c r="F963" s="27"/>
      <c r="G963" s="27"/>
    </row>
    <row r="964" spans="6:7" ht="15.75" customHeight="1">
      <c r="F964" s="27"/>
      <c r="G964" s="27"/>
    </row>
    <row r="965" spans="6:7" ht="15.75" customHeight="1">
      <c r="F965" s="27"/>
      <c r="G965" s="27"/>
    </row>
    <row r="966" spans="6:7" ht="15.75" customHeight="1">
      <c r="F966" s="27"/>
      <c r="G966" s="27"/>
    </row>
    <row r="967" spans="6:7" ht="15.75" customHeight="1">
      <c r="F967" s="27"/>
      <c r="G967" s="27"/>
    </row>
    <row r="968" spans="6:7" ht="15.75" customHeight="1">
      <c r="F968" s="27"/>
      <c r="G968" s="27"/>
    </row>
    <row r="969" spans="6:7" ht="15.75" customHeight="1">
      <c r="F969" s="27"/>
      <c r="G969" s="27"/>
    </row>
    <row r="970" spans="6:7" ht="15.75" customHeight="1">
      <c r="F970" s="27"/>
      <c r="G970" s="27"/>
    </row>
    <row r="971" spans="6:7" ht="15.75" customHeight="1">
      <c r="F971" s="27"/>
      <c r="G971" s="27"/>
    </row>
    <row r="972" spans="6:7" ht="15.75" customHeight="1">
      <c r="F972" s="27"/>
      <c r="G972" s="27"/>
    </row>
    <row r="973" spans="6:7" ht="15.75" customHeight="1">
      <c r="F973" s="27"/>
      <c r="G973" s="27"/>
    </row>
    <row r="974" spans="6:7" ht="15.75" customHeight="1">
      <c r="F974" s="27"/>
      <c r="G974" s="27"/>
    </row>
    <row r="975" spans="6:7" ht="15.75" customHeight="1">
      <c r="F975" s="27"/>
      <c r="G975" s="27"/>
    </row>
    <row r="976" spans="6:7" ht="15.75" customHeight="1">
      <c r="F976" s="27"/>
      <c r="G976" s="27"/>
    </row>
    <row r="977" spans="6:7" ht="15.75" customHeight="1">
      <c r="F977" s="27"/>
      <c r="G977" s="27"/>
    </row>
    <row r="978" spans="6:7" ht="15.75" customHeight="1">
      <c r="F978" s="27"/>
      <c r="G978" s="27"/>
    </row>
    <row r="979" spans="6:7" ht="15.75" customHeight="1">
      <c r="F979" s="27"/>
      <c r="G979" s="27"/>
    </row>
    <row r="980" spans="6:7" ht="15.75" customHeight="1">
      <c r="F980" s="27"/>
      <c r="G980" s="27"/>
    </row>
    <row r="981" spans="6:7" ht="15.75" customHeight="1">
      <c r="F981" s="27"/>
      <c r="G981" s="27"/>
    </row>
    <row r="982" spans="6:7" ht="15.75" customHeight="1">
      <c r="F982" s="27"/>
      <c r="G982" s="27"/>
    </row>
    <row r="983" spans="6:7" ht="15.75" customHeight="1">
      <c r="F983" s="27"/>
      <c r="G983" s="27"/>
    </row>
    <row r="984" spans="6:7" ht="15.75" customHeight="1">
      <c r="F984" s="27"/>
      <c r="G984" s="27"/>
    </row>
    <row r="985" spans="6:7" ht="15.75" customHeight="1">
      <c r="F985" s="27"/>
      <c r="G985" s="27"/>
    </row>
    <row r="986" spans="6:7" ht="15.75" customHeight="1">
      <c r="F986" s="27"/>
      <c r="G986" s="27"/>
    </row>
    <row r="987" spans="6:7" ht="15.75" customHeight="1">
      <c r="F987" s="27"/>
      <c r="G987" s="27"/>
    </row>
    <row r="988" spans="6:7" ht="15.75" customHeight="1">
      <c r="F988" s="27"/>
      <c r="G988" s="27"/>
    </row>
    <row r="989" spans="6:7" ht="15.75" customHeight="1">
      <c r="F989" s="27"/>
      <c r="G989" s="27"/>
    </row>
    <row r="990" spans="6:7" ht="15.75" customHeight="1">
      <c r="F990" s="27"/>
      <c r="G990" s="27"/>
    </row>
    <row r="991" spans="6:7" ht="15.75" customHeight="1">
      <c r="F991" s="27"/>
      <c r="G991" s="27"/>
    </row>
    <row r="992" spans="6:7" ht="15.75" customHeight="1">
      <c r="F992" s="27"/>
      <c r="G992" s="27"/>
    </row>
    <row r="993" spans="6:7" ht="15.75" customHeight="1">
      <c r="F993" s="27"/>
      <c r="G993" s="27"/>
    </row>
    <row r="994" spans="6:7" ht="15.75" customHeight="1">
      <c r="F994" s="27"/>
      <c r="G994" s="27"/>
    </row>
    <row r="995" spans="6:7" ht="15.75" customHeight="1">
      <c r="F995" s="27"/>
      <c r="G995" s="27"/>
    </row>
    <row r="996" spans="6:7" ht="15.75" customHeight="1">
      <c r="F996" s="27"/>
      <c r="G996" s="27"/>
    </row>
    <row r="997" spans="6:7" ht="15.75" customHeight="1">
      <c r="F997" s="27"/>
      <c r="G997" s="27"/>
    </row>
    <row r="998" spans="6:7" ht="15.75" customHeight="1">
      <c r="F998" s="27"/>
      <c r="G998" s="27"/>
    </row>
    <row r="999" spans="6:7" ht="15.75" customHeight="1">
      <c r="F999" s="27"/>
      <c r="G999" s="27"/>
    </row>
    <row r="1000" spans="6:7" ht="15.75" customHeight="1">
      <c r="F1000" s="27"/>
      <c r="G1000" s="27"/>
    </row>
  </sheetData>
  <mergeCells count="17">
    <mergeCell ref="N5:O5"/>
    <mergeCell ref="P5:Q5"/>
    <mergeCell ref="R5:S5"/>
    <mergeCell ref="B4:B6"/>
    <mergeCell ref="C4:C6"/>
    <mergeCell ref="D4:D6"/>
    <mergeCell ref="E4:E6"/>
    <mergeCell ref="F4:AC4"/>
    <mergeCell ref="F5:G5"/>
    <mergeCell ref="H5:I5"/>
    <mergeCell ref="T5:U5"/>
    <mergeCell ref="V5:W5"/>
    <mergeCell ref="X5:Y5"/>
    <mergeCell ref="Z5:AA5"/>
    <mergeCell ref="AB5:AC5"/>
    <mergeCell ref="J5:K5"/>
    <mergeCell ref="L5:M5"/>
  </mergeCells>
  <conditionalFormatting sqref="E9">
    <cfRule type="cellIs" dxfId="49" priority="1" operator="greaterThanOrEqual">
      <formula>$C$9</formula>
    </cfRule>
  </conditionalFormatting>
  <conditionalFormatting sqref="E9">
    <cfRule type="cellIs" dxfId="48" priority="2" operator="lessThan">
      <formula>$C$9</formula>
    </cfRule>
  </conditionalFormatting>
  <conditionalFormatting sqref="E8">
    <cfRule type="cellIs" dxfId="47" priority="3" operator="lessThan">
      <formula>$C$8</formula>
    </cfRule>
  </conditionalFormatting>
  <conditionalFormatting sqref="E8">
    <cfRule type="cellIs" dxfId="46" priority="4" operator="greaterThanOrEqual">
      <formula>$C$8</formula>
    </cfRule>
  </conditionalFormatting>
  <conditionalFormatting sqref="E10">
    <cfRule type="cellIs" dxfId="45" priority="5" operator="greaterThanOrEqual">
      <formula>$C$10</formula>
    </cfRule>
  </conditionalFormatting>
  <conditionalFormatting sqref="E10">
    <cfRule type="cellIs" dxfId="44" priority="6" operator="lessThan">
      <formula>$C$10</formula>
    </cfRule>
  </conditionalFormatting>
  <conditionalFormatting sqref="E11">
    <cfRule type="cellIs" dxfId="43" priority="7" operator="greaterThanOrEqual">
      <formula>$C$11</formula>
    </cfRule>
  </conditionalFormatting>
  <conditionalFormatting sqref="E11">
    <cfRule type="cellIs" dxfId="42" priority="8" operator="lessThan">
      <formula>$C$11</formula>
    </cfRule>
  </conditionalFormatting>
  <conditionalFormatting sqref="E12">
    <cfRule type="cellIs" dxfId="41" priority="9" operator="greaterThanOrEqual">
      <formula>$C$12</formula>
    </cfRule>
  </conditionalFormatting>
  <conditionalFormatting sqref="E12">
    <cfRule type="cellIs" dxfId="40" priority="10" operator="lessThan">
      <formula>$C$12</formula>
    </cfRule>
  </conditionalFormatting>
  <conditionalFormatting sqref="E13">
    <cfRule type="cellIs" dxfId="39" priority="11" operator="greaterThanOrEqual">
      <formula>$C$13</formula>
    </cfRule>
  </conditionalFormatting>
  <conditionalFormatting sqref="E13">
    <cfRule type="cellIs" dxfId="38" priority="12" operator="lessThan">
      <formula>$C$13</formula>
    </cfRule>
  </conditionalFormatting>
  <conditionalFormatting sqref="E14">
    <cfRule type="cellIs" dxfId="37" priority="13" operator="greaterThanOrEqual">
      <formula>$C$14</formula>
    </cfRule>
  </conditionalFormatting>
  <conditionalFormatting sqref="E14">
    <cfRule type="cellIs" dxfId="36" priority="14" operator="lessThan">
      <formula>$C$14</formula>
    </cfRule>
  </conditionalFormatting>
  <conditionalFormatting sqref="E15">
    <cfRule type="cellIs" dxfId="35" priority="15" operator="greaterThanOrEqual">
      <formula>$C$15</formula>
    </cfRule>
  </conditionalFormatting>
  <conditionalFormatting sqref="E15">
    <cfRule type="cellIs" dxfId="34" priority="16" operator="lessThan">
      <formula>$C$15</formula>
    </cfRule>
  </conditionalFormatting>
  <conditionalFormatting sqref="E16">
    <cfRule type="cellIs" dxfId="33" priority="17" operator="greaterThanOrEqual">
      <formula>$C$16</formula>
    </cfRule>
  </conditionalFormatting>
  <conditionalFormatting sqref="E16">
    <cfRule type="cellIs" dxfId="32" priority="18" operator="lessThan">
      <formula>$C$16</formula>
    </cfRule>
  </conditionalFormatting>
  <conditionalFormatting sqref="E17">
    <cfRule type="cellIs" dxfId="31" priority="19" operator="greaterThanOrEqual">
      <formula>$C$17</formula>
    </cfRule>
  </conditionalFormatting>
  <conditionalFormatting sqref="E17">
    <cfRule type="cellIs" dxfId="30" priority="20" operator="lessThan">
      <formula>$C$17</formula>
    </cfRule>
  </conditionalFormatting>
  <conditionalFormatting sqref="E18">
    <cfRule type="cellIs" dxfId="29" priority="21" operator="greaterThanOrEqual">
      <formula>$C$18</formula>
    </cfRule>
  </conditionalFormatting>
  <conditionalFormatting sqref="E18">
    <cfRule type="cellIs" dxfId="28" priority="22" operator="lessThan">
      <formula>$C$18</formula>
    </cfRule>
  </conditionalFormatting>
  <conditionalFormatting sqref="E19">
    <cfRule type="cellIs" dxfId="27" priority="23" operator="lessThan">
      <formula>$C$19</formula>
    </cfRule>
  </conditionalFormatting>
  <conditionalFormatting sqref="E19">
    <cfRule type="cellIs" dxfId="26" priority="24" operator="greaterThanOrEqual">
      <formula>$C$19</formula>
    </cfRule>
  </conditionalFormatting>
  <conditionalFormatting sqref="E7">
    <cfRule type="cellIs" dxfId="25" priority="25" operator="greaterThanOrEqual">
      <formula>$C$7</formula>
    </cfRule>
  </conditionalFormatting>
  <conditionalFormatting sqref="E7">
    <cfRule type="cellIs" dxfId="24" priority="26" operator="lessThan">
      <formula>$C$7</formula>
    </cfRule>
  </conditionalFormatting>
  <pageMargins left="0.51180555555555496" right="0.51180555555555496" top="0.78749999999999998" bottom="0.78749999999999998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defaultColWidth="14.42578125" defaultRowHeight="15" customHeight="1"/>
  <cols>
    <col min="1" max="1" width="0.7109375" customWidth="1"/>
    <col min="2" max="2" width="7.140625" customWidth="1"/>
    <col min="3" max="3" width="20.28515625" customWidth="1"/>
    <col min="4" max="4" width="13.28515625" customWidth="1"/>
    <col min="5" max="5" width="11.5703125" customWidth="1"/>
    <col min="6" max="6" width="14.7109375" customWidth="1"/>
    <col min="8" max="8" width="19.28515625" customWidth="1"/>
    <col min="9" max="9" width="13.7109375" customWidth="1"/>
    <col min="10" max="10" width="18.7109375" customWidth="1"/>
    <col min="11" max="26" width="8.85546875" customWidth="1"/>
  </cols>
  <sheetData>
    <row r="1" spans="1:26" ht="3.75" customHeight="1"/>
    <row r="3" spans="1:26">
      <c r="A3" s="115"/>
      <c r="B3" s="115"/>
      <c r="C3" s="115"/>
      <c r="D3" s="644" t="s">
        <v>115</v>
      </c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</row>
    <row r="4" spans="1:26">
      <c r="C4" s="645" t="s">
        <v>341</v>
      </c>
      <c r="D4" s="646">
        <v>0</v>
      </c>
    </row>
    <row r="5" spans="1:26">
      <c r="C5" s="647" t="s">
        <v>342</v>
      </c>
      <c r="D5" s="452">
        <v>0</v>
      </c>
    </row>
    <row r="6" spans="1:26">
      <c r="C6" s="647" t="s">
        <v>343</v>
      </c>
      <c r="D6" s="452">
        <v>0</v>
      </c>
    </row>
    <row r="7" spans="1:26">
      <c r="C7" s="648" t="s">
        <v>344</v>
      </c>
      <c r="D7" s="649">
        <v>0</v>
      </c>
    </row>
    <row r="8" spans="1:26">
      <c r="D8" s="650">
        <f>SUM(D4:D7)</f>
        <v>0</v>
      </c>
    </row>
    <row r="10" spans="1:26">
      <c r="C10" s="804" t="s">
        <v>345</v>
      </c>
      <c r="D10" s="676"/>
      <c r="E10" s="676"/>
      <c r="F10" s="676"/>
      <c r="G10" s="676"/>
      <c r="H10" s="676"/>
      <c r="I10" s="676"/>
      <c r="J10" s="675"/>
    </row>
    <row r="11" spans="1:26">
      <c r="C11" s="651" t="s">
        <v>82</v>
      </c>
      <c r="D11" s="652" t="s">
        <v>99</v>
      </c>
      <c r="E11" s="652" t="s">
        <v>346</v>
      </c>
      <c r="F11" s="652" t="s">
        <v>26</v>
      </c>
      <c r="G11" s="652" t="s">
        <v>347</v>
      </c>
      <c r="H11" s="652" t="s">
        <v>348</v>
      </c>
      <c r="I11" s="652" t="s">
        <v>349</v>
      </c>
      <c r="J11" s="653" t="s">
        <v>350</v>
      </c>
    </row>
    <row r="12" spans="1:26">
      <c r="C12" s="654"/>
      <c r="D12" s="655"/>
      <c r="E12" s="656"/>
      <c r="F12" s="656"/>
      <c r="G12" s="657" t="e">
        <f t="shared" ref="G12:G21" si="0">F12/$F$22</f>
        <v>#DIV/0!</v>
      </c>
      <c r="H12" s="658" t="e">
        <f t="shared" ref="H12:H21" si="1">$D$8*G12</f>
        <v>#DIV/0!</v>
      </c>
      <c r="I12" s="149"/>
      <c r="J12" s="659" t="e">
        <f t="shared" ref="J12:J21" si="2">I12+H12</f>
        <v>#DIV/0!</v>
      </c>
    </row>
    <row r="13" spans="1:26">
      <c r="C13" s="660"/>
      <c r="D13" s="661"/>
      <c r="E13" s="662"/>
      <c r="F13" s="662"/>
      <c r="G13" s="663" t="e">
        <f t="shared" si="0"/>
        <v>#DIV/0!</v>
      </c>
      <c r="H13" s="664" t="e">
        <f t="shared" si="1"/>
        <v>#DIV/0!</v>
      </c>
      <c r="I13" s="157"/>
      <c r="J13" s="665" t="e">
        <f t="shared" si="2"/>
        <v>#DIV/0!</v>
      </c>
    </row>
    <row r="14" spans="1:26">
      <c r="C14" s="660"/>
      <c r="D14" s="661"/>
      <c r="E14" s="662"/>
      <c r="F14" s="662"/>
      <c r="G14" s="663" t="e">
        <f t="shared" si="0"/>
        <v>#DIV/0!</v>
      </c>
      <c r="H14" s="664" t="e">
        <f t="shared" si="1"/>
        <v>#DIV/0!</v>
      </c>
      <c r="I14" s="157"/>
      <c r="J14" s="665" t="e">
        <f t="shared" si="2"/>
        <v>#DIV/0!</v>
      </c>
    </row>
    <row r="15" spans="1:26">
      <c r="C15" s="660"/>
      <c r="D15" s="661"/>
      <c r="E15" s="662"/>
      <c r="F15" s="662"/>
      <c r="G15" s="663" t="e">
        <f t="shared" si="0"/>
        <v>#DIV/0!</v>
      </c>
      <c r="H15" s="664" t="e">
        <f t="shared" si="1"/>
        <v>#DIV/0!</v>
      </c>
      <c r="I15" s="157"/>
      <c r="J15" s="665" t="e">
        <f t="shared" si="2"/>
        <v>#DIV/0!</v>
      </c>
    </row>
    <row r="16" spans="1:26">
      <c r="C16" s="660"/>
      <c r="D16" s="661"/>
      <c r="E16" s="662"/>
      <c r="F16" s="662"/>
      <c r="G16" s="663" t="e">
        <f t="shared" si="0"/>
        <v>#DIV/0!</v>
      </c>
      <c r="H16" s="664" t="e">
        <f t="shared" si="1"/>
        <v>#DIV/0!</v>
      </c>
      <c r="I16" s="157"/>
      <c r="J16" s="665" t="e">
        <f t="shared" si="2"/>
        <v>#DIV/0!</v>
      </c>
    </row>
    <row r="17" spans="1:26">
      <c r="A17" s="115"/>
      <c r="B17" s="115"/>
      <c r="C17" s="660"/>
      <c r="D17" s="661"/>
      <c r="E17" s="661"/>
      <c r="F17" s="661"/>
      <c r="G17" s="663" t="e">
        <f t="shared" si="0"/>
        <v>#DIV/0!</v>
      </c>
      <c r="H17" s="664" t="e">
        <f t="shared" si="1"/>
        <v>#DIV/0!</v>
      </c>
      <c r="I17" s="661"/>
      <c r="J17" s="665" t="e">
        <f t="shared" si="2"/>
        <v>#DIV/0!</v>
      </c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</row>
    <row r="18" spans="1:26">
      <c r="A18" s="115"/>
      <c r="B18" s="115"/>
      <c r="C18" s="660"/>
      <c r="D18" s="661"/>
      <c r="E18" s="661"/>
      <c r="F18" s="661"/>
      <c r="G18" s="663" t="e">
        <f t="shared" si="0"/>
        <v>#DIV/0!</v>
      </c>
      <c r="H18" s="664" t="e">
        <f t="shared" si="1"/>
        <v>#DIV/0!</v>
      </c>
      <c r="I18" s="661"/>
      <c r="J18" s="665" t="e">
        <f t="shared" si="2"/>
        <v>#DIV/0!</v>
      </c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</row>
    <row r="19" spans="1:26">
      <c r="A19" s="115"/>
      <c r="B19" s="115"/>
      <c r="C19" s="660"/>
      <c r="D19" s="661"/>
      <c r="E19" s="661"/>
      <c r="F19" s="661"/>
      <c r="G19" s="663" t="e">
        <f t="shared" si="0"/>
        <v>#DIV/0!</v>
      </c>
      <c r="H19" s="664" t="e">
        <f t="shared" si="1"/>
        <v>#DIV/0!</v>
      </c>
      <c r="I19" s="661"/>
      <c r="J19" s="665" t="e">
        <f t="shared" si="2"/>
        <v>#DIV/0!</v>
      </c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</row>
    <row r="20" spans="1:26">
      <c r="A20" s="115"/>
      <c r="B20" s="115"/>
      <c r="C20" s="660"/>
      <c r="D20" s="661"/>
      <c r="E20" s="661"/>
      <c r="F20" s="661"/>
      <c r="G20" s="663" t="e">
        <f t="shared" si="0"/>
        <v>#DIV/0!</v>
      </c>
      <c r="H20" s="664" t="e">
        <f t="shared" si="1"/>
        <v>#DIV/0!</v>
      </c>
      <c r="I20" s="661"/>
      <c r="J20" s="665" t="e">
        <f t="shared" si="2"/>
        <v>#DIV/0!</v>
      </c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</row>
    <row r="21" spans="1:26" ht="15.75" customHeight="1">
      <c r="A21" s="115"/>
      <c r="B21" s="115"/>
      <c r="C21" s="666"/>
      <c r="D21" s="667"/>
      <c r="E21" s="667"/>
      <c r="F21" s="667"/>
      <c r="G21" s="668" t="e">
        <f t="shared" si="0"/>
        <v>#DIV/0!</v>
      </c>
      <c r="H21" s="669" t="e">
        <f t="shared" si="1"/>
        <v>#DIV/0!</v>
      </c>
      <c r="I21" s="667"/>
      <c r="J21" s="670" t="e">
        <f t="shared" si="2"/>
        <v>#DIV/0!</v>
      </c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</row>
    <row r="22" spans="1:26" ht="15.75" customHeight="1">
      <c r="F22" s="650">
        <f>SUM(F12:F16)</f>
        <v>0</v>
      </c>
      <c r="I22" s="201" t="s">
        <v>26</v>
      </c>
      <c r="J22" s="671" t="e">
        <f>SUM(J12:J21)</f>
        <v>#DIV/0!</v>
      </c>
    </row>
    <row r="23" spans="1:26" ht="15.75" customHeight="1"/>
    <row r="24" spans="1:26" ht="15.75" customHeight="1"/>
    <row r="25" spans="1:26" ht="15.75" customHeight="1"/>
    <row r="26" spans="1:26" ht="15.75" customHeight="1"/>
    <row r="27" spans="1:26" ht="15.75" customHeight="1"/>
    <row r="28" spans="1:26" ht="15.75" customHeight="1"/>
    <row r="29" spans="1:26" ht="15.75" customHeight="1"/>
    <row r="30" spans="1:26" ht="15.75" customHeight="1"/>
    <row r="31" spans="1:26" ht="15.75" customHeight="1"/>
    <row r="32" spans="1:2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C10:J10"/>
  </mergeCells>
  <pageMargins left="0.51180555555555496" right="0.51180555555555496" top="0.78749999999999998" bottom="0.78749999999999998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000"/>
  <sheetViews>
    <sheetView showGridLines="0" workbookViewId="0">
      <pane xSplit="1" ySplit="13" topLeftCell="B14" activePane="bottomRight" state="frozen"/>
      <selection pane="topRight" activeCell="B1" sqref="B1"/>
      <selection pane="bottomLeft" activeCell="A14" sqref="A14"/>
      <selection pane="bottomRight" activeCell="F90" sqref="F90"/>
    </sheetView>
  </sheetViews>
  <sheetFormatPr defaultColWidth="14.42578125" defaultRowHeight="15" customHeight="1"/>
  <cols>
    <col min="1" max="1" width="3.42578125" customWidth="1"/>
    <col min="2" max="2" width="42.5703125" customWidth="1"/>
    <col min="3" max="3" width="21.28515625" customWidth="1"/>
    <col min="4" max="4" width="17.7109375" customWidth="1"/>
    <col min="5" max="5" width="22.140625" customWidth="1"/>
    <col min="6" max="7" width="17.7109375" customWidth="1"/>
    <col min="8" max="8" width="19.5703125" customWidth="1"/>
    <col min="9" max="10" width="17.7109375" customWidth="1"/>
    <col min="11" max="11" width="19.7109375" customWidth="1"/>
    <col min="12" max="13" width="17.7109375" customWidth="1"/>
    <col min="14" max="14" width="19.5703125" customWidth="1"/>
    <col min="15" max="15" width="19.7109375" customWidth="1"/>
    <col min="16" max="16" width="15.7109375" customWidth="1"/>
    <col min="17" max="17" width="19.7109375" customWidth="1"/>
    <col min="18" max="18" width="17.7109375" customWidth="1"/>
    <col min="19" max="19" width="13.7109375" customWidth="1"/>
    <col min="20" max="20" width="19.7109375" customWidth="1"/>
    <col min="21" max="21" width="17.7109375" customWidth="1"/>
    <col min="22" max="22" width="16.7109375" customWidth="1"/>
    <col min="23" max="23" width="19.7109375" customWidth="1"/>
    <col min="24" max="24" width="17.7109375" customWidth="1"/>
    <col min="25" max="25" width="16.7109375" customWidth="1"/>
    <col min="26" max="26" width="19.7109375" customWidth="1"/>
    <col min="27" max="27" width="17.7109375" customWidth="1"/>
    <col min="29" max="29" width="19.7109375" customWidth="1"/>
    <col min="30" max="30" width="17.7109375" customWidth="1"/>
    <col min="31" max="31" width="16.7109375" customWidth="1"/>
    <col min="32" max="32" width="19.7109375" customWidth="1"/>
    <col min="33" max="33" width="17.7109375" customWidth="1"/>
    <col min="34" max="34" width="16.7109375" customWidth="1"/>
    <col min="35" max="35" width="19.7109375" customWidth="1"/>
    <col min="36" max="36" width="17.7109375" customWidth="1"/>
    <col min="37" max="37" width="16.7109375" customWidth="1"/>
    <col min="38" max="38" width="19.7109375" customWidth="1"/>
    <col min="39" max="40" width="20.7109375" customWidth="1"/>
    <col min="41" max="41" width="12.85546875" hidden="1" customWidth="1"/>
    <col min="42" max="42" width="11" customWidth="1"/>
    <col min="43" max="51" width="8.85546875" customWidth="1"/>
  </cols>
  <sheetData>
    <row r="1" spans="1:51" ht="9.75" customHeight="1">
      <c r="A1" s="5"/>
      <c r="B1" s="708"/>
      <c r="C1" s="709"/>
      <c r="D1" s="723">
        <v>2020</v>
      </c>
      <c r="E1" s="724"/>
      <c r="F1" s="724"/>
      <c r="G1" s="724"/>
      <c r="H1" s="724"/>
      <c r="I1" s="724"/>
      <c r="J1" s="724"/>
      <c r="K1" s="724"/>
      <c r="L1" s="724"/>
      <c r="M1" s="724"/>
      <c r="N1" s="724"/>
      <c r="O1" s="724"/>
      <c r="P1" s="724"/>
      <c r="Q1" s="724"/>
      <c r="R1" s="724"/>
      <c r="S1" s="724"/>
      <c r="T1" s="724"/>
      <c r="U1" s="724"/>
      <c r="V1" s="724"/>
      <c r="W1" s="724"/>
      <c r="X1" s="724"/>
      <c r="Y1" s="724"/>
      <c r="Z1" s="724"/>
      <c r="AA1" s="724"/>
      <c r="AB1" s="724"/>
      <c r="AC1" s="724"/>
      <c r="AD1" s="724"/>
      <c r="AE1" s="724"/>
      <c r="AF1" s="724"/>
      <c r="AG1" s="724"/>
      <c r="AH1" s="724"/>
      <c r="AI1" s="724"/>
      <c r="AJ1" s="724"/>
      <c r="AK1" s="724"/>
      <c r="AL1" s="725"/>
      <c r="AM1" s="6"/>
      <c r="AN1" s="6"/>
    </row>
    <row r="2" spans="1:51" ht="10.5" customHeight="1">
      <c r="A2" s="5"/>
      <c r="B2" s="710"/>
      <c r="C2" s="696"/>
      <c r="D2" s="726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27"/>
      <c r="AA2" s="727"/>
      <c r="AB2" s="727"/>
      <c r="AC2" s="727"/>
      <c r="AD2" s="727"/>
      <c r="AE2" s="727"/>
      <c r="AF2" s="727"/>
      <c r="AG2" s="727"/>
      <c r="AH2" s="727"/>
      <c r="AI2" s="727"/>
      <c r="AJ2" s="727"/>
      <c r="AK2" s="727"/>
      <c r="AL2" s="728"/>
      <c r="AM2" s="6"/>
      <c r="AN2" s="6"/>
    </row>
    <row r="3" spans="1:51" ht="27" customHeight="1">
      <c r="A3" s="5"/>
      <c r="B3" s="711"/>
      <c r="C3" s="712"/>
      <c r="D3" s="720" t="s">
        <v>8</v>
      </c>
      <c r="E3" s="722"/>
      <c r="F3" s="720" t="s">
        <v>9</v>
      </c>
      <c r="G3" s="721"/>
      <c r="H3" s="722"/>
      <c r="I3" s="720" t="s">
        <v>10</v>
      </c>
      <c r="J3" s="721"/>
      <c r="K3" s="722"/>
      <c r="L3" s="720" t="s">
        <v>11</v>
      </c>
      <c r="M3" s="721"/>
      <c r="N3" s="722"/>
      <c r="O3" s="720" t="s">
        <v>12</v>
      </c>
      <c r="P3" s="721"/>
      <c r="Q3" s="722"/>
      <c r="R3" s="720" t="s">
        <v>13</v>
      </c>
      <c r="S3" s="721"/>
      <c r="T3" s="722"/>
      <c r="U3" s="720" t="s">
        <v>14</v>
      </c>
      <c r="V3" s="721"/>
      <c r="W3" s="722"/>
      <c r="X3" s="720" t="s">
        <v>15</v>
      </c>
      <c r="Y3" s="721"/>
      <c r="Z3" s="722"/>
      <c r="AA3" s="720" t="s">
        <v>16</v>
      </c>
      <c r="AB3" s="721"/>
      <c r="AC3" s="722"/>
      <c r="AD3" s="720" t="s">
        <v>17</v>
      </c>
      <c r="AE3" s="721"/>
      <c r="AF3" s="722"/>
      <c r="AG3" s="720" t="s">
        <v>18</v>
      </c>
      <c r="AH3" s="721"/>
      <c r="AI3" s="722"/>
      <c r="AJ3" s="720" t="s">
        <v>19</v>
      </c>
      <c r="AK3" s="721"/>
      <c r="AL3" s="722"/>
      <c r="AM3" s="720" t="s">
        <v>0</v>
      </c>
      <c r="AN3" s="722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</row>
    <row r="4" spans="1:51" ht="45" customHeight="1">
      <c r="A4" s="5"/>
      <c r="B4" s="713" t="s">
        <v>20</v>
      </c>
      <c r="C4" s="714"/>
      <c r="D4" s="8" t="s">
        <v>21</v>
      </c>
      <c r="E4" s="9" t="s">
        <v>22</v>
      </c>
      <c r="F4" s="8" t="s">
        <v>21</v>
      </c>
      <c r="G4" s="8" t="s">
        <v>23</v>
      </c>
      <c r="H4" s="9" t="s">
        <v>22</v>
      </c>
      <c r="I4" s="8" t="s">
        <v>21</v>
      </c>
      <c r="J4" s="8" t="s">
        <v>23</v>
      </c>
      <c r="K4" s="9" t="s">
        <v>22</v>
      </c>
      <c r="L4" s="8" t="s">
        <v>21</v>
      </c>
      <c r="M4" s="8" t="s">
        <v>23</v>
      </c>
      <c r="N4" s="9" t="s">
        <v>22</v>
      </c>
      <c r="O4" s="8" t="s">
        <v>21</v>
      </c>
      <c r="P4" s="8" t="s">
        <v>23</v>
      </c>
      <c r="Q4" s="9" t="s">
        <v>22</v>
      </c>
      <c r="R4" s="8" t="s">
        <v>21</v>
      </c>
      <c r="S4" s="8" t="s">
        <v>23</v>
      </c>
      <c r="T4" s="9" t="s">
        <v>22</v>
      </c>
      <c r="U4" s="8" t="s">
        <v>21</v>
      </c>
      <c r="V4" s="8" t="s">
        <v>23</v>
      </c>
      <c r="W4" s="9" t="s">
        <v>22</v>
      </c>
      <c r="X4" s="8" t="s">
        <v>21</v>
      </c>
      <c r="Y4" s="8" t="s">
        <v>23</v>
      </c>
      <c r="Z4" s="9" t="s">
        <v>22</v>
      </c>
      <c r="AA4" s="8" t="s">
        <v>21</v>
      </c>
      <c r="AB4" s="8" t="s">
        <v>23</v>
      </c>
      <c r="AC4" s="9" t="s">
        <v>22</v>
      </c>
      <c r="AD4" s="8" t="s">
        <v>21</v>
      </c>
      <c r="AE4" s="8" t="s">
        <v>23</v>
      </c>
      <c r="AF4" s="9" t="s">
        <v>22</v>
      </c>
      <c r="AG4" s="8" t="s">
        <v>21</v>
      </c>
      <c r="AH4" s="8" t="s">
        <v>23</v>
      </c>
      <c r="AI4" s="9" t="s">
        <v>22</v>
      </c>
      <c r="AJ4" s="8" t="s">
        <v>21</v>
      </c>
      <c r="AK4" s="8" t="s">
        <v>23</v>
      </c>
      <c r="AL4" s="9" t="s">
        <v>22</v>
      </c>
      <c r="AM4" s="10" t="s">
        <v>24</v>
      </c>
      <c r="AN4" s="9" t="s">
        <v>25</v>
      </c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</row>
    <row r="5" spans="1:51">
      <c r="A5" s="5"/>
      <c r="B5" s="715" t="s">
        <v>1</v>
      </c>
      <c r="C5" s="714"/>
      <c r="D5" s="12">
        <f>'RENDA FIXA'!C35</f>
        <v>25000</v>
      </c>
      <c r="E5" s="13">
        <f t="shared" ref="E5:E10" si="0">IF(D$10=0,0,D5/D$10)</f>
        <v>0.58685446009389675</v>
      </c>
      <c r="F5" s="12">
        <f>'RENDA FIXA'!F35</f>
        <v>25000</v>
      </c>
      <c r="G5" s="13">
        <f t="shared" ref="G5:G10" si="1">IF(D5=0,0,(F5-D5)/D5)</f>
        <v>0</v>
      </c>
      <c r="H5" s="13">
        <f t="shared" ref="H5:H10" si="2">IF(F$10=0,0,F5/F$10)</f>
        <v>0.58685446009389675</v>
      </c>
      <c r="I5" s="12">
        <f>'RENDA FIXA'!J35</f>
        <v>25000</v>
      </c>
      <c r="J5" s="13">
        <f t="shared" ref="J5:J10" si="3">IF(F5=0,0,(I5-F5)/F5)</f>
        <v>0</v>
      </c>
      <c r="K5" s="13">
        <f t="shared" ref="K5:K10" si="4">IF(I$10=0,0,I5/I$10)</f>
        <v>0.58685446009389675</v>
      </c>
      <c r="L5" s="12">
        <f>'RENDA FIXA'!N35</f>
        <v>25000</v>
      </c>
      <c r="M5" s="13">
        <f t="shared" ref="M5:M10" si="5">IF(I5=0,0,(L5-I5)/I5)</f>
        <v>0</v>
      </c>
      <c r="N5" s="13">
        <f t="shared" ref="N5:N10" si="6">IF(L$10=0,0,L5/L$10)</f>
        <v>0.58685446009389675</v>
      </c>
      <c r="O5" s="12">
        <f>'RENDA FIXA'!R35</f>
        <v>25000</v>
      </c>
      <c r="P5" s="13">
        <f t="shared" ref="P5:P10" si="7">IF(L5=0,0,(O5-L5)/L5)</f>
        <v>0</v>
      </c>
      <c r="Q5" s="13">
        <f t="shared" ref="Q5:Q10" si="8">IF(O$10=0,0,O5/O$10)</f>
        <v>0.58685446009389675</v>
      </c>
      <c r="R5" s="12">
        <f>'RENDA FIXA'!V35</f>
        <v>25000</v>
      </c>
      <c r="S5" s="13">
        <f t="shared" ref="S5:S10" si="9">IF(O5=0,0,(R5-O5)/O5)</f>
        <v>0</v>
      </c>
      <c r="T5" s="13">
        <f t="shared" ref="T5:T10" si="10">IF(R$10=0,0,R5/R$10)</f>
        <v>0.58685446009389675</v>
      </c>
      <c r="U5" s="12">
        <f>'RENDA FIXA'!Z35</f>
        <v>25000</v>
      </c>
      <c r="V5" s="13">
        <f t="shared" ref="V5:V10" si="11">IF(R5=0,0,(U5-R5)/R5)</f>
        <v>0</v>
      </c>
      <c r="W5" s="13">
        <f t="shared" ref="W5:W10" si="12">IF(U$10=0,0,U5/U$10)</f>
        <v>0.58685446009389675</v>
      </c>
      <c r="X5" s="12">
        <f>'RENDA FIXA'!AD35</f>
        <v>25000</v>
      </c>
      <c r="Y5" s="13">
        <f t="shared" ref="Y5:Y10" si="13">IF(U5=0,0,(X5-U5)/U5)</f>
        <v>0</v>
      </c>
      <c r="Z5" s="13">
        <f t="shared" ref="Z5:Z10" si="14">IF(X$10=0,0,X5/X$10)</f>
        <v>0.58685446009389675</v>
      </c>
      <c r="AA5" s="12">
        <f>'RENDA FIXA'!AH35</f>
        <v>25000</v>
      </c>
      <c r="AB5" s="13">
        <f t="shared" ref="AB5:AB10" si="15">IF(X5=0,0,(AA5-X5)/X5)</f>
        <v>0</v>
      </c>
      <c r="AC5" s="13">
        <f t="shared" ref="AC5:AC10" si="16">IF(AA$10=0,0,AA5/AA$10)</f>
        <v>0.58685446009389675</v>
      </c>
      <c r="AD5" s="12">
        <f>'RENDA FIXA'!AL35</f>
        <v>25000</v>
      </c>
      <c r="AE5" s="13">
        <f t="shared" ref="AE5:AE10" si="17">IF(AA5=0,0,(AD5-AA5)/AA5)</f>
        <v>0</v>
      </c>
      <c r="AF5" s="13">
        <f t="shared" ref="AF5:AF10" si="18">IF(AD$10=0,0,AD5/AD$10)</f>
        <v>0.58685446009389675</v>
      </c>
      <c r="AG5" s="12">
        <f>'RENDA FIXA'!AP35</f>
        <v>25000</v>
      </c>
      <c r="AH5" s="13">
        <f t="shared" ref="AH5:AH10" si="19">IF(AD5=0,0,(AG5-AD5)/AD5)</f>
        <v>0</v>
      </c>
      <c r="AI5" s="13">
        <f t="shared" ref="AI5:AI10" si="20">IF(AG$10=0,0,AG5/AG$10)</f>
        <v>0.58685446009389675</v>
      </c>
      <c r="AJ5" s="12">
        <f>'RENDA FIXA'!AT35</f>
        <v>25000</v>
      </c>
      <c r="AK5" s="13">
        <f t="shared" ref="AK5:AK10" si="21">IF(AG5=0,0,(AJ5-AG5)/AG5)</f>
        <v>0</v>
      </c>
      <c r="AL5" s="13">
        <f t="shared" ref="AL5:AL10" si="22">IF(AJ$10=0,0,AJ5/AJ$10)</f>
        <v>0.58685446009389675</v>
      </c>
      <c r="AM5" s="14">
        <f>'RENDA FIXA'!AW35</f>
        <v>0</v>
      </c>
      <c r="AN5" s="13">
        <f t="shared" ref="AN5:AN10" si="23">IF(Q50=0,0,(AJ5-Q50)/Q50)</f>
        <v>0</v>
      </c>
      <c r="AO5" s="15">
        <f t="shared" ref="AO5:AO9" si="24">(Q50*AM5)+Q50</f>
        <v>25000</v>
      </c>
      <c r="AP5" s="16"/>
    </row>
    <row r="6" spans="1:51">
      <c r="A6" s="5"/>
      <c r="B6" s="715" t="s">
        <v>2</v>
      </c>
      <c r="C6" s="714"/>
      <c r="D6" s="12">
        <f>AÇÕES!H25</f>
        <v>10000</v>
      </c>
      <c r="E6" s="13">
        <f t="shared" si="0"/>
        <v>0.23474178403755869</v>
      </c>
      <c r="F6" s="12">
        <f>AÇÕES!R25</f>
        <v>10000</v>
      </c>
      <c r="G6" s="13">
        <f t="shared" si="1"/>
        <v>0</v>
      </c>
      <c r="H6" s="13">
        <f t="shared" si="2"/>
        <v>0.23474178403755869</v>
      </c>
      <c r="I6" s="12">
        <f>AÇÕES!AC25</f>
        <v>10000</v>
      </c>
      <c r="J6" s="13">
        <f t="shared" si="3"/>
        <v>0</v>
      </c>
      <c r="K6" s="13">
        <f t="shared" si="4"/>
        <v>0.23474178403755869</v>
      </c>
      <c r="L6" s="12">
        <f>AÇÕES!AN25</f>
        <v>10000</v>
      </c>
      <c r="M6" s="13">
        <f t="shared" si="5"/>
        <v>0</v>
      </c>
      <c r="N6" s="13">
        <f t="shared" si="6"/>
        <v>0.23474178403755869</v>
      </c>
      <c r="O6" s="12">
        <f>AÇÕES!AY25</f>
        <v>10000</v>
      </c>
      <c r="P6" s="13">
        <f t="shared" si="7"/>
        <v>0</v>
      </c>
      <c r="Q6" s="13">
        <f t="shared" si="8"/>
        <v>0.23474178403755869</v>
      </c>
      <c r="R6" s="12">
        <f>AÇÕES!BJ25</f>
        <v>10000</v>
      </c>
      <c r="S6" s="13">
        <f t="shared" si="9"/>
        <v>0</v>
      </c>
      <c r="T6" s="13">
        <f t="shared" si="10"/>
        <v>0.23474178403755869</v>
      </c>
      <c r="U6" s="12">
        <f>AÇÕES!BU25</f>
        <v>10000</v>
      </c>
      <c r="V6" s="13">
        <f t="shared" si="11"/>
        <v>0</v>
      </c>
      <c r="W6" s="13">
        <f t="shared" si="12"/>
        <v>0.23474178403755869</v>
      </c>
      <c r="X6" s="12">
        <f>AÇÕES!CF25</f>
        <v>10000</v>
      </c>
      <c r="Y6" s="13">
        <f t="shared" si="13"/>
        <v>0</v>
      </c>
      <c r="Z6" s="13">
        <f t="shared" si="14"/>
        <v>0.23474178403755869</v>
      </c>
      <c r="AA6" s="12">
        <f>AÇÕES!CQ25</f>
        <v>10000</v>
      </c>
      <c r="AB6" s="13">
        <f t="shared" si="15"/>
        <v>0</v>
      </c>
      <c r="AC6" s="13">
        <f t="shared" si="16"/>
        <v>0.23474178403755869</v>
      </c>
      <c r="AD6" s="12">
        <f>AÇÕES!DB25</f>
        <v>10000</v>
      </c>
      <c r="AE6" s="13">
        <f t="shared" si="17"/>
        <v>0</v>
      </c>
      <c r="AF6" s="13">
        <f t="shared" si="18"/>
        <v>0.23474178403755869</v>
      </c>
      <c r="AG6" s="12">
        <f>AÇÕES!DM25</f>
        <v>10000</v>
      </c>
      <c r="AH6" s="13">
        <f t="shared" si="19"/>
        <v>0</v>
      </c>
      <c r="AI6" s="13">
        <f t="shared" si="20"/>
        <v>0.23474178403755869</v>
      </c>
      <c r="AJ6" s="12">
        <f>AÇÕES!DX25</f>
        <v>10000</v>
      </c>
      <c r="AK6" s="13">
        <f t="shared" si="21"/>
        <v>0</v>
      </c>
      <c r="AL6" s="13">
        <f t="shared" si="22"/>
        <v>0.23474178403755869</v>
      </c>
      <c r="AM6" s="14">
        <f>AÇÕES!EC25</f>
        <v>0.08</v>
      </c>
      <c r="AN6" s="13">
        <f t="shared" si="23"/>
        <v>0</v>
      </c>
      <c r="AO6" s="15">
        <f t="shared" si="24"/>
        <v>10800</v>
      </c>
    </row>
    <row r="7" spans="1:51">
      <c r="A7" s="5"/>
      <c r="B7" s="715" t="s">
        <v>3</v>
      </c>
      <c r="C7" s="714"/>
      <c r="D7" s="12">
        <f>FII!H25</f>
        <v>1100</v>
      </c>
      <c r="E7" s="13">
        <f t="shared" si="0"/>
        <v>2.5821596244131457E-2</v>
      </c>
      <c r="F7" s="12">
        <f>FII!R25</f>
        <v>1100</v>
      </c>
      <c r="G7" s="13">
        <f t="shared" si="1"/>
        <v>0</v>
      </c>
      <c r="H7" s="13">
        <f t="shared" si="2"/>
        <v>2.5821596244131457E-2</v>
      </c>
      <c r="I7" s="12">
        <f>FII!AC25</f>
        <v>1100</v>
      </c>
      <c r="J7" s="13">
        <f t="shared" si="3"/>
        <v>0</v>
      </c>
      <c r="K7" s="13">
        <f t="shared" si="4"/>
        <v>2.5821596244131457E-2</v>
      </c>
      <c r="L7" s="12">
        <f>FII!AN25</f>
        <v>1100</v>
      </c>
      <c r="M7" s="13">
        <f t="shared" si="5"/>
        <v>0</v>
      </c>
      <c r="N7" s="13">
        <f t="shared" si="6"/>
        <v>2.5821596244131457E-2</v>
      </c>
      <c r="O7" s="12">
        <f>FII!AY25</f>
        <v>1100</v>
      </c>
      <c r="P7" s="13">
        <f t="shared" si="7"/>
        <v>0</v>
      </c>
      <c r="Q7" s="13">
        <f t="shared" si="8"/>
        <v>2.5821596244131457E-2</v>
      </c>
      <c r="R7" s="12">
        <f>FII!BJ25</f>
        <v>1100</v>
      </c>
      <c r="S7" s="13">
        <f t="shared" si="9"/>
        <v>0</v>
      </c>
      <c r="T7" s="13">
        <f t="shared" si="10"/>
        <v>2.5821596244131457E-2</v>
      </c>
      <c r="U7" s="12">
        <f>FII!BU25</f>
        <v>1100</v>
      </c>
      <c r="V7" s="13">
        <f t="shared" si="11"/>
        <v>0</v>
      </c>
      <c r="W7" s="13">
        <f t="shared" si="12"/>
        <v>2.5821596244131457E-2</v>
      </c>
      <c r="X7" s="12">
        <f>FII!CF25</f>
        <v>1100</v>
      </c>
      <c r="Y7" s="13">
        <f t="shared" si="13"/>
        <v>0</v>
      </c>
      <c r="Z7" s="13">
        <f t="shared" si="14"/>
        <v>2.5821596244131457E-2</v>
      </c>
      <c r="AA7" s="12">
        <f>FII!CQ25</f>
        <v>1100</v>
      </c>
      <c r="AB7" s="13">
        <f t="shared" si="15"/>
        <v>0</v>
      </c>
      <c r="AC7" s="13">
        <f t="shared" si="16"/>
        <v>2.5821596244131457E-2</v>
      </c>
      <c r="AD7" s="12">
        <f>FII!DB25</f>
        <v>1100</v>
      </c>
      <c r="AE7" s="13">
        <f t="shared" si="17"/>
        <v>0</v>
      </c>
      <c r="AF7" s="13">
        <f t="shared" si="18"/>
        <v>2.5821596244131457E-2</v>
      </c>
      <c r="AG7" s="12">
        <f>FII!DM25</f>
        <v>1100</v>
      </c>
      <c r="AH7" s="13">
        <f t="shared" si="19"/>
        <v>0</v>
      </c>
      <c r="AI7" s="13">
        <f t="shared" si="20"/>
        <v>2.5821596244131457E-2</v>
      </c>
      <c r="AJ7" s="12">
        <f>FII!DX25</f>
        <v>1100</v>
      </c>
      <c r="AK7" s="13">
        <f t="shared" si="21"/>
        <v>0</v>
      </c>
      <c r="AL7" s="13">
        <f t="shared" si="22"/>
        <v>2.5821596244131457E-2</v>
      </c>
      <c r="AM7" s="14">
        <f>FII!EC25</f>
        <v>0</v>
      </c>
      <c r="AN7" s="13">
        <f t="shared" si="23"/>
        <v>0</v>
      </c>
      <c r="AO7" s="15">
        <f t="shared" si="24"/>
        <v>1100</v>
      </c>
    </row>
    <row r="8" spans="1:51">
      <c r="A8" s="5"/>
      <c r="B8" s="715" t="s">
        <v>7</v>
      </c>
      <c r="C8" s="714"/>
      <c r="D8" s="12">
        <f>CRIPTOMOEDAS!E20</f>
        <v>1500</v>
      </c>
      <c r="E8" s="13">
        <f t="shared" si="0"/>
        <v>3.5211267605633804E-2</v>
      </c>
      <c r="F8" s="12">
        <f>CRIPTOMOEDAS!K20</f>
        <v>1500</v>
      </c>
      <c r="G8" s="13">
        <f t="shared" si="1"/>
        <v>0</v>
      </c>
      <c r="H8" s="13">
        <f t="shared" si="2"/>
        <v>3.5211267605633804E-2</v>
      </c>
      <c r="I8" s="12">
        <f>CRIPTOMOEDAS!R22</f>
        <v>1500</v>
      </c>
      <c r="J8" s="13">
        <f t="shared" si="3"/>
        <v>0</v>
      </c>
      <c r="K8" s="13">
        <f t="shared" si="4"/>
        <v>3.5211267605633804E-2</v>
      </c>
      <c r="L8" s="12">
        <f>CRIPTOMOEDAS!Y22</f>
        <v>1500</v>
      </c>
      <c r="M8" s="13">
        <f t="shared" si="5"/>
        <v>0</v>
      </c>
      <c r="N8" s="13">
        <f t="shared" si="6"/>
        <v>3.5211267605633804E-2</v>
      </c>
      <c r="O8" s="12">
        <f>CRIPTOMOEDAS!AF22</f>
        <v>1500</v>
      </c>
      <c r="P8" s="13">
        <f t="shared" si="7"/>
        <v>0</v>
      </c>
      <c r="Q8" s="13">
        <f t="shared" si="8"/>
        <v>3.5211267605633804E-2</v>
      </c>
      <c r="R8" s="12">
        <f>CRIPTOMOEDAS!AM22</f>
        <v>1500</v>
      </c>
      <c r="S8" s="13">
        <f t="shared" si="9"/>
        <v>0</v>
      </c>
      <c r="T8" s="13">
        <f t="shared" si="10"/>
        <v>3.5211267605633804E-2</v>
      </c>
      <c r="U8" s="12">
        <f>CRIPTOMOEDAS!AT22</f>
        <v>1500</v>
      </c>
      <c r="V8" s="13">
        <f t="shared" si="11"/>
        <v>0</v>
      </c>
      <c r="W8" s="13">
        <f t="shared" si="12"/>
        <v>3.5211267605633804E-2</v>
      </c>
      <c r="X8" s="12">
        <f>CRIPTOMOEDAS!BA22</f>
        <v>1500</v>
      </c>
      <c r="Y8" s="13">
        <f t="shared" si="13"/>
        <v>0</v>
      </c>
      <c r="Z8" s="13">
        <f t="shared" si="14"/>
        <v>3.5211267605633804E-2</v>
      </c>
      <c r="AA8" s="12">
        <f>CRIPTOMOEDAS!BH22</f>
        <v>1500</v>
      </c>
      <c r="AB8" s="13">
        <f t="shared" si="15"/>
        <v>0</v>
      </c>
      <c r="AC8" s="13">
        <f t="shared" si="16"/>
        <v>3.5211267605633804E-2</v>
      </c>
      <c r="AD8" s="12">
        <f>CRIPTOMOEDAS!BO22</f>
        <v>1500</v>
      </c>
      <c r="AE8" s="13">
        <f t="shared" si="17"/>
        <v>0</v>
      </c>
      <c r="AF8" s="13">
        <f t="shared" si="18"/>
        <v>3.5211267605633804E-2</v>
      </c>
      <c r="AG8" s="12">
        <f>CRIPTOMOEDAS!BV22</f>
        <v>1500</v>
      </c>
      <c r="AH8" s="13">
        <f t="shared" si="19"/>
        <v>0</v>
      </c>
      <c r="AI8" s="13">
        <f t="shared" si="20"/>
        <v>3.5211267605633804E-2</v>
      </c>
      <c r="AJ8" s="12">
        <f>CRIPTOMOEDAS!CC22</f>
        <v>1500</v>
      </c>
      <c r="AK8" s="13">
        <f t="shared" si="21"/>
        <v>0</v>
      </c>
      <c r="AL8" s="13">
        <f t="shared" si="22"/>
        <v>3.5211267605633804E-2</v>
      </c>
      <c r="AM8" s="14">
        <f>CRIPTOMOEDAS!CG20</f>
        <v>0</v>
      </c>
      <c r="AN8" s="13">
        <f t="shared" si="23"/>
        <v>0</v>
      </c>
      <c r="AO8" s="15">
        <f t="shared" si="24"/>
        <v>1500</v>
      </c>
    </row>
    <row r="9" spans="1:51">
      <c r="A9" s="5"/>
      <c r="B9" s="715" t="s">
        <v>6</v>
      </c>
      <c r="C9" s="714"/>
      <c r="D9" s="12">
        <f>IMOBILIZADO!C21</f>
        <v>5000</v>
      </c>
      <c r="E9" s="13">
        <f t="shared" si="0"/>
        <v>0.11737089201877934</v>
      </c>
      <c r="F9" s="12">
        <f>IMOBILIZADO!D21</f>
        <v>5000</v>
      </c>
      <c r="G9" s="13">
        <f t="shared" si="1"/>
        <v>0</v>
      </c>
      <c r="H9" s="13">
        <f t="shared" si="2"/>
        <v>0.11737089201877934</v>
      </c>
      <c r="I9" s="12">
        <f>IMOBILIZADO!E21</f>
        <v>5000</v>
      </c>
      <c r="J9" s="13">
        <f t="shared" si="3"/>
        <v>0</v>
      </c>
      <c r="K9" s="13">
        <f t="shared" si="4"/>
        <v>0.11737089201877934</v>
      </c>
      <c r="L9" s="12">
        <f>IMOBILIZADO!F21</f>
        <v>5000</v>
      </c>
      <c r="M9" s="13">
        <f t="shared" si="5"/>
        <v>0</v>
      </c>
      <c r="N9" s="13">
        <f t="shared" si="6"/>
        <v>0.11737089201877934</v>
      </c>
      <c r="O9" s="12">
        <f>IMOBILIZADO!G21</f>
        <v>5000</v>
      </c>
      <c r="P9" s="13">
        <f t="shared" si="7"/>
        <v>0</v>
      </c>
      <c r="Q9" s="13">
        <f t="shared" si="8"/>
        <v>0.11737089201877934</v>
      </c>
      <c r="R9" s="12">
        <f>IMOBILIZADO!H21</f>
        <v>5000</v>
      </c>
      <c r="S9" s="13">
        <f t="shared" si="9"/>
        <v>0</v>
      </c>
      <c r="T9" s="13">
        <f t="shared" si="10"/>
        <v>0.11737089201877934</v>
      </c>
      <c r="U9" s="12">
        <f>IMOBILIZADO!I21</f>
        <v>5000</v>
      </c>
      <c r="V9" s="13">
        <f t="shared" si="11"/>
        <v>0</v>
      </c>
      <c r="W9" s="13">
        <f t="shared" si="12"/>
        <v>0.11737089201877934</v>
      </c>
      <c r="X9" s="12">
        <f>IMOBILIZADO!J21</f>
        <v>5000</v>
      </c>
      <c r="Y9" s="13">
        <f t="shared" si="13"/>
        <v>0</v>
      </c>
      <c r="Z9" s="13">
        <f t="shared" si="14"/>
        <v>0.11737089201877934</v>
      </c>
      <c r="AA9" s="12">
        <f>IMOBILIZADO!K21</f>
        <v>5000</v>
      </c>
      <c r="AB9" s="13">
        <f t="shared" si="15"/>
        <v>0</v>
      </c>
      <c r="AC9" s="13">
        <f t="shared" si="16"/>
        <v>0.11737089201877934</v>
      </c>
      <c r="AD9" s="12">
        <f>IMOBILIZADO!L21</f>
        <v>5000</v>
      </c>
      <c r="AE9" s="13">
        <f t="shared" si="17"/>
        <v>0</v>
      </c>
      <c r="AF9" s="13">
        <f t="shared" si="18"/>
        <v>0.11737089201877934</v>
      </c>
      <c r="AG9" s="12">
        <f>IMOBILIZADO!M21</f>
        <v>5000</v>
      </c>
      <c r="AH9" s="13">
        <f t="shared" si="19"/>
        <v>0</v>
      </c>
      <c r="AI9" s="13">
        <f t="shared" si="20"/>
        <v>0.11737089201877934</v>
      </c>
      <c r="AJ9" s="12">
        <f>IMOBILIZADO!N21</f>
        <v>5000</v>
      </c>
      <c r="AK9" s="13">
        <f t="shared" si="21"/>
        <v>0</v>
      </c>
      <c r="AL9" s="13">
        <f t="shared" si="22"/>
        <v>0.11737089201877934</v>
      </c>
      <c r="AM9" s="14">
        <f>IMOBILIZADO!O21</f>
        <v>0.01</v>
      </c>
      <c r="AN9" s="13">
        <f t="shared" si="23"/>
        <v>0</v>
      </c>
      <c r="AO9" s="15">
        <f t="shared" si="24"/>
        <v>5050</v>
      </c>
    </row>
    <row r="10" spans="1:51" ht="15.75">
      <c r="A10" s="5"/>
      <c r="B10" s="717" t="s">
        <v>26</v>
      </c>
      <c r="C10" s="714"/>
      <c r="D10" s="17">
        <f>SUM(D5:D9)</f>
        <v>42600</v>
      </c>
      <c r="E10" s="18">
        <f t="shared" si="0"/>
        <v>1</v>
      </c>
      <c r="F10" s="17">
        <f>SUM(F5:F9)</f>
        <v>42600</v>
      </c>
      <c r="G10" s="18">
        <f t="shared" si="1"/>
        <v>0</v>
      </c>
      <c r="H10" s="18">
        <f t="shared" si="2"/>
        <v>1</v>
      </c>
      <c r="I10" s="17">
        <f>SUM(I5:I9)</f>
        <v>42600</v>
      </c>
      <c r="J10" s="18">
        <f t="shared" si="3"/>
        <v>0</v>
      </c>
      <c r="K10" s="18">
        <f t="shared" si="4"/>
        <v>1</v>
      </c>
      <c r="L10" s="17">
        <f>SUM(L5:L9)</f>
        <v>42600</v>
      </c>
      <c r="M10" s="18">
        <f t="shared" si="5"/>
        <v>0</v>
      </c>
      <c r="N10" s="18">
        <f t="shared" si="6"/>
        <v>1</v>
      </c>
      <c r="O10" s="17">
        <f>SUM(O5:O9)</f>
        <v>42600</v>
      </c>
      <c r="P10" s="18">
        <f t="shared" si="7"/>
        <v>0</v>
      </c>
      <c r="Q10" s="18">
        <f t="shared" si="8"/>
        <v>1</v>
      </c>
      <c r="R10" s="17">
        <f>SUM(R5:R9)</f>
        <v>42600</v>
      </c>
      <c r="S10" s="18">
        <f t="shared" si="9"/>
        <v>0</v>
      </c>
      <c r="T10" s="18">
        <f t="shared" si="10"/>
        <v>1</v>
      </c>
      <c r="U10" s="17">
        <f>SUM(U5:U9)</f>
        <v>42600</v>
      </c>
      <c r="V10" s="18">
        <f t="shared" si="11"/>
        <v>0</v>
      </c>
      <c r="W10" s="18">
        <f t="shared" si="12"/>
        <v>1</v>
      </c>
      <c r="X10" s="17">
        <f>SUM(X5:X9)</f>
        <v>42600</v>
      </c>
      <c r="Y10" s="18">
        <f t="shared" si="13"/>
        <v>0</v>
      </c>
      <c r="Z10" s="18">
        <f t="shared" si="14"/>
        <v>1</v>
      </c>
      <c r="AA10" s="17">
        <f>SUM(AA5:AA9)</f>
        <v>42600</v>
      </c>
      <c r="AB10" s="18">
        <f t="shared" si="15"/>
        <v>0</v>
      </c>
      <c r="AC10" s="18">
        <f t="shared" si="16"/>
        <v>1</v>
      </c>
      <c r="AD10" s="17">
        <f>SUM(AD5:AD9)</f>
        <v>42600</v>
      </c>
      <c r="AE10" s="18">
        <f t="shared" si="17"/>
        <v>0</v>
      </c>
      <c r="AF10" s="18">
        <f t="shared" si="18"/>
        <v>1</v>
      </c>
      <c r="AG10" s="17">
        <f>SUM(AG5:AG9)</f>
        <v>42600</v>
      </c>
      <c r="AH10" s="18">
        <f t="shared" si="19"/>
        <v>0</v>
      </c>
      <c r="AI10" s="18">
        <f t="shared" si="20"/>
        <v>1</v>
      </c>
      <c r="AJ10" s="17">
        <f>SUM(AJ5:AJ9)</f>
        <v>42600</v>
      </c>
      <c r="AK10" s="18">
        <f t="shared" si="21"/>
        <v>0</v>
      </c>
      <c r="AL10" s="18">
        <f t="shared" si="22"/>
        <v>1</v>
      </c>
      <c r="AM10" s="18">
        <f>IF(Q55=0,0,(AO10-Q55)/Q55)</f>
        <v>1.9953051643192488E-2</v>
      </c>
      <c r="AN10" s="18">
        <f t="shared" si="23"/>
        <v>0</v>
      </c>
      <c r="AO10" s="15">
        <f>SUM(AO5:AO9)</f>
        <v>43450</v>
      </c>
    </row>
    <row r="11" spans="1:51" ht="15.75">
      <c r="A11" s="5"/>
      <c r="B11" s="718" t="s">
        <v>27</v>
      </c>
      <c r="C11" s="714"/>
      <c r="D11" s="19">
        <f>'RENDA FIXA'!C36+AÇÕES!H26+FII!H26+CRIPTOMOEDAS!E21</f>
        <v>0</v>
      </c>
      <c r="E11" s="20"/>
      <c r="F11" s="19"/>
      <c r="G11" s="13"/>
      <c r="H11" s="20"/>
      <c r="I11" s="19">
        <f>'RENDA FIXA'!J36+AÇÕES!AC26+FII!AC26+CRIPTOMOEDAS!R21</f>
        <v>0</v>
      </c>
      <c r="J11" s="13"/>
      <c r="K11" s="20"/>
      <c r="L11" s="19">
        <f>'RENDA FIXA'!N36+AÇÕES!AN26+FII!AN26+CRIPTOMOEDAS!Y21</f>
        <v>0</v>
      </c>
      <c r="M11" s="13"/>
      <c r="N11" s="20"/>
      <c r="O11" s="19">
        <f>'RENDA FIXA'!R36+AÇÕES!AY26+FII!AY26+CRIPTOMOEDAS!AF21</f>
        <v>0</v>
      </c>
      <c r="P11" s="13"/>
      <c r="Q11" s="20"/>
      <c r="R11" s="19">
        <f>'RENDA FIXA'!V36+AÇÕES!BJ26+FII!BJ26+CRIPTOMOEDAS!AM21</f>
        <v>0</v>
      </c>
      <c r="S11" s="13"/>
      <c r="T11" s="20"/>
      <c r="U11" s="19">
        <f>'RENDA FIXA'!Z36+AÇÕES!BU26+FII!BU26+CRIPTOMOEDAS!AT21</f>
        <v>0</v>
      </c>
      <c r="V11" s="13"/>
      <c r="W11" s="20"/>
      <c r="X11" s="19">
        <f>'RENDA FIXA'!AD36+AÇÕES!CF26+FII!CF26+CRIPTOMOEDAS!BA21</f>
        <v>0</v>
      </c>
      <c r="Y11" s="13"/>
      <c r="Z11" s="20"/>
      <c r="AA11" s="19">
        <f>'RENDA FIXA'!AH36+AÇÕES!CQ26+FII!CQ26+CRIPTOMOEDAS!BH21</f>
        <v>0</v>
      </c>
      <c r="AB11" s="13"/>
      <c r="AC11" s="20"/>
      <c r="AD11" s="19">
        <f>'RENDA FIXA'!AL36+AÇÕES!DB26+FII!DB26+CRIPTOMOEDAS!BO21</f>
        <v>0</v>
      </c>
      <c r="AE11" s="13"/>
      <c r="AF11" s="20"/>
      <c r="AG11" s="19">
        <f>'RENDA FIXA'!AP36+AÇÕES!DM26+FII!DM26+CRIPTOMOEDAS!BV21</f>
        <v>0</v>
      </c>
      <c r="AH11" s="13"/>
      <c r="AI11" s="20"/>
      <c r="AJ11" s="19">
        <f>'RENDA FIXA'!AT36+AÇÕES!DX26+FII!DX26+CRIPTOMOEDAS!CC21</f>
        <v>0</v>
      </c>
      <c r="AK11" s="13"/>
      <c r="AL11" s="20"/>
      <c r="AM11" s="21"/>
      <c r="AN11" s="13"/>
      <c r="AO11" s="15">
        <f>(Q56*AM11)+Q56</f>
        <v>0</v>
      </c>
    </row>
    <row r="12" spans="1:51" ht="15.75">
      <c r="A12" s="5"/>
      <c r="B12" s="718" t="s">
        <v>28</v>
      </c>
      <c r="C12" s="714"/>
      <c r="D12" s="22">
        <f>D10-D11</f>
        <v>42600</v>
      </c>
      <c r="E12" s="12"/>
      <c r="F12" s="22">
        <f>F10-F11</f>
        <v>42600</v>
      </c>
      <c r="G12" s="13">
        <f>IF(D12=0,0,(F12-D12)/D12)</f>
        <v>0</v>
      </c>
      <c r="H12" s="12"/>
      <c r="I12" s="22">
        <f>I10-I11</f>
        <v>42600</v>
      </c>
      <c r="J12" s="13">
        <f>IF(F12=0,0,(I12-F12)/F12)</f>
        <v>0</v>
      </c>
      <c r="K12" s="12"/>
      <c r="L12" s="22">
        <f>L10-L11</f>
        <v>42600</v>
      </c>
      <c r="M12" s="13">
        <f>IF(I12=0,0,(L12-I12)/I12)</f>
        <v>0</v>
      </c>
      <c r="N12" s="12"/>
      <c r="O12" s="22">
        <f>O10-O11</f>
        <v>42600</v>
      </c>
      <c r="P12" s="13">
        <f>IF(L12=0,0,(O12-L12)/L12)</f>
        <v>0</v>
      </c>
      <c r="Q12" s="12"/>
      <c r="R12" s="22">
        <f>R10-R11</f>
        <v>42600</v>
      </c>
      <c r="S12" s="13">
        <f>IF(O12=0,0,(R12-O12)/O12)</f>
        <v>0</v>
      </c>
      <c r="T12" s="12"/>
      <c r="U12" s="22">
        <f>U10-U11</f>
        <v>42600</v>
      </c>
      <c r="V12" s="13">
        <f>IF(R12=0,0,(U12-R12)/R12)</f>
        <v>0</v>
      </c>
      <c r="W12" s="12"/>
      <c r="X12" s="22">
        <f>X10-X11</f>
        <v>42600</v>
      </c>
      <c r="Y12" s="13">
        <f>IF(U12=0,0,(X12-U12)/U12)</f>
        <v>0</v>
      </c>
      <c r="Z12" s="12"/>
      <c r="AA12" s="22">
        <f>AA10-AA11</f>
        <v>42600</v>
      </c>
      <c r="AB12" s="13">
        <f>IF(X12=0,0,(AA12-X12)/X12)</f>
        <v>0</v>
      </c>
      <c r="AC12" s="12"/>
      <c r="AD12" s="22">
        <f>AD10-AD11</f>
        <v>42600</v>
      </c>
      <c r="AE12" s="13">
        <f>IF(AA12=0,0,(AD12-AA12)/AA12)</f>
        <v>0</v>
      </c>
      <c r="AF12" s="12"/>
      <c r="AG12" s="22">
        <f>AG10-AG11</f>
        <v>42600</v>
      </c>
      <c r="AH12" s="13">
        <f>IF(AD12=0,0,(AG12-AD12)/AD12)</f>
        <v>0</v>
      </c>
      <c r="AI12" s="12"/>
      <c r="AJ12" s="22">
        <f>AJ10-AJ11</f>
        <v>42600</v>
      </c>
      <c r="AK12" s="13">
        <f>IF(AG12=0,0,(AJ12-AG12)/AG12)</f>
        <v>0</v>
      </c>
      <c r="AL12" s="12"/>
      <c r="AM12" s="23">
        <f>IF(Q57=0,0,(AO12-Q57)/Q57)</f>
        <v>1.9953051643192488E-2</v>
      </c>
      <c r="AN12" s="13">
        <f>IF(Q57=0,0,(AJ12-Q57)/Q57)</f>
        <v>0</v>
      </c>
      <c r="AO12" s="15">
        <f>AO10-AO11</f>
        <v>43450</v>
      </c>
    </row>
    <row r="13" spans="1:51">
      <c r="A13" s="5"/>
      <c r="B13" s="24"/>
      <c r="C13" s="25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6"/>
      <c r="AN13" s="25"/>
    </row>
    <row r="14" spans="1:51" ht="8.25" customHeight="1">
      <c r="A14" s="2"/>
      <c r="B14" s="2"/>
      <c r="C14" s="27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7"/>
      <c r="AN14" s="27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9.5">
      <c r="B15" s="699" t="s">
        <v>8</v>
      </c>
      <c r="C15" s="676"/>
      <c r="D15" s="675"/>
      <c r="E15" s="716" t="s">
        <v>9</v>
      </c>
      <c r="F15" s="676"/>
      <c r="G15" s="675"/>
      <c r="H15" s="719" t="s">
        <v>10</v>
      </c>
      <c r="I15" s="676"/>
      <c r="J15" s="675"/>
      <c r="K15" s="716" t="s">
        <v>11</v>
      </c>
      <c r="L15" s="676"/>
      <c r="M15" s="675"/>
      <c r="N15" s="716" t="s">
        <v>12</v>
      </c>
      <c r="O15" s="676"/>
      <c r="P15" s="675"/>
      <c r="Q15" s="716" t="s">
        <v>13</v>
      </c>
      <c r="R15" s="676"/>
      <c r="S15" s="675"/>
      <c r="AM15" s="27"/>
      <c r="AN15" s="27"/>
      <c r="AO15" s="15"/>
    </row>
    <row r="16" spans="1:51">
      <c r="C16" s="27"/>
      <c r="D16" s="28"/>
      <c r="E16" s="28"/>
      <c r="F16" s="15"/>
      <c r="G16" s="15"/>
      <c r="H16" s="15"/>
      <c r="AM16" s="27"/>
      <c r="AN16" s="27"/>
      <c r="AO16" s="15"/>
    </row>
    <row r="17" spans="2:40">
      <c r="C17" s="27"/>
      <c r="D17" s="28"/>
      <c r="E17" s="28"/>
      <c r="F17" s="15"/>
      <c r="G17" s="15"/>
      <c r="H17" s="15"/>
      <c r="AM17" s="27"/>
      <c r="AN17" s="27"/>
    </row>
    <row r="18" spans="2:40">
      <c r="C18" s="27"/>
      <c r="D18" s="28"/>
      <c r="E18" s="28"/>
      <c r="F18" s="15"/>
      <c r="G18" s="15"/>
      <c r="H18" s="15"/>
      <c r="AM18" s="27"/>
      <c r="AN18" s="27"/>
    </row>
    <row r="19" spans="2:40">
      <c r="C19" s="27"/>
      <c r="D19" s="28"/>
      <c r="E19" s="28"/>
      <c r="F19" s="15"/>
      <c r="G19" s="15"/>
      <c r="H19" s="15"/>
      <c r="AM19" s="27"/>
      <c r="AN19" s="27"/>
    </row>
    <row r="20" spans="2:40">
      <c r="C20" s="27"/>
      <c r="D20" s="28"/>
      <c r="E20" s="28"/>
      <c r="F20" s="15"/>
      <c r="G20" s="15"/>
      <c r="H20" s="15"/>
      <c r="AM20" s="27"/>
      <c r="AN20" s="27"/>
    </row>
    <row r="21" spans="2:40" ht="15.75" customHeight="1">
      <c r="C21" s="27"/>
      <c r="D21" s="28"/>
      <c r="E21" s="28"/>
      <c r="F21" s="15"/>
      <c r="G21" s="15"/>
      <c r="H21" s="15"/>
      <c r="AM21" s="27"/>
      <c r="AN21" s="27"/>
    </row>
    <row r="22" spans="2:40" ht="15.75" customHeight="1">
      <c r="C22" s="27"/>
      <c r="D22" s="28"/>
      <c r="E22" s="28"/>
      <c r="F22" s="15"/>
      <c r="G22" s="15"/>
      <c r="H22" s="15"/>
      <c r="AM22" s="27"/>
      <c r="AN22" s="27"/>
    </row>
    <row r="23" spans="2:40" ht="15.75" customHeight="1">
      <c r="C23" s="27"/>
      <c r="D23" s="28"/>
      <c r="E23" s="28"/>
      <c r="F23" s="15"/>
      <c r="G23" s="15"/>
      <c r="H23" s="15"/>
      <c r="AM23" s="27"/>
      <c r="AN23" s="27"/>
    </row>
    <row r="24" spans="2:40" ht="15.75" customHeight="1">
      <c r="C24" s="27"/>
      <c r="D24" s="28"/>
      <c r="E24" s="28"/>
      <c r="F24" s="15"/>
      <c r="G24" s="15"/>
      <c r="H24" s="15"/>
      <c r="AM24" s="27"/>
      <c r="AN24" s="27"/>
    </row>
    <row r="25" spans="2:40" ht="15.75" customHeight="1">
      <c r="C25" s="27"/>
      <c r="D25" s="28"/>
      <c r="E25" s="28"/>
      <c r="F25" s="15"/>
      <c r="G25" s="15"/>
      <c r="H25" s="15"/>
      <c r="AM25" s="27"/>
      <c r="AN25" s="27"/>
    </row>
    <row r="26" spans="2:40" ht="15.75" customHeight="1">
      <c r="C26" s="27"/>
      <c r="D26" s="28"/>
      <c r="E26" s="28"/>
      <c r="F26" s="15"/>
      <c r="G26" s="15"/>
      <c r="H26" s="15"/>
      <c r="AM26" s="27"/>
      <c r="AN26" s="27"/>
    </row>
    <row r="27" spans="2:40" ht="15.75" customHeight="1">
      <c r="C27" s="27"/>
      <c r="D27" s="28"/>
      <c r="E27" s="28"/>
      <c r="F27" s="15"/>
      <c r="G27" s="15"/>
      <c r="H27" s="15"/>
      <c r="AM27" s="27"/>
      <c r="AN27" s="27"/>
    </row>
    <row r="28" spans="2:40" ht="15.75" customHeight="1">
      <c r="C28" s="27"/>
      <c r="D28" s="28"/>
      <c r="E28" s="28"/>
      <c r="F28" s="15"/>
      <c r="G28" s="15"/>
      <c r="H28" s="15"/>
      <c r="AM28" s="27"/>
      <c r="AN28" s="27"/>
    </row>
    <row r="29" spans="2:40" ht="15.75" customHeight="1">
      <c r="C29" s="27"/>
      <c r="D29" s="28"/>
      <c r="E29" s="28"/>
      <c r="F29" s="15"/>
      <c r="G29" s="15"/>
      <c r="H29" s="15"/>
      <c r="AM29" s="27"/>
      <c r="AN29" s="27"/>
    </row>
    <row r="30" spans="2:40" ht="15.75" customHeight="1">
      <c r="C30" s="27"/>
      <c r="D30" s="28"/>
      <c r="E30" s="28"/>
      <c r="F30" s="15"/>
      <c r="G30" s="15"/>
      <c r="H30" s="15"/>
      <c r="AM30" s="27"/>
      <c r="AN30" s="27"/>
    </row>
    <row r="31" spans="2:40" ht="15.75" customHeight="1">
      <c r="B31" s="699" t="s">
        <v>14</v>
      </c>
      <c r="C31" s="676"/>
      <c r="D31" s="675"/>
      <c r="E31" s="699" t="s">
        <v>15</v>
      </c>
      <c r="F31" s="676"/>
      <c r="G31" s="675"/>
      <c r="H31" s="699" t="s">
        <v>16</v>
      </c>
      <c r="I31" s="676"/>
      <c r="J31" s="675"/>
      <c r="K31" s="699" t="s">
        <v>17</v>
      </c>
      <c r="L31" s="676"/>
      <c r="M31" s="675"/>
      <c r="N31" s="699" t="s">
        <v>18</v>
      </c>
      <c r="O31" s="676"/>
      <c r="P31" s="675"/>
      <c r="Q31" s="699" t="s">
        <v>19</v>
      </c>
      <c r="R31" s="676"/>
      <c r="S31" s="675"/>
      <c r="AM31" s="27"/>
      <c r="AN31" s="27"/>
    </row>
    <row r="32" spans="2:40" ht="15.75" customHeight="1">
      <c r="C32" s="27"/>
      <c r="D32" s="28"/>
      <c r="E32" s="28"/>
      <c r="F32" s="15"/>
      <c r="G32" s="15"/>
      <c r="H32" s="15"/>
      <c r="AM32" s="27"/>
      <c r="AN32" s="27"/>
    </row>
    <row r="33" spans="3:40" ht="15.75" customHeight="1">
      <c r="C33" s="27"/>
      <c r="D33" s="28"/>
      <c r="E33" s="28"/>
      <c r="F33" s="15"/>
      <c r="G33" s="15"/>
      <c r="H33" s="15"/>
      <c r="AM33" s="27"/>
      <c r="AN33" s="27"/>
    </row>
    <row r="34" spans="3:40" ht="15.75" customHeight="1">
      <c r="C34" s="27"/>
      <c r="D34" s="28"/>
      <c r="E34" s="28"/>
      <c r="F34" s="15"/>
      <c r="G34" s="15"/>
      <c r="H34" s="15"/>
      <c r="AM34" s="27"/>
      <c r="AN34" s="27"/>
    </row>
    <row r="35" spans="3:40" ht="15.75" customHeight="1">
      <c r="C35" s="27"/>
      <c r="D35" s="28"/>
      <c r="E35" s="28"/>
      <c r="F35" s="15"/>
      <c r="G35" s="15"/>
      <c r="H35" s="15"/>
      <c r="AM35" s="27"/>
      <c r="AN35" s="27"/>
    </row>
    <row r="36" spans="3:40" ht="15.75" customHeight="1">
      <c r="C36" s="27"/>
      <c r="D36" s="28"/>
      <c r="E36" s="28"/>
      <c r="F36" s="15"/>
      <c r="G36" s="15"/>
      <c r="H36" s="15"/>
      <c r="AM36" s="27"/>
      <c r="AN36" s="27"/>
    </row>
    <row r="37" spans="3:40" ht="15.75" customHeight="1">
      <c r="C37" s="27"/>
      <c r="D37" s="28"/>
      <c r="E37" s="28"/>
      <c r="F37" s="15"/>
      <c r="G37" s="15"/>
      <c r="H37" s="15"/>
      <c r="AM37" s="27"/>
      <c r="AN37" s="27"/>
    </row>
    <row r="38" spans="3:40" ht="15.75" customHeight="1">
      <c r="C38" s="27"/>
      <c r="D38" s="28"/>
      <c r="E38" s="28"/>
      <c r="F38" s="15"/>
      <c r="G38" s="15"/>
      <c r="H38" s="15"/>
      <c r="AM38" s="27"/>
      <c r="AN38" s="27"/>
    </row>
    <row r="39" spans="3:40" ht="15.75" customHeight="1">
      <c r="C39" s="27"/>
      <c r="D39" s="28"/>
      <c r="E39" s="28"/>
      <c r="F39" s="15"/>
      <c r="G39" s="15"/>
      <c r="H39" s="15"/>
      <c r="AM39" s="27"/>
      <c r="AN39" s="27"/>
    </row>
    <row r="40" spans="3:40" ht="15.75" customHeight="1">
      <c r="C40" s="27"/>
      <c r="D40" s="28"/>
      <c r="E40" s="28"/>
      <c r="F40" s="15"/>
      <c r="G40" s="15"/>
      <c r="H40" s="15"/>
      <c r="AM40" s="27"/>
      <c r="AN40" s="27"/>
    </row>
    <row r="41" spans="3:40" ht="15.75" customHeight="1">
      <c r="C41" s="27"/>
      <c r="D41" s="28"/>
      <c r="E41" s="28"/>
      <c r="F41" s="15"/>
      <c r="G41" s="15"/>
      <c r="H41" s="15"/>
      <c r="AM41" s="27"/>
      <c r="AN41" s="27"/>
    </row>
    <row r="42" spans="3:40" ht="15.75" customHeight="1">
      <c r="C42" s="27"/>
      <c r="D42" s="28"/>
      <c r="E42" s="28"/>
      <c r="F42" s="15"/>
      <c r="G42" s="15"/>
      <c r="H42" s="15"/>
      <c r="AM42" s="27"/>
      <c r="AN42" s="27"/>
    </row>
    <row r="43" spans="3:40" ht="15.75" customHeight="1">
      <c r="C43" s="27"/>
      <c r="D43" s="28"/>
      <c r="E43" s="28"/>
      <c r="F43" s="15"/>
      <c r="G43" s="15"/>
      <c r="H43" s="15"/>
      <c r="AM43" s="27"/>
      <c r="AN43" s="27"/>
    </row>
    <row r="44" spans="3:40" ht="15.75" customHeight="1">
      <c r="C44" s="27"/>
      <c r="D44" s="28"/>
      <c r="E44" s="28"/>
      <c r="F44" s="15"/>
      <c r="G44" s="15"/>
      <c r="H44" s="15"/>
      <c r="AM44" s="27"/>
      <c r="AN44" s="27"/>
    </row>
    <row r="45" spans="3:40" ht="15.75" customHeight="1">
      <c r="C45" s="27"/>
      <c r="D45" s="28"/>
      <c r="E45" s="28"/>
      <c r="F45" s="15"/>
      <c r="G45" s="15"/>
      <c r="H45" s="15"/>
      <c r="AM45" s="27"/>
      <c r="AN45" s="27"/>
    </row>
    <row r="46" spans="3:40" ht="15.75" customHeight="1">
      <c r="C46" s="27"/>
      <c r="D46" s="28"/>
      <c r="E46" s="28"/>
      <c r="F46" s="15"/>
      <c r="G46" s="15"/>
      <c r="H46" s="15"/>
      <c r="AM46" s="27"/>
      <c r="AN46" s="27"/>
    </row>
    <row r="47" spans="3:40" ht="15.75" customHeight="1">
      <c r="C47" s="27"/>
      <c r="D47" s="28"/>
      <c r="E47" s="28"/>
      <c r="F47" s="15"/>
      <c r="G47" s="15"/>
      <c r="H47" s="15"/>
      <c r="AM47" s="27"/>
      <c r="AN47" s="27"/>
    </row>
    <row r="48" spans="3:40" ht="15.75" customHeight="1">
      <c r="C48" s="27"/>
      <c r="D48" s="28"/>
      <c r="E48" s="28"/>
      <c r="F48" s="15"/>
      <c r="G48" s="15"/>
      <c r="H48" s="15"/>
      <c r="AM48" s="27"/>
      <c r="AN48" s="27"/>
    </row>
    <row r="49" spans="1:51" ht="15.75" customHeight="1">
      <c r="C49" s="27"/>
      <c r="D49" s="28"/>
      <c r="E49" s="28" t="s">
        <v>29</v>
      </c>
      <c r="F49" s="28" t="s">
        <v>30</v>
      </c>
      <c r="G49" s="28" t="s">
        <v>31</v>
      </c>
      <c r="H49" s="28" t="s">
        <v>32</v>
      </c>
      <c r="I49" s="28" t="s">
        <v>33</v>
      </c>
      <c r="J49" s="28" t="s">
        <v>34</v>
      </c>
      <c r="K49" s="28" t="s">
        <v>35</v>
      </c>
      <c r="L49" s="28" t="s">
        <v>36</v>
      </c>
      <c r="M49" s="28" t="s">
        <v>37</v>
      </c>
      <c r="N49" s="28" t="s">
        <v>38</v>
      </c>
      <c r="O49" s="28" t="s">
        <v>39</v>
      </c>
      <c r="P49" s="28" t="s">
        <v>40</v>
      </c>
      <c r="Q49" s="29" t="s">
        <v>41</v>
      </c>
      <c r="AM49" s="27"/>
      <c r="AN49" s="27"/>
    </row>
    <row r="50" spans="1:51" ht="15.75" customHeight="1">
      <c r="C50" s="27"/>
      <c r="D50" s="30" t="str">
        <f t="shared" ref="D50:D57" si="25">B5</f>
        <v>RENDA FIXA</v>
      </c>
      <c r="E50" s="31">
        <f t="shared" ref="E50:E57" si="26">D5</f>
        <v>25000</v>
      </c>
      <c r="F50" s="31">
        <f t="shared" ref="F50:F57" si="27">F5</f>
        <v>25000</v>
      </c>
      <c r="G50" s="31">
        <f t="shared" ref="G50:G57" si="28">I5</f>
        <v>25000</v>
      </c>
      <c r="H50" s="31">
        <f t="shared" ref="H50:H57" si="29">L5</f>
        <v>25000</v>
      </c>
      <c r="I50" s="31">
        <f t="shared" ref="I50:I57" si="30">O5</f>
        <v>25000</v>
      </c>
      <c r="J50" s="31">
        <f t="shared" ref="J50:J57" si="31">R5</f>
        <v>25000</v>
      </c>
      <c r="K50" s="31">
        <f t="shared" ref="K50:K57" si="32">U5</f>
        <v>25000</v>
      </c>
      <c r="L50" s="31">
        <f t="shared" ref="L50:L57" si="33">X5</f>
        <v>25000</v>
      </c>
      <c r="M50" s="31">
        <f t="shared" ref="M50:M57" si="34">AA5</f>
        <v>25000</v>
      </c>
      <c r="N50" s="31">
        <f t="shared" ref="N50:N57" si="35">AD5</f>
        <v>25000</v>
      </c>
      <c r="O50" s="31">
        <f t="shared" ref="O50:O57" si="36">AG5</f>
        <v>25000</v>
      </c>
      <c r="P50" s="31">
        <f t="shared" ref="P50:P57" si="37">AJ5</f>
        <v>25000</v>
      </c>
      <c r="Q50" s="29">
        <f t="array" ref="Q50">IFERROR(INDEX(E50:P50,MATCH(SMALL(IF(E50:P50=0,1E+300,(E50:P50)*(100^COLUMN(E50:P50))),1),(E50:P50)*100^COLUMN(E50:P50),0)),0)</f>
        <v>25000</v>
      </c>
    </row>
    <row r="51" spans="1:51" ht="15.75" customHeight="1">
      <c r="C51" s="27"/>
      <c r="D51" s="30" t="str">
        <f t="shared" si="25"/>
        <v>AÇÕES</v>
      </c>
      <c r="E51" s="31">
        <f t="shared" si="26"/>
        <v>10000</v>
      </c>
      <c r="F51" s="31">
        <f t="shared" si="27"/>
        <v>10000</v>
      </c>
      <c r="G51" s="31">
        <f t="shared" si="28"/>
        <v>10000</v>
      </c>
      <c r="H51" s="31">
        <f t="shared" si="29"/>
        <v>10000</v>
      </c>
      <c r="I51" s="31">
        <f t="shared" si="30"/>
        <v>10000</v>
      </c>
      <c r="J51" s="31">
        <f t="shared" si="31"/>
        <v>10000</v>
      </c>
      <c r="K51" s="31">
        <f t="shared" si="32"/>
        <v>10000</v>
      </c>
      <c r="L51" s="31">
        <f t="shared" si="33"/>
        <v>10000</v>
      </c>
      <c r="M51" s="31">
        <f t="shared" si="34"/>
        <v>10000</v>
      </c>
      <c r="N51" s="31">
        <f t="shared" si="35"/>
        <v>10000</v>
      </c>
      <c r="O51" s="31">
        <f t="shared" si="36"/>
        <v>10000</v>
      </c>
      <c r="P51" s="31">
        <f t="shared" si="37"/>
        <v>10000</v>
      </c>
      <c r="Q51" s="29">
        <f t="array" ref="Q51">IFERROR(INDEX(E51:P51,MATCH(SMALL(IF(E51:P51=0,1E+300,(E51:P51)*(100^COLUMN(E51:P51))),1),(E51:P51)*100^COLUMN(E51:P51),0)),0)</f>
        <v>10000</v>
      </c>
    </row>
    <row r="52" spans="1:51" ht="15.75" customHeight="1">
      <c r="C52" s="27"/>
      <c r="D52" s="30" t="str">
        <f t="shared" si="25"/>
        <v>FUNDOS IMOBILIÁRIOS</v>
      </c>
      <c r="E52" s="31">
        <f t="shared" si="26"/>
        <v>1100</v>
      </c>
      <c r="F52" s="31">
        <f t="shared" si="27"/>
        <v>1100</v>
      </c>
      <c r="G52" s="31">
        <f t="shared" si="28"/>
        <v>1100</v>
      </c>
      <c r="H52" s="31">
        <f t="shared" si="29"/>
        <v>1100</v>
      </c>
      <c r="I52" s="31">
        <f t="shared" si="30"/>
        <v>1100</v>
      </c>
      <c r="J52" s="31">
        <f t="shared" si="31"/>
        <v>1100</v>
      </c>
      <c r="K52" s="31">
        <f t="shared" si="32"/>
        <v>1100</v>
      </c>
      <c r="L52" s="31">
        <f t="shared" si="33"/>
        <v>1100</v>
      </c>
      <c r="M52" s="31">
        <f t="shared" si="34"/>
        <v>1100</v>
      </c>
      <c r="N52" s="31">
        <f t="shared" si="35"/>
        <v>1100</v>
      </c>
      <c r="O52" s="31">
        <f t="shared" si="36"/>
        <v>1100</v>
      </c>
      <c r="P52" s="31">
        <f t="shared" si="37"/>
        <v>1100</v>
      </c>
      <c r="Q52" s="29">
        <f t="array" ref="Q52">IFERROR(INDEX(E52:P52,MATCH(SMALL(IF(E52:P52=0,1E+300,(E52:P52)*(100^COLUMN(E52:P52))),1),(E52:P52)*100^COLUMN(E52:P52),0)),0)</f>
        <v>1100</v>
      </c>
    </row>
    <row r="53" spans="1:51" ht="15.75" customHeight="1">
      <c r="C53" s="27"/>
      <c r="D53" s="30" t="str">
        <f t="shared" si="25"/>
        <v>CRIPTOMOEDAS</v>
      </c>
      <c r="E53" s="31">
        <f t="shared" si="26"/>
        <v>1500</v>
      </c>
      <c r="F53" s="31">
        <f t="shared" si="27"/>
        <v>1500</v>
      </c>
      <c r="G53" s="31">
        <f t="shared" si="28"/>
        <v>1500</v>
      </c>
      <c r="H53" s="31">
        <f t="shared" si="29"/>
        <v>1500</v>
      </c>
      <c r="I53" s="31">
        <f t="shared" si="30"/>
        <v>1500</v>
      </c>
      <c r="J53" s="31">
        <f t="shared" si="31"/>
        <v>1500</v>
      </c>
      <c r="K53" s="31">
        <f t="shared" si="32"/>
        <v>1500</v>
      </c>
      <c r="L53" s="31">
        <f t="shared" si="33"/>
        <v>1500</v>
      </c>
      <c r="M53" s="31">
        <f t="shared" si="34"/>
        <v>1500</v>
      </c>
      <c r="N53" s="31">
        <f t="shared" si="35"/>
        <v>1500</v>
      </c>
      <c r="O53" s="31">
        <f t="shared" si="36"/>
        <v>1500</v>
      </c>
      <c r="P53" s="31">
        <f t="shared" si="37"/>
        <v>1500</v>
      </c>
      <c r="Q53" s="29">
        <f t="array" ref="Q53">IFERROR(INDEX(E53:P53,MATCH(SMALL(IF(E53:P53=0,1E+300,(E53:P53)*(100^COLUMN(E53:P53))),1),(E53:P53)*100^COLUMN(E53:P53),0)),0)</f>
        <v>1500</v>
      </c>
    </row>
    <row r="54" spans="1:51" ht="15.75" customHeight="1">
      <c r="C54" s="27"/>
      <c r="D54" s="30" t="str">
        <f t="shared" si="25"/>
        <v>IMOBILIZADO</v>
      </c>
      <c r="E54" s="31">
        <f t="shared" si="26"/>
        <v>5000</v>
      </c>
      <c r="F54" s="31">
        <f t="shared" si="27"/>
        <v>5000</v>
      </c>
      <c r="G54" s="31">
        <f t="shared" si="28"/>
        <v>5000</v>
      </c>
      <c r="H54" s="31">
        <f t="shared" si="29"/>
        <v>5000</v>
      </c>
      <c r="I54" s="31">
        <f t="shared" si="30"/>
        <v>5000</v>
      </c>
      <c r="J54" s="31">
        <f t="shared" si="31"/>
        <v>5000</v>
      </c>
      <c r="K54" s="31">
        <f t="shared" si="32"/>
        <v>5000</v>
      </c>
      <c r="L54" s="31">
        <f t="shared" si="33"/>
        <v>5000</v>
      </c>
      <c r="M54" s="31">
        <f t="shared" si="34"/>
        <v>5000</v>
      </c>
      <c r="N54" s="31">
        <f t="shared" si="35"/>
        <v>5000</v>
      </c>
      <c r="O54" s="31">
        <f t="shared" si="36"/>
        <v>5000</v>
      </c>
      <c r="P54" s="31">
        <f t="shared" si="37"/>
        <v>5000</v>
      </c>
      <c r="Q54" s="29">
        <f t="array" ref="Q54">IFERROR(INDEX(E54:P54,MATCH(SMALL(IF(E54:P54=0,1E+300,(E54:P54)*(100^COLUMN(E54:P54))),1),(E54:P54)*100^COLUMN(E54:P54),0)),0)</f>
        <v>5000</v>
      </c>
    </row>
    <row r="55" spans="1:51" ht="15.75" customHeight="1">
      <c r="C55" s="27"/>
      <c r="D55" s="30" t="str">
        <f t="shared" si="25"/>
        <v>TOTAL</v>
      </c>
      <c r="E55" s="31">
        <f t="shared" si="26"/>
        <v>42600</v>
      </c>
      <c r="F55" s="31">
        <f t="shared" si="27"/>
        <v>42600</v>
      </c>
      <c r="G55" s="31">
        <f t="shared" si="28"/>
        <v>42600</v>
      </c>
      <c r="H55" s="31">
        <f t="shared" si="29"/>
        <v>42600</v>
      </c>
      <c r="I55" s="31">
        <f t="shared" si="30"/>
        <v>42600</v>
      </c>
      <c r="J55" s="31">
        <f t="shared" si="31"/>
        <v>42600</v>
      </c>
      <c r="K55" s="31">
        <f t="shared" si="32"/>
        <v>42600</v>
      </c>
      <c r="L55" s="31">
        <f t="shared" si="33"/>
        <v>42600</v>
      </c>
      <c r="M55" s="31">
        <f t="shared" si="34"/>
        <v>42600</v>
      </c>
      <c r="N55" s="31">
        <f t="shared" si="35"/>
        <v>42600</v>
      </c>
      <c r="O55" s="31">
        <f t="shared" si="36"/>
        <v>42600</v>
      </c>
      <c r="P55" s="31">
        <f t="shared" si="37"/>
        <v>42600</v>
      </c>
      <c r="Q55" s="29">
        <f t="array" ref="Q55">IFERROR(INDEX(E55:P55,MATCH(SMALL(IF(E55:P55=0,1E+300,(E55:P55)*(100^COLUMN(E55:P55))),1),(E55:P55)*100^COLUMN(E55:P55),0)),0)</f>
        <v>42600</v>
      </c>
    </row>
    <row r="56" spans="1:51" ht="15.75" customHeight="1">
      <c r="C56" s="27"/>
      <c r="D56" s="30" t="str">
        <f t="shared" si="25"/>
        <v>APORTES MENSAIS</v>
      </c>
      <c r="E56" s="31">
        <f t="shared" si="26"/>
        <v>0</v>
      </c>
      <c r="F56" s="31">
        <f t="shared" si="27"/>
        <v>0</v>
      </c>
      <c r="G56" s="31">
        <f t="shared" si="28"/>
        <v>0</v>
      </c>
      <c r="H56" s="31">
        <f t="shared" si="29"/>
        <v>0</v>
      </c>
      <c r="I56" s="31">
        <f t="shared" si="30"/>
        <v>0</v>
      </c>
      <c r="J56" s="31">
        <f t="shared" si="31"/>
        <v>0</v>
      </c>
      <c r="K56" s="31">
        <f t="shared" si="32"/>
        <v>0</v>
      </c>
      <c r="L56" s="31">
        <f t="shared" si="33"/>
        <v>0</v>
      </c>
      <c r="M56" s="31">
        <f t="shared" si="34"/>
        <v>0</v>
      </c>
      <c r="N56" s="31">
        <f t="shared" si="35"/>
        <v>0</v>
      </c>
      <c r="O56" s="31">
        <f t="shared" si="36"/>
        <v>0</v>
      </c>
      <c r="P56" s="31">
        <f t="shared" si="37"/>
        <v>0</v>
      </c>
      <c r="Q56" s="29">
        <f t="array" ref="Q56">IFERROR(INDEX(E56:P56,MATCH(SMALL(IF(E56:P56=0,1E+300,(E56:P56)*(100^COLUMN(E56:P56))),1),(E56:P56)*100^COLUMN(E56:P56),0)),0)</f>
        <v>0</v>
      </c>
    </row>
    <row r="57" spans="1:51" ht="15.75" customHeight="1">
      <c r="C57" s="27"/>
      <c r="D57" s="30" t="str">
        <f t="shared" si="25"/>
        <v>CRESCIMENTO SEM APORTES</v>
      </c>
      <c r="E57" s="31">
        <f t="shared" si="26"/>
        <v>42600</v>
      </c>
      <c r="F57" s="31">
        <f t="shared" si="27"/>
        <v>42600</v>
      </c>
      <c r="G57" s="31">
        <f t="shared" si="28"/>
        <v>42600</v>
      </c>
      <c r="H57" s="31">
        <f t="shared" si="29"/>
        <v>42600</v>
      </c>
      <c r="I57" s="31">
        <f t="shared" si="30"/>
        <v>42600</v>
      </c>
      <c r="J57" s="31">
        <f t="shared" si="31"/>
        <v>42600</v>
      </c>
      <c r="K57" s="31">
        <f t="shared" si="32"/>
        <v>42600</v>
      </c>
      <c r="L57" s="31">
        <f t="shared" si="33"/>
        <v>42600</v>
      </c>
      <c r="M57" s="31">
        <f t="shared" si="34"/>
        <v>42600</v>
      </c>
      <c r="N57" s="31">
        <f t="shared" si="35"/>
        <v>42600</v>
      </c>
      <c r="O57" s="31">
        <f t="shared" si="36"/>
        <v>42600</v>
      </c>
      <c r="P57" s="31">
        <f t="shared" si="37"/>
        <v>42600</v>
      </c>
      <c r="Q57" s="29">
        <f t="array" ref="Q57">IFERROR(INDEX(E57:P57,MATCH(SMALL(IF(E57:P57=0,1E+300,(E57:P57)*(100^COLUMN(E57:P57))),1),(E57:P57)*100^COLUMN(E57:P57),0)),0)</f>
        <v>42600</v>
      </c>
    </row>
    <row r="58" spans="1:51" ht="15.75" customHeight="1">
      <c r="C58" s="27"/>
      <c r="D58" s="32"/>
      <c r="E58" s="28"/>
      <c r="F58" s="15"/>
      <c r="G58" s="15"/>
      <c r="H58" s="15"/>
      <c r="AM58" s="27"/>
      <c r="AN58" s="27"/>
    </row>
    <row r="59" spans="1:51" ht="15.75" customHeight="1">
      <c r="C59" s="27"/>
      <c r="D59" s="32"/>
      <c r="E59" s="28"/>
      <c r="F59" s="15"/>
      <c r="G59" s="15"/>
      <c r="H59" s="15"/>
      <c r="AM59" s="27"/>
      <c r="AN59" s="27"/>
    </row>
    <row r="60" spans="1:51" ht="15.75" customHeight="1">
      <c r="C60" s="27"/>
      <c r="D60" s="28"/>
      <c r="E60" s="28"/>
      <c r="F60" s="15"/>
      <c r="G60" s="15"/>
      <c r="H60" s="15"/>
      <c r="AM60" s="27"/>
      <c r="AN60" s="27"/>
    </row>
    <row r="61" spans="1:51" ht="15.75" customHeight="1">
      <c r="C61" s="27"/>
      <c r="D61" s="28"/>
      <c r="E61" s="28"/>
      <c r="F61" s="15"/>
      <c r="G61" s="15"/>
      <c r="H61" s="15"/>
      <c r="AM61" s="27"/>
      <c r="AN61" s="27"/>
    </row>
    <row r="62" spans="1:51" ht="15.75" customHeight="1">
      <c r="C62" s="27"/>
      <c r="D62" s="28"/>
      <c r="E62" s="28"/>
      <c r="F62" s="15"/>
      <c r="G62" s="15"/>
      <c r="H62" s="15"/>
      <c r="AM62" s="27"/>
      <c r="AN62" s="27"/>
    </row>
    <row r="63" spans="1:51" ht="15.75" customHeight="1">
      <c r="C63" s="27"/>
      <c r="D63" s="28"/>
      <c r="E63" s="28"/>
      <c r="F63" s="15"/>
      <c r="G63" s="15"/>
      <c r="H63" s="15"/>
      <c r="AM63" s="27"/>
      <c r="AN63" s="27"/>
    </row>
    <row r="64" spans="1:51" ht="20.25" customHeight="1">
      <c r="A64" s="33"/>
      <c r="B64" s="700" t="s">
        <v>42</v>
      </c>
      <c r="C64" s="676"/>
      <c r="D64" s="676"/>
      <c r="E64" s="676"/>
      <c r="F64" s="676"/>
      <c r="G64" s="676"/>
      <c r="H64" s="676"/>
      <c r="I64" s="676"/>
      <c r="J64" s="676"/>
      <c r="K64" s="676"/>
      <c r="L64" s="676"/>
      <c r="M64" s="676"/>
      <c r="N64" s="676"/>
      <c r="O64" s="675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5"/>
      <c r="AL64" s="34"/>
      <c r="AM64" s="35"/>
      <c r="AN64" s="35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20.25" customHeight="1">
      <c r="A65" s="33"/>
      <c r="B65" s="701" t="s">
        <v>43</v>
      </c>
      <c r="C65" s="675"/>
      <c r="D65" s="36" t="s">
        <v>8</v>
      </c>
      <c r="E65" s="37" t="s">
        <v>9</v>
      </c>
      <c r="F65" s="36" t="s">
        <v>10</v>
      </c>
      <c r="G65" s="38" t="s">
        <v>11</v>
      </c>
      <c r="H65" s="36" t="s">
        <v>12</v>
      </c>
      <c r="I65" s="38" t="s">
        <v>13</v>
      </c>
      <c r="J65" s="36" t="s">
        <v>14</v>
      </c>
      <c r="K65" s="38" t="s">
        <v>15</v>
      </c>
      <c r="L65" s="36" t="s">
        <v>16</v>
      </c>
      <c r="M65" s="38" t="s">
        <v>17</v>
      </c>
      <c r="N65" s="36" t="s">
        <v>18</v>
      </c>
      <c r="O65" s="39" t="s">
        <v>19</v>
      </c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5"/>
      <c r="AL65" s="34"/>
      <c r="AM65" s="35"/>
      <c r="AN65" s="35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.75" customHeight="1">
      <c r="A66" s="40"/>
      <c r="B66" s="40"/>
      <c r="C66" s="41"/>
      <c r="D66" s="42" t="s">
        <v>44</v>
      </c>
      <c r="E66" s="43" t="e">
        <f>(F12-D12)/'CONTROLE FINANCEIRO PESSOAL'!F149</f>
        <v>#DIV/0!</v>
      </c>
      <c r="F66" s="43" t="e">
        <f>(I12-F12)/'CONTROLE FINANCEIRO PESSOAL'!H149</f>
        <v>#DIV/0!</v>
      </c>
      <c r="G66" s="43" t="e">
        <f>(L12-I12)/'CONTROLE FINANCEIRO PESSOAL'!$J$149</f>
        <v>#DIV/0!</v>
      </c>
      <c r="H66" s="43" t="e">
        <f>(O12-L12)/'CONTROLE FINANCEIRO PESSOAL'!$L$149</f>
        <v>#DIV/0!</v>
      </c>
      <c r="I66" s="43" t="e">
        <f>(R12-O12)/'CONTROLE FINANCEIRO PESSOAL'!$N$149</f>
        <v>#DIV/0!</v>
      </c>
      <c r="J66" s="43" t="e">
        <f>(U12-R12)/'CONTROLE FINANCEIRO PESSOAL'!$P$149</f>
        <v>#DIV/0!</v>
      </c>
      <c r="K66" s="43" t="e">
        <f>(X12-U12)/'CONTROLE FINANCEIRO PESSOAL'!$R$149</f>
        <v>#DIV/0!</v>
      </c>
      <c r="L66" s="43" t="e">
        <f>(AA12-X12)/'CONTROLE FINANCEIRO PESSOAL'!$T$149</f>
        <v>#DIV/0!</v>
      </c>
      <c r="M66" s="43" t="e">
        <f>(AD12-AA12)/'CONTROLE FINANCEIRO PESSOAL'!$V$149</f>
        <v>#DIV/0!</v>
      </c>
      <c r="N66" s="43" t="e">
        <f>(AG12-AD12)/'CONTROLE FINANCEIRO PESSOAL'!$X$149</f>
        <v>#DIV/0!</v>
      </c>
      <c r="O66" s="44" t="e">
        <f>(AJ12-AG12)/'CONTROLE FINANCEIRO PESSOAL'!$Z$149</f>
        <v>#DIV/0!</v>
      </c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6"/>
      <c r="AN66" s="46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0"/>
    </row>
    <row r="67" spans="1:51" ht="15.75" customHeight="1">
      <c r="C67" s="27"/>
      <c r="D67" s="28"/>
      <c r="E67" s="46"/>
      <c r="F67" s="15"/>
      <c r="G67" s="15"/>
      <c r="H67" s="15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7"/>
      <c r="AN67" s="27"/>
      <c r="AO67" s="2"/>
      <c r="AP67" s="2"/>
      <c r="AQ67" s="2"/>
      <c r="AR67" s="2"/>
      <c r="AS67" s="2"/>
      <c r="AT67" s="2"/>
      <c r="AU67" s="2"/>
      <c r="AV67" s="2"/>
      <c r="AW67" s="2"/>
    </row>
    <row r="68" spans="1:51" ht="20.25" customHeight="1">
      <c r="B68" s="702" t="s">
        <v>45</v>
      </c>
      <c r="C68" s="676"/>
      <c r="D68" s="676"/>
      <c r="E68" s="676"/>
      <c r="F68" s="676"/>
      <c r="G68" s="676"/>
      <c r="H68" s="676"/>
      <c r="I68" s="676"/>
      <c r="J68" s="676"/>
      <c r="K68" s="676"/>
      <c r="L68" s="676"/>
      <c r="M68" s="676"/>
      <c r="N68" s="676"/>
      <c r="O68" s="675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7"/>
      <c r="AN68" s="27"/>
      <c r="AO68" s="2"/>
      <c r="AP68" s="2"/>
      <c r="AQ68" s="2"/>
      <c r="AR68" s="2"/>
      <c r="AS68" s="2"/>
      <c r="AT68" s="2"/>
      <c r="AU68" s="2"/>
      <c r="AV68" s="2"/>
      <c r="AW68" s="2"/>
    </row>
    <row r="69" spans="1:51" ht="20.25" customHeight="1">
      <c r="B69" s="701" t="s">
        <v>43</v>
      </c>
      <c r="C69" s="675"/>
      <c r="D69" s="47" t="s">
        <v>8</v>
      </c>
      <c r="E69" s="48" t="s">
        <v>9</v>
      </c>
      <c r="F69" s="47" t="s">
        <v>10</v>
      </c>
      <c r="G69" s="49" t="s">
        <v>11</v>
      </c>
      <c r="H69" s="47" t="s">
        <v>12</v>
      </c>
      <c r="I69" s="49" t="s">
        <v>13</v>
      </c>
      <c r="J69" s="47" t="s">
        <v>14</v>
      </c>
      <c r="K69" s="49" t="s">
        <v>15</v>
      </c>
      <c r="L69" s="47" t="s">
        <v>16</v>
      </c>
      <c r="M69" s="49" t="s">
        <v>17</v>
      </c>
      <c r="N69" s="47" t="s">
        <v>18</v>
      </c>
      <c r="O69" s="50" t="s">
        <v>19</v>
      </c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7"/>
      <c r="AN69" s="27"/>
      <c r="AO69" s="2"/>
      <c r="AP69" s="2"/>
      <c r="AQ69" s="2"/>
      <c r="AR69" s="2"/>
      <c r="AS69" s="2"/>
      <c r="AT69" s="2"/>
      <c r="AU69" s="2"/>
      <c r="AV69" s="2"/>
      <c r="AW69" s="2"/>
    </row>
    <row r="70" spans="1:51" ht="15.75" customHeight="1">
      <c r="C70" s="51">
        <f>(1+C74)^C79</f>
        <v>1.410598760621121</v>
      </c>
      <c r="D70" s="52" t="e">
        <f>'CONTROLE FINANCEIRO PESSOAL'!C197</f>
        <v>#DIV/0!</v>
      </c>
      <c r="E70" s="53" t="e">
        <f>'CONTROLE FINANCEIRO PESSOAL'!D197</f>
        <v>#DIV/0!</v>
      </c>
      <c r="F70" s="54" t="e">
        <f>'CONTROLE FINANCEIRO PESSOAL'!E197</f>
        <v>#DIV/0!</v>
      </c>
      <c r="G70" s="54" t="e">
        <f>'CONTROLE FINANCEIRO PESSOAL'!F197</f>
        <v>#DIV/0!</v>
      </c>
      <c r="H70" s="54" t="e">
        <f>'CONTROLE FINANCEIRO PESSOAL'!G197</f>
        <v>#DIV/0!</v>
      </c>
      <c r="I70" s="54" t="e">
        <f>'CONTROLE FINANCEIRO PESSOAL'!H197</f>
        <v>#DIV/0!</v>
      </c>
      <c r="J70" s="54" t="e">
        <f>'CONTROLE FINANCEIRO PESSOAL'!I197</f>
        <v>#DIV/0!</v>
      </c>
      <c r="K70" s="54" t="e">
        <f>'CONTROLE FINANCEIRO PESSOAL'!J197</f>
        <v>#DIV/0!</v>
      </c>
      <c r="L70" s="54" t="e">
        <f>'CONTROLE FINANCEIRO PESSOAL'!K197</f>
        <v>#DIV/0!</v>
      </c>
      <c r="M70" s="54" t="e">
        <f>'CONTROLE FINANCEIRO PESSOAL'!L197</f>
        <v>#DIV/0!</v>
      </c>
      <c r="N70" s="54" t="e">
        <f>'CONTROLE FINANCEIRO PESSOAL'!M197</f>
        <v>#DIV/0!</v>
      </c>
      <c r="O70" s="55" t="e">
        <f>'CONTROLE FINANCEIRO PESSOAL'!N197</f>
        <v>#DIV/0!</v>
      </c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7"/>
      <c r="AN70" s="27"/>
      <c r="AO70" s="2"/>
      <c r="AP70" s="2"/>
      <c r="AQ70" s="2"/>
      <c r="AR70" s="2"/>
      <c r="AS70" s="2"/>
      <c r="AT70" s="2"/>
      <c r="AU70" s="2"/>
      <c r="AV70" s="2"/>
      <c r="AW70" s="2"/>
    </row>
    <row r="71" spans="1:51" ht="15.75" customHeight="1">
      <c r="A71" s="2"/>
      <c r="B71" s="2"/>
      <c r="C71" s="27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7"/>
      <c r="AN71" s="27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5.75" customHeight="1">
      <c r="A72" s="2"/>
      <c r="B72" s="2"/>
      <c r="C72" s="27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7"/>
      <c r="AN72" s="27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5.75" customHeight="1">
      <c r="A73" s="2"/>
      <c r="B73" s="703" t="s">
        <v>46</v>
      </c>
      <c r="C73" s="679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7"/>
      <c r="AN73" s="27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5.75" customHeight="1">
      <c r="A74" s="2"/>
      <c r="B74" s="57" t="s">
        <v>47</v>
      </c>
      <c r="C74" s="58">
        <v>3.5000000000000003E-2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7"/>
      <c r="AN74" s="27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5.75" customHeight="1">
      <c r="A75" s="2"/>
      <c r="B75" s="59" t="s">
        <v>48</v>
      </c>
      <c r="C75" s="60">
        <f>'CONTROLE FINANCEIRO PESSOAL'!AD24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7"/>
      <c r="AN75" s="27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</row>
    <row r="76" spans="1:51" ht="15.75" customHeight="1">
      <c r="A76" s="2"/>
      <c r="B76" s="59" t="s">
        <v>49</v>
      </c>
      <c r="C76" s="61">
        <f>'CONTROLE FINANCEIRO PESSOAL'!AC149</f>
        <v>0</v>
      </c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7"/>
      <c r="AN76" s="27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5.75" hidden="1" customHeight="1">
      <c r="A77" s="2"/>
      <c r="B77" s="62" t="s">
        <v>50</v>
      </c>
      <c r="C77" s="58">
        <v>5.0000000000000001E-3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7"/>
      <c r="AN77" s="27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5.75" hidden="1" customHeight="1">
      <c r="A78" s="2"/>
      <c r="B78" s="59" t="s">
        <v>51</v>
      </c>
      <c r="C78" s="63">
        <f>C76/C77</f>
        <v>0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7"/>
      <c r="AN78" s="27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4.25" customHeight="1">
      <c r="A79" s="2"/>
      <c r="B79" s="62" t="s">
        <v>52</v>
      </c>
      <c r="C79" s="64">
        <v>10</v>
      </c>
      <c r="D79" s="56"/>
      <c r="E79" s="65"/>
      <c r="F79" s="28"/>
      <c r="G79" s="28"/>
      <c r="H79" s="56"/>
      <c r="I79" s="56"/>
      <c r="J79" s="56"/>
      <c r="K79" s="56"/>
      <c r="L79" s="56"/>
      <c r="M79" s="56"/>
      <c r="N79" s="56"/>
      <c r="O79" s="56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7"/>
      <c r="AN79" s="27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5.75" customHeight="1">
      <c r="A80" s="2"/>
      <c r="B80" s="62" t="s">
        <v>53</v>
      </c>
      <c r="C80" s="58">
        <v>5.0000000000000001E-3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7"/>
      <c r="AN80" s="27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5.75" customHeight="1">
      <c r="A81" s="2"/>
      <c r="B81" s="59" t="s">
        <v>54</v>
      </c>
      <c r="C81" s="63">
        <f>C76*C70</f>
        <v>0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7"/>
      <c r="AN81" s="27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5.75" customHeight="1">
      <c r="A82" s="2"/>
      <c r="B82" s="66" t="s">
        <v>55</v>
      </c>
      <c r="C82" s="67">
        <v>10000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7"/>
      <c r="AN82" s="27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5.75" customHeight="1">
      <c r="A83" s="2"/>
      <c r="B83" s="68" t="s">
        <v>56</v>
      </c>
      <c r="C83" s="69">
        <f>SUM(AJ5:AJ9)</f>
        <v>42600</v>
      </c>
      <c r="D83" s="56"/>
      <c r="E83" s="56"/>
      <c r="F83" s="56"/>
      <c r="G83" s="70"/>
      <c r="H83" s="56"/>
      <c r="I83" s="56"/>
      <c r="J83" s="56"/>
      <c r="K83" s="56"/>
      <c r="L83" s="56"/>
      <c r="M83" s="56"/>
      <c r="N83" s="56"/>
      <c r="O83" s="56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7"/>
      <c r="AN83" s="27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5.75" customHeight="1">
      <c r="A84" s="2"/>
      <c r="B84" s="59" t="s">
        <v>57</v>
      </c>
      <c r="C84" s="71">
        <f>SUM(AJ5:AJ8)</f>
        <v>37600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7"/>
      <c r="AN84" s="27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5.75" customHeight="1">
      <c r="A85" s="2"/>
      <c r="B85" s="72" t="s">
        <v>58</v>
      </c>
      <c r="C85" s="73">
        <f>C84</f>
        <v>37600</v>
      </c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7"/>
      <c r="AN85" s="27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</row>
    <row r="86" spans="1:51" ht="15.75" hidden="1" customHeight="1">
      <c r="A86" s="2"/>
      <c r="B86" s="74" t="s">
        <v>59</v>
      </c>
      <c r="C86" s="63">
        <f>C78</f>
        <v>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7"/>
      <c r="AN86" s="27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21.75" customHeight="1">
      <c r="A87" s="2"/>
      <c r="B87" s="75" t="s">
        <v>60</v>
      </c>
      <c r="C87" s="76">
        <f>C82/C80</f>
        <v>2000000</v>
      </c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7"/>
      <c r="AN87" s="27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</row>
    <row r="88" spans="1:51" ht="15.75" customHeight="1">
      <c r="A88" s="2"/>
      <c r="B88" s="77" t="s">
        <v>61</v>
      </c>
      <c r="C88" s="78">
        <v>100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7"/>
      <c r="AN88" s="27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</row>
    <row r="89" spans="1:51" ht="15.75" customHeight="1">
      <c r="A89" s="2"/>
      <c r="B89" s="79" t="s">
        <v>62</v>
      </c>
      <c r="C89" s="80">
        <f>(C87/C85)-1</f>
        <v>52.191489361702125</v>
      </c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7"/>
      <c r="AN89" s="27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</row>
    <row r="90" spans="1:51" ht="15.75" customHeight="1">
      <c r="A90" s="2"/>
      <c r="B90" s="57" t="s">
        <v>63</v>
      </c>
      <c r="C90" s="81">
        <f>(1+C91)^12-1</f>
        <v>0.47667627516406297</v>
      </c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7"/>
      <c r="AN90" s="27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</row>
    <row r="91" spans="1:51" ht="15.75" customHeight="1">
      <c r="A91" s="2"/>
      <c r="B91" s="82" t="s">
        <v>64</v>
      </c>
      <c r="C91" s="83">
        <f>RATE((C79*12),-C88,-C85,C87,,0.1)</f>
        <v>3.301614252451758E-2</v>
      </c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7"/>
      <c r="AN91" s="27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</row>
    <row r="92" spans="1:51" ht="15.75" customHeight="1">
      <c r="A92" s="2"/>
      <c r="B92" s="84" t="s">
        <v>65</v>
      </c>
      <c r="C92" s="85" t="str">
        <f>IF(C90&lt;15%,"FII",IF(C90&gt;20%,"Trade","Ações"))</f>
        <v>Trade</v>
      </c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7"/>
      <c r="AN92" s="27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</row>
    <row r="93" spans="1:51" ht="15.75" customHeight="1">
      <c r="C93" s="27"/>
      <c r="D93" s="28"/>
      <c r="E93" s="28"/>
      <c r="F93" s="15"/>
      <c r="G93" s="15"/>
      <c r="H93" s="15"/>
      <c r="AM93" s="27"/>
      <c r="AN93" s="27"/>
    </row>
    <row r="94" spans="1:51" ht="15.75" customHeight="1">
      <c r="B94" s="704" t="s">
        <v>66</v>
      </c>
      <c r="C94" s="705"/>
      <c r="D94" s="705"/>
      <c r="E94" s="705"/>
      <c r="F94" s="705"/>
      <c r="G94" s="705"/>
      <c r="H94" s="705"/>
      <c r="I94" s="705"/>
      <c r="J94" s="705"/>
      <c r="K94" s="705"/>
      <c r="L94" s="705"/>
      <c r="M94" s="705"/>
      <c r="N94" s="705"/>
      <c r="O94" s="706"/>
      <c r="AM94" s="27"/>
      <c r="AN94" s="27"/>
    </row>
    <row r="95" spans="1:51" ht="15.75" customHeight="1">
      <c r="B95" s="697"/>
      <c r="C95" s="686"/>
      <c r="D95" s="686"/>
      <c r="E95" s="686"/>
      <c r="F95" s="686"/>
      <c r="G95" s="686"/>
      <c r="H95" s="686"/>
      <c r="I95" s="686"/>
      <c r="J95" s="686"/>
      <c r="K95" s="686"/>
      <c r="L95" s="686"/>
      <c r="M95" s="686"/>
      <c r="N95" s="686"/>
      <c r="O95" s="687"/>
      <c r="AM95" s="27"/>
      <c r="AN95" s="27"/>
    </row>
    <row r="96" spans="1:51" ht="15.75" customHeight="1">
      <c r="B96" s="677"/>
      <c r="C96" s="678"/>
      <c r="D96" s="678"/>
      <c r="E96" s="678"/>
      <c r="F96" s="678"/>
      <c r="G96" s="678"/>
      <c r="H96" s="678"/>
      <c r="I96" s="678"/>
      <c r="J96" s="678"/>
      <c r="K96" s="678"/>
      <c r="L96" s="678"/>
      <c r="M96" s="678"/>
      <c r="N96" s="678"/>
      <c r="O96" s="679"/>
      <c r="AM96" s="27"/>
      <c r="AN96" s="27"/>
    </row>
    <row r="97" spans="1:51" ht="15.75" customHeight="1">
      <c r="B97" s="693"/>
      <c r="C97" s="681"/>
      <c r="D97" s="681"/>
      <c r="E97" s="694"/>
      <c r="F97" s="15"/>
      <c r="G97" s="15"/>
      <c r="H97" s="15"/>
      <c r="I97" s="2"/>
      <c r="J97" s="2"/>
      <c r="K97" s="680"/>
      <c r="L97" s="681"/>
      <c r="M97" s="681"/>
      <c r="N97" s="681"/>
      <c r="O97" s="682"/>
      <c r="AB97" s="2"/>
      <c r="AC97" s="2"/>
      <c r="AD97" s="2"/>
      <c r="AE97" s="2"/>
      <c r="AF97" s="2"/>
      <c r="AG97" s="2"/>
      <c r="AH97" s="2"/>
      <c r="AI97" s="2"/>
      <c r="AJ97" s="2"/>
      <c r="AK97" s="2"/>
      <c r="AM97" s="27"/>
      <c r="AN97" s="27"/>
    </row>
    <row r="98" spans="1:51" ht="15.75" customHeight="1">
      <c r="B98" s="695"/>
      <c r="C98" s="673"/>
      <c r="D98" s="673"/>
      <c r="E98" s="696"/>
      <c r="F98" s="692" t="s">
        <v>67</v>
      </c>
      <c r="G98" s="673"/>
      <c r="H98" s="684"/>
      <c r="I98" s="87">
        <v>8.2000000000000007E-3</v>
      </c>
      <c r="J98" s="88"/>
      <c r="K98" s="683"/>
      <c r="L98" s="673"/>
      <c r="M98" s="673"/>
      <c r="N98" s="673"/>
      <c r="O98" s="684"/>
      <c r="AB98" s="2"/>
      <c r="AC98" s="2"/>
      <c r="AD98" s="2"/>
      <c r="AE98" s="2"/>
      <c r="AF98" s="2"/>
      <c r="AG98" s="2"/>
      <c r="AH98" s="2"/>
      <c r="AI98" s="2"/>
      <c r="AJ98" s="2"/>
      <c r="AK98" s="2"/>
      <c r="AM98" s="27"/>
      <c r="AN98" s="27"/>
    </row>
    <row r="99" spans="1:51" ht="15.75" customHeight="1">
      <c r="B99" s="695"/>
      <c r="C99" s="673"/>
      <c r="D99" s="673"/>
      <c r="E99" s="696"/>
      <c r="F99" s="86"/>
      <c r="G99" s="86"/>
      <c r="H99" s="86"/>
      <c r="I99" s="89"/>
      <c r="J99" s="88"/>
      <c r="K99" s="683"/>
      <c r="L99" s="673"/>
      <c r="M99" s="673"/>
      <c r="N99" s="673"/>
      <c r="O99" s="684"/>
      <c r="AB99" s="2"/>
      <c r="AC99" s="2"/>
      <c r="AD99" s="2"/>
      <c r="AE99" s="2"/>
      <c r="AF99" s="2"/>
      <c r="AG99" s="2"/>
      <c r="AH99" s="2"/>
      <c r="AI99" s="2"/>
      <c r="AJ99" s="2"/>
      <c r="AK99" s="2"/>
      <c r="AM99" s="27"/>
      <c r="AN99" s="27"/>
    </row>
    <row r="100" spans="1:51" ht="15.75" customHeight="1">
      <c r="B100" s="697"/>
      <c r="C100" s="686"/>
      <c r="D100" s="686"/>
      <c r="E100" s="698"/>
      <c r="F100" s="90"/>
      <c r="G100" s="90"/>
      <c r="H100" s="90"/>
      <c r="I100" s="91"/>
      <c r="J100" s="91"/>
      <c r="K100" s="685"/>
      <c r="L100" s="686"/>
      <c r="M100" s="686"/>
      <c r="N100" s="686"/>
      <c r="O100" s="687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M100" s="27"/>
      <c r="AN100" s="27"/>
    </row>
    <row r="101" spans="1:51" ht="15.75" customHeight="1">
      <c r="B101" s="688" t="s">
        <v>68</v>
      </c>
      <c r="C101" s="691" t="s">
        <v>20</v>
      </c>
      <c r="D101" s="707" t="s">
        <v>8</v>
      </c>
      <c r="E101" s="706"/>
      <c r="F101" s="674" t="s">
        <v>9</v>
      </c>
      <c r="G101" s="675"/>
      <c r="H101" s="674" t="s">
        <v>10</v>
      </c>
      <c r="I101" s="675"/>
      <c r="J101" s="674" t="s">
        <v>11</v>
      </c>
      <c r="K101" s="675"/>
      <c r="L101" s="674" t="s">
        <v>12</v>
      </c>
      <c r="M101" s="676"/>
      <c r="N101" s="674" t="s">
        <v>13</v>
      </c>
      <c r="O101" s="675"/>
      <c r="P101" s="92"/>
      <c r="Q101" s="92"/>
      <c r="R101" s="2"/>
      <c r="S101" s="2"/>
      <c r="T101" s="2"/>
      <c r="U101" s="2"/>
      <c r="V101" s="92"/>
      <c r="W101" s="92"/>
      <c r="X101" s="92"/>
      <c r="Y101" s="93"/>
      <c r="Z101" s="93"/>
      <c r="AA101" s="2"/>
      <c r="AB101" s="92"/>
      <c r="AC101" s="92"/>
      <c r="AD101" s="92"/>
      <c r="AE101" s="93"/>
      <c r="AF101" s="93"/>
      <c r="AG101" s="2"/>
      <c r="AH101" s="92"/>
      <c r="AI101" s="92"/>
      <c r="AJ101" s="92"/>
      <c r="AK101" s="93"/>
      <c r="AM101" s="27"/>
      <c r="AN101" s="27"/>
    </row>
    <row r="102" spans="1:51" ht="15.75" customHeight="1">
      <c r="A102" s="27"/>
      <c r="B102" s="689"/>
      <c r="C102" s="690"/>
      <c r="D102" s="94" t="s">
        <v>69</v>
      </c>
      <c r="E102" s="94" t="s">
        <v>70</v>
      </c>
      <c r="F102" s="94" t="s">
        <v>69</v>
      </c>
      <c r="G102" s="94" t="s">
        <v>70</v>
      </c>
      <c r="H102" s="94" t="s">
        <v>69</v>
      </c>
      <c r="I102" s="94" t="s">
        <v>70</v>
      </c>
      <c r="J102" s="94" t="s">
        <v>69</v>
      </c>
      <c r="K102" s="94" t="s">
        <v>70</v>
      </c>
      <c r="L102" s="94" t="s">
        <v>69</v>
      </c>
      <c r="M102" s="95" t="s">
        <v>70</v>
      </c>
      <c r="N102" s="94" t="s">
        <v>69</v>
      </c>
      <c r="O102" s="94" t="s">
        <v>70</v>
      </c>
      <c r="P102" s="93"/>
      <c r="Q102" s="93"/>
      <c r="R102" s="27"/>
      <c r="S102" s="27"/>
      <c r="T102" s="27"/>
      <c r="U102" s="27"/>
      <c r="V102" s="93"/>
      <c r="W102" s="93"/>
      <c r="X102" s="27"/>
      <c r="Y102" s="93"/>
      <c r="Z102" s="93"/>
      <c r="AA102" s="27"/>
      <c r="AB102" s="27"/>
      <c r="AC102" s="27"/>
      <c r="AD102" s="27"/>
      <c r="AE102" s="93"/>
      <c r="AF102" s="93"/>
      <c r="AG102" s="27"/>
      <c r="AH102" s="93"/>
      <c r="AI102" s="93"/>
      <c r="AJ102" s="27"/>
      <c r="AK102" s="93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</row>
    <row r="103" spans="1:51" ht="15.75" customHeight="1">
      <c r="B103" s="689"/>
      <c r="C103" s="96" t="s">
        <v>1</v>
      </c>
      <c r="D103" s="97">
        <f t="shared" ref="D103:D105" si="38">D5</f>
        <v>25000</v>
      </c>
      <c r="E103" s="98">
        <f t="shared" ref="E103:E105" si="39">D5</f>
        <v>25000</v>
      </c>
      <c r="F103" s="97">
        <f t="shared" ref="F103:F107" si="40">D103*$I$98+D103</f>
        <v>25205</v>
      </c>
      <c r="G103" s="98">
        <f t="shared" ref="G103:G105" si="41">F5</f>
        <v>25000</v>
      </c>
      <c r="H103" s="97">
        <f t="shared" ref="H103:H107" si="42">F103*$I$98+F103</f>
        <v>25411.681</v>
      </c>
      <c r="I103" s="98">
        <f t="shared" ref="I103:I105" si="43">I5</f>
        <v>25000</v>
      </c>
      <c r="J103" s="97">
        <f t="shared" ref="J103:J107" si="44">H103*$I$98+H103</f>
        <v>25620.056784200002</v>
      </c>
      <c r="K103" s="98">
        <f t="shared" ref="K103:K105" si="45">L5</f>
        <v>25000</v>
      </c>
      <c r="L103" s="97">
        <f t="shared" ref="L103:L107" si="46">J103*$I$98+J103</f>
        <v>25830.141249830442</v>
      </c>
      <c r="M103" s="98">
        <f t="shared" ref="M103:M105" si="47">O5</f>
        <v>25000</v>
      </c>
      <c r="N103" s="97">
        <f t="shared" ref="N103:N107" si="48">L103*$I$98+L103</f>
        <v>26041.94840807905</v>
      </c>
      <c r="O103" s="98">
        <f t="shared" ref="O103:O105" si="49">R5</f>
        <v>25000</v>
      </c>
      <c r="P103" s="28"/>
      <c r="Q103" s="28"/>
      <c r="R103" s="2"/>
      <c r="S103" s="2"/>
      <c r="T103" s="2"/>
      <c r="U103" s="2"/>
      <c r="V103" s="28"/>
      <c r="W103" s="28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8"/>
      <c r="AI103" s="28"/>
      <c r="AJ103" s="2"/>
      <c r="AK103" s="2"/>
      <c r="AL103" s="2"/>
      <c r="AM103" s="27"/>
      <c r="AN103" s="27"/>
      <c r="AO103" s="2"/>
      <c r="AP103" s="2"/>
      <c r="AQ103" s="2"/>
      <c r="AR103" s="2"/>
      <c r="AS103" s="2"/>
      <c r="AT103" s="2"/>
      <c r="AU103" s="2"/>
      <c r="AV103" s="2"/>
      <c r="AW103" s="2"/>
    </row>
    <row r="104" spans="1:51" ht="15.75" customHeight="1">
      <c r="B104" s="689"/>
      <c r="C104" s="99" t="s">
        <v>71</v>
      </c>
      <c r="D104" s="100">
        <f t="shared" si="38"/>
        <v>10000</v>
      </c>
      <c r="E104" s="101">
        <f t="shared" si="39"/>
        <v>10000</v>
      </c>
      <c r="F104" s="100">
        <f t="shared" si="40"/>
        <v>10082</v>
      </c>
      <c r="G104" s="101">
        <f t="shared" si="41"/>
        <v>10000</v>
      </c>
      <c r="H104" s="100">
        <f t="shared" si="42"/>
        <v>10164.672399999999</v>
      </c>
      <c r="I104" s="101">
        <f t="shared" si="43"/>
        <v>10000</v>
      </c>
      <c r="J104" s="100">
        <f t="shared" si="44"/>
        <v>10248.022713679999</v>
      </c>
      <c r="K104" s="101">
        <f t="shared" si="45"/>
        <v>10000</v>
      </c>
      <c r="L104" s="100">
        <f t="shared" si="46"/>
        <v>10332.056499932174</v>
      </c>
      <c r="M104" s="101">
        <f t="shared" si="47"/>
        <v>10000</v>
      </c>
      <c r="N104" s="100">
        <f t="shared" si="48"/>
        <v>10416.779363231619</v>
      </c>
      <c r="O104" s="101">
        <f t="shared" si="49"/>
        <v>10000</v>
      </c>
      <c r="P104" s="28"/>
      <c r="Q104" s="28"/>
      <c r="R104" s="2"/>
      <c r="S104" s="2"/>
      <c r="T104" s="2"/>
      <c r="U104" s="2"/>
      <c r="V104" s="28"/>
      <c r="W104" s="28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8"/>
      <c r="AI104" s="28"/>
      <c r="AJ104" s="2"/>
      <c r="AK104" s="2"/>
      <c r="AL104" s="2"/>
      <c r="AM104" s="27"/>
      <c r="AN104" s="27"/>
      <c r="AO104" s="2"/>
      <c r="AP104" s="2"/>
      <c r="AQ104" s="2"/>
      <c r="AR104" s="2"/>
      <c r="AS104" s="2"/>
      <c r="AT104" s="2"/>
      <c r="AU104" s="2"/>
      <c r="AV104" s="2"/>
      <c r="AW104" s="2"/>
    </row>
    <row r="105" spans="1:51" ht="15.75" customHeight="1">
      <c r="B105" s="689"/>
      <c r="C105" s="99" t="s">
        <v>3</v>
      </c>
      <c r="D105" s="100">
        <f t="shared" si="38"/>
        <v>1100</v>
      </c>
      <c r="E105" s="101">
        <f t="shared" si="39"/>
        <v>1100</v>
      </c>
      <c r="F105" s="100">
        <f t="shared" si="40"/>
        <v>1109.02</v>
      </c>
      <c r="G105" s="101">
        <f t="shared" si="41"/>
        <v>1100</v>
      </c>
      <c r="H105" s="100">
        <f t="shared" si="42"/>
        <v>1118.1139639999999</v>
      </c>
      <c r="I105" s="101">
        <f t="shared" si="43"/>
        <v>1100</v>
      </c>
      <c r="J105" s="100">
        <f t="shared" si="44"/>
        <v>1127.2824985047998</v>
      </c>
      <c r="K105" s="101">
        <f t="shared" si="45"/>
        <v>1100</v>
      </c>
      <c r="L105" s="100">
        <f t="shared" si="46"/>
        <v>1136.5262149925393</v>
      </c>
      <c r="M105" s="101">
        <f t="shared" si="47"/>
        <v>1100</v>
      </c>
      <c r="N105" s="100">
        <f t="shared" si="48"/>
        <v>1145.8457299554782</v>
      </c>
      <c r="O105" s="101">
        <f t="shared" si="49"/>
        <v>1100</v>
      </c>
      <c r="P105" s="28"/>
      <c r="Q105" s="28"/>
      <c r="R105" s="2"/>
      <c r="S105" s="2"/>
      <c r="T105" s="2"/>
      <c r="U105" s="2"/>
      <c r="V105" s="28"/>
      <c r="W105" s="28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8"/>
      <c r="AI105" s="28"/>
      <c r="AJ105" s="2"/>
      <c r="AK105" s="2"/>
      <c r="AL105" s="2"/>
      <c r="AM105" s="27"/>
      <c r="AN105" s="27"/>
      <c r="AO105" s="2"/>
      <c r="AP105" s="2"/>
      <c r="AQ105" s="2"/>
      <c r="AR105" s="2"/>
      <c r="AS105" s="2"/>
      <c r="AT105" s="2"/>
      <c r="AU105" s="2"/>
      <c r="AV105" s="2"/>
      <c r="AW105" s="2"/>
    </row>
    <row r="106" spans="1:51" ht="15.75" customHeight="1">
      <c r="B106" s="689"/>
      <c r="C106" s="99" t="s">
        <v>6</v>
      </c>
      <c r="D106" s="100">
        <f>D9</f>
        <v>5000</v>
      </c>
      <c r="E106" s="101">
        <f>D9</f>
        <v>5000</v>
      </c>
      <c r="F106" s="100">
        <f t="shared" si="40"/>
        <v>5041</v>
      </c>
      <c r="G106" s="101">
        <f>F9</f>
        <v>5000</v>
      </c>
      <c r="H106" s="100">
        <f t="shared" si="42"/>
        <v>5082.3361999999997</v>
      </c>
      <c r="I106" s="101">
        <f>I9</f>
        <v>5000</v>
      </c>
      <c r="J106" s="100">
        <f t="shared" si="44"/>
        <v>5124.0113568399993</v>
      </c>
      <c r="K106" s="101">
        <f>L9</f>
        <v>5000</v>
      </c>
      <c r="L106" s="100">
        <f t="shared" si="46"/>
        <v>5166.0282499660871</v>
      </c>
      <c r="M106" s="101">
        <f>O9</f>
        <v>5000</v>
      </c>
      <c r="N106" s="100">
        <f t="shared" si="48"/>
        <v>5208.3896816158094</v>
      </c>
      <c r="O106" s="101">
        <f>R9</f>
        <v>5000</v>
      </c>
      <c r="P106" s="28"/>
      <c r="Q106" s="28"/>
      <c r="R106" s="2"/>
      <c r="S106" s="2"/>
      <c r="T106" s="2"/>
      <c r="U106" s="2"/>
      <c r="V106" s="28"/>
      <c r="W106" s="28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8"/>
      <c r="AI106" s="28"/>
      <c r="AJ106" s="2"/>
      <c r="AK106" s="2"/>
      <c r="AL106" s="2"/>
      <c r="AM106" s="27"/>
      <c r="AN106" s="27"/>
      <c r="AO106" s="2"/>
      <c r="AP106" s="2"/>
      <c r="AQ106" s="2"/>
      <c r="AR106" s="2"/>
      <c r="AS106" s="2"/>
      <c r="AT106" s="2"/>
      <c r="AU106" s="2"/>
      <c r="AV106" s="2"/>
      <c r="AW106" s="2"/>
    </row>
    <row r="107" spans="1:51" ht="15.75" customHeight="1">
      <c r="B107" s="689"/>
      <c r="C107" s="99" t="s">
        <v>7</v>
      </c>
      <c r="D107" s="102">
        <f>D8</f>
        <v>1500</v>
      </c>
      <c r="E107" s="103">
        <f>D8</f>
        <v>1500</v>
      </c>
      <c r="F107" s="102">
        <f t="shared" si="40"/>
        <v>1512.3</v>
      </c>
      <c r="G107" s="103">
        <f>F8</f>
        <v>1500</v>
      </c>
      <c r="H107" s="102">
        <f t="shared" si="42"/>
        <v>1524.7008599999999</v>
      </c>
      <c r="I107" s="103">
        <f>I8</f>
        <v>1500</v>
      </c>
      <c r="J107" s="102">
        <f t="shared" si="44"/>
        <v>1537.2034070519999</v>
      </c>
      <c r="K107" s="103">
        <f>L8</f>
        <v>1500</v>
      </c>
      <c r="L107" s="102">
        <f t="shared" si="46"/>
        <v>1549.8084749898262</v>
      </c>
      <c r="M107" s="103">
        <f>O8</f>
        <v>1500</v>
      </c>
      <c r="N107" s="102">
        <f t="shared" si="48"/>
        <v>1562.5169044847428</v>
      </c>
      <c r="O107" s="103">
        <f>R8</f>
        <v>1500</v>
      </c>
      <c r="P107" s="28"/>
      <c r="Q107" s="28"/>
      <c r="R107" s="2"/>
      <c r="S107" s="2"/>
      <c r="T107" s="2"/>
      <c r="U107" s="2"/>
      <c r="V107" s="28"/>
      <c r="W107" s="28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8"/>
      <c r="AI107" s="28"/>
      <c r="AJ107" s="2"/>
      <c r="AK107" s="2"/>
      <c r="AL107" s="2"/>
      <c r="AM107" s="27"/>
      <c r="AN107" s="27"/>
      <c r="AO107" s="2"/>
      <c r="AP107" s="2"/>
      <c r="AQ107" s="2"/>
      <c r="AR107" s="2"/>
      <c r="AS107" s="2"/>
      <c r="AT107" s="2"/>
      <c r="AU107" s="2"/>
      <c r="AV107" s="2"/>
      <c r="AW107" s="2"/>
    </row>
    <row r="108" spans="1:51" ht="15.75" customHeight="1">
      <c r="B108" s="689"/>
      <c r="C108" s="104" t="s">
        <v>26</v>
      </c>
      <c r="D108" s="105">
        <f t="shared" ref="D108:O108" si="50">SUM(D103:D107)</f>
        <v>42600</v>
      </c>
      <c r="E108" s="106">
        <f t="shared" si="50"/>
        <v>42600</v>
      </c>
      <c r="F108" s="105">
        <f t="shared" si="50"/>
        <v>42949.32</v>
      </c>
      <c r="G108" s="107">
        <f t="shared" si="50"/>
        <v>42600</v>
      </c>
      <c r="H108" s="105">
        <f t="shared" si="50"/>
        <v>43301.504423999992</v>
      </c>
      <c r="I108" s="107">
        <f t="shared" si="50"/>
        <v>42600</v>
      </c>
      <c r="J108" s="105">
        <f t="shared" si="50"/>
        <v>43656.576760276796</v>
      </c>
      <c r="K108" s="107">
        <f t="shared" si="50"/>
        <v>42600</v>
      </c>
      <c r="L108" s="105">
        <f t="shared" si="50"/>
        <v>44014.56068971107</v>
      </c>
      <c r="M108" s="107">
        <f t="shared" si="50"/>
        <v>42600</v>
      </c>
      <c r="N108" s="105">
        <f t="shared" si="50"/>
        <v>44375.480087366697</v>
      </c>
      <c r="O108" s="107">
        <f t="shared" si="50"/>
        <v>42600</v>
      </c>
      <c r="P108" s="108"/>
      <c r="Q108" s="108"/>
      <c r="R108" s="2"/>
      <c r="S108" s="2"/>
      <c r="T108" s="2"/>
      <c r="U108" s="2"/>
      <c r="V108" s="108"/>
      <c r="W108" s="108"/>
      <c r="X108" s="2"/>
      <c r="Y108" s="108"/>
      <c r="Z108" s="108"/>
      <c r="AA108" s="2"/>
      <c r="AB108" s="2"/>
      <c r="AC108" s="2"/>
      <c r="AD108" s="2"/>
      <c r="AE108" s="2"/>
      <c r="AF108" s="2"/>
      <c r="AG108" s="2"/>
      <c r="AH108" s="108"/>
      <c r="AI108" s="108"/>
      <c r="AJ108" s="2"/>
      <c r="AK108" s="2"/>
      <c r="AL108" s="2"/>
      <c r="AM108" s="27"/>
      <c r="AN108" s="27"/>
      <c r="AO108" s="2"/>
      <c r="AP108" s="2"/>
      <c r="AQ108" s="2"/>
      <c r="AR108" s="2"/>
      <c r="AS108" s="2"/>
      <c r="AT108" s="2"/>
      <c r="AU108" s="2"/>
      <c r="AV108" s="2"/>
      <c r="AW108" s="2"/>
    </row>
    <row r="109" spans="1:51" ht="3.75" customHeight="1">
      <c r="B109" s="689"/>
      <c r="C109" s="109"/>
      <c r="D109" s="28"/>
      <c r="E109" s="28"/>
      <c r="F109" s="15"/>
      <c r="G109" s="15"/>
      <c r="H109" s="15"/>
      <c r="I109" s="2"/>
      <c r="J109" s="2"/>
      <c r="K109" s="2"/>
      <c r="L109" s="2"/>
      <c r="M109" s="2"/>
      <c r="N109" s="2"/>
      <c r="O109" s="110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7"/>
      <c r="AN109" s="27"/>
      <c r="AO109" s="2"/>
      <c r="AP109" s="2"/>
      <c r="AQ109" s="2"/>
      <c r="AR109" s="2"/>
      <c r="AS109" s="2"/>
      <c r="AT109" s="2"/>
      <c r="AU109" s="2"/>
      <c r="AV109" s="2"/>
      <c r="AW109" s="2"/>
    </row>
    <row r="110" spans="1:51" ht="15.75" customHeight="1">
      <c r="B110" s="689"/>
      <c r="C110" s="691" t="s">
        <v>20</v>
      </c>
      <c r="D110" s="674" t="s">
        <v>14</v>
      </c>
      <c r="E110" s="676"/>
      <c r="F110" s="674" t="s">
        <v>15</v>
      </c>
      <c r="G110" s="676"/>
      <c r="H110" s="674" t="s">
        <v>16</v>
      </c>
      <c r="I110" s="675"/>
      <c r="J110" s="674" t="s">
        <v>17</v>
      </c>
      <c r="K110" s="675"/>
      <c r="L110" s="674" t="s">
        <v>18</v>
      </c>
      <c r="M110" s="675"/>
      <c r="N110" s="674" t="s">
        <v>19</v>
      </c>
      <c r="O110" s="675"/>
      <c r="P110" s="92"/>
      <c r="Q110" s="92"/>
      <c r="R110" s="92"/>
      <c r="S110" s="93"/>
      <c r="T110" s="93"/>
      <c r="U110" s="92"/>
      <c r="V110" s="92"/>
      <c r="W110" s="92"/>
      <c r="X110" s="92"/>
      <c r="Y110" s="93"/>
      <c r="Z110" s="93"/>
      <c r="AA110" s="2"/>
      <c r="AB110" s="92"/>
      <c r="AC110" s="92"/>
      <c r="AD110" s="92"/>
      <c r="AE110" s="93"/>
      <c r="AF110" s="93"/>
      <c r="AG110" s="92"/>
      <c r="AH110" s="92"/>
      <c r="AI110" s="92"/>
      <c r="AJ110" s="92"/>
      <c r="AK110" s="93"/>
      <c r="AL110" s="2"/>
      <c r="AM110" s="27"/>
      <c r="AN110" s="27"/>
      <c r="AO110" s="2"/>
      <c r="AP110" s="2"/>
      <c r="AQ110" s="2"/>
      <c r="AR110" s="2"/>
      <c r="AS110" s="2"/>
      <c r="AT110" s="2"/>
      <c r="AU110" s="2"/>
      <c r="AV110" s="2"/>
      <c r="AW110" s="2"/>
    </row>
    <row r="111" spans="1:51" ht="15.75" customHeight="1">
      <c r="B111" s="689"/>
      <c r="C111" s="690"/>
      <c r="D111" s="94" t="s">
        <v>69</v>
      </c>
      <c r="E111" s="94" t="s">
        <v>70</v>
      </c>
      <c r="F111" s="94" t="s">
        <v>69</v>
      </c>
      <c r="G111" s="94" t="s">
        <v>70</v>
      </c>
      <c r="H111" s="94" t="s">
        <v>69</v>
      </c>
      <c r="I111" s="94" t="s">
        <v>70</v>
      </c>
      <c r="J111" s="94" t="s">
        <v>69</v>
      </c>
      <c r="K111" s="94" t="s">
        <v>70</v>
      </c>
      <c r="L111" s="94" t="s">
        <v>69</v>
      </c>
      <c r="M111" s="94" t="s">
        <v>70</v>
      </c>
      <c r="N111" s="94" t="s">
        <v>69</v>
      </c>
      <c r="O111" s="94" t="s">
        <v>70</v>
      </c>
      <c r="P111" s="93"/>
      <c r="Q111" s="93"/>
      <c r="R111" s="2"/>
      <c r="S111" s="2"/>
      <c r="T111" s="2"/>
      <c r="U111" s="2"/>
      <c r="V111" s="2"/>
      <c r="W111" s="2"/>
      <c r="X111" s="2"/>
      <c r="Y111" s="93"/>
      <c r="Z111" s="93"/>
      <c r="AA111" s="2"/>
      <c r="AB111" s="93"/>
      <c r="AC111" s="93"/>
      <c r="AD111" s="93"/>
      <c r="AE111" s="93"/>
      <c r="AF111" s="93"/>
      <c r="AG111" s="2"/>
      <c r="AH111" s="2"/>
      <c r="AI111" s="93"/>
      <c r="AJ111" s="2"/>
      <c r="AK111" s="93"/>
      <c r="AL111" s="2"/>
      <c r="AM111" s="27"/>
      <c r="AN111" s="27"/>
      <c r="AO111" s="2"/>
      <c r="AP111" s="2"/>
      <c r="AQ111" s="2"/>
      <c r="AR111" s="2"/>
      <c r="AS111" s="2"/>
      <c r="AT111" s="2"/>
      <c r="AU111" s="2"/>
      <c r="AV111" s="2"/>
      <c r="AW111" s="2"/>
    </row>
    <row r="112" spans="1:51" ht="15.75" customHeight="1">
      <c r="B112" s="689"/>
      <c r="C112" s="96" t="s">
        <v>1</v>
      </c>
      <c r="D112" s="97">
        <f t="shared" ref="D112:D116" si="51">N103*$I$98+N103</f>
        <v>26255.492385025296</v>
      </c>
      <c r="E112" s="98">
        <f t="shared" ref="E112:E114" si="52">U5</f>
        <v>25000</v>
      </c>
      <c r="F112" s="97">
        <f t="shared" ref="F112:F116" si="53">D112*$I$98+D112</f>
        <v>26470.787422582503</v>
      </c>
      <c r="G112" s="98">
        <f t="shared" ref="G112:G114" si="54">X5</f>
        <v>25000</v>
      </c>
      <c r="H112" s="97">
        <f t="shared" ref="H112:H116" si="55">F112*$I$98+F112</f>
        <v>26687.84787944768</v>
      </c>
      <c r="I112" s="98">
        <f t="shared" ref="I112:I114" si="56">AA5</f>
        <v>25000</v>
      </c>
      <c r="J112" s="97">
        <f t="shared" ref="J112:J116" si="57">H112*$I$98+H112</f>
        <v>26906.68823205915</v>
      </c>
      <c r="K112" s="98">
        <f t="shared" ref="K112:K114" si="58">AD5</f>
        <v>25000</v>
      </c>
      <c r="L112" s="97">
        <f t="shared" ref="L112:L116" si="59">J112*$I$98+J112</f>
        <v>27127.323075562035</v>
      </c>
      <c r="M112" s="98">
        <f t="shared" ref="M112:M114" si="60">AG5</f>
        <v>25000</v>
      </c>
      <c r="N112" s="97">
        <f t="shared" ref="N112:N116" si="61">L112*$I$98+L112</f>
        <v>27349.767124781643</v>
      </c>
      <c r="O112" s="98">
        <f t="shared" ref="O112:O114" si="62">AJ5</f>
        <v>25000</v>
      </c>
      <c r="P112" s="28"/>
      <c r="Q112" s="28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8"/>
      <c r="AC112" s="28"/>
      <c r="AD112" s="2"/>
      <c r="AE112" s="2"/>
      <c r="AF112" s="2"/>
      <c r="AG112" s="2"/>
      <c r="AH112" s="2"/>
      <c r="AI112" s="28"/>
      <c r="AJ112" s="2"/>
      <c r="AK112" s="2"/>
      <c r="AL112" s="2"/>
      <c r="AM112" s="27"/>
      <c r="AN112" s="27"/>
      <c r="AO112" s="2"/>
      <c r="AP112" s="2"/>
      <c r="AQ112" s="2"/>
      <c r="AR112" s="2"/>
      <c r="AS112" s="2"/>
      <c r="AT112" s="2"/>
      <c r="AU112" s="2"/>
      <c r="AV112" s="2"/>
      <c r="AW112" s="2"/>
    </row>
    <row r="113" spans="2:49" ht="15.75" customHeight="1">
      <c r="B113" s="689"/>
      <c r="C113" s="99" t="s">
        <v>72</v>
      </c>
      <c r="D113" s="100">
        <f t="shared" si="51"/>
        <v>10502.196954010118</v>
      </c>
      <c r="E113" s="101">
        <f t="shared" si="52"/>
        <v>10000</v>
      </c>
      <c r="F113" s="100">
        <f t="shared" si="53"/>
        <v>10588.314969033001</v>
      </c>
      <c r="G113" s="101">
        <f t="shared" si="54"/>
        <v>10000</v>
      </c>
      <c r="H113" s="100">
        <f t="shared" si="55"/>
        <v>10675.139151779073</v>
      </c>
      <c r="I113" s="101">
        <f t="shared" si="56"/>
        <v>10000</v>
      </c>
      <c r="J113" s="100">
        <f t="shared" si="57"/>
        <v>10762.67529282366</v>
      </c>
      <c r="K113" s="101">
        <f t="shared" si="58"/>
        <v>10000</v>
      </c>
      <c r="L113" s="100">
        <f t="shared" si="59"/>
        <v>10850.929230224814</v>
      </c>
      <c r="M113" s="101">
        <f t="shared" si="60"/>
        <v>10000</v>
      </c>
      <c r="N113" s="100">
        <f t="shared" si="61"/>
        <v>10939.906849912657</v>
      </c>
      <c r="O113" s="101">
        <f t="shared" si="62"/>
        <v>10000</v>
      </c>
      <c r="P113" s="28"/>
      <c r="Q113" s="28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8"/>
      <c r="AC113" s="28"/>
      <c r="AD113" s="2"/>
      <c r="AE113" s="2"/>
      <c r="AF113" s="2"/>
      <c r="AG113" s="2"/>
      <c r="AH113" s="2"/>
      <c r="AI113" s="28"/>
      <c r="AJ113" s="2"/>
      <c r="AK113" s="2"/>
      <c r="AL113" s="2"/>
      <c r="AM113" s="27"/>
      <c r="AN113" s="27"/>
      <c r="AO113" s="2"/>
      <c r="AP113" s="2"/>
      <c r="AQ113" s="2"/>
      <c r="AR113" s="2"/>
      <c r="AS113" s="2"/>
      <c r="AT113" s="2"/>
      <c r="AU113" s="2"/>
      <c r="AV113" s="2"/>
      <c r="AW113" s="2"/>
    </row>
    <row r="114" spans="2:49" ht="15.75" customHeight="1">
      <c r="B114" s="689"/>
      <c r="C114" s="99" t="s">
        <v>3</v>
      </c>
      <c r="D114" s="100">
        <f t="shared" si="51"/>
        <v>1155.2416649411132</v>
      </c>
      <c r="E114" s="101">
        <f t="shared" si="52"/>
        <v>1100</v>
      </c>
      <c r="F114" s="100">
        <f t="shared" si="53"/>
        <v>1164.7146465936303</v>
      </c>
      <c r="G114" s="101">
        <f t="shared" si="54"/>
        <v>1100</v>
      </c>
      <c r="H114" s="100">
        <f t="shared" si="55"/>
        <v>1174.265306695698</v>
      </c>
      <c r="I114" s="101">
        <f t="shared" si="56"/>
        <v>1100</v>
      </c>
      <c r="J114" s="100">
        <f t="shared" si="57"/>
        <v>1183.8942822106028</v>
      </c>
      <c r="K114" s="101">
        <f t="shared" si="58"/>
        <v>1100</v>
      </c>
      <c r="L114" s="100">
        <f t="shared" si="59"/>
        <v>1193.6022153247297</v>
      </c>
      <c r="M114" s="101">
        <f t="shared" si="60"/>
        <v>1100</v>
      </c>
      <c r="N114" s="100">
        <f t="shared" si="61"/>
        <v>1203.3897534903924</v>
      </c>
      <c r="O114" s="101">
        <f t="shared" si="62"/>
        <v>1100</v>
      </c>
      <c r="P114" s="28"/>
      <c r="Q114" s="28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8"/>
      <c r="AC114" s="28"/>
      <c r="AD114" s="2"/>
      <c r="AE114" s="2"/>
      <c r="AF114" s="2"/>
      <c r="AG114" s="2"/>
      <c r="AH114" s="2"/>
      <c r="AI114" s="28"/>
      <c r="AJ114" s="2"/>
      <c r="AK114" s="2"/>
      <c r="AL114" s="2"/>
      <c r="AM114" s="27"/>
      <c r="AN114" s="27"/>
      <c r="AO114" s="2"/>
      <c r="AP114" s="2"/>
      <c r="AQ114" s="2"/>
      <c r="AR114" s="2"/>
      <c r="AS114" s="2"/>
      <c r="AT114" s="2"/>
      <c r="AU114" s="2"/>
      <c r="AV114" s="2"/>
      <c r="AW114" s="2"/>
    </row>
    <row r="115" spans="2:49" ht="15.75" customHeight="1">
      <c r="B115" s="689"/>
      <c r="C115" s="99" t="s">
        <v>6</v>
      </c>
      <c r="D115" s="100">
        <f t="shared" si="51"/>
        <v>5251.0984770050591</v>
      </c>
      <c r="E115" s="101">
        <f>U9</f>
        <v>5000</v>
      </c>
      <c r="F115" s="100">
        <f t="shared" si="53"/>
        <v>5294.1574845165005</v>
      </c>
      <c r="G115" s="101">
        <f>X9</f>
        <v>5000</v>
      </c>
      <c r="H115" s="100">
        <f t="shared" si="55"/>
        <v>5337.5695758895363</v>
      </c>
      <c r="I115" s="101">
        <f>AA9</f>
        <v>5000</v>
      </c>
      <c r="J115" s="100">
        <f t="shared" si="57"/>
        <v>5381.3376464118301</v>
      </c>
      <c r="K115" s="101">
        <f>AD9</f>
        <v>5000</v>
      </c>
      <c r="L115" s="100">
        <f t="shared" si="59"/>
        <v>5425.464615112407</v>
      </c>
      <c r="M115" s="101">
        <f>AG9</f>
        <v>5000</v>
      </c>
      <c r="N115" s="100">
        <f t="shared" si="61"/>
        <v>5469.9534249563285</v>
      </c>
      <c r="O115" s="101">
        <f>AJ9</f>
        <v>5000</v>
      </c>
      <c r="P115" s="28"/>
      <c r="Q115" s="28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8"/>
      <c r="AC115" s="28"/>
      <c r="AD115" s="2"/>
      <c r="AE115" s="2"/>
      <c r="AF115" s="2"/>
      <c r="AG115" s="2"/>
      <c r="AH115" s="2"/>
      <c r="AI115" s="28"/>
      <c r="AJ115" s="2"/>
      <c r="AK115" s="2"/>
      <c r="AL115" s="2"/>
      <c r="AM115" s="27"/>
      <c r="AN115" s="27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2:49" ht="15.75" customHeight="1">
      <c r="B116" s="689"/>
      <c r="C116" s="99" t="s">
        <v>7</v>
      </c>
      <c r="D116" s="102">
        <f t="shared" si="51"/>
        <v>1575.3295431015176</v>
      </c>
      <c r="E116" s="103">
        <f>U8</f>
        <v>1500</v>
      </c>
      <c r="F116" s="102">
        <f t="shared" si="53"/>
        <v>1588.2472453549501</v>
      </c>
      <c r="G116" s="103">
        <f>X8</f>
        <v>1500</v>
      </c>
      <c r="H116" s="102">
        <f t="shared" si="55"/>
        <v>1601.2708727668607</v>
      </c>
      <c r="I116" s="103">
        <f>AA8</f>
        <v>1500</v>
      </c>
      <c r="J116" s="102">
        <f t="shared" si="57"/>
        <v>1614.401293923549</v>
      </c>
      <c r="K116" s="103">
        <f>AD8</f>
        <v>1500</v>
      </c>
      <c r="L116" s="102">
        <f t="shared" si="59"/>
        <v>1627.639384533722</v>
      </c>
      <c r="M116" s="103">
        <f>AG8</f>
        <v>1500</v>
      </c>
      <c r="N116" s="102">
        <f t="shared" si="61"/>
        <v>1640.9860274868986</v>
      </c>
      <c r="O116" s="103">
        <f>AJ8</f>
        <v>1500</v>
      </c>
      <c r="P116" s="28"/>
      <c r="Q116" s="28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8"/>
      <c r="AC116" s="28"/>
      <c r="AD116" s="2"/>
      <c r="AE116" s="2"/>
      <c r="AF116" s="2"/>
      <c r="AG116" s="2"/>
      <c r="AH116" s="2"/>
      <c r="AI116" s="28"/>
      <c r="AJ116" s="2"/>
      <c r="AK116" s="2"/>
      <c r="AL116" s="2"/>
      <c r="AM116" s="27"/>
      <c r="AN116" s="27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2:49" ht="15.75" customHeight="1">
      <c r="B117" s="690"/>
      <c r="C117" s="104" t="s">
        <v>26</v>
      </c>
      <c r="D117" s="105">
        <f t="shared" ref="D117:O117" si="63">SUM(D112:D116)</f>
        <v>44739.359024083096</v>
      </c>
      <c r="E117" s="107">
        <f t="shared" si="63"/>
        <v>42600</v>
      </c>
      <c r="F117" s="111">
        <f t="shared" si="63"/>
        <v>45106.221768080584</v>
      </c>
      <c r="G117" s="107">
        <f t="shared" si="63"/>
        <v>42600</v>
      </c>
      <c r="H117" s="111">
        <f t="shared" si="63"/>
        <v>45476.092786578847</v>
      </c>
      <c r="I117" s="107">
        <f t="shared" si="63"/>
        <v>42600</v>
      </c>
      <c r="J117" s="111">
        <f t="shared" si="63"/>
        <v>45848.996747428791</v>
      </c>
      <c r="K117" s="107">
        <f t="shared" si="63"/>
        <v>42600</v>
      </c>
      <c r="L117" s="111">
        <f t="shared" si="63"/>
        <v>46224.958520757711</v>
      </c>
      <c r="M117" s="107">
        <f t="shared" si="63"/>
        <v>42600</v>
      </c>
      <c r="N117" s="111">
        <f t="shared" si="63"/>
        <v>46604.003180627922</v>
      </c>
      <c r="O117" s="106">
        <f t="shared" si="63"/>
        <v>42600</v>
      </c>
      <c r="P117" s="108"/>
      <c r="Q117" s="108"/>
      <c r="R117" s="2"/>
      <c r="S117" s="2"/>
      <c r="T117" s="2"/>
      <c r="U117" s="2"/>
      <c r="V117" s="2"/>
      <c r="W117" s="2"/>
      <c r="X117" s="2"/>
      <c r="Y117" s="108"/>
      <c r="Z117" s="108"/>
      <c r="AA117" s="2"/>
      <c r="AB117" s="108"/>
      <c r="AC117" s="108"/>
      <c r="AD117" s="2"/>
      <c r="AE117" s="2"/>
      <c r="AF117" s="2"/>
      <c r="AG117" s="2"/>
      <c r="AH117" s="2"/>
      <c r="AI117" s="108"/>
      <c r="AJ117" s="2"/>
      <c r="AK117" s="2"/>
      <c r="AL117" s="2"/>
      <c r="AM117" s="27"/>
      <c r="AN117" s="27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2:49" ht="15.75" customHeight="1">
      <c r="C118" s="27"/>
      <c r="D118" s="28"/>
      <c r="E118" s="108"/>
      <c r="F118" s="15"/>
      <c r="G118" s="15"/>
      <c r="H118" s="15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7"/>
      <c r="AN118" s="27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2:49" ht="15.75" customHeight="1">
      <c r="B119" s="677"/>
      <c r="C119" s="678"/>
      <c r="D119" s="678"/>
      <c r="E119" s="678"/>
      <c r="F119" s="678"/>
      <c r="G119" s="678"/>
      <c r="H119" s="678"/>
      <c r="I119" s="678"/>
      <c r="J119" s="678"/>
      <c r="K119" s="678"/>
      <c r="L119" s="678"/>
      <c r="M119" s="678"/>
      <c r="N119" s="678"/>
      <c r="O119" s="679"/>
      <c r="AM119" s="27"/>
      <c r="AN119" s="27"/>
    </row>
    <row r="120" spans="2:49" ht="15.75" customHeight="1">
      <c r="B120" s="693"/>
      <c r="C120" s="681"/>
      <c r="D120" s="681"/>
      <c r="E120" s="694"/>
      <c r="F120" s="15"/>
      <c r="G120" s="15"/>
      <c r="H120" s="15"/>
      <c r="I120" s="2"/>
      <c r="J120" s="2"/>
      <c r="K120" s="680"/>
      <c r="L120" s="681"/>
      <c r="M120" s="681"/>
      <c r="N120" s="681"/>
      <c r="O120" s="682"/>
      <c r="AM120" s="27"/>
      <c r="AN120" s="27"/>
    </row>
    <row r="121" spans="2:49" ht="15.75" customHeight="1">
      <c r="B121" s="695"/>
      <c r="C121" s="673"/>
      <c r="D121" s="673"/>
      <c r="E121" s="696"/>
      <c r="F121" s="692" t="s">
        <v>67</v>
      </c>
      <c r="G121" s="673"/>
      <c r="H121" s="684"/>
      <c r="I121" s="87">
        <v>5.0000000000000001E-3</v>
      </c>
      <c r="J121" s="88"/>
      <c r="K121" s="683"/>
      <c r="L121" s="673"/>
      <c r="M121" s="673"/>
      <c r="N121" s="673"/>
      <c r="O121" s="684"/>
      <c r="AM121" s="27"/>
      <c r="AN121" s="27"/>
    </row>
    <row r="122" spans="2:49" ht="15.75" customHeight="1">
      <c r="B122" s="695"/>
      <c r="C122" s="673"/>
      <c r="D122" s="673"/>
      <c r="E122" s="696"/>
      <c r="F122" s="86"/>
      <c r="G122" s="86"/>
      <c r="H122" s="86"/>
      <c r="I122" s="89"/>
      <c r="J122" s="88"/>
      <c r="K122" s="683"/>
      <c r="L122" s="673"/>
      <c r="M122" s="673"/>
      <c r="N122" s="673"/>
      <c r="O122" s="684"/>
      <c r="AM122" s="27"/>
      <c r="AN122" s="27"/>
    </row>
    <row r="123" spans="2:49" ht="15.75" customHeight="1">
      <c r="B123" s="697"/>
      <c r="C123" s="686"/>
      <c r="D123" s="686"/>
      <c r="E123" s="698"/>
      <c r="F123" s="90"/>
      <c r="G123" s="90"/>
      <c r="H123" s="90"/>
      <c r="I123" s="91"/>
      <c r="J123" s="91"/>
      <c r="K123" s="685"/>
      <c r="L123" s="686"/>
      <c r="M123" s="686"/>
      <c r="N123" s="686"/>
      <c r="O123" s="687"/>
      <c r="AM123" s="27"/>
      <c r="AN123" s="27"/>
    </row>
    <row r="124" spans="2:49" ht="15.75" customHeight="1">
      <c r="B124" s="688" t="s">
        <v>73</v>
      </c>
      <c r="C124" s="691" t="s">
        <v>20</v>
      </c>
      <c r="D124" s="674" t="s">
        <v>8</v>
      </c>
      <c r="E124" s="675"/>
      <c r="F124" s="674" t="s">
        <v>9</v>
      </c>
      <c r="G124" s="675"/>
      <c r="H124" s="674" t="s">
        <v>10</v>
      </c>
      <c r="I124" s="675"/>
      <c r="J124" s="674" t="s">
        <v>11</v>
      </c>
      <c r="K124" s="675"/>
      <c r="L124" s="674" t="s">
        <v>12</v>
      </c>
      <c r="M124" s="676"/>
      <c r="N124" s="674" t="s">
        <v>13</v>
      </c>
      <c r="O124" s="675"/>
      <c r="AM124" s="27"/>
      <c r="AN124" s="27"/>
    </row>
    <row r="125" spans="2:49" ht="15.75" customHeight="1">
      <c r="B125" s="689"/>
      <c r="C125" s="690"/>
      <c r="D125" s="94" t="s">
        <v>69</v>
      </c>
      <c r="E125" s="94" t="s">
        <v>70</v>
      </c>
      <c r="F125" s="94" t="s">
        <v>69</v>
      </c>
      <c r="G125" s="94" t="s">
        <v>70</v>
      </c>
      <c r="H125" s="94" t="s">
        <v>69</v>
      </c>
      <c r="I125" s="94" t="s">
        <v>70</v>
      </c>
      <c r="J125" s="94" t="s">
        <v>69</v>
      </c>
      <c r="K125" s="94" t="s">
        <v>70</v>
      </c>
      <c r="L125" s="94" t="s">
        <v>69</v>
      </c>
      <c r="M125" s="95" t="s">
        <v>70</v>
      </c>
      <c r="N125" s="94" t="s">
        <v>69</v>
      </c>
      <c r="O125" s="94" t="s">
        <v>70</v>
      </c>
      <c r="AM125" s="27"/>
      <c r="AN125" s="27"/>
    </row>
    <row r="126" spans="2:49" ht="15.75" customHeight="1">
      <c r="B126" s="689"/>
      <c r="C126" s="96" t="s">
        <v>1</v>
      </c>
      <c r="D126" s="97">
        <f t="shared" ref="D126:D130" si="64">N112*$I$121+N112</f>
        <v>27486.515960405552</v>
      </c>
      <c r="E126" s="112"/>
      <c r="F126" s="97">
        <f t="shared" ref="F126:F130" si="65">D126*$I$121+D126</f>
        <v>27623.948540207581</v>
      </c>
      <c r="G126" s="112"/>
      <c r="H126" s="97">
        <f t="shared" ref="H126:H130" si="66">F126*$I$121+F126</f>
        <v>27762.068282908618</v>
      </c>
      <c r="I126" s="112"/>
      <c r="J126" s="97">
        <f t="shared" ref="J126:J130" si="67">H126*$I$121+H126</f>
        <v>27900.878624323163</v>
      </c>
      <c r="K126" s="112"/>
      <c r="L126" s="97">
        <f t="shared" ref="L126:L130" si="68">J126*$I$121+J126</f>
        <v>28040.383017444779</v>
      </c>
      <c r="M126" s="112"/>
      <c r="N126" s="97">
        <f t="shared" ref="N126:N130" si="69">L126*$I$121+L126</f>
        <v>28180.584932532005</v>
      </c>
      <c r="O126" s="112"/>
      <c r="AM126" s="27"/>
      <c r="AN126" s="27"/>
    </row>
    <row r="127" spans="2:49" ht="15.75" customHeight="1">
      <c r="B127" s="689"/>
      <c r="C127" s="99" t="s">
        <v>72</v>
      </c>
      <c r="D127" s="97">
        <f t="shared" si="64"/>
        <v>10994.60638416222</v>
      </c>
      <c r="E127" s="113"/>
      <c r="F127" s="97">
        <f t="shared" si="65"/>
        <v>11049.579416083032</v>
      </c>
      <c r="G127" s="113"/>
      <c r="H127" s="97">
        <f t="shared" si="66"/>
        <v>11104.827313163447</v>
      </c>
      <c r="I127" s="113"/>
      <c r="J127" s="97">
        <f t="shared" si="67"/>
        <v>11160.351449729264</v>
      </c>
      <c r="K127" s="113"/>
      <c r="L127" s="97">
        <f t="shared" si="68"/>
        <v>11216.15320697791</v>
      </c>
      <c r="M127" s="113"/>
      <c r="N127" s="97">
        <f t="shared" si="69"/>
        <v>11272.233973012799</v>
      </c>
      <c r="O127" s="113"/>
      <c r="AM127" s="27"/>
      <c r="AN127" s="27"/>
    </row>
    <row r="128" spans="2:49" ht="15.75" customHeight="1">
      <c r="B128" s="689"/>
      <c r="C128" s="99" t="s">
        <v>3</v>
      </c>
      <c r="D128" s="97">
        <f t="shared" si="64"/>
        <v>1209.4067022578445</v>
      </c>
      <c r="E128" s="113"/>
      <c r="F128" s="97">
        <f t="shared" si="65"/>
        <v>1215.4537357691338</v>
      </c>
      <c r="G128" s="113"/>
      <c r="H128" s="97">
        <f t="shared" si="66"/>
        <v>1221.5310044479795</v>
      </c>
      <c r="I128" s="113"/>
      <c r="J128" s="97">
        <f t="shared" si="67"/>
        <v>1227.6386594702194</v>
      </c>
      <c r="K128" s="113"/>
      <c r="L128" s="97">
        <f t="shared" si="68"/>
        <v>1233.7768527675705</v>
      </c>
      <c r="M128" s="113"/>
      <c r="N128" s="97">
        <f t="shared" si="69"/>
        <v>1239.9457370314083</v>
      </c>
      <c r="O128" s="113"/>
      <c r="AM128" s="27"/>
      <c r="AN128" s="27"/>
    </row>
    <row r="129" spans="2:40" ht="15.75" customHeight="1">
      <c r="B129" s="689"/>
      <c r="C129" s="99" t="s">
        <v>6</v>
      </c>
      <c r="D129" s="97">
        <f t="shared" si="64"/>
        <v>5497.30319208111</v>
      </c>
      <c r="E129" s="113"/>
      <c r="F129" s="97">
        <f t="shared" si="65"/>
        <v>5524.789708041516</v>
      </c>
      <c r="G129" s="113"/>
      <c r="H129" s="97">
        <f t="shared" si="66"/>
        <v>5552.4136565817234</v>
      </c>
      <c r="I129" s="113"/>
      <c r="J129" s="97">
        <f t="shared" si="67"/>
        <v>5580.1757248646318</v>
      </c>
      <c r="K129" s="113"/>
      <c r="L129" s="97">
        <f t="shared" si="68"/>
        <v>5608.0766034889548</v>
      </c>
      <c r="M129" s="113"/>
      <c r="N129" s="97">
        <f t="shared" si="69"/>
        <v>5636.1169865063994</v>
      </c>
      <c r="O129" s="113"/>
      <c r="AM129" s="27"/>
      <c r="AN129" s="27"/>
    </row>
    <row r="130" spans="2:40" ht="15.75" customHeight="1">
      <c r="B130" s="689"/>
      <c r="C130" s="99" t="s">
        <v>7</v>
      </c>
      <c r="D130" s="97">
        <f t="shared" si="64"/>
        <v>1649.1909576243331</v>
      </c>
      <c r="E130" s="114"/>
      <c r="F130" s="97">
        <f t="shared" si="65"/>
        <v>1657.4369124124548</v>
      </c>
      <c r="G130" s="114"/>
      <c r="H130" s="97">
        <f t="shared" si="66"/>
        <v>1665.7240969745171</v>
      </c>
      <c r="I130" s="114"/>
      <c r="J130" s="97">
        <f t="shared" si="67"/>
        <v>1674.0527174593897</v>
      </c>
      <c r="K130" s="114"/>
      <c r="L130" s="97">
        <f t="shared" si="68"/>
        <v>1682.4229810466866</v>
      </c>
      <c r="M130" s="114"/>
      <c r="N130" s="97">
        <f t="shared" si="69"/>
        <v>1690.83509595192</v>
      </c>
      <c r="O130" s="114"/>
      <c r="AM130" s="27"/>
      <c r="AN130" s="27"/>
    </row>
    <row r="131" spans="2:40" ht="15.75" customHeight="1">
      <c r="B131" s="689"/>
      <c r="C131" s="104" t="s">
        <v>26</v>
      </c>
      <c r="D131" s="105">
        <f t="shared" ref="D131:O131" si="70">SUM(D126:D130)</f>
        <v>46837.023196531067</v>
      </c>
      <c r="E131" s="106">
        <f t="shared" si="70"/>
        <v>0</v>
      </c>
      <c r="F131" s="105">
        <f t="shared" si="70"/>
        <v>47071.208312513721</v>
      </c>
      <c r="G131" s="107">
        <f t="shared" si="70"/>
        <v>0</v>
      </c>
      <c r="H131" s="105">
        <f t="shared" si="70"/>
        <v>47306.564354076283</v>
      </c>
      <c r="I131" s="107">
        <f t="shared" si="70"/>
        <v>0</v>
      </c>
      <c r="J131" s="105">
        <f t="shared" si="70"/>
        <v>47543.097175846662</v>
      </c>
      <c r="K131" s="107">
        <f t="shared" si="70"/>
        <v>0</v>
      </c>
      <c r="L131" s="105">
        <f t="shared" si="70"/>
        <v>47780.812661725897</v>
      </c>
      <c r="M131" s="107">
        <f t="shared" si="70"/>
        <v>0</v>
      </c>
      <c r="N131" s="105">
        <f t="shared" si="70"/>
        <v>48019.71672503453</v>
      </c>
      <c r="O131" s="107">
        <f t="shared" si="70"/>
        <v>0</v>
      </c>
      <c r="AM131" s="27"/>
      <c r="AN131" s="27"/>
    </row>
    <row r="132" spans="2:40" ht="15.75" customHeight="1">
      <c r="B132" s="689"/>
      <c r="C132" s="109"/>
      <c r="D132" s="28"/>
      <c r="E132" s="28"/>
      <c r="F132" s="15"/>
      <c r="G132" s="15"/>
      <c r="H132" s="15"/>
      <c r="I132" s="2"/>
      <c r="J132" s="2"/>
      <c r="K132" s="2"/>
      <c r="L132" s="2"/>
      <c r="M132" s="2"/>
      <c r="N132" s="2"/>
      <c r="O132" s="110"/>
      <c r="AM132" s="27"/>
      <c r="AN132" s="27"/>
    </row>
    <row r="133" spans="2:40" ht="15.75" customHeight="1">
      <c r="B133" s="689"/>
      <c r="C133" s="691" t="s">
        <v>20</v>
      </c>
      <c r="D133" s="674" t="s">
        <v>14</v>
      </c>
      <c r="E133" s="676"/>
      <c r="F133" s="674" t="s">
        <v>15</v>
      </c>
      <c r="G133" s="676"/>
      <c r="H133" s="674" t="s">
        <v>16</v>
      </c>
      <c r="I133" s="675"/>
      <c r="J133" s="674" t="s">
        <v>17</v>
      </c>
      <c r="K133" s="675"/>
      <c r="L133" s="674" t="s">
        <v>18</v>
      </c>
      <c r="M133" s="675"/>
      <c r="N133" s="674" t="s">
        <v>19</v>
      </c>
      <c r="O133" s="675"/>
      <c r="AM133" s="27"/>
      <c r="AN133" s="27"/>
    </row>
    <row r="134" spans="2:40" ht="15.75" customHeight="1">
      <c r="B134" s="689"/>
      <c r="C134" s="690"/>
      <c r="D134" s="94" t="s">
        <v>69</v>
      </c>
      <c r="E134" s="94" t="s">
        <v>70</v>
      </c>
      <c r="F134" s="94" t="s">
        <v>69</v>
      </c>
      <c r="G134" s="94" t="s">
        <v>70</v>
      </c>
      <c r="H134" s="94" t="s">
        <v>69</v>
      </c>
      <c r="I134" s="94" t="s">
        <v>70</v>
      </c>
      <c r="J134" s="94" t="s">
        <v>69</v>
      </c>
      <c r="K134" s="94" t="s">
        <v>70</v>
      </c>
      <c r="L134" s="94" t="s">
        <v>69</v>
      </c>
      <c r="M134" s="94" t="s">
        <v>70</v>
      </c>
      <c r="N134" s="94" t="s">
        <v>69</v>
      </c>
      <c r="O134" s="94" t="s">
        <v>70</v>
      </c>
      <c r="AM134" s="27"/>
      <c r="AN134" s="27"/>
    </row>
    <row r="135" spans="2:40" ht="15.75" customHeight="1">
      <c r="B135" s="689"/>
      <c r="C135" s="96" t="s">
        <v>1</v>
      </c>
      <c r="D135" s="97">
        <f t="shared" ref="D135:D139" si="71">N126*$I$121+N126</f>
        <v>28321.487857194665</v>
      </c>
      <c r="E135" s="112"/>
      <c r="F135" s="97">
        <f t="shared" ref="F135:F139" si="72">D135*$I$121+D135</f>
        <v>28463.095296480638</v>
      </c>
      <c r="G135" s="112"/>
      <c r="H135" s="97">
        <f t="shared" ref="H135:H139" si="73">F135*$I$121+F135</f>
        <v>28605.410772963041</v>
      </c>
      <c r="I135" s="112"/>
      <c r="J135" s="97">
        <f t="shared" ref="J135:J139" si="74">H135*$I$121+H135</f>
        <v>28748.437826827856</v>
      </c>
      <c r="K135" s="112"/>
      <c r="L135" s="97">
        <f t="shared" ref="L135:L139" si="75">J135*$I$121+J135</f>
        <v>28892.180015961996</v>
      </c>
      <c r="M135" s="112"/>
      <c r="N135" s="97">
        <f t="shared" ref="N135:N139" si="76">L135*$I$121+L135</f>
        <v>29036.640916041804</v>
      </c>
      <c r="O135" s="112"/>
      <c r="AM135" s="27"/>
      <c r="AN135" s="27"/>
    </row>
    <row r="136" spans="2:40" ht="15.75" customHeight="1">
      <c r="B136" s="689"/>
      <c r="C136" s="99" t="s">
        <v>72</v>
      </c>
      <c r="D136" s="97">
        <f t="shared" si="71"/>
        <v>11328.595142877863</v>
      </c>
      <c r="E136" s="113"/>
      <c r="F136" s="97">
        <f t="shared" si="72"/>
        <v>11385.238118592251</v>
      </c>
      <c r="G136" s="113"/>
      <c r="H136" s="97">
        <f t="shared" si="73"/>
        <v>11442.164309185213</v>
      </c>
      <c r="I136" s="113"/>
      <c r="J136" s="97">
        <f t="shared" si="74"/>
        <v>11499.37513073114</v>
      </c>
      <c r="K136" s="113"/>
      <c r="L136" s="97">
        <f t="shared" si="75"/>
        <v>11556.872006384796</v>
      </c>
      <c r="M136" s="113"/>
      <c r="N136" s="97">
        <f t="shared" si="76"/>
        <v>11614.656366416721</v>
      </c>
      <c r="O136" s="113"/>
      <c r="AM136" s="27"/>
      <c r="AN136" s="27"/>
    </row>
    <row r="137" spans="2:40" ht="15.75" customHeight="1">
      <c r="B137" s="689"/>
      <c r="C137" s="99" t="s">
        <v>3</v>
      </c>
      <c r="D137" s="97">
        <f t="shared" si="71"/>
        <v>1246.1454657165652</v>
      </c>
      <c r="E137" s="113"/>
      <c r="F137" s="97">
        <f t="shared" si="72"/>
        <v>1252.3761930451481</v>
      </c>
      <c r="G137" s="113"/>
      <c r="H137" s="97">
        <f t="shared" si="73"/>
        <v>1258.6380740103739</v>
      </c>
      <c r="I137" s="113"/>
      <c r="J137" s="97">
        <f t="shared" si="74"/>
        <v>1264.9312643804258</v>
      </c>
      <c r="K137" s="113"/>
      <c r="L137" s="97">
        <f t="shared" si="75"/>
        <v>1271.255920702328</v>
      </c>
      <c r="M137" s="113"/>
      <c r="N137" s="97">
        <f t="shared" si="76"/>
        <v>1277.6122003058397</v>
      </c>
      <c r="O137" s="113"/>
      <c r="AM137" s="27"/>
      <c r="AN137" s="27"/>
    </row>
    <row r="138" spans="2:40" ht="15.75" customHeight="1">
      <c r="B138" s="689"/>
      <c r="C138" s="99" t="s">
        <v>6</v>
      </c>
      <c r="D138" s="97">
        <f t="shared" si="71"/>
        <v>5664.2975714389313</v>
      </c>
      <c r="E138" s="113"/>
      <c r="F138" s="97">
        <f t="shared" si="72"/>
        <v>5692.6190592961257</v>
      </c>
      <c r="G138" s="113"/>
      <c r="H138" s="97">
        <f t="shared" si="73"/>
        <v>5721.0821545926065</v>
      </c>
      <c r="I138" s="113"/>
      <c r="J138" s="97">
        <f t="shared" si="74"/>
        <v>5749.6875653655698</v>
      </c>
      <c r="K138" s="113"/>
      <c r="L138" s="97">
        <f t="shared" si="75"/>
        <v>5778.4360031923979</v>
      </c>
      <c r="M138" s="113"/>
      <c r="N138" s="97">
        <f t="shared" si="76"/>
        <v>5807.3281832083603</v>
      </c>
      <c r="O138" s="113"/>
      <c r="AM138" s="27"/>
      <c r="AN138" s="27"/>
    </row>
    <row r="139" spans="2:40" ht="15.75" customHeight="1">
      <c r="B139" s="689"/>
      <c r="C139" s="99" t="s">
        <v>7</v>
      </c>
      <c r="D139" s="97">
        <f t="shared" si="71"/>
        <v>1699.2892714316797</v>
      </c>
      <c r="E139" s="114"/>
      <c r="F139" s="97">
        <f t="shared" si="72"/>
        <v>1707.7857177888382</v>
      </c>
      <c r="G139" s="114"/>
      <c r="H139" s="97">
        <f t="shared" si="73"/>
        <v>1716.3246463777823</v>
      </c>
      <c r="I139" s="114"/>
      <c r="J139" s="97">
        <f t="shared" si="74"/>
        <v>1724.9062696096712</v>
      </c>
      <c r="K139" s="114"/>
      <c r="L139" s="97">
        <f t="shared" si="75"/>
        <v>1733.5308009577195</v>
      </c>
      <c r="M139" s="114"/>
      <c r="N139" s="97">
        <f t="shared" si="76"/>
        <v>1742.1984549625081</v>
      </c>
      <c r="O139" s="114"/>
      <c r="AM139" s="27"/>
      <c r="AN139" s="27"/>
    </row>
    <row r="140" spans="2:40" ht="15.75" customHeight="1">
      <c r="B140" s="690"/>
      <c r="C140" s="104" t="s">
        <v>26</v>
      </c>
      <c r="D140" s="105">
        <f t="shared" ref="D140:O140" si="77">SUM(D135:D139)</f>
        <v>48259.815308659701</v>
      </c>
      <c r="E140" s="107">
        <f t="shared" si="77"/>
        <v>0</v>
      </c>
      <c r="F140" s="111">
        <f t="shared" si="77"/>
        <v>48501.114385203007</v>
      </c>
      <c r="G140" s="107">
        <f t="shared" si="77"/>
        <v>0</v>
      </c>
      <c r="H140" s="111">
        <f t="shared" si="77"/>
        <v>48743.619957129013</v>
      </c>
      <c r="I140" s="107">
        <f t="shared" si="77"/>
        <v>0</v>
      </c>
      <c r="J140" s="111">
        <f t="shared" si="77"/>
        <v>48987.338056914661</v>
      </c>
      <c r="K140" s="107">
        <f t="shared" si="77"/>
        <v>0</v>
      </c>
      <c r="L140" s="111">
        <f t="shared" si="77"/>
        <v>49232.274747199241</v>
      </c>
      <c r="M140" s="107">
        <f t="shared" si="77"/>
        <v>0</v>
      </c>
      <c r="N140" s="111">
        <f t="shared" si="77"/>
        <v>49478.436120935228</v>
      </c>
      <c r="O140" s="106">
        <f t="shared" si="77"/>
        <v>0</v>
      </c>
      <c r="AM140" s="27"/>
      <c r="AN140" s="27"/>
    </row>
    <row r="141" spans="2:40" ht="15.75" customHeight="1">
      <c r="C141" s="27"/>
      <c r="D141" s="28"/>
      <c r="E141" s="28"/>
      <c r="F141" s="15"/>
      <c r="G141" s="15"/>
      <c r="H141" s="15"/>
      <c r="AM141" s="27"/>
      <c r="AN141" s="27"/>
    </row>
    <row r="142" spans="2:40" ht="15.75" customHeight="1">
      <c r="B142" s="677"/>
      <c r="C142" s="678"/>
      <c r="D142" s="678"/>
      <c r="E142" s="678"/>
      <c r="F142" s="678"/>
      <c r="G142" s="678"/>
      <c r="H142" s="678"/>
      <c r="I142" s="678"/>
      <c r="J142" s="678"/>
      <c r="K142" s="678"/>
      <c r="L142" s="678"/>
      <c r="M142" s="678"/>
      <c r="N142" s="678"/>
      <c r="O142" s="679"/>
      <c r="AM142" s="27"/>
      <c r="AN142" s="27"/>
    </row>
    <row r="143" spans="2:40" ht="15.75" customHeight="1">
      <c r="B143" s="693"/>
      <c r="C143" s="681"/>
      <c r="D143" s="681"/>
      <c r="E143" s="694"/>
      <c r="F143" s="15"/>
      <c r="G143" s="15"/>
      <c r="H143" s="15"/>
      <c r="I143" s="2"/>
      <c r="J143" s="2"/>
      <c r="K143" s="680"/>
      <c r="L143" s="681"/>
      <c r="M143" s="681"/>
      <c r="N143" s="681"/>
      <c r="O143" s="682"/>
      <c r="AM143" s="27"/>
      <c r="AN143" s="27"/>
    </row>
    <row r="144" spans="2:40" ht="15.75" customHeight="1">
      <c r="B144" s="695"/>
      <c r="C144" s="673"/>
      <c r="D144" s="673"/>
      <c r="E144" s="696"/>
      <c r="F144" s="692" t="s">
        <v>67</v>
      </c>
      <c r="G144" s="673"/>
      <c r="H144" s="684"/>
      <c r="I144" s="87">
        <v>7.4999999999999997E-3</v>
      </c>
      <c r="J144" s="88"/>
      <c r="K144" s="683"/>
      <c r="L144" s="673"/>
      <c r="M144" s="673"/>
      <c r="N144" s="673"/>
      <c r="O144" s="684"/>
      <c r="AM144" s="27"/>
      <c r="AN144" s="27"/>
    </row>
    <row r="145" spans="2:40" ht="15.75" customHeight="1">
      <c r="B145" s="695"/>
      <c r="C145" s="673"/>
      <c r="D145" s="673"/>
      <c r="E145" s="696"/>
      <c r="F145" s="86"/>
      <c r="G145" s="86"/>
      <c r="H145" s="86"/>
      <c r="I145" s="89"/>
      <c r="J145" s="88"/>
      <c r="K145" s="683"/>
      <c r="L145" s="673"/>
      <c r="M145" s="673"/>
      <c r="N145" s="673"/>
      <c r="O145" s="684"/>
      <c r="AM145" s="27"/>
      <c r="AN145" s="27"/>
    </row>
    <row r="146" spans="2:40" ht="15.75" customHeight="1">
      <c r="B146" s="697"/>
      <c r="C146" s="686"/>
      <c r="D146" s="686"/>
      <c r="E146" s="698"/>
      <c r="F146" s="90"/>
      <c r="G146" s="90"/>
      <c r="H146" s="90"/>
      <c r="I146" s="91"/>
      <c r="J146" s="91"/>
      <c r="K146" s="685"/>
      <c r="L146" s="686"/>
      <c r="M146" s="686"/>
      <c r="N146" s="686"/>
      <c r="O146" s="687"/>
      <c r="AM146" s="27"/>
      <c r="AN146" s="27"/>
    </row>
    <row r="147" spans="2:40" ht="15.75" customHeight="1">
      <c r="B147" s="688" t="s">
        <v>74</v>
      </c>
      <c r="C147" s="691" t="s">
        <v>20</v>
      </c>
      <c r="D147" s="674" t="s">
        <v>8</v>
      </c>
      <c r="E147" s="675"/>
      <c r="F147" s="674" t="s">
        <v>9</v>
      </c>
      <c r="G147" s="675"/>
      <c r="H147" s="674" t="s">
        <v>10</v>
      </c>
      <c r="I147" s="675"/>
      <c r="J147" s="674" t="s">
        <v>11</v>
      </c>
      <c r="K147" s="675"/>
      <c r="L147" s="674" t="s">
        <v>12</v>
      </c>
      <c r="M147" s="676"/>
      <c r="N147" s="674" t="s">
        <v>13</v>
      </c>
      <c r="O147" s="675"/>
      <c r="AM147" s="27"/>
      <c r="AN147" s="27"/>
    </row>
    <row r="148" spans="2:40" ht="15.75" customHeight="1">
      <c r="B148" s="689"/>
      <c r="C148" s="690"/>
      <c r="D148" s="94" t="s">
        <v>69</v>
      </c>
      <c r="E148" s="94" t="s">
        <v>70</v>
      </c>
      <c r="F148" s="94" t="s">
        <v>69</v>
      </c>
      <c r="G148" s="94" t="s">
        <v>70</v>
      </c>
      <c r="H148" s="94" t="s">
        <v>69</v>
      </c>
      <c r="I148" s="94" t="s">
        <v>70</v>
      </c>
      <c r="J148" s="94" t="s">
        <v>69</v>
      </c>
      <c r="K148" s="94" t="s">
        <v>70</v>
      </c>
      <c r="L148" s="94" t="s">
        <v>69</v>
      </c>
      <c r="M148" s="95" t="s">
        <v>70</v>
      </c>
      <c r="N148" s="94" t="s">
        <v>69</v>
      </c>
      <c r="O148" s="94" t="s">
        <v>70</v>
      </c>
      <c r="AM148" s="27"/>
      <c r="AN148" s="27"/>
    </row>
    <row r="149" spans="2:40" ht="15.75" customHeight="1">
      <c r="B149" s="689"/>
      <c r="C149" s="96" t="s">
        <v>1</v>
      </c>
      <c r="D149" s="97">
        <f t="shared" ref="D149:D153" si="78">N135*$I$144+N135</f>
        <v>29254.415722912119</v>
      </c>
      <c r="E149" s="112"/>
      <c r="F149" s="97">
        <f t="shared" ref="F149:F153" si="79">D149*$I$144+D149</f>
        <v>29473.82384083396</v>
      </c>
      <c r="G149" s="112"/>
      <c r="H149" s="97">
        <f t="shared" ref="H149:H153" si="80">F149*$I$144+F149</f>
        <v>29694.877519640217</v>
      </c>
      <c r="I149" s="112"/>
      <c r="J149" s="97">
        <f t="shared" ref="J149:J153" si="81">H149*$I$144+H149</f>
        <v>29917.58910103752</v>
      </c>
      <c r="K149" s="112"/>
      <c r="L149" s="97">
        <f t="shared" ref="L149:L153" si="82">J149*$I$144+J149</f>
        <v>30141.971019295303</v>
      </c>
      <c r="M149" s="112"/>
      <c r="N149" s="97">
        <f t="shared" ref="N149:N153" si="83">L149*$I$144+L149</f>
        <v>30368.035801940016</v>
      </c>
      <c r="O149" s="112"/>
      <c r="AM149" s="27"/>
      <c r="AN149" s="27"/>
    </row>
    <row r="150" spans="2:40" ht="15.75" customHeight="1">
      <c r="B150" s="689"/>
      <c r="C150" s="99" t="s">
        <v>72</v>
      </c>
      <c r="D150" s="97">
        <f t="shared" si="78"/>
        <v>11701.766289164845</v>
      </c>
      <c r="E150" s="113"/>
      <c r="F150" s="97">
        <f t="shared" si="79"/>
        <v>11789.529536333581</v>
      </c>
      <c r="G150" s="113"/>
      <c r="H150" s="97">
        <f t="shared" si="80"/>
        <v>11877.951007856083</v>
      </c>
      <c r="I150" s="113"/>
      <c r="J150" s="97">
        <f t="shared" si="81"/>
        <v>11967.035640415004</v>
      </c>
      <c r="K150" s="113"/>
      <c r="L150" s="97">
        <f t="shared" si="82"/>
        <v>12056.788407718117</v>
      </c>
      <c r="M150" s="113"/>
      <c r="N150" s="97">
        <f t="shared" si="83"/>
        <v>12147.214320776004</v>
      </c>
      <c r="O150" s="113"/>
      <c r="AM150" s="27"/>
      <c r="AN150" s="27"/>
    </row>
    <row r="151" spans="2:40" ht="15.75" customHeight="1">
      <c r="B151" s="689"/>
      <c r="C151" s="99" t="s">
        <v>3</v>
      </c>
      <c r="D151" s="97">
        <f t="shared" si="78"/>
        <v>1287.1942918081336</v>
      </c>
      <c r="E151" s="113"/>
      <c r="F151" s="97">
        <f t="shared" si="79"/>
        <v>1296.8482489966946</v>
      </c>
      <c r="G151" s="113"/>
      <c r="H151" s="97">
        <f t="shared" si="80"/>
        <v>1306.5746108641697</v>
      </c>
      <c r="I151" s="113"/>
      <c r="J151" s="97">
        <f t="shared" si="81"/>
        <v>1316.373920445651</v>
      </c>
      <c r="K151" s="113"/>
      <c r="L151" s="97">
        <f t="shared" si="82"/>
        <v>1326.2467248489934</v>
      </c>
      <c r="M151" s="113"/>
      <c r="N151" s="97">
        <f t="shared" si="83"/>
        <v>1336.1935752853608</v>
      </c>
      <c r="O151" s="113"/>
      <c r="AM151" s="27"/>
      <c r="AN151" s="27"/>
    </row>
    <row r="152" spans="2:40" ht="15.75" customHeight="1">
      <c r="B152" s="689"/>
      <c r="C152" s="99" t="s">
        <v>6</v>
      </c>
      <c r="D152" s="97">
        <f t="shared" si="78"/>
        <v>5850.8831445824226</v>
      </c>
      <c r="E152" s="113"/>
      <c r="F152" s="97">
        <f t="shared" si="79"/>
        <v>5894.7647681667904</v>
      </c>
      <c r="G152" s="113"/>
      <c r="H152" s="97">
        <f t="shared" si="80"/>
        <v>5938.9755039280417</v>
      </c>
      <c r="I152" s="113"/>
      <c r="J152" s="97">
        <f t="shared" si="81"/>
        <v>5983.5178202075022</v>
      </c>
      <c r="K152" s="113"/>
      <c r="L152" s="97">
        <f t="shared" si="82"/>
        <v>6028.3942038590585</v>
      </c>
      <c r="M152" s="113"/>
      <c r="N152" s="97">
        <f t="shared" si="83"/>
        <v>6073.6071603880018</v>
      </c>
      <c r="O152" s="113"/>
      <c r="AM152" s="27"/>
      <c r="AN152" s="27"/>
    </row>
    <row r="153" spans="2:40" ht="15.75" customHeight="1">
      <c r="B153" s="689"/>
      <c r="C153" s="99" t="s">
        <v>7</v>
      </c>
      <c r="D153" s="97">
        <f t="shared" si="78"/>
        <v>1755.264943374727</v>
      </c>
      <c r="E153" s="114"/>
      <c r="F153" s="97">
        <f t="shared" si="79"/>
        <v>1768.4294304500374</v>
      </c>
      <c r="G153" s="114"/>
      <c r="H153" s="97">
        <f t="shared" si="80"/>
        <v>1781.6926511784127</v>
      </c>
      <c r="I153" s="114"/>
      <c r="J153" s="97">
        <f t="shared" si="81"/>
        <v>1795.0553460622507</v>
      </c>
      <c r="K153" s="114"/>
      <c r="L153" s="97">
        <f t="shared" si="82"/>
        <v>1808.5182611577175</v>
      </c>
      <c r="M153" s="114"/>
      <c r="N153" s="97">
        <f t="shared" si="83"/>
        <v>1822.0821481164003</v>
      </c>
      <c r="O153" s="114"/>
      <c r="AM153" s="27"/>
      <c r="AN153" s="27"/>
    </row>
    <row r="154" spans="2:40" ht="15.75" customHeight="1">
      <c r="B154" s="689"/>
      <c r="C154" s="104" t="s">
        <v>26</v>
      </c>
      <c r="D154" s="105">
        <f t="shared" ref="D154:O154" si="84">SUM(D149:D153)</f>
        <v>49849.524391842249</v>
      </c>
      <c r="E154" s="106">
        <f t="shared" si="84"/>
        <v>0</v>
      </c>
      <c r="F154" s="105">
        <f t="shared" si="84"/>
        <v>50223.395824781059</v>
      </c>
      <c r="G154" s="107">
        <f t="shared" si="84"/>
        <v>0</v>
      </c>
      <c r="H154" s="105">
        <f t="shared" si="84"/>
        <v>50600.071293466921</v>
      </c>
      <c r="I154" s="107">
        <f t="shared" si="84"/>
        <v>0</v>
      </c>
      <c r="J154" s="105">
        <f t="shared" si="84"/>
        <v>50979.571828167936</v>
      </c>
      <c r="K154" s="107">
        <f t="shared" si="84"/>
        <v>0</v>
      </c>
      <c r="L154" s="105">
        <f t="shared" si="84"/>
        <v>51361.918616879193</v>
      </c>
      <c r="M154" s="107">
        <f t="shared" si="84"/>
        <v>0</v>
      </c>
      <c r="N154" s="105">
        <f t="shared" si="84"/>
        <v>51747.133006505785</v>
      </c>
      <c r="O154" s="107">
        <f t="shared" si="84"/>
        <v>0</v>
      </c>
      <c r="AM154" s="27"/>
      <c r="AN154" s="27"/>
    </row>
    <row r="155" spans="2:40" ht="15.75" customHeight="1">
      <c r="B155" s="689"/>
      <c r="C155" s="109"/>
      <c r="D155" s="28"/>
      <c r="E155" s="28"/>
      <c r="F155" s="15"/>
      <c r="G155" s="15"/>
      <c r="H155" s="15"/>
      <c r="I155" s="2"/>
      <c r="J155" s="2"/>
      <c r="K155" s="2"/>
      <c r="L155" s="2"/>
      <c r="M155" s="2"/>
      <c r="N155" s="2"/>
      <c r="O155" s="110"/>
      <c r="AM155" s="27"/>
      <c r="AN155" s="27"/>
    </row>
    <row r="156" spans="2:40" ht="15.75" customHeight="1">
      <c r="B156" s="689"/>
      <c r="C156" s="691" t="s">
        <v>20</v>
      </c>
      <c r="D156" s="674" t="s">
        <v>14</v>
      </c>
      <c r="E156" s="676"/>
      <c r="F156" s="674" t="s">
        <v>15</v>
      </c>
      <c r="G156" s="676"/>
      <c r="H156" s="674" t="s">
        <v>16</v>
      </c>
      <c r="I156" s="675"/>
      <c r="J156" s="674" t="s">
        <v>17</v>
      </c>
      <c r="K156" s="675"/>
      <c r="L156" s="674" t="s">
        <v>18</v>
      </c>
      <c r="M156" s="675"/>
      <c r="N156" s="674" t="s">
        <v>19</v>
      </c>
      <c r="O156" s="675"/>
      <c r="AM156" s="27"/>
      <c r="AN156" s="27"/>
    </row>
    <row r="157" spans="2:40" ht="15.75" customHeight="1">
      <c r="B157" s="689"/>
      <c r="C157" s="690"/>
      <c r="D157" s="94" t="s">
        <v>69</v>
      </c>
      <c r="E157" s="94" t="s">
        <v>70</v>
      </c>
      <c r="F157" s="94" t="s">
        <v>69</v>
      </c>
      <c r="G157" s="94" t="s">
        <v>70</v>
      </c>
      <c r="H157" s="94" t="s">
        <v>69</v>
      </c>
      <c r="I157" s="94" t="s">
        <v>70</v>
      </c>
      <c r="J157" s="94" t="s">
        <v>69</v>
      </c>
      <c r="K157" s="94" t="s">
        <v>70</v>
      </c>
      <c r="L157" s="94" t="s">
        <v>69</v>
      </c>
      <c r="M157" s="94" t="s">
        <v>70</v>
      </c>
      <c r="N157" s="94" t="s">
        <v>69</v>
      </c>
      <c r="O157" s="94" t="s">
        <v>70</v>
      </c>
      <c r="AM157" s="27"/>
      <c r="AN157" s="27"/>
    </row>
    <row r="158" spans="2:40" ht="15.75" customHeight="1">
      <c r="B158" s="689"/>
      <c r="C158" s="96" t="s">
        <v>1</v>
      </c>
      <c r="D158" s="97">
        <f t="shared" ref="D158:D162" si="85">N149*$I$144+N149</f>
        <v>30595.796070454566</v>
      </c>
      <c r="E158" s="112"/>
      <c r="F158" s="97">
        <f t="shared" ref="F158:F162" si="86">D158*$I$144+D158</f>
        <v>30825.264540982975</v>
      </c>
      <c r="G158" s="112"/>
      <c r="H158" s="97">
        <f t="shared" ref="H158:H162" si="87">F158*$I$144+F158</f>
        <v>31056.454025040348</v>
      </c>
      <c r="I158" s="112"/>
      <c r="J158" s="97">
        <f t="shared" ref="J158:J162" si="88">H158*$I$144+H158</f>
        <v>31289.377430228149</v>
      </c>
      <c r="K158" s="112"/>
      <c r="L158" s="97">
        <f t="shared" ref="L158:L162" si="89">J158*$I$144+J158</f>
        <v>31524.047760954862</v>
      </c>
      <c r="M158" s="112"/>
      <c r="N158" s="97">
        <f t="shared" ref="N158:N162" si="90">L158*$I$144+L158</f>
        <v>31760.478119162024</v>
      </c>
      <c r="O158" s="112"/>
      <c r="AM158" s="27"/>
      <c r="AN158" s="27"/>
    </row>
    <row r="159" spans="2:40" ht="15.75" customHeight="1">
      <c r="B159" s="689"/>
      <c r="C159" s="99" t="s">
        <v>72</v>
      </c>
      <c r="D159" s="97">
        <f t="shared" si="85"/>
        <v>12238.318428181823</v>
      </c>
      <c r="E159" s="113"/>
      <c r="F159" s="97">
        <f t="shared" si="86"/>
        <v>12330.105816393187</v>
      </c>
      <c r="G159" s="113"/>
      <c r="H159" s="97">
        <f t="shared" si="87"/>
        <v>12422.581610016136</v>
      </c>
      <c r="I159" s="113"/>
      <c r="J159" s="97">
        <f t="shared" si="88"/>
        <v>12515.750972091257</v>
      </c>
      <c r="K159" s="113"/>
      <c r="L159" s="97">
        <f t="shared" si="89"/>
        <v>12609.619104381942</v>
      </c>
      <c r="M159" s="113"/>
      <c r="N159" s="97">
        <f t="shared" si="90"/>
        <v>12704.191247664807</v>
      </c>
      <c r="O159" s="113"/>
      <c r="AM159" s="27"/>
      <c r="AN159" s="27"/>
    </row>
    <row r="160" spans="2:40" ht="15.75" customHeight="1">
      <c r="B160" s="689"/>
      <c r="C160" s="99" t="s">
        <v>3</v>
      </c>
      <c r="D160" s="97">
        <f t="shared" si="85"/>
        <v>1346.215027100001</v>
      </c>
      <c r="E160" s="113"/>
      <c r="F160" s="97">
        <f t="shared" si="86"/>
        <v>1356.311639803251</v>
      </c>
      <c r="G160" s="113"/>
      <c r="H160" s="97">
        <f t="shared" si="87"/>
        <v>1366.4839771017753</v>
      </c>
      <c r="I160" s="113"/>
      <c r="J160" s="97">
        <f t="shared" si="88"/>
        <v>1376.7326069300386</v>
      </c>
      <c r="K160" s="113"/>
      <c r="L160" s="97">
        <f t="shared" si="89"/>
        <v>1387.0581014820139</v>
      </c>
      <c r="M160" s="113"/>
      <c r="N160" s="97">
        <f t="shared" si="90"/>
        <v>1397.4610372431289</v>
      </c>
      <c r="O160" s="113"/>
      <c r="AM160" s="27"/>
      <c r="AN160" s="27"/>
    </row>
    <row r="161" spans="2:40" ht="15.75" customHeight="1">
      <c r="B161" s="689"/>
      <c r="C161" s="99" t="s">
        <v>6</v>
      </c>
      <c r="D161" s="97">
        <f t="shared" si="85"/>
        <v>6119.1592140909115</v>
      </c>
      <c r="E161" s="113"/>
      <c r="F161" s="97">
        <f t="shared" si="86"/>
        <v>6165.0529081965933</v>
      </c>
      <c r="G161" s="113"/>
      <c r="H161" s="97">
        <f t="shared" si="87"/>
        <v>6211.2908050080678</v>
      </c>
      <c r="I161" s="113"/>
      <c r="J161" s="97">
        <f t="shared" si="88"/>
        <v>6257.8754860456283</v>
      </c>
      <c r="K161" s="113"/>
      <c r="L161" s="97">
        <f t="shared" si="89"/>
        <v>6304.8095521909709</v>
      </c>
      <c r="M161" s="113"/>
      <c r="N161" s="97">
        <f t="shared" si="90"/>
        <v>6352.0956238324034</v>
      </c>
      <c r="O161" s="113"/>
      <c r="AM161" s="27"/>
      <c r="AN161" s="27"/>
    </row>
    <row r="162" spans="2:40" ht="15.75" customHeight="1">
      <c r="B162" s="689"/>
      <c r="C162" s="99" t="s">
        <v>7</v>
      </c>
      <c r="D162" s="97">
        <f t="shared" si="85"/>
        <v>1835.7477642272734</v>
      </c>
      <c r="E162" s="114"/>
      <c r="F162" s="97">
        <f t="shared" si="86"/>
        <v>1849.5158724589778</v>
      </c>
      <c r="G162" s="114"/>
      <c r="H162" s="97">
        <f t="shared" si="87"/>
        <v>1863.3872415024202</v>
      </c>
      <c r="I162" s="114"/>
      <c r="J162" s="97">
        <f t="shared" si="88"/>
        <v>1877.3626458136885</v>
      </c>
      <c r="K162" s="114"/>
      <c r="L162" s="97">
        <f t="shared" si="89"/>
        <v>1891.4428656572911</v>
      </c>
      <c r="M162" s="114"/>
      <c r="N162" s="97">
        <f t="shared" si="90"/>
        <v>1905.6286871497209</v>
      </c>
      <c r="O162" s="114"/>
      <c r="AM162" s="27"/>
      <c r="AN162" s="27"/>
    </row>
    <row r="163" spans="2:40" ht="15.75" customHeight="1">
      <c r="B163" s="690"/>
      <c r="C163" s="104" t="s">
        <v>26</v>
      </c>
      <c r="D163" s="105">
        <f t="shared" ref="D163:O163" si="91">SUM(D158:D162)</f>
        <v>52135.23650405457</v>
      </c>
      <c r="E163" s="107">
        <f t="shared" si="91"/>
        <v>0</v>
      </c>
      <c r="F163" s="111">
        <f t="shared" si="91"/>
        <v>52526.250777834983</v>
      </c>
      <c r="G163" s="107">
        <f t="shared" si="91"/>
        <v>0</v>
      </c>
      <c r="H163" s="111">
        <f t="shared" si="91"/>
        <v>52920.197658668745</v>
      </c>
      <c r="I163" s="107">
        <f t="shared" si="91"/>
        <v>0</v>
      </c>
      <c r="J163" s="111">
        <f t="shared" si="91"/>
        <v>53317.09914110876</v>
      </c>
      <c r="K163" s="107">
        <f t="shared" si="91"/>
        <v>0</v>
      </c>
      <c r="L163" s="111">
        <f t="shared" si="91"/>
        <v>53716.97738466708</v>
      </c>
      <c r="M163" s="107">
        <f t="shared" si="91"/>
        <v>0</v>
      </c>
      <c r="N163" s="111">
        <f t="shared" si="91"/>
        <v>54119.854715052083</v>
      </c>
      <c r="O163" s="106">
        <f t="shared" si="91"/>
        <v>0</v>
      </c>
      <c r="AM163" s="27"/>
      <c r="AN163" s="27"/>
    </row>
    <row r="164" spans="2:40" ht="15.75" customHeight="1">
      <c r="C164" s="27"/>
      <c r="D164" s="28"/>
      <c r="E164" s="28"/>
      <c r="F164" s="15"/>
      <c r="G164" s="15"/>
      <c r="H164" s="15"/>
      <c r="AM164" s="27"/>
      <c r="AN164" s="27"/>
    </row>
    <row r="165" spans="2:40" ht="15.75" customHeight="1">
      <c r="B165" s="677"/>
      <c r="C165" s="678"/>
      <c r="D165" s="678"/>
      <c r="E165" s="678"/>
      <c r="F165" s="678"/>
      <c r="G165" s="678"/>
      <c r="H165" s="678"/>
      <c r="I165" s="678"/>
      <c r="J165" s="678"/>
      <c r="K165" s="678"/>
      <c r="L165" s="678"/>
      <c r="M165" s="678"/>
      <c r="N165" s="678"/>
      <c r="O165" s="679"/>
      <c r="AM165" s="27"/>
      <c r="AN165" s="27"/>
    </row>
    <row r="166" spans="2:40" ht="15.75" customHeight="1">
      <c r="B166" s="693"/>
      <c r="C166" s="681"/>
      <c r="D166" s="681"/>
      <c r="E166" s="694"/>
      <c r="F166" s="15"/>
      <c r="G166" s="15"/>
      <c r="H166" s="15"/>
      <c r="I166" s="2"/>
      <c r="J166" s="2"/>
      <c r="K166" s="680"/>
      <c r="L166" s="681"/>
      <c r="M166" s="681"/>
      <c r="N166" s="681"/>
      <c r="O166" s="682"/>
      <c r="AM166" s="27"/>
      <c r="AN166" s="27"/>
    </row>
    <row r="167" spans="2:40" ht="15.75" customHeight="1">
      <c r="B167" s="695"/>
      <c r="C167" s="673"/>
      <c r="D167" s="673"/>
      <c r="E167" s="696"/>
      <c r="F167" s="692" t="s">
        <v>67</v>
      </c>
      <c r="G167" s="673"/>
      <c r="H167" s="684"/>
      <c r="I167" s="87">
        <v>5.0000000000000001E-3</v>
      </c>
      <c r="J167" s="88"/>
      <c r="K167" s="683"/>
      <c r="L167" s="673"/>
      <c r="M167" s="673"/>
      <c r="N167" s="673"/>
      <c r="O167" s="684"/>
      <c r="AM167" s="27"/>
      <c r="AN167" s="27"/>
    </row>
    <row r="168" spans="2:40" ht="15.75" customHeight="1">
      <c r="B168" s="695"/>
      <c r="C168" s="673"/>
      <c r="D168" s="673"/>
      <c r="E168" s="696"/>
      <c r="F168" s="86"/>
      <c r="G168" s="86"/>
      <c r="H168" s="86"/>
      <c r="I168" s="89"/>
      <c r="J168" s="88"/>
      <c r="K168" s="683"/>
      <c r="L168" s="673"/>
      <c r="M168" s="673"/>
      <c r="N168" s="673"/>
      <c r="O168" s="684"/>
      <c r="AM168" s="27"/>
      <c r="AN168" s="27"/>
    </row>
    <row r="169" spans="2:40" ht="15.75" customHeight="1">
      <c r="B169" s="697"/>
      <c r="C169" s="686"/>
      <c r="D169" s="686"/>
      <c r="E169" s="698"/>
      <c r="F169" s="90"/>
      <c r="G169" s="90"/>
      <c r="H169" s="90"/>
      <c r="I169" s="91"/>
      <c r="J169" s="91"/>
      <c r="K169" s="685"/>
      <c r="L169" s="686"/>
      <c r="M169" s="686"/>
      <c r="N169" s="686"/>
      <c r="O169" s="687"/>
      <c r="AM169" s="27"/>
      <c r="AN169" s="27"/>
    </row>
    <row r="170" spans="2:40" ht="15.75" customHeight="1">
      <c r="B170" s="688" t="s">
        <v>75</v>
      </c>
      <c r="C170" s="691" t="s">
        <v>20</v>
      </c>
      <c r="D170" s="674" t="s">
        <v>8</v>
      </c>
      <c r="E170" s="675"/>
      <c r="F170" s="674" t="s">
        <v>9</v>
      </c>
      <c r="G170" s="675"/>
      <c r="H170" s="674" t="s">
        <v>10</v>
      </c>
      <c r="I170" s="675"/>
      <c r="J170" s="674" t="s">
        <v>11</v>
      </c>
      <c r="K170" s="675"/>
      <c r="L170" s="674" t="s">
        <v>12</v>
      </c>
      <c r="M170" s="676"/>
      <c r="N170" s="674" t="s">
        <v>13</v>
      </c>
      <c r="O170" s="675"/>
      <c r="AM170" s="27"/>
      <c r="AN170" s="27"/>
    </row>
    <row r="171" spans="2:40" ht="15.75" customHeight="1">
      <c r="B171" s="689"/>
      <c r="C171" s="690"/>
      <c r="D171" s="94" t="s">
        <v>69</v>
      </c>
      <c r="E171" s="94" t="s">
        <v>70</v>
      </c>
      <c r="F171" s="94" t="s">
        <v>69</v>
      </c>
      <c r="G171" s="94" t="s">
        <v>70</v>
      </c>
      <c r="H171" s="94" t="s">
        <v>69</v>
      </c>
      <c r="I171" s="94" t="s">
        <v>70</v>
      </c>
      <c r="J171" s="94" t="s">
        <v>69</v>
      </c>
      <c r="K171" s="94" t="s">
        <v>70</v>
      </c>
      <c r="L171" s="94" t="s">
        <v>69</v>
      </c>
      <c r="M171" s="95" t="s">
        <v>70</v>
      </c>
      <c r="N171" s="94" t="s">
        <v>69</v>
      </c>
      <c r="O171" s="94" t="s">
        <v>70</v>
      </c>
      <c r="AM171" s="27"/>
      <c r="AN171" s="27"/>
    </row>
    <row r="172" spans="2:40" ht="15.75" customHeight="1">
      <c r="B172" s="689"/>
      <c r="C172" s="96" t="s">
        <v>1</v>
      </c>
      <c r="D172" s="97">
        <f t="shared" ref="D172:D176" si="92">N158*$I$167+N158</f>
        <v>31919.280509757835</v>
      </c>
      <c r="E172" s="112"/>
      <c r="F172" s="97">
        <f t="shared" ref="F172:F176" si="93">D172*$I$167+D172</f>
        <v>32078.876912306623</v>
      </c>
      <c r="G172" s="112"/>
      <c r="H172" s="97">
        <f t="shared" ref="H172:H176" si="94">F172*$I$167+F172</f>
        <v>32239.271296868155</v>
      </c>
      <c r="I172" s="112"/>
      <c r="J172" s="97">
        <f t="shared" ref="J172:J176" si="95">H172*$I$167+H172</f>
        <v>32400.467653352494</v>
      </c>
      <c r="K172" s="112"/>
      <c r="L172" s="97">
        <f t="shared" ref="L172:L176" si="96">J172*$I$167+J172</f>
        <v>32562.469991619259</v>
      </c>
      <c r="M172" s="112"/>
      <c r="N172" s="97">
        <f t="shared" ref="N172:N176" si="97">L172*$I$167+L172</f>
        <v>32725.282341577356</v>
      </c>
      <c r="O172" s="112"/>
      <c r="AM172" s="27"/>
      <c r="AN172" s="27"/>
    </row>
    <row r="173" spans="2:40" ht="15.75" customHeight="1">
      <c r="B173" s="689"/>
      <c r="C173" s="99" t="s">
        <v>72</v>
      </c>
      <c r="D173" s="97">
        <f t="shared" si="92"/>
        <v>12767.712203903131</v>
      </c>
      <c r="E173" s="113"/>
      <c r="F173" s="97">
        <f t="shared" si="93"/>
        <v>12831.550764922647</v>
      </c>
      <c r="G173" s="113"/>
      <c r="H173" s="97">
        <f t="shared" si="94"/>
        <v>12895.70851874726</v>
      </c>
      <c r="I173" s="113"/>
      <c r="J173" s="97">
        <f t="shared" si="95"/>
        <v>12960.187061340997</v>
      </c>
      <c r="K173" s="113"/>
      <c r="L173" s="97">
        <f t="shared" si="96"/>
        <v>13024.987996647702</v>
      </c>
      <c r="M173" s="113"/>
      <c r="N173" s="97">
        <f t="shared" si="97"/>
        <v>13090.11293663094</v>
      </c>
      <c r="O173" s="113"/>
      <c r="AM173" s="27"/>
      <c r="AN173" s="27"/>
    </row>
    <row r="174" spans="2:40" ht="15.75" customHeight="1">
      <c r="B174" s="689"/>
      <c r="C174" s="99" t="s">
        <v>3</v>
      </c>
      <c r="D174" s="97">
        <f t="shared" si="92"/>
        <v>1404.4483424293446</v>
      </c>
      <c r="E174" s="113"/>
      <c r="F174" s="97">
        <f t="shared" si="93"/>
        <v>1411.4705841414914</v>
      </c>
      <c r="G174" s="113"/>
      <c r="H174" s="97">
        <f t="shared" si="94"/>
        <v>1418.5279370621988</v>
      </c>
      <c r="I174" s="113"/>
      <c r="J174" s="97">
        <f t="shared" si="95"/>
        <v>1425.6205767475099</v>
      </c>
      <c r="K174" s="113"/>
      <c r="L174" s="97">
        <f t="shared" si="96"/>
        <v>1432.7486796312473</v>
      </c>
      <c r="M174" s="113"/>
      <c r="N174" s="97">
        <f t="shared" si="97"/>
        <v>1439.9124230294035</v>
      </c>
      <c r="O174" s="113"/>
      <c r="AM174" s="27"/>
      <c r="AN174" s="27"/>
    </row>
    <row r="175" spans="2:40" ht="15.75" customHeight="1">
      <c r="B175" s="689"/>
      <c r="C175" s="99" t="s">
        <v>6</v>
      </c>
      <c r="D175" s="97">
        <f t="shared" si="92"/>
        <v>6383.8561019515655</v>
      </c>
      <c r="E175" s="113"/>
      <c r="F175" s="97">
        <f t="shared" si="93"/>
        <v>6415.7753824613237</v>
      </c>
      <c r="G175" s="113"/>
      <c r="H175" s="97">
        <f t="shared" si="94"/>
        <v>6447.8542593736302</v>
      </c>
      <c r="I175" s="113"/>
      <c r="J175" s="97">
        <f t="shared" si="95"/>
        <v>6480.0935306704987</v>
      </c>
      <c r="K175" s="113"/>
      <c r="L175" s="97">
        <f t="shared" si="96"/>
        <v>6512.493998323851</v>
      </c>
      <c r="M175" s="113"/>
      <c r="N175" s="97">
        <f t="shared" si="97"/>
        <v>6545.0564683154698</v>
      </c>
      <c r="O175" s="113"/>
      <c r="AM175" s="27"/>
      <c r="AN175" s="27"/>
    </row>
    <row r="176" spans="2:40" ht="15.75" customHeight="1">
      <c r="B176" s="689"/>
      <c r="C176" s="99" t="s">
        <v>7</v>
      </c>
      <c r="D176" s="97">
        <f t="shared" si="92"/>
        <v>1915.1568305854696</v>
      </c>
      <c r="E176" s="114"/>
      <c r="F176" s="97">
        <f t="shared" si="93"/>
        <v>1924.7326147383969</v>
      </c>
      <c r="G176" s="114"/>
      <c r="H176" s="97">
        <f t="shared" si="94"/>
        <v>1934.3562778120888</v>
      </c>
      <c r="I176" s="114"/>
      <c r="J176" s="97">
        <f t="shared" si="95"/>
        <v>1944.0280592011493</v>
      </c>
      <c r="K176" s="114"/>
      <c r="L176" s="97">
        <f t="shared" si="96"/>
        <v>1953.7481994971549</v>
      </c>
      <c r="M176" s="114"/>
      <c r="N176" s="97">
        <f t="shared" si="97"/>
        <v>1963.5169404946407</v>
      </c>
      <c r="O176" s="114"/>
      <c r="AM176" s="27"/>
      <c r="AN176" s="27"/>
    </row>
    <row r="177" spans="2:40" ht="15.75" customHeight="1">
      <c r="B177" s="689"/>
      <c r="C177" s="104" t="s">
        <v>26</v>
      </c>
      <c r="D177" s="105">
        <f t="shared" ref="D177:O177" si="98">SUM(D172:D176)</f>
        <v>54390.453988627334</v>
      </c>
      <c r="E177" s="106">
        <f t="shared" si="98"/>
        <v>0</v>
      </c>
      <c r="F177" s="105">
        <f t="shared" si="98"/>
        <v>54662.406258570481</v>
      </c>
      <c r="G177" s="107">
        <f t="shared" si="98"/>
        <v>0</v>
      </c>
      <c r="H177" s="105">
        <f t="shared" si="98"/>
        <v>54935.718289863333</v>
      </c>
      <c r="I177" s="107">
        <f t="shared" si="98"/>
        <v>0</v>
      </c>
      <c r="J177" s="105">
        <f t="shared" si="98"/>
        <v>55210.396881312648</v>
      </c>
      <c r="K177" s="107">
        <f t="shared" si="98"/>
        <v>0</v>
      </c>
      <c r="L177" s="105">
        <f t="shared" si="98"/>
        <v>55486.448865719212</v>
      </c>
      <c r="M177" s="107">
        <f t="shared" si="98"/>
        <v>0</v>
      </c>
      <c r="N177" s="105">
        <f t="shared" si="98"/>
        <v>55763.881110047812</v>
      </c>
      <c r="O177" s="107">
        <f t="shared" si="98"/>
        <v>0</v>
      </c>
      <c r="AM177" s="27"/>
      <c r="AN177" s="27"/>
    </row>
    <row r="178" spans="2:40" ht="15.75" customHeight="1">
      <c r="B178" s="689"/>
      <c r="C178" s="109"/>
      <c r="D178" s="28"/>
      <c r="E178" s="28"/>
      <c r="F178" s="15"/>
      <c r="G178" s="15"/>
      <c r="H178" s="15"/>
      <c r="I178" s="2"/>
      <c r="J178" s="2"/>
      <c r="K178" s="2"/>
      <c r="L178" s="2"/>
      <c r="M178" s="2"/>
      <c r="N178" s="2"/>
      <c r="O178" s="110"/>
      <c r="AM178" s="27"/>
      <c r="AN178" s="27"/>
    </row>
    <row r="179" spans="2:40" ht="15.75" customHeight="1">
      <c r="B179" s="689"/>
      <c r="C179" s="691" t="s">
        <v>20</v>
      </c>
      <c r="D179" s="674" t="s">
        <v>14</v>
      </c>
      <c r="E179" s="676"/>
      <c r="F179" s="674" t="s">
        <v>15</v>
      </c>
      <c r="G179" s="676"/>
      <c r="H179" s="674" t="s">
        <v>16</v>
      </c>
      <c r="I179" s="675"/>
      <c r="J179" s="674" t="s">
        <v>17</v>
      </c>
      <c r="K179" s="675"/>
      <c r="L179" s="674" t="s">
        <v>18</v>
      </c>
      <c r="M179" s="675"/>
      <c r="N179" s="674" t="s">
        <v>19</v>
      </c>
      <c r="O179" s="675"/>
      <c r="AM179" s="27"/>
      <c r="AN179" s="27"/>
    </row>
    <row r="180" spans="2:40" ht="15.75" customHeight="1">
      <c r="B180" s="689"/>
      <c r="C180" s="690"/>
      <c r="D180" s="94" t="s">
        <v>69</v>
      </c>
      <c r="E180" s="94" t="s">
        <v>70</v>
      </c>
      <c r="F180" s="94" t="s">
        <v>69</v>
      </c>
      <c r="G180" s="94" t="s">
        <v>70</v>
      </c>
      <c r="H180" s="94" t="s">
        <v>69</v>
      </c>
      <c r="I180" s="94" t="s">
        <v>70</v>
      </c>
      <c r="J180" s="94" t="s">
        <v>69</v>
      </c>
      <c r="K180" s="94" t="s">
        <v>70</v>
      </c>
      <c r="L180" s="94" t="s">
        <v>69</v>
      </c>
      <c r="M180" s="94" t="s">
        <v>70</v>
      </c>
      <c r="N180" s="94" t="s">
        <v>69</v>
      </c>
      <c r="O180" s="94" t="s">
        <v>70</v>
      </c>
      <c r="AM180" s="27"/>
      <c r="AN180" s="27"/>
    </row>
    <row r="181" spans="2:40" ht="15.75" customHeight="1">
      <c r="B181" s="689"/>
      <c r="C181" s="96" t="s">
        <v>1</v>
      </c>
      <c r="D181" s="97">
        <f t="shared" ref="D181:D185" si="99">N172*$I$167+N172</f>
        <v>32888.908753285243</v>
      </c>
      <c r="E181" s="112"/>
      <c r="F181" s="97">
        <f t="shared" ref="F181:F185" si="100">D181*$I$167+D181</f>
        <v>33053.353297051668</v>
      </c>
      <c r="G181" s="112"/>
      <c r="H181" s="97">
        <f t="shared" ref="H181:H185" si="101">F181*$I$167+F181</f>
        <v>33218.620063536924</v>
      </c>
      <c r="I181" s="112"/>
      <c r="J181" s="97">
        <f t="shared" ref="J181:J185" si="102">H181*$I$167+H181</f>
        <v>33384.713163854605</v>
      </c>
      <c r="K181" s="112"/>
      <c r="L181" s="97">
        <f t="shared" ref="L181:L185" si="103">J181*$I$167+J181</f>
        <v>33551.636729673875</v>
      </c>
      <c r="M181" s="112"/>
      <c r="N181" s="97">
        <f t="shared" ref="N181:N185" si="104">L181*$I$167+L181</f>
        <v>33719.394913322241</v>
      </c>
      <c r="O181" s="112"/>
      <c r="AM181" s="27"/>
      <c r="AN181" s="27"/>
    </row>
    <row r="182" spans="2:40" ht="15.75" customHeight="1">
      <c r="B182" s="689"/>
      <c r="C182" s="99" t="s">
        <v>72</v>
      </c>
      <c r="D182" s="97">
        <f t="shared" si="99"/>
        <v>13155.563501314095</v>
      </c>
      <c r="E182" s="113"/>
      <c r="F182" s="97">
        <f t="shared" si="100"/>
        <v>13221.341318820665</v>
      </c>
      <c r="G182" s="113"/>
      <c r="H182" s="97">
        <f t="shared" si="101"/>
        <v>13287.448025414767</v>
      </c>
      <c r="I182" s="113"/>
      <c r="J182" s="97">
        <f t="shared" si="102"/>
        <v>13353.885265541841</v>
      </c>
      <c r="K182" s="113"/>
      <c r="L182" s="97">
        <f t="shared" si="103"/>
        <v>13420.654691869551</v>
      </c>
      <c r="M182" s="113"/>
      <c r="N182" s="97">
        <f t="shared" si="104"/>
        <v>13487.757965328899</v>
      </c>
      <c r="O182" s="113"/>
      <c r="AM182" s="27"/>
      <c r="AN182" s="27"/>
    </row>
    <row r="183" spans="2:40" ht="15.75" customHeight="1">
      <c r="B183" s="689"/>
      <c r="C183" s="99" t="s">
        <v>3</v>
      </c>
      <c r="D183" s="97">
        <f t="shared" si="99"/>
        <v>1447.1119851445505</v>
      </c>
      <c r="E183" s="113"/>
      <c r="F183" s="97">
        <f t="shared" si="100"/>
        <v>1454.3475450702733</v>
      </c>
      <c r="G183" s="113"/>
      <c r="H183" s="97">
        <f t="shared" si="101"/>
        <v>1461.6192827956247</v>
      </c>
      <c r="I183" s="113"/>
      <c r="J183" s="97">
        <f t="shared" si="102"/>
        <v>1468.9273792096028</v>
      </c>
      <c r="K183" s="113"/>
      <c r="L183" s="97">
        <f t="shared" si="103"/>
        <v>1476.2720161056509</v>
      </c>
      <c r="M183" s="113"/>
      <c r="N183" s="97">
        <f t="shared" si="104"/>
        <v>1483.6533761861792</v>
      </c>
      <c r="O183" s="113"/>
      <c r="AM183" s="27"/>
      <c r="AN183" s="27"/>
    </row>
    <row r="184" spans="2:40" ht="15.75" customHeight="1">
      <c r="B184" s="689"/>
      <c r="C184" s="99" t="s">
        <v>6</v>
      </c>
      <c r="D184" s="97">
        <f t="shared" si="99"/>
        <v>6577.7817506570473</v>
      </c>
      <c r="E184" s="113"/>
      <c r="F184" s="97">
        <f t="shared" si="100"/>
        <v>6610.6706594103325</v>
      </c>
      <c r="G184" s="113"/>
      <c r="H184" s="97">
        <f t="shared" si="101"/>
        <v>6643.7240127073837</v>
      </c>
      <c r="I184" s="113"/>
      <c r="J184" s="97">
        <f t="shared" si="102"/>
        <v>6676.9426327709207</v>
      </c>
      <c r="K184" s="113"/>
      <c r="L184" s="97">
        <f t="shared" si="103"/>
        <v>6710.3273459347756</v>
      </c>
      <c r="M184" s="113"/>
      <c r="N184" s="97">
        <f t="shared" si="104"/>
        <v>6743.8789826644497</v>
      </c>
      <c r="O184" s="113"/>
      <c r="AM184" s="27"/>
      <c r="AN184" s="27"/>
    </row>
    <row r="185" spans="2:40" ht="15.75" customHeight="1">
      <c r="B185" s="689"/>
      <c r="C185" s="99" t="s">
        <v>7</v>
      </c>
      <c r="D185" s="97">
        <f t="shared" si="99"/>
        <v>1973.3345251971139</v>
      </c>
      <c r="E185" s="114"/>
      <c r="F185" s="97">
        <f t="shared" si="100"/>
        <v>1983.2011978230994</v>
      </c>
      <c r="G185" s="114"/>
      <c r="H185" s="97">
        <f t="shared" si="101"/>
        <v>1993.1172038122149</v>
      </c>
      <c r="I185" s="114"/>
      <c r="J185" s="97">
        <f t="shared" si="102"/>
        <v>2003.0827898312759</v>
      </c>
      <c r="K185" s="114"/>
      <c r="L185" s="97">
        <f t="shared" si="103"/>
        <v>2013.0982037804324</v>
      </c>
      <c r="M185" s="114"/>
      <c r="N185" s="97">
        <f t="shared" si="104"/>
        <v>2023.1636947993345</v>
      </c>
      <c r="O185" s="114"/>
      <c r="AM185" s="27"/>
      <c r="AN185" s="27"/>
    </row>
    <row r="186" spans="2:40" ht="15.75" customHeight="1">
      <c r="B186" s="690"/>
      <c r="C186" s="104" t="s">
        <v>26</v>
      </c>
      <c r="D186" s="105">
        <f t="shared" ref="D186:O186" si="105">SUM(D181:D185)</f>
        <v>56042.700515598044</v>
      </c>
      <c r="E186" s="107">
        <f t="shared" si="105"/>
        <v>0</v>
      </c>
      <c r="F186" s="111">
        <f t="shared" si="105"/>
        <v>56322.914018176038</v>
      </c>
      <c r="G186" s="107">
        <f t="shared" si="105"/>
        <v>0</v>
      </c>
      <c r="H186" s="111">
        <f t="shared" si="105"/>
        <v>56604.52858826692</v>
      </c>
      <c r="I186" s="107">
        <f t="shared" si="105"/>
        <v>0</v>
      </c>
      <c r="J186" s="111">
        <f t="shared" si="105"/>
        <v>56887.55123120825</v>
      </c>
      <c r="K186" s="107">
        <f t="shared" si="105"/>
        <v>0</v>
      </c>
      <c r="L186" s="111">
        <f t="shared" si="105"/>
        <v>57171.98898736429</v>
      </c>
      <c r="M186" s="107">
        <f t="shared" si="105"/>
        <v>0</v>
      </c>
      <c r="N186" s="111">
        <f t="shared" si="105"/>
        <v>57457.848932301102</v>
      </c>
      <c r="O186" s="106">
        <f t="shared" si="105"/>
        <v>0</v>
      </c>
      <c r="AM186" s="27"/>
      <c r="AN186" s="27"/>
    </row>
    <row r="187" spans="2:40" ht="15.75" customHeight="1">
      <c r="C187" s="27"/>
      <c r="D187" s="28"/>
      <c r="E187" s="28"/>
      <c r="F187" s="15"/>
      <c r="G187" s="15"/>
      <c r="H187" s="15"/>
      <c r="AM187" s="27"/>
      <c r="AN187" s="27"/>
    </row>
    <row r="188" spans="2:40" ht="15.75" customHeight="1">
      <c r="B188" s="677"/>
      <c r="C188" s="678"/>
      <c r="D188" s="678"/>
      <c r="E188" s="678"/>
      <c r="F188" s="678"/>
      <c r="G188" s="678"/>
      <c r="H188" s="678"/>
      <c r="I188" s="678"/>
      <c r="J188" s="678"/>
      <c r="K188" s="678"/>
      <c r="L188" s="678"/>
      <c r="M188" s="678"/>
      <c r="N188" s="678"/>
      <c r="O188" s="679"/>
      <c r="AM188" s="27"/>
      <c r="AN188" s="27"/>
    </row>
    <row r="189" spans="2:40" ht="15.75" customHeight="1">
      <c r="B189" s="693"/>
      <c r="C189" s="681"/>
      <c r="D189" s="681"/>
      <c r="E189" s="694"/>
      <c r="F189" s="15"/>
      <c r="G189" s="15"/>
      <c r="H189" s="15"/>
      <c r="I189" s="2"/>
      <c r="J189" s="2"/>
      <c r="K189" s="680"/>
      <c r="L189" s="681"/>
      <c r="M189" s="681"/>
      <c r="N189" s="681"/>
      <c r="O189" s="682"/>
      <c r="AM189" s="27"/>
      <c r="AN189" s="27"/>
    </row>
    <row r="190" spans="2:40" ht="15.75" customHeight="1">
      <c r="B190" s="695"/>
      <c r="C190" s="673"/>
      <c r="D190" s="673"/>
      <c r="E190" s="696"/>
      <c r="F190" s="692" t="s">
        <v>67</v>
      </c>
      <c r="G190" s="673"/>
      <c r="H190" s="684"/>
      <c r="I190" s="87">
        <v>7.4999999999999997E-3</v>
      </c>
      <c r="J190" s="88"/>
      <c r="K190" s="683"/>
      <c r="L190" s="673"/>
      <c r="M190" s="673"/>
      <c r="N190" s="673"/>
      <c r="O190" s="684"/>
      <c r="AM190" s="27"/>
      <c r="AN190" s="27"/>
    </row>
    <row r="191" spans="2:40" ht="15.75" customHeight="1">
      <c r="B191" s="695"/>
      <c r="C191" s="673"/>
      <c r="D191" s="673"/>
      <c r="E191" s="696"/>
      <c r="F191" s="86"/>
      <c r="G191" s="86"/>
      <c r="H191" s="86"/>
      <c r="I191" s="89"/>
      <c r="J191" s="88"/>
      <c r="K191" s="683"/>
      <c r="L191" s="673"/>
      <c r="M191" s="673"/>
      <c r="N191" s="673"/>
      <c r="O191" s="684"/>
      <c r="AM191" s="27"/>
      <c r="AN191" s="27"/>
    </row>
    <row r="192" spans="2:40" ht="15.75" customHeight="1">
      <c r="B192" s="697"/>
      <c r="C192" s="686"/>
      <c r="D192" s="686"/>
      <c r="E192" s="698"/>
      <c r="F192" s="90"/>
      <c r="G192" s="90"/>
      <c r="H192" s="90"/>
      <c r="I192" s="91"/>
      <c r="J192" s="91"/>
      <c r="K192" s="685"/>
      <c r="L192" s="686"/>
      <c r="M192" s="686"/>
      <c r="N192" s="686"/>
      <c r="O192" s="687"/>
      <c r="AM192" s="27"/>
      <c r="AN192" s="27"/>
    </row>
    <row r="193" spans="2:40" ht="15.75" customHeight="1">
      <c r="B193" s="688" t="s">
        <v>76</v>
      </c>
      <c r="C193" s="691" t="s">
        <v>20</v>
      </c>
      <c r="D193" s="674" t="s">
        <v>8</v>
      </c>
      <c r="E193" s="675"/>
      <c r="F193" s="674" t="s">
        <v>9</v>
      </c>
      <c r="G193" s="675"/>
      <c r="H193" s="674" t="s">
        <v>10</v>
      </c>
      <c r="I193" s="675"/>
      <c r="J193" s="674" t="s">
        <v>11</v>
      </c>
      <c r="K193" s="675"/>
      <c r="L193" s="674" t="s">
        <v>12</v>
      </c>
      <c r="M193" s="676"/>
      <c r="N193" s="674" t="s">
        <v>13</v>
      </c>
      <c r="O193" s="675"/>
      <c r="AM193" s="27"/>
      <c r="AN193" s="27"/>
    </row>
    <row r="194" spans="2:40" ht="15.75" customHeight="1">
      <c r="B194" s="689"/>
      <c r="C194" s="690"/>
      <c r="D194" s="94" t="s">
        <v>69</v>
      </c>
      <c r="E194" s="94" t="s">
        <v>70</v>
      </c>
      <c r="F194" s="94" t="s">
        <v>69</v>
      </c>
      <c r="G194" s="94" t="s">
        <v>70</v>
      </c>
      <c r="H194" s="94" t="s">
        <v>69</v>
      </c>
      <c r="I194" s="94" t="s">
        <v>70</v>
      </c>
      <c r="J194" s="94" t="s">
        <v>69</v>
      </c>
      <c r="K194" s="94" t="s">
        <v>70</v>
      </c>
      <c r="L194" s="94" t="s">
        <v>69</v>
      </c>
      <c r="M194" s="95" t="s">
        <v>70</v>
      </c>
      <c r="N194" s="94" t="s">
        <v>69</v>
      </c>
      <c r="O194" s="94" t="s">
        <v>70</v>
      </c>
      <c r="AM194" s="27"/>
      <c r="AN194" s="27"/>
    </row>
    <row r="195" spans="2:40" ht="15.75" customHeight="1">
      <c r="B195" s="689"/>
      <c r="C195" s="96" t="s">
        <v>1</v>
      </c>
      <c r="D195" s="97">
        <f t="shared" ref="D195:D199" si="106">N181*$I$190+N181</f>
        <v>33972.290375172161</v>
      </c>
      <c r="E195" s="112"/>
      <c r="F195" s="97">
        <f t="shared" ref="F195:F199" si="107">D195*$I$190+D195</f>
        <v>34227.08255298595</v>
      </c>
      <c r="G195" s="112"/>
      <c r="H195" s="97">
        <f t="shared" ref="H195:H199" si="108">F195*$I$190+F195</f>
        <v>34483.785672133345</v>
      </c>
      <c r="I195" s="112"/>
      <c r="J195" s="97">
        <f t="shared" ref="J195:J199" si="109">H195*$I$190+H195</f>
        <v>34742.414064674347</v>
      </c>
      <c r="K195" s="112"/>
      <c r="L195" s="97">
        <f t="shared" ref="L195:L199" si="110">J195*$I$190+J195</f>
        <v>35002.982170159405</v>
      </c>
      <c r="M195" s="112"/>
      <c r="N195" s="97">
        <f t="shared" ref="N195:N199" si="111">L195*$I$190+L195</f>
        <v>35265.504536435597</v>
      </c>
      <c r="O195" s="112"/>
      <c r="AM195" s="27"/>
      <c r="AN195" s="27"/>
    </row>
    <row r="196" spans="2:40" ht="15.75" customHeight="1">
      <c r="B196" s="689"/>
      <c r="C196" s="99" t="s">
        <v>72</v>
      </c>
      <c r="D196" s="97">
        <f t="shared" si="106"/>
        <v>13588.916150068866</v>
      </c>
      <c r="E196" s="113"/>
      <c r="F196" s="97">
        <f t="shared" si="107"/>
        <v>13690.833021194383</v>
      </c>
      <c r="G196" s="113"/>
      <c r="H196" s="97">
        <f t="shared" si="108"/>
        <v>13793.514268853341</v>
      </c>
      <c r="I196" s="113"/>
      <c r="J196" s="97">
        <f t="shared" si="109"/>
        <v>13896.965625869741</v>
      </c>
      <c r="K196" s="113"/>
      <c r="L196" s="97">
        <f t="shared" si="110"/>
        <v>14001.192868063765</v>
      </c>
      <c r="M196" s="113"/>
      <c r="N196" s="97">
        <f t="shared" si="111"/>
        <v>14106.201814574242</v>
      </c>
      <c r="O196" s="113"/>
      <c r="AM196" s="27"/>
      <c r="AN196" s="27"/>
    </row>
    <row r="197" spans="2:40" ht="15.75" customHeight="1">
      <c r="B197" s="689"/>
      <c r="C197" s="99" t="s">
        <v>3</v>
      </c>
      <c r="D197" s="97">
        <f t="shared" si="106"/>
        <v>1494.7807765075756</v>
      </c>
      <c r="E197" s="113"/>
      <c r="F197" s="97">
        <f t="shared" si="107"/>
        <v>1505.9916323313826</v>
      </c>
      <c r="G197" s="113"/>
      <c r="H197" s="97">
        <f t="shared" si="108"/>
        <v>1517.2865695738678</v>
      </c>
      <c r="I197" s="113"/>
      <c r="J197" s="97">
        <f t="shared" si="109"/>
        <v>1528.6662188456719</v>
      </c>
      <c r="K197" s="113"/>
      <c r="L197" s="97">
        <f t="shared" si="110"/>
        <v>1540.1312154870145</v>
      </c>
      <c r="M197" s="113"/>
      <c r="N197" s="97">
        <f t="shared" si="111"/>
        <v>1551.6821996031672</v>
      </c>
      <c r="O197" s="113"/>
      <c r="AM197" s="27"/>
      <c r="AN197" s="27"/>
    </row>
    <row r="198" spans="2:40" ht="15.75" customHeight="1">
      <c r="B198" s="689"/>
      <c r="C198" s="99" t="s">
        <v>6</v>
      </c>
      <c r="D198" s="97">
        <f t="shared" si="106"/>
        <v>6794.458075034433</v>
      </c>
      <c r="E198" s="113"/>
      <c r="F198" s="97">
        <f t="shared" si="107"/>
        <v>6845.4165105971915</v>
      </c>
      <c r="G198" s="113"/>
      <c r="H198" s="97">
        <f t="shared" si="108"/>
        <v>6896.7571344266707</v>
      </c>
      <c r="I198" s="113"/>
      <c r="J198" s="97">
        <f t="shared" si="109"/>
        <v>6948.4828129348707</v>
      </c>
      <c r="K198" s="113"/>
      <c r="L198" s="97">
        <f t="shared" si="110"/>
        <v>7000.5964340318824</v>
      </c>
      <c r="M198" s="113"/>
      <c r="N198" s="97">
        <f t="shared" si="111"/>
        <v>7053.1009072871211</v>
      </c>
      <c r="O198" s="113"/>
      <c r="AM198" s="27"/>
      <c r="AN198" s="27"/>
    </row>
    <row r="199" spans="2:40" ht="15.75" customHeight="1">
      <c r="B199" s="689"/>
      <c r="C199" s="99" t="s">
        <v>7</v>
      </c>
      <c r="D199" s="97">
        <f t="shared" si="106"/>
        <v>2038.3374225103296</v>
      </c>
      <c r="E199" s="114"/>
      <c r="F199" s="97">
        <f t="shared" si="107"/>
        <v>2053.6249531791573</v>
      </c>
      <c r="G199" s="114"/>
      <c r="H199" s="97">
        <f t="shared" si="108"/>
        <v>2069.0271403280008</v>
      </c>
      <c r="I199" s="114"/>
      <c r="J199" s="97">
        <f t="shared" si="109"/>
        <v>2084.5448438804606</v>
      </c>
      <c r="K199" s="114"/>
      <c r="L199" s="97">
        <f t="shared" si="110"/>
        <v>2100.178930209564</v>
      </c>
      <c r="M199" s="114"/>
      <c r="N199" s="97">
        <f t="shared" si="111"/>
        <v>2115.9302721861359</v>
      </c>
      <c r="O199" s="114"/>
      <c r="AM199" s="27"/>
      <c r="AN199" s="27"/>
    </row>
    <row r="200" spans="2:40" ht="15.75" customHeight="1">
      <c r="B200" s="689"/>
      <c r="C200" s="104" t="s">
        <v>26</v>
      </c>
      <c r="D200" s="105">
        <f t="shared" ref="D200:O200" si="112">SUM(D195:D199)</f>
        <v>57888.782799293367</v>
      </c>
      <c r="E200" s="106">
        <f t="shared" si="112"/>
        <v>0</v>
      </c>
      <c r="F200" s="105">
        <f t="shared" si="112"/>
        <v>58322.94867028806</v>
      </c>
      <c r="G200" s="107">
        <f t="shared" si="112"/>
        <v>0</v>
      </c>
      <c r="H200" s="105">
        <f t="shared" si="112"/>
        <v>58760.370785315223</v>
      </c>
      <c r="I200" s="107">
        <f t="shared" si="112"/>
        <v>0</v>
      </c>
      <c r="J200" s="105">
        <f t="shared" si="112"/>
        <v>59201.073566205087</v>
      </c>
      <c r="K200" s="107">
        <f t="shared" si="112"/>
        <v>0</v>
      </c>
      <c r="L200" s="105">
        <f t="shared" si="112"/>
        <v>59645.081617951633</v>
      </c>
      <c r="M200" s="107">
        <f t="shared" si="112"/>
        <v>0</v>
      </c>
      <c r="N200" s="105">
        <f t="shared" si="112"/>
        <v>60092.419730086265</v>
      </c>
      <c r="O200" s="107">
        <f t="shared" si="112"/>
        <v>0</v>
      </c>
      <c r="AM200" s="27"/>
      <c r="AN200" s="27"/>
    </row>
    <row r="201" spans="2:40" ht="15.75" customHeight="1">
      <c r="B201" s="689"/>
      <c r="C201" s="109"/>
      <c r="D201" s="28"/>
      <c r="E201" s="28"/>
      <c r="F201" s="15"/>
      <c r="G201" s="15"/>
      <c r="H201" s="15"/>
      <c r="I201" s="2"/>
      <c r="J201" s="2"/>
      <c r="K201" s="2"/>
      <c r="L201" s="2"/>
      <c r="M201" s="2"/>
      <c r="N201" s="2"/>
      <c r="O201" s="110"/>
      <c r="AM201" s="27"/>
      <c r="AN201" s="27"/>
    </row>
    <row r="202" spans="2:40" ht="15.75" customHeight="1">
      <c r="B202" s="689"/>
      <c r="C202" s="691" t="s">
        <v>20</v>
      </c>
      <c r="D202" s="674" t="s">
        <v>14</v>
      </c>
      <c r="E202" s="676"/>
      <c r="F202" s="674" t="s">
        <v>15</v>
      </c>
      <c r="G202" s="676"/>
      <c r="H202" s="674" t="s">
        <v>16</v>
      </c>
      <c r="I202" s="675"/>
      <c r="J202" s="674" t="s">
        <v>17</v>
      </c>
      <c r="K202" s="675"/>
      <c r="L202" s="674" t="s">
        <v>18</v>
      </c>
      <c r="M202" s="675"/>
      <c r="N202" s="674" t="s">
        <v>19</v>
      </c>
      <c r="O202" s="675"/>
      <c r="AM202" s="27"/>
      <c r="AN202" s="27"/>
    </row>
    <row r="203" spans="2:40" ht="15.75" customHeight="1">
      <c r="B203" s="689"/>
      <c r="C203" s="690"/>
      <c r="D203" s="94" t="s">
        <v>69</v>
      </c>
      <c r="E203" s="94" t="s">
        <v>70</v>
      </c>
      <c r="F203" s="94" t="s">
        <v>69</v>
      </c>
      <c r="G203" s="94" t="s">
        <v>70</v>
      </c>
      <c r="H203" s="94" t="s">
        <v>69</v>
      </c>
      <c r="I203" s="94" t="s">
        <v>70</v>
      </c>
      <c r="J203" s="94" t="s">
        <v>69</v>
      </c>
      <c r="K203" s="94" t="s">
        <v>70</v>
      </c>
      <c r="L203" s="94" t="s">
        <v>69</v>
      </c>
      <c r="M203" s="94" t="s">
        <v>70</v>
      </c>
      <c r="N203" s="94" t="s">
        <v>69</v>
      </c>
      <c r="O203" s="94" t="s">
        <v>70</v>
      </c>
      <c r="AM203" s="27"/>
      <c r="AN203" s="27"/>
    </row>
    <row r="204" spans="2:40" ht="15.75" customHeight="1">
      <c r="B204" s="689"/>
      <c r="C204" s="96" t="s">
        <v>1</v>
      </c>
      <c r="D204" s="97">
        <f t="shared" ref="D204:D208" si="113">N195*$I$190+N195</f>
        <v>35529.995820458862</v>
      </c>
      <c r="E204" s="112"/>
      <c r="F204" s="97">
        <f t="shared" ref="F204:F208" si="114">D204*$I$190+D204</f>
        <v>35796.470789112303</v>
      </c>
      <c r="G204" s="112"/>
      <c r="H204" s="97">
        <f t="shared" ref="H204:H208" si="115">F204*$I$190+F204</f>
        <v>36064.944320030649</v>
      </c>
      <c r="I204" s="112"/>
      <c r="J204" s="97">
        <f t="shared" ref="J204:J208" si="116">H204*$I$190+H204</f>
        <v>36335.431402430877</v>
      </c>
      <c r="K204" s="112"/>
      <c r="L204" s="97">
        <f t="shared" ref="L204:L208" si="117">J204*$I$190+J204</f>
        <v>36607.947137949108</v>
      </c>
      <c r="M204" s="112"/>
      <c r="N204" s="97">
        <f t="shared" ref="N204:N208" si="118">L204*$I$190+L204</f>
        <v>36882.506741483725</v>
      </c>
      <c r="O204" s="112"/>
      <c r="AM204" s="27"/>
      <c r="AN204" s="27"/>
    </row>
    <row r="205" spans="2:40" ht="15.75" customHeight="1">
      <c r="B205" s="689"/>
      <c r="C205" s="99" t="s">
        <v>72</v>
      </c>
      <c r="D205" s="97">
        <f t="shared" si="113"/>
        <v>14211.998328183548</v>
      </c>
      <c r="E205" s="113"/>
      <c r="F205" s="97">
        <f t="shared" si="114"/>
        <v>14318.588315644925</v>
      </c>
      <c r="G205" s="113"/>
      <c r="H205" s="97">
        <f t="shared" si="115"/>
        <v>14425.977728012262</v>
      </c>
      <c r="I205" s="113"/>
      <c r="J205" s="97">
        <f t="shared" si="116"/>
        <v>14534.172560972354</v>
      </c>
      <c r="K205" s="113"/>
      <c r="L205" s="97">
        <f t="shared" si="117"/>
        <v>14643.178855179647</v>
      </c>
      <c r="M205" s="113"/>
      <c r="N205" s="97">
        <f t="shared" si="118"/>
        <v>14753.002696593494</v>
      </c>
      <c r="O205" s="113"/>
      <c r="AM205" s="27"/>
      <c r="AN205" s="27"/>
    </row>
    <row r="206" spans="2:40" ht="15.75" customHeight="1">
      <c r="B206" s="689"/>
      <c r="C206" s="99" t="s">
        <v>3</v>
      </c>
      <c r="D206" s="97">
        <f t="shared" si="113"/>
        <v>1563.319816100191</v>
      </c>
      <c r="E206" s="113"/>
      <c r="F206" s="97">
        <f t="shared" si="114"/>
        <v>1575.0447147209425</v>
      </c>
      <c r="G206" s="113"/>
      <c r="H206" s="97">
        <f t="shared" si="115"/>
        <v>1586.8575500813495</v>
      </c>
      <c r="I206" s="113"/>
      <c r="J206" s="97">
        <f t="shared" si="116"/>
        <v>1598.7589817069595</v>
      </c>
      <c r="K206" s="113"/>
      <c r="L206" s="97">
        <f t="shared" si="117"/>
        <v>1610.7496740697618</v>
      </c>
      <c r="M206" s="113"/>
      <c r="N206" s="97">
        <f t="shared" si="118"/>
        <v>1622.830296625285</v>
      </c>
      <c r="O206" s="113"/>
      <c r="AM206" s="27"/>
      <c r="AN206" s="27"/>
    </row>
    <row r="207" spans="2:40" ht="15.75" customHeight="1">
      <c r="B207" s="689"/>
      <c r="C207" s="99" t="s">
        <v>6</v>
      </c>
      <c r="D207" s="97">
        <f t="shared" si="113"/>
        <v>7105.9991640917742</v>
      </c>
      <c r="E207" s="113"/>
      <c r="F207" s="97">
        <f t="shared" si="114"/>
        <v>7159.2941578224627</v>
      </c>
      <c r="G207" s="113"/>
      <c r="H207" s="97">
        <f t="shared" si="115"/>
        <v>7212.9888640061308</v>
      </c>
      <c r="I207" s="113"/>
      <c r="J207" s="97">
        <f t="shared" si="116"/>
        <v>7267.0862804861772</v>
      </c>
      <c r="K207" s="113"/>
      <c r="L207" s="97">
        <f t="shared" si="117"/>
        <v>7321.5894275898236</v>
      </c>
      <c r="M207" s="113"/>
      <c r="N207" s="97">
        <f t="shared" si="118"/>
        <v>7376.501348296747</v>
      </c>
      <c r="O207" s="113"/>
      <c r="AM207" s="27"/>
      <c r="AN207" s="27"/>
    </row>
    <row r="208" spans="2:40" ht="15.75" customHeight="1">
      <c r="B208" s="689"/>
      <c r="C208" s="99" t="s">
        <v>7</v>
      </c>
      <c r="D208" s="97">
        <f t="shared" si="113"/>
        <v>2131.7997492275317</v>
      </c>
      <c r="E208" s="114"/>
      <c r="F208" s="97">
        <f t="shared" si="114"/>
        <v>2147.788247346738</v>
      </c>
      <c r="G208" s="114"/>
      <c r="H208" s="97">
        <f t="shared" si="115"/>
        <v>2163.8966592018387</v>
      </c>
      <c r="I208" s="114"/>
      <c r="J208" s="97">
        <f t="shared" si="116"/>
        <v>2180.1258841458525</v>
      </c>
      <c r="K208" s="114"/>
      <c r="L208" s="97">
        <f t="shared" si="117"/>
        <v>2196.4768282769464</v>
      </c>
      <c r="M208" s="114"/>
      <c r="N208" s="97">
        <f t="shared" si="118"/>
        <v>2212.9504044890236</v>
      </c>
      <c r="O208" s="114"/>
      <c r="AM208" s="27"/>
      <c r="AN208" s="27"/>
    </row>
    <row r="209" spans="2:40" ht="15.75" customHeight="1">
      <c r="B209" s="690"/>
      <c r="C209" s="104" t="s">
        <v>26</v>
      </c>
      <c r="D209" s="105">
        <f t="shared" ref="D209:O209" si="119">SUM(D204:D208)</f>
        <v>60543.112878061904</v>
      </c>
      <c r="E209" s="107">
        <f t="shared" si="119"/>
        <v>0</v>
      </c>
      <c r="F209" s="111">
        <f t="shared" si="119"/>
        <v>60997.186224647376</v>
      </c>
      <c r="G209" s="107">
        <f t="shared" si="119"/>
        <v>0</v>
      </c>
      <c r="H209" s="111">
        <f t="shared" si="119"/>
        <v>61454.665121332226</v>
      </c>
      <c r="I209" s="107">
        <f t="shared" si="119"/>
        <v>0</v>
      </c>
      <c r="J209" s="111">
        <f t="shared" si="119"/>
        <v>61915.575109742225</v>
      </c>
      <c r="K209" s="107">
        <f t="shared" si="119"/>
        <v>0</v>
      </c>
      <c r="L209" s="111">
        <f t="shared" si="119"/>
        <v>62379.941923065286</v>
      </c>
      <c r="M209" s="107">
        <f t="shared" si="119"/>
        <v>0</v>
      </c>
      <c r="N209" s="111">
        <f t="shared" si="119"/>
        <v>62847.79148748827</v>
      </c>
      <c r="O209" s="106">
        <f t="shared" si="119"/>
        <v>0</v>
      </c>
      <c r="AM209" s="27"/>
      <c r="AN209" s="27"/>
    </row>
    <row r="210" spans="2:40" ht="15.75" customHeight="1">
      <c r="C210" s="27"/>
      <c r="D210" s="28"/>
      <c r="E210" s="28"/>
      <c r="F210" s="15"/>
      <c r="G210" s="15"/>
      <c r="H210" s="15"/>
      <c r="AM210" s="27"/>
      <c r="AN210" s="27"/>
    </row>
    <row r="211" spans="2:40" ht="15.75" customHeight="1">
      <c r="C211" s="27"/>
      <c r="D211" s="28"/>
      <c r="E211" s="28"/>
      <c r="F211" s="15"/>
      <c r="G211" s="15"/>
      <c r="H211" s="15"/>
      <c r="AM211" s="27"/>
      <c r="AN211" s="27"/>
    </row>
    <row r="212" spans="2:40" ht="15.75" customHeight="1">
      <c r="B212" s="677"/>
      <c r="C212" s="678"/>
      <c r="D212" s="678"/>
      <c r="E212" s="678"/>
      <c r="F212" s="678"/>
      <c r="G212" s="678"/>
      <c r="H212" s="678"/>
      <c r="I212" s="678"/>
      <c r="J212" s="678"/>
      <c r="K212" s="678"/>
      <c r="L212" s="678"/>
      <c r="M212" s="678"/>
      <c r="N212" s="678"/>
      <c r="O212" s="679"/>
      <c r="AM212" s="27"/>
      <c r="AN212" s="27"/>
    </row>
    <row r="213" spans="2:40" ht="15.75" customHeight="1">
      <c r="B213" s="693"/>
      <c r="C213" s="681"/>
      <c r="D213" s="681"/>
      <c r="E213" s="694"/>
      <c r="F213" s="15"/>
      <c r="G213" s="15"/>
      <c r="H213" s="15"/>
      <c r="I213" s="2"/>
      <c r="J213" s="2"/>
      <c r="K213" s="680"/>
      <c r="L213" s="681"/>
      <c r="M213" s="681"/>
      <c r="N213" s="681"/>
      <c r="O213" s="682"/>
      <c r="AM213" s="27"/>
      <c r="AN213" s="27"/>
    </row>
    <row r="214" spans="2:40" ht="15.75" customHeight="1">
      <c r="B214" s="695"/>
      <c r="C214" s="673"/>
      <c r="D214" s="673"/>
      <c r="E214" s="696"/>
      <c r="F214" s="692" t="s">
        <v>67</v>
      </c>
      <c r="G214" s="673"/>
      <c r="H214" s="684"/>
      <c r="I214" s="87">
        <v>5.0000000000000001E-3</v>
      </c>
      <c r="J214" s="88"/>
      <c r="K214" s="683"/>
      <c r="L214" s="673"/>
      <c r="M214" s="673"/>
      <c r="N214" s="673"/>
      <c r="O214" s="684"/>
      <c r="AM214" s="27"/>
      <c r="AN214" s="27"/>
    </row>
    <row r="215" spans="2:40" ht="15.75" customHeight="1">
      <c r="B215" s="695"/>
      <c r="C215" s="673"/>
      <c r="D215" s="673"/>
      <c r="E215" s="696"/>
      <c r="F215" s="86"/>
      <c r="G215" s="86"/>
      <c r="H215" s="86"/>
      <c r="I215" s="89"/>
      <c r="J215" s="88"/>
      <c r="K215" s="683"/>
      <c r="L215" s="673"/>
      <c r="M215" s="673"/>
      <c r="N215" s="673"/>
      <c r="O215" s="684"/>
      <c r="AM215" s="27"/>
      <c r="AN215" s="27"/>
    </row>
    <row r="216" spans="2:40" ht="15.75" customHeight="1">
      <c r="B216" s="697"/>
      <c r="C216" s="686"/>
      <c r="D216" s="686"/>
      <c r="E216" s="698"/>
      <c r="F216" s="90"/>
      <c r="G216" s="90"/>
      <c r="H216" s="90"/>
      <c r="I216" s="91"/>
      <c r="J216" s="91"/>
      <c r="K216" s="685"/>
      <c r="L216" s="686"/>
      <c r="M216" s="686"/>
      <c r="N216" s="686"/>
      <c r="O216" s="687"/>
      <c r="AM216" s="27"/>
      <c r="AN216" s="27"/>
    </row>
    <row r="217" spans="2:40" ht="15.75" customHeight="1">
      <c r="B217" s="688" t="s">
        <v>77</v>
      </c>
      <c r="C217" s="691" t="s">
        <v>20</v>
      </c>
      <c r="D217" s="674" t="s">
        <v>8</v>
      </c>
      <c r="E217" s="675"/>
      <c r="F217" s="674" t="s">
        <v>9</v>
      </c>
      <c r="G217" s="675"/>
      <c r="H217" s="674" t="s">
        <v>10</v>
      </c>
      <c r="I217" s="675"/>
      <c r="J217" s="674" t="s">
        <v>11</v>
      </c>
      <c r="K217" s="675"/>
      <c r="L217" s="674" t="s">
        <v>12</v>
      </c>
      <c r="M217" s="676"/>
      <c r="N217" s="674" t="s">
        <v>13</v>
      </c>
      <c r="O217" s="675"/>
      <c r="AM217" s="27"/>
      <c r="AN217" s="27"/>
    </row>
    <row r="218" spans="2:40" ht="15.75" customHeight="1">
      <c r="B218" s="689"/>
      <c r="C218" s="690"/>
      <c r="D218" s="94" t="s">
        <v>69</v>
      </c>
      <c r="E218" s="94" t="s">
        <v>70</v>
      </c>
      <c r="F218" s="94" t="s">
        <v>69</v>
      </c>
      <c r="G218" s="94" t="s">
        <v>70</v>
      </c>
      <c r="H218" s="94" t="s">
        <v>69</v>
      </c>
      <c r="I218" s="94" t="s">
        <v>70</v>
      </c>
      <c r="J218" s="94" t="s">
        <v>69</v>
      </c>
      <c r="K218" s="94" t="s">
        <v>70</v>
      </c>
      <c r="L218" s="94" t="s">
        <v>69</v>
      </c>
      <c r="M218" s="95" t="s">
        <v>70</v>
      </c>
      <c r="N218" s="94" t="s">
        <v>69</v>
      </c>
      <c r="O218" s="94" t="s">
        <v>70</v>
      </c>
      <c r="AM218" s="27"/>
      <c r="AN218" s="27"/>
    </row>
    <row r="219" spans="2:40" ht="15.75" customHeight="1">
      <c r="B219" s="689"/>
      <c r="C219" s="96" t="s">
        <v>1</v>
      </c>
      <c r="D219" s="97">
        <f t="shared" ref="D219:D223" si="120">N204*$I$214+N204</f>
        <v>37066.919275191147</v>
      </c>
      <c r="E219" s="112"/>
      <c r="F219" s="97">
        <f t="shared" ref="F219:F223" si="121">D219*$I$214+D219</f>
        <v>37252.253871567103</v>
      </c>
      <c r="G219" s="112"/>
      <c r="H219" s="97">
        <f t="shared" ref="H219:H223" si="122">F219*$I$214+F219</f>
        <v>37438.515140924937</v>
      </c>
      <c r="I219" s="112"/>
      <c r="J219" s="97">
        <f t="shared" ref="J219:J223" si="123">H219*$I$214+H219</f>
        <v>37625.707716629564</v>
      </c>
      <c r="K219" s="112"/>
      <c r="L219" s="97">
        <f t="shared" ref="L219:L223" si="124">J219*$I$214+J219</f>
        <v>37813.836255212715</v>
      </c>
      <c r="M219" s="112"/>
      <c r="N219" s="97">
        <f t="shared" ref="N219:N223" si="125">L219*$I$214+L219</f>
        <v>38002.905436488778</v>
      </c>
      <c r="O219" s="112"/>
      <c r="AM219" s="27"/>
      <c r="AN219" s="27"/>
    </row>
    <row r="220" spans="2:40" ht="15.75" customHeight="1">
      <c r="B220" s="689"/>
      <c r="C220" s="99" t="s">
        <v>72</v>
      </c>
      <c r="D220" s="97">
        <f t="shared" si="120"/>
        <v>14826.767710076461</v>
      </c>
      <c r="E220" s="113"/>
      <c r="F220" s="97">
        <f t="shared" si="121"/>
        <v>14900.901548626844</v>
      </c>
      <c r="G220" s="113"/>
      <c r="H220" s="97">
        <f t="shared" si="122"/>
        <v>14975.406056369979</v>
      </c>
      <c r="I220" s="113"/>
      <c r="J220" s="97">
        <f t="shared" si="123"/>
        <v>15050.283086651829</v>
      </c>
      <c r="K220" s="113"/>
      <c r="L220" s="97">
        <f t="shared" si="124"/>
        <v>15125.534502085087</v>
      </c>
      <c r="M220" s="113"/>
      <c r="N220" s="97">
        <f t="shared" si="125"/>
        <v>15201.162174595513</v>
      </c>
      <c r="O220" s="113"/>
      <c r="AM220" s="27"/>
      <c r="AN220" s="27"/>
    </row>
    <row r="221" spans="2:40" ht="15.75" customHeight="1">
      <c r="B221" s="689"/>
      <c r="C221" s="99" t="s">
        <v>3</v>
      </c>
      <c r="D221" s="97">
        <f t="shared" si="120"/>
        <v>1630.9444481084115</v>
      </c>
      <c r="E221" s="113"/>
      <c r="F221" s="97">
        <f t="shared" si="121"/>
        <v>1639.0991703489535</v>
      </c>
      <c r="G221" s="113"/>
      <c r="H221" s="97">
        <f t="shared" si="122"/>
        <v>1647.2946662006982</v>
      </c>
      <c r="I221" s="113"/>
      <c r="J221" s="97">
        <f t="shared" si="123"/>
        <v>1655.5311395317017</v>
      </c>
      <c r="K221" s="113"/>
      <c r="L221" s="97">
        <f t="shared" si="124"/>
        <v>1663.8087952293602</v>
      </c>
      <c r="M221" s="113"/>
      <c r="N221" s="97">
        <f t="shared" si="125"/>
        <v>1672.1278392055069</v>
      </c>
      <c r="O221" s="113"/>
      <c r="AM221" s="27"/>
      <c r="AN221" s="27"/>
    </row>
    <row r="222" spans="2:40" ht="15.75" customHeight="1">
      <c r="B222" s="689"/>
      <c r="C222" s="99" t="s">
        <v>6</v>
      </c>
      <c r="D222" s="97">
        <f t="shared" si="120"/>
        <v>7413.3838550382306</v>
      </c>
      <c r="E222" s="113"/>
      <c r="F222" s="97">
        <f t="shared" si="121"/>
        <v>7450.4507743134218</v>
      </c>
      <c r="G222" s="113"/>
      <c r="H222" s="97">
        <f t="shared" si="122"/>
        <v>7487.7030281849893</v>
      </c>
      <c r="I222" s="113"/>
      <c r="J222" s="97">
        <f t="shared" si="123"/>
        <v>7525.1415433259144</v>
      </c>
      <c r="K222" s="113"/>
      <c r="L222" s="97">
        <f t="shared" si="124"/>
        <v>7562.7672510425436</v>
      </c>
      <c r="M222" s="113"/>
      <c r="N222" s="97">
        <f t="shared" si="125"/>
        <v>7600.5810872977563</v>
      </c>
      <c r="O222" s="113"/>
      <c r="AM222" s="27"/>
      <c r="AN222" s="27"/>
    </row>
    <row r="223" spans="2:40" ht="15.75" customHeight="1">
      <c r="B223" s="689"/>
      <c r="C223" s="99" t="s">
        <v>7</v>
      </c>
      <c r="D223" s="97">
        <f t="shared" si="120"/>
        <v>2224.0151565114688</v>
      </c>
      <c r="E223" s="114"/>
      <c r="F223" s="97">
        <f t="shared" si="121"/>
        <v>2235.1352322940261</v>
      </c>
      <c r="G223" s="114"/>
      <c r="H223" s="97">
        <f t="shared" si="122"/>
        <v>2246.3109084554962</v>
      </c>
      <c r="I223" s="114"/>
      <c r="J223" s="97">
        <f t="shared" si="123"/>
        <v>2257.5424629977738</v>
      </c>
      <c r="K223" s="114"/>
      <c r="L223" s="97">
        <f t="shared" si="124"/>
        <v>2268.8301753127625</v>
      </c>
      <c r="M223" s="114"/>
      <c r="N223" s="97">
        <f t="shared" si="125"/>
        <v>2280.1743261893262</v>
      </c>
      <c r="O223" s="114"/>
      <c r="AM223" s="27"/>
      <c r="AN223" s="27"/>
    </row>
    <row r="224" spans="2:40" ht="15.75" customHeight="1">
      <c r="B224" s="689"/>
      <c r="C224" s="104" t="s">
        <v>26</v>
      </c>
      <c r="D224" s="105">
        <f t="shared" ref="D224:O224" si="126">SUM(D219:D223)</f>
        <v>63162.030444925724</v>
      </c>
      <c r="E224" s="106">
        <f t="shared" si="126"/>
        <v>0</v>
      </c>
      <c r="F224" s="105">
        <f t="shared" si="126"/>
        <v>63477.840597150353</v>
      </c>
      <c r="G224" s="107">
        <f t="shared" si="126"/>
        <v>0</v>
      </c>
      <c r="H224" s="105">
        <f t="shared" si="126"/>
        <v>63795.229800136098</v>
      </c>
      <c r="I224" s="107">
        <f t="shared" si="126"/>
        <v>0</v>
      </c>
      <c r="J224" s="105">
        <f t="shared" si="126"/>
        <v>64114.205949136784</v>
      </c>
      <c r="K224" s="107">
        <f t="shared" si="126"/>
        <v>0</v>
      </c>
      <c r="L224" s="105">
        <f t="shared" si="126"/>
        <v>64434.776978882466</v>
      </c>
      <c r="M224" s="107">
        <f t="shared" si="126"/>
        <v>0</v>
      </c>
      <c r="N224" s="105">
        <f t="shared" si="126"/>
        <v>64756.950863776889</v>
      </c>
      <c r="O224" s="107">
        <f t="shared" si="126"/>
        <v>0</v>
      </c>
      <c r="AM224" s="27"/>
      <c r="AN224" s="27"/>
    </row>
    <row r="225" spans="2:40" ht="15.75" customHeight="1">
      <c r="B225" s="689"/>
      <c r="C225" s="109"/>
      <c r="D225" s="28"/>
      <c r="E225" s="28"/>
      <c r="F225" s="15"/>
      <c r="G225" s="15"/>
      <c r="H225" s="15"/>
      <c r="I225" s="2"/>
      <c r="J225" s="2"/>
      <c r="K225" s="2"/>
      <c r="L225" s="2"/>
      <c r="M225" s="2"/>
      <c r="N225" s="2"/>
      <c r="O225" s="110"/>
      <c r="AM225" s="27"/>
      <c r="AN225" s="27"/>
    </row>
    <row r="226" spans="2:40" ht="15.75" customHeight="1">
      <c r="B226" s="689"/>
      <c r="C226" s="691" t="s">
        <v>20</v>
      </c>
      <c r="D226" s="674" t="s">
        <v>14</v>
      </c>
      <c r="E226" s="676"/>
      <c r="F226" s="674" t="s">
        <v>15</v>
      </c>
      <c r="G226" s="676"/>
      <c r="H226" s="674" t="s">
        <v>16</v>
      </c>
      <c r="I226" s="675"/>
      <c r="J226" s="674" t="s">
        <v>17</v>
      </c>
      <c r="K226" s="675"/>
      <c r="L226" s="674" t="s">
        <v>18</v>
      </c>
      <c r="M226" s="675"/>
      <c r="N226" s="674" t="s">
        <v>19</v>
      </c>
      <c r="O226" s="675"/>
      <c r="AM226" s="27"/>
      <c r="AN226" s="27"/>
    </row>
    <row r="227" spans="2:40" ht="15.75" customHeight="1">
      <c r="B227" s="689"/>
      <c r="C227" s="690"/>
      <c r="D227" s="94" t="s">
        <v>69</v>
      </c>
      <c r="E227" s="94" t="s">
        <v>70</v>
      </c>
      <c r="F227" s="94" t="s">
        <v>69</v>
      </c>
      <c r="G227" s="94" t="s">
        <v>70</v>
      </c>
      <c r="H227" s="94" t="s">
        <v>69</v>
      </c>
      <c r="I227" s="94" t="s">
        <v>70</v>
      </c>
      <c r="J227" s="94" t="s">
        <v>69</v>
      </c>
      <c r="K227" s="94" t="s">
        <v>70</v>
      </c>
      <c r="L227" s="94" t="s">
        <v>69</v>
      </c>
      <c r="M227" s="94" t="s">
        <v>70</v>
      </c>
      <c r="N227" s="94" t="s">
        <v>69</v>
      </c>
      <c r="O227" s="94" t="s">
        <v>70</v>
      </c>
      <c r="AM227" s="27"/>
      <c r="AN227" s="27"/>
    </row>
    <row r="228" spans="2:40" ht="15.75" customHeight="1">
      <c r="B228" s="689"/>
      <c r="C228" s="96" t="s">
        <v>1</v>
      </c>
      <c r="D228" s="97">
        <f t="shared" ref="D228:D232" si="127">N219*$I$214+N219</f>
        <v>38192.919963671222</v>
      </c>
      <c r="E228" s="112"/>
      <c r="F228" s="97">
        <f t="shared" ref="F228:F232" si="128">D228*$I$214+D228</f>
        <v>38383.884563489577</v>
      </c>
      <c r="G228" s="112"/>
      <c r="H228" s="97">
        <f t="shared" ref="H228:H232" si="129">F228*$I$214+F228</f>
        <v>38575.803986307023</v>
      </c>
      <c r="I228" s="112"/>
      <c r="J228" s="97">
        <f t="shared" ref="J228:J232" si="130">H228*$I$214+H228</f>
        <v>38768.683006238556</v>
      </c>
      <c r="K228" s="112"/>
      <c r="L228" s="97">
        <f t="shared" ref="L228:L232" si="131">J228*$I$214+J228</f>
        <v>38962.526421269751</v>
      </c>
      <c r="M228" s="112"/>
      <c r="N228" s="97">
        <f t="shared" ref="N228:N232" si="132">L228*$I$214+L228</f>
        <v>39157.339053376098</v>
      </c>
      <c r="O228" s="112"/>
      <c r="AM228" s="27"/>
      <c r="AN228" s="27"/>
    </row>
    <row r="229" spans="2:40" ht="15.75" customHeight="1">
      <c r="B229" s="689"/>
      <c r="C229" s="99" t="s">
        <v>72</v>
      </c>
      <c r="D229" s="97">
        <f t="shared" si="127"/>
        <v>15277.16798546849</v>
      </c>
      <c r="E229" s="113"/>
      <c r="F229" s="97">
        <f t="shared" si="128"/>
        <v>15353.553825395833</v>
      </c>
      <c r="G229" s="113"/>
      <c r="H229" s="97">
        <f t="shared" si="129"/>
        <v>15430.321594522813</v>
      </c>
      <c r="I229" s="113"/>
      <c r="J229" s="97">
        <f t="shared" si="130"/>
        <v>15507.473202495426</v>
      </c>
      <c r="K229" s="113"/>
      <c r="L229" s="97">
        <f t="shared" si="131"/>
        <v>15585.010568507903</v>
      </c>
      <c r="M229" s="113"/>
      <c r="N229" s="97">
        <f t="shared" si="132"/>
        <v>15662.935621350443</v>
      </c>
      <c r="O229" s="113"/>
      <c r="AM229" s="27"/>
      <c r="AN229" s="27"/>
    </row>
    <row r="230" spans="2:40" ht="15.75" customHeight="1">
      <c r="B230" s="689"/>
      <c r="C230" s="99" t="s">
        <v>3</v>
      </c>
      <c r="D230" s="97">
        <f t="shared" si="127"/>
        <v>1680.4884784015344</v>
      </c>
      <c r="E230" s="113"/>
      <c r="F230" s="97">
        <f t="shared" si="128"/>
        <v>1688.8909207935421</v>
      </c>
      <c r="G230" s="113"/>
      <c r="H230" s="97">
        <f t="shared" si="129"/>
        <v>1697.3353753975098</v>
      </c>
      <c r="I230" s="113"/>
      <c r="J230" s="97">
        <f t="shared" si="130"/>
        <v>1705.8220522744973</v>
      </c>
      <c r="K230" s="113"/>
      <c r="L230" s="97">
        <f t="shared" si="131"/>
        <v>1714.3511625358699</v>
      </c>
      <c r="M230" s="113"/>
      <c r="N230" s="97">
        <f t="shared" si="132"/>
        <v>1722.9229183485493</v>
      </c>
      <c r="O230" s="113"/>
      <c r="AM230" s="27"/>
      <c r="AN230" s="27"/>
    </row>
    <row r="231" spans="2:40" ht="15.75" customHeight="1">
      <c r="B231" s="689"/>
      <c r="C231" s="99" t="s">
        <v>6</v>
      </c>
      <c r="D231" s="97">
        <f t="shared" si="127"/>
        <v>7638.5839927342449</v>
      </c>
      <c r="E231" s="113"/>
      <c r="F231" s="97">
        <f t="shared" si="128"/>
        <v>7676.7769126979165</v>
      </c>
      <c r="G231" s="113"/>
      <c r="H231" s="97">
        <f t="shared" si="129"/>
        <v>7715.1607972614065</v>
      </c>
      <c r="I231" s="113"/>
      <c r="J231" s="97">
        <f t="shared" si="130"/>
        <v>7753.7366012477132</v>
      </c>
      <c r="K231" s="113"/>
      <c r="L231" s="97">
        <f t="shared" si="131"/>
        <v>7792.5052842539517</v>
      </c>
      <c r="M231" s="113"/>
      <c r="N231" s="97">
        <f t="shared" si="132"/>
        <v>7831.4678106752217</v>
      </c>
      <c r="O231" s="113"/>
      <c r="AM231" s="27"/>
      <c r="AN231" s="27"/>
    </row>
    <row r="232" spans="2:40" ht="15.75" customHeight="1">
      <c r="B232" s="689"/>
      <c r="C232" s="99" t="s">
        <v>7</v>
      </c>
      <c r="D232" s="97">
        <f t="shared" si="127"/>
        <v>2291.5751978202729</v>
      </c>
      <c r="E232" s="114"/>
      <c r="F232" s="97">
        <f t="shared" si="128"/>
        <v>2303.0330738093744</v>
      </c>
      <c r="G232" s="114"/>
      <c r="H232" s="97">
        <f t="shared" si="129"/>
        <v>2314.5482391784212</v>
      </c>
      <c r="I232" s="114"/>
      <c r="J232" s="97">
        <f t="shared" si="130"/>
        <v>2326.1209803743131</v>
      </c>
      <c r="K232" s="114"/>
      <c r="L232" s="97">
        <f t="shared" si="131"/>
        <v>2337.7515852761849</v>
      </c>
      <c r="M232" s="114"/>
      <c r="N232" s="97">
        <f t="shared" si="132"/>
        <v>2349.4403432025656</v>
      </c>
      <c r="O232" s="114"/>
      <c r="AM232" s="27"/>
      <c r="AN232" s="27"/>
    </row>
    <row r="233" spans="2:40" ht="15.75" customHeight="1">
      <c r="B233" s="690"/>
      <c r="C233" s="104" t="s">
        <v>26</v>
      </c>
      <c r="D233" s="105">
        <f t="shared" ref="D233:O233" si="133">SUM(D228:D232)</f>
        <v>65080.735618095772</v>
      </c>
      <c r="E233" s="107">
        <f t="shared" si="133"/>
        <v>0</v>
      </c>
      <c r="F233" s="111">
        <f t="shared" si="133"/>
        <v>65406.139296186244</v>
      </c>
      <c r="G233" s="107">
        <f t="shared" si="133"/>
        <v>0</v>
      </c>
      <c r="H233" s="111">
        <f t="shared" si="133"/>
        <v>65733.169992667172</v>
      </c>
      <c r="I233" s="107">
        <f t="shared" si="133"/>
        <v>0</v>
      </c>
      <c r="J233" s="111">
        <f t="shared" si="133"/>
        <v>66061.835842630506</v>
      </c>
      <c r="K233" s="107">
        <f t="shared" si="133"/>
        <v>0</v>
      </c>
      <c r="L233" s="111">
        <f t="shared" si="133"/>
        <v>66392.145021843666</v>
      </c>
      <c r="M233" s="107">
        <f t="shared" si="133"/>
        <v>0</v>
      </c>
      <c r="N233" s="111">
        <f t="shared" si="133"/>
        <v>66724.10574695289</v>
      </c>
      <c r="O233" s="106">
        <f t="shared" si="133"/>
        <v>0</v>
      </c>
      <c r="AM233" s="27"/>
      <c r="AN233" s="27"/>
    </row>
    <row r="234" spans="2:40" ht="15.75" customHeight="1">
      <c r="C234" s="27"/>
      <c r="D234" s="28"/>
      <c r="E234" s="28"/>
      <c r="F234" s="15"/>
      <c r="G234" s="15"/>
      <c r="H234" s="15"/>
      <c r="AM234" s="27"/>
      <c r="AN234" s="27"/>
    </row>
    <row r="235" spans="2:40" ht="15.75" customHeight="1">
      <c r="B235" s="677"/>
      <c r="C235" s="678"/>
      <c r="D235" s="678"/>
      <c r="E235" s="678"/>
      <c r="F235" s="678"/>
      <c r="G235" s="678"/>
      <c r="H235" s="678"/>
      <c r="I235" s="678"/>
      <c r="J235" s="678"/>
      <c r="K235" s="678"/>
      <c r="L235" s="678"/>
      <c r="M235" s="678"/>
      <c r="N235" s="678"/>
      <c r="O235" s="679"/>
      <c r="AM235" s="27"/>
      <c r="AN235" s="27"/>
    </row>
    <row r="236" spans="2:40" ht="15.75" customHeight="1">
      <c r="B236" s="693"/>
      <c r="C236" s="681"/>
      <c r="D236" s="681"/>
      <c r="E236" s="694"/>
      <c r="F236" s="15"/>
      <c r="G236" s="15"/>
      <c r="H236" s="15"/>
      <c r="I236" s="2"/>
      <c r="J236" s="2"/>
      <c r="K236" s="680"/>
      <c r="L236" s="681"/>
      <c r="M236" s="681"/>
      <c r="N236" s="681"/>
      <c r="O236" s="682"/>
      <c r="AM236" s="27"/>
      <c r="AN236" s="27"/>
    </row>
    <row r="237" spans="2:40" ht="15.75" customHeight="1">
      <c r="B237" s="695"/>
      <c r="C237" s="673"/>
      <c r="D237" s="673"/>
      <c r="E237" s="696"/>
      <c r="F237" s="692" t="s">
        <v>67</v>
      </c>
      <c r="G237" s="673"/>
      <c r="H237" s="684"/>
      <c r="I237" s="87">
        <v>5.0000000000000001E-3</v>
      </c>
      <c r="J237" s="88"/>
      <c r="K237" s="683"/>
      <c r="L237" s="673"/>
      <c r="M237" s="673"/>
      <c r="N237" s="673"/>
      <c r="O237" s="684"/>
      <c r="AM237" s="27"/>
      <c r="AN237" s="27"/>
    </row>
    <row r="238" spans="2:40" ht="15.75" customHeight="1">
      <c r="B238" s="695"/>
      <c r="C238" s="673"/>
      <c r="D238" s="673"/>
      <c r="E238" s="696"/>
      <c r="F238" s="86"/>
      <c r="G238" s="86"/>
      <c r="H238" s="86"/>
      <c r="I238" s="89"/>
      <c r="J238" s="88"/>
      <c r="K238" s="683"/>
      <c r="L238" s="673"/>
      <c r="M238" s="673"/>
      <c r="N238" s="673"/>
      <c r="O238" s="684"/>
      <c r="AM238" s="27"/>
      <c r="AN238" s="27"/>
    </row>
    <row r="239" spans="2:40" ht="15.75" customHeight="1">
      <c r="B239" s="697"/>
      <c r="C239" s="686"/>
      <c r="D239" s="686"/>
      <c r="E239" s="698"/>
      <c r="F239" s="90"/>
      <c r="G239" s="90"/>
      <c r="H239" s="90"/>
      <c r="I239" s="91"/>
      <c r="J239" s="91"/>
      <c r="K239" s="685"/>
      <c r="L239" s="686"/>
      <c r="M239" s="686"/>
      <c r="N239" s="686"/>
      <c r="O239" s="687"/>
      <c r="AM239" s="27"/>
      <c r="AN239" s="27"/>
    </row>
    <row r="240" spans="2:40" ht="15.75" customHeight="1">
      <c r="B240" s="688" t="s">
        <v>78</v>
      </c>
      <c r="C240" s="691" t="s">
        <v>20</v>
      </c>
      <c r="D240" s="674" t="s">
        <v>8</v>
      </c>
      <c r="E240" s="675"/>
      <c r="F240" s="674" t="s">
        <v>9</v>
      </c>
      <c r="G240" s="675"/>
      <c r="H240" s="674" t="s">
        <v>10</v>
      </c>
      <c r="I240" s="675"/>
      <c r="J240" s="674" t="s">
        <v>11</v>
      </c>
      <c r="K240" s="675"/>
      <c r="L240" s="674" t="s">
        <v>12</v>
      </c>
      <c r="M240" s="676"/>
      <c r="N240" s="674" t="s">
        <v>13</v>
      </c>
      <c r="O240" s="675"/>
      <c r="AM240" s="27"/>
      <c r="AN240" s="27"/>
    </row>
    <row r="241" spans="2:40" ht="15.75" customHeight="1">
      <c r="B241" s="689"/>
      <c r="C241" s="690"/>
      <c r="D241" s="94" t="s">
        <v>69</v>
      </c>
      <c r="E241" s="94" t="s">
        <v>70</v>
      </c>
      <c r="F241" s="94" t="s">
        <v>69</v>
      </c>
      <c r="G241" s="94" t="s">
        <v>70</v>
      </c>
      <c r="H241" s="94" t="s">
        <v>69</v>
      </c>
      <c r="I241" s="94" t="s">
        <v>70</v>
      </c>
      <c r="J241" s="94" t="s">
        <v>69</v>
      </c>
      <c r="K241" s="94" t="s">
        <v>70</v>
      </c>
      <c r="L241" s="94" t="s">
        <v>69</v>
      </c>
      <c r="M241" s="95" t="s">
        <v>70</v>
      </c>
      <c r="N241" s="94" t="s">
        <v>69</v>
      </c>
      <c r="O241" s="94" t="s">
        <v>70</v>
      </c>
      <c r="AM241" s="27"/>
      <c r="AN241" s="27"/>
    </row>
    <row r="242" spans="2:40" ht="15.75" customHeight="1">
      <c r="B242" s="689"/>
      <c r="C242" s="96" t="s">
        <v>1</v>
      </c>
      <c r="D242" s="97">
        <f t="shared" ref="D242:D246" si="134">N228*$I$237+N228</f>
        <v>39353.125748642975</v>
      </c>
      <c r="E242" s="112"/>
      <c r="F242" s="97">
        <f t="shared" ref="F242:F246" si="135">D242*$I$237+D242</f>
        <v>39549.891377386193</v>
      </c>
      <c r="G242" s="112"/>
      <c r="H242" s="97">
        <f t="shared" ref="H242:H246" si="136">F242*$I$237+F242</f>
        <v>39747.640834273123</v>
      </c>
      <c r="I242" s="112"/>
      <c r="J242" s="97">
        <f t="shared" ref="J242:J246" si="137">H242*$I$237+H242</f>
        <v>39946.379038444487</v>
      </c>
      <c r="K242" s="112"/>
      <c r="L242" s="97">
        <f t="shared" ref="L242:L246" si="138">J242*$I$237+J242</f>
        <v>40146.110933636708</v>
      </c>
      <c r="M242" s="112"/>
      <c r="N242" s="97">
        <f t="shared" ref="N242:N246" si="139">L242*$I$237+L242</f>
        <v>40346.84148830489</v>
      </c>
      <c r="O242" s="112"/>
      <c r="AM242" s="27"/>
      <c r="AN242" s="27"/>
    </row>
    <row r="243" spans="2:40" ht="15.75" customHeight="1">
      <c r="B243" s="689"/>
      <c r="C243" s="99" t="s">
        <v>72</v>
      </c>
      <c r="D243" s="97">
        <f t="shared" si="134"/>
        <v>15741.250299457195</v>
      </c>
      <c r="E243" s="113"/>
      <c r="F243" s="97">
        <f t="shared" si="135"/>
        <v>15819.956550954481</v>
      </c>
      <c r="G243" s="113"/>
      <c r="H243" s="97">
        <f t="shared" si="136"/>
        <v>15899.056333709254</v>
      </c>
      <c r="I243" s="113"/>
      <c r="J243" s="97">
        <f t="shared" si="137"/>
        <v>15978.551615377799</v>
      </c>
      <c r="K243" s="113"/>
      <c r="L243" s="97">
        <f t="shared" si="138"/>
        <v>16058.444373454688</v>
      </c>
      <c r="M243" s="113"/>
      <c r="N243" s="97">
        <f t="shared" si="139"/>
        <v>16138.736595321961</v>
      </c>
      <c r="O243" s="113"/>
      <c r="AM243" s="27"/>
      <c r="AN243" s="27"/>
    </row>
    <row r="244" spans="2:40" ht="15.75" customHeight="1">
      <c r="B244" s="689"/>
      <c r="C244" s="99" t="s">
        <v>3</v>
      </c>
      <c r="D244" s="97">
        <f t="shared" si="134"/>
        <v>1731.5375329402921</v>
      </c>
      <c r="E244" s="113"/>
      <c r="F244" s="97">
        <f t="shared" si="135"/>
        <v>1740.1952206049934</v>
      </c>
      <c r="G244" s="113"/>
      <c r="H244" s="97">
        <f t="shared" si="136"/>
        <v>1748.8961967080184</v>
      </c>
      <c r="I244" s="113"/>
      <c r="J244" s="97">
        <f t="shared" si="137"/>
        <v>1757.6406776915585</v>
      </c>
      <c r="K244" s="113"/>
      <c r="L244" s="97">
        <f t="shared" si="138"/>
        <v>1766.4288810800163</v>
      </c>
      <c r="M244" s="113"/>
      <c r="N244" s="97">
        <f t="shared" si="139"/>
        <v>1775.2610254854164</v>
      </c>
      <c r="O244" s="113"/>
      <c r="AM244" s="27"/>
      <c r="AN244" s="27"/>
    </row>
    <row r="245" spans="2:40" ht="15.75" customHeight="1">
      <c r="B245" s="689"/>
      <c r="C245" s="99" t="s">
        <v>6</v>
      </c>
      <c r="D245" s="97">
        <f t="shared" si="134"/>
        <v>7870.6251497285975</v>
      </c>
      <c r="E245" s="113"/>
      <c r="F245" s="97">
        <f t="shared" si="135"/>
        <v>7909.9782754772405</v>
      </c>
      <c r="G245" s="113"/>
      <c r="H245" s="97">
        <f t="shared" si="136"/>
        <v>7949.5281668546268</v>
      </c>
      <c r="I245" s="113"/>
      <c r="J245" s="97">
        <f t="shared" si="137"/>
        <v>7989.2758076888995</v>
      </c>
      <c r="K245" s="113"/>
      <c r="L245" s="97">
        <f t="shared" si="138"/>
        <v>8029.2221867273438</v>
      </c>
      <c r="M245" s="113"/>
      <c r="N245" s="97">
        <f t="shared" si="139"/>
        <v>8069.3682976609807</v>
      </c>
      <c r="O245" s="113"/>
      <c r="AM245" s="27"/>
      <c r="AN245" s="27"/>
    </row>
    <row r="246" spans="2:40" ht="15.75" customHeight="1">
      <c r="B246" s="689"/>
      <c r="C246" s="99" t="s">
        <v>7</v>
      </c>
      <c r="D246" s="97">
        <f t="shared" si="134"/>
        <v>2361.1875449185786</v>
      </c>
      <c r="E246" s="114"/>
      <c r="F246" s="97">
        <f t="shared" si="135"/>
        <v>2372.9934826431713</v>
      </c>
      <c r="G246" s="114"/>
      <c r="H246" s="97">
        <f t="shared" si="136"/>
        <v>2384.858450056387</v>
      </c>
      <c r="I246" s="114"/>
      <c r="J246" s="97">
        <f t="shared" si="137"/>
        <v>2396.7827423066688</v>
      </c>
      <c r="K246" s="114"/>
      <c r="L246" s="97">
        <f t="shared" si="138"/>
        <v>2408.766656018202</v>
      </c>
      <c r="M246" s="114"/>
      <c r="N246" s="97">
        <f t="shared" si="139"/>
        <v>2420.8104892982929</v>
      </c>
      <c r="O246" s="114"/>
      <c r="AM246" s="27"/>
      <c r="AN246" s="27"/>
    </row>
    <row r="247" spans="2:40" ht="15.75" customHeight="1">
      <c r="B247" s="689"/>
      <c r="C247" s="104" t="s">
        <v>26</v>
      </c>
      <c r="D247" s="105">
        <f t="shared" ref="D247:O247" si="140">SUM(D242:D246)</f>
        <v>67057.72627568763</v>
      </c>
      <c r="E247" s="106">
        <f t="shared" si="140"/>
        <v>0</v>
      </c>
      <c r="F247" s="105">
        <f t="shared" si="140"/>
        <v>67393.014907066085</v>
      </c>
      <c r="G247" s="107">
        <f t="shared" si="140"/>
        <v>0</v>
      </c>
      <c r="H247" s="105">
        <f t="shared" si="140"/>
        <v>67729.979981601413</v>
      </c>
      <c r="I247" s="107">
        <f t="shared" si="140"/>
        <v>0</v>
      </c>
      <c r="J247" s="105">
        <f t="shared" si="140"/>
        <v>68068.629881509405</v>
      </c>
      <c r="K247" s="107">
        <f t="shared" si="140"/>
        <v>0</v>
      </c>
      <c r="L247" s="105">
        <f t="shared" si="140"/>
        <v>68408.973030916954</v>
      </c>
      <c r="M247" s="107">
        <f t="shared" si="140"/>
        <v>0</v>
      </c>
      <c r="N247" s="105">
        <f t="shared" si="140"/>
        <v>68751.017896071542</v>
      </c>
      <c r="O247" s="107">
        <f t="shared" si="140"/>
        <v>0</v>
      </c>
      <c r="AM247" s="27"/>
      <c r="AN247" s="27"/>
    </row>
    <row r="248" spans="2:40" ht="15.75" customHeight="1">
      <c r="B248" s="689"/>
      <c r="C248" s="109"/>
      <c r="D248" s="28"/>
      <c r="E248" s="28"/>
      <c r="F248" s="15"/>
      <c r="G248" s="15"/>
      <c r="H248" s="15"/>
      <c r="I248" s="2"/>
      <c r="J248" s="2"/>
      <c r="K248" s="2"/>
      <c r="L248" s="2"/>
      <c r="M248" s="2"/>
      <c r="N248" s="2"/>
      <c r="O248" s="110"/>
      <c r="AM248" s="27"/>
      <c r="AN248" s="27"/>
    </row>
    <row r="249" spans="2:40" ht="15.75" customHeight="1">
      <c r="B249" s="689"/>
      <c r="C249" s="691" t="s">
        <v>20</v>
      </c>
      <c r="D249" s="674" t="s">
        <v>14</v>
      </c>
      <c r="E249" s="676"/>
      <c r="F249" s="674" t="s">
        <v>15</v>
      </c>
      <c r="G249" s="676"/>
      <c r="H249" s="674" t="s">
        <v>16</v>
      </c>
      <c r="I249" s="675"/>
      <c r="J249" s="674" t="s">
        <v>17</v>
      </c>
      <c r="K249" s="675"/>
      <c r="L249" s="674" t="s">
        <v>18</v>
      </c>
      <c r="M249" s="675"/>
      <c r="N249" s="674" t="s">
        <v>19</v>
      </c>
      <c r="O249" s="675"/>
      <c r="AM249" s="27"/>
      <c r="AN249" s="27"/>
    </row>
    <row r="250" spans="2:40" ht="15.75" customHeight="1">
      <c r="B250" s="689"/>
      <c r="C250" s="690"/>
      <c r="D250" s="94" t="s">
        <v>69</v>
      </c>
      <c r="E250" s="94" t="s">
        <v>70</v>
      </c>
      <c r="F250" s="94" t="s">
        <v>69</v>
      </c>
      <c r="G250" s="94" t="s">
        <v>70</v>
      </c>
      <c r="H250" s="94" t="s">
        <v>69</v>
      </c>
      <c r="I250" s="94" t="s">
        <v>70</v>
      </c>
      <c r="J250" s="94" t="s">
        <v>69</v>
      </c>
      <c r="K250" s="94" t="s">
        <v>70</v>
      </c>
      <c r="L250" s="94" t="s">
        <v>69</v>
      </c>
      <c r="M250" s="94" t="s">
        <v>70</v>
      </c>
      <c r="N250" s="94" t="s">
        <v>69</v>
      </c>
      <c r="O250" s="94" t="s">
        <v>70</v>
      </c>
      <c r="AM250" s="27"/>
      <c r="AN250" s="27"/>
    </row>
    <row r="251" spans="2:40" ht="15.75" customHeight="1">
      <c r="B251" s="689"/>
      <c r="C251" s="96" t="s">
        <v>1</v>
      </c>
      <c r="D251" s="97">
        <f t="shared" ref="D251:D255" si="141">N242*$I$237+N242</f>
        <v>40548.575695746411</v>
      </c>
      <c r="E251" s="112"/>
      <c r="F251" s="97">
        <f t="shared" ref="F251:F255" si="142">D251*$I$237+D251</f>
        <v>40751.318574225144</v>
      </c>
      <c r="G251" s="112"/>
      <c r="H251" s="97">
        <f t="shared" ref="H251:H255" si="143">F251*$I$237+F251</f>
        <v>40955.075167096271</v>
      </c>
      <c r="I251" s="112"/>
      <c r="J251" s="97">
        <f t="shared" ref="J251:J255" si="144">H251*$I$237+H251</f>
        <v>41159.850542931752</v>
      </c>
      <c r="K251" s="112"/>
      <c r="L251" s="97">
        <f t="shared" ref="L251:L255" si="145">J251*$I$237+J251</f>
        <v>41365.649795646408</v>
      </c>
      <c r="M251" s="112"/>
      <c r="N251" s="97">
        <f t="shared" ref="N251:N255" si="146">L251*$I$237+L251</f>
        <v>41572.478044624637</v>
      </c>
      <c r="O251" s="112"/>
      <c r="AM251" s="27"/>
      <c r="AN251" s="27"/>
    </row>
    <row r="252" spans="2:40" ht="15.75" customHeight="1">
      <c r="B252" s="689"/>
      <c r="C252" s="99" t="s">
        <v>72</v>
      </c>
      <c r="D252" s="97">
        <f t="shared" si="141"/>
        <v>16219.430278298571</v>
      </c>
      <c r="E252" s="113"/>
      <c r="F252" s="97">
        <f t="shared" si="142"/>
        <v>16300.527429690064</v>
      </c>
      <c r="G252" s="113"/>
      <c r="H252" s="97">
        <f t="shared" si="143"/>
        <v>16382.030066838515</v>
      </c>
      <c r="I252" s="113"/>
      <c r="J252" s="97">
        <f t="shared" si="144"/>
        <v>16463.940217172709</v>
      </c>
      <c r="K252" s="113"/>
      <c r="L252" s="97">
        <f t="shared" si="145"/>
        <v>16546.259918258573</v>
      </c>
      <c r="M252" s="113"/>
      <c r="N252" s="97">
        <f t="shared" si="146"/>
        <v>16628.991217849867</v>
      </c>
      <c r="O252" s="113"/>
      <c r="AM252" s="27"/>
      <c r="AN252" s="27"/>
    </row>
    <row r="253" spans="2:40" ht="15.75" customHeight="1">
      <c r="B253" s="689"/>
      <c r="C253" s="99" t="s">
        <v>3</v>
      </c>
      <c r="D253" s="97">
        <f t="shared" si="141"/>
        <v>1784.1373306128435</v>
      </c>
      <c r="E253" s="113"/>
      <c r="F253" s="97">
        <f t="shared" si="142"/>
        <v>1793.0580172659077</v>
      </c>
      <c r="G253" s="113"/>
      <c r="H253" s="97">
        <f t="shared" si="143"/>
        <v>1802.0233073522372</v>
      </c>
      <c r="I253" s="113"/>
      <c r="J253" s="97">
        <f t="shared" si="144"/>
        <v>1811.0334238889984</v>
      </c>
      <c r="K253" s="113"/>
      <c r="L253" s="97">
        <f t="shared" si="145"/>
        <v>1820.0885910084435</v>
      </c>
      <c r="M253" s="113"/>
      <c r="N253" s="97">
        <f t="shared" si="146"/>
        <v>1829.1890339634856</v>
      </c>
      <c r="O253" s="113"/>
      <c r="AM253" s="27"/>
      <c r="AN253" s="27"/>
    </row>
    <row r="254" spans="2:40" ht="15.75" customHeight="1">
      <c r="B254" s="689"/>
      <c r="C254" s="99" t="s">
        <v>6</v>
      </c>
      <c r="D254" s="97">
        <f t="shared" si="141"/>
        <v>8109.7151391492853</v>
      </c>
      <c r="E254" s="113"/>
      <c r="F254" s="97">
        <f t="shared" si="142"/>
        <v>8150.2637148450322</v>
      </c>
      <c r="G254" s="113"/>
      <c r="H254" s="97">
        <f t="shared" si="143"/>
        <v>8191.0150334192576</v>
      </c>
      <c r="I254" s="113"/>
      <c r="J254" s="97">
        <f t="shared" si="144"/>
        <v>8231.9701085863544</v>
      </c>
      <c r="K254" s="113"/>
      <c r="L254" s="97">
        <f t="shared" si="145"/>
        <v>8273.1299591292864</v>
      </c>
      <c r="M254" s="113"/>
      <c r="N254" s="97">
        <f t="shared" si="146"/>
        <v>8314.4956089249335</v>
      </c>
      <c r="O254" s="113"/>
      <c r="AM254" s="27"/>
      <c r="AN254" s="27"/>
    </row>
    <row r="255" spans="2:40" ht="15.75" customHeight="1">
      <c r="B255" s="689"/>
      <c r="C255" s="99" t="s">
        <v>7</v>
      </c>
      <c r="D255" s="97">
        <f t="shared" si="141"/>
        <v>2432.9145417447844</v>
      </c>
      <c r="E255" s="114"/>
      <c r="F255" s="97">
        <f t="shared" si="142"/>
        <v>2445.0791144535083</v>
      </c>
      <c r="G255" s="114"/>
      <c r="H255" s="97">
        <f t="shared" si="143"/>
        <v>2457.3045100257759</v>
      </c>
      <c r="I255" s="114"/>
      <c r="J255" s="97">
        <f t="shared" si="144"/>
        <v>2469.5910325759046</v>
      </c>
      <c r="K255" s="114"/>
      <c r="L255" s="97">
        <f t="shared" si="145"/>
        <v>2481.9389877387839</v>
      </c>
      <c r="M255" s="114"/>
      <c r="N255" s="97">
        <f t="shared" si="146"/>
        <v>2494.3486826774779</v>
      </c>
      <c r="O255" s="114"/>
      <c r="AM255" s="27"/>
      <c r="AN255" s="27"/>
    </row>
    <row r="256" spans="2:40" ht="15.75" customHeight="1">
      <c r="B256" s="690"/>
      <c r="C256" s="104" t="s">
        <v>26</v>
      </c>
      <c r="D256" s="105">
        <f t="shared" ref="D256:O256" si="147">SUM(D251:D255)</f>
        <v>69094.772985551899</v>
      </c>
      <c r="E256" s="107">
        <f t="shared" si="147"/>
        <v>0</v>
      </c>
      <c r="F256" s="111">
        <f t="shared" si="147"/>
        <v>69440.246850479656</v>
      </c>
      <c r="G256" s="107">
        <f t="shared" si="147"/>
        <v>0</v>
      </c>
      <c r="H256" s="111">
        <f t="shared" si="147"/>
        <v>69787.448084732052</v>
      </c>
      <c r="I256" s="107">
        <f t="shared" si="147"/>
        <v>0</v>
      </c>
      <c r="J256" s="111">
        <f t="shared" si="147"/>
        <v>70136.385325155716</v>
      </c>
      <c r="K256" s="107">
        <f t="shared" si="147"/>
        <v>0</v>
      </c>
      <c r="L256" s="111">
        <f t="shared" si="147"/>
        <v>70487.067251781511</v>
      </c>
      <c r="M256" s="107">
        <f t="shared" si="147"/>
        <v>0</v>
      </c>
      <c r="N256" s="111">
        <f t="shared" si="147"/>
        <v>70839.502588040399</v>
      </c>
      <c r="O256" s="106">
        <f t="shared" si="147"/>
        <v>0</v>
      </c>
      <c r="AM256" s="27"/>
      <c r="AN256" s="27"/>
    </row>
    <row r="257" spans="2:40" ht="15.75" customHeight="1">
      <c r="C257" s="27"/>
      <c r="D257" s="28"/>
      <c r="E257" s="28"/>
      <c r="F257" s="15"/>
      <c r="G257" s="15"/>
      <c r="H257" s="15"/>
      <c r="AM257" s="27"/>
      <c r="AN257" s="27"/>
    </row>
    <row r="258" spans="2:40" ht="15.75" customHeight="1">
      <c r="B258" s="677"/>
      <c r="C258" s="678"/>
      <c r="D258" s="678"/>
      <c r="E258" s="678"/>
      <c r="F258" s="678"/>
      <c r="G258" s="678"/>
      <c r="H258" s="678"/>
      <c r="I258" s="678"/>
      <c r="J258" s="678"/>
      <c r="K258" s="678"/>
      <c r="L258" s="678"/>
      <c r="M258" s="678"/>
      <c r="N258" s="678"/>
      <c r="O258" s="679"/>
      <c r="AM258" s="27"/>
      <c r="AN258" s="27"/>
    </row>
    <row r="259" spans="2:40" ht="15.75" customHeight="1">
      <c r="B259" s="693"/>
      <c r="C259" s="681"/>
      <c r="D259" s="681"/>
      <c r="E259" s="694"/>
      <c r="F259" s="15"/>
      <c r="G259" s="15"/>
      <c r="H259" s="15"/>
      <c r="I259" s="2"/>
      <c r="J259" s="2"/>
      <c r="K259" s="680"/>
      <c r="L259" s="681"/>
      <c r="M259" s="681"/>
      <c r="N259" s="681"/>
      <c r="O259" s="682"/>
      <c r="AM259" s="27"/>
      <c r="AN259" s="27"/>
    </row>
    <row r="260" spans="2:40" ht="15.75" customHeight="1">
      <c r="B260" s="695"/>
      <c r="C260" s="673"/>
      <c r="D260" s="673"/>
      <c r="E260" s="696"/>
      <c r="F260" s="692" t="s">
        <v>67</v>
      </c>
      <c r="G260" s="673"/>
      <c r="H260" s="684"/>
      <c r="I260" s="87">
        <v>5.0000000000000001E-3</v>
      </c>
      <c r="J260" s="88"/>
      <c r="K260" s="683"/>
      <c r="L260" s="673"/>
      <c r="M260" s="673"/>
      <c r="N260" s="673"/>
      <c r="O260" s="684"/>
      <c r="AM260" s="27"/>
      <c r="AN260" s="27"/>
    </row>
    <row r="261" spans="2:40" ht="15.75" customHeight="1">
      <c r="B261" s="695"/>
      <c r="C261" s="673"/>
      <c r="D261" s="673"/>
      <c r="E261" s="696"/>
      <c r="F261" s="86"/>
      <c r="G261" s="86"/>
      <c r="H261" s="86"/>
      <c r="I261" s="89"/>
      <c r="J261" s="88"/>
      <c r="K261" s="683"/>
      <c r="L261" s="673"/>
      <c r="M261" s="673"/>
      <c r="N261" s="673"/>
      <c r="O261" s="684"/>
      <c r="AM261" s="27"/>
      <c r="AN261" s="27"/>
    </row>
    <row r="262" spans="2:40" ht="15.75" customHeight="1">
      <c r="B262" s="697"/>
      <c r="C262" s="686"/>
      <c r="D262" s="686"/>
      <c r="E262" s="698"/>
      <c r="F262" s="90"/>
      <c r="G262" s="90"/>
      <c r="H262" s="90"/>
      <c r="I262" s="91"/>
      <c r="J262" s="91"/>
      <c r="K262" s="685"/>
      <c r="L262" s="686"/>
      <c r="M262" s="686"/>
      <c r="N262" s="686"/>
      <c r="O262" s="687"/>
      <c r="AM262" s="27"/>
      <c r="AN262" s="27"/>
    </row>
    <row r="263" spans="2:40" ht="15.75" customHeight="1">
      <c r="B263" s="688" t="s">
        <v>79</v>
      </c>
      <c r="C263" s="691" t="s">
        <v>20</v>
      </c>
      <c r="D263" s="674" t="s">
        <v>8</v>
      </c>
      <c r="E263" s="675"/>
      <c r="F263" s="674" t="s">
        <v>9</v>
      </c>
      <c r="G263" s="675"/>
      <c r="H263" s="674" t="s">
        <v>10</v>
      </c>
      <c r="I263" s="675"/>
      <c r="J263" s="674" t="s">
        <v>11</v>
      </c>
      <c r="K263" s="675"/>
      <c r="L263" s="674" t="s">
        <v>12</v>
      </c>
      <c r="M263" s="676"/>
      <c r="N263" s="674" t="s">
        <v>13</v>
      </c>
      <c r="O263" s="675"/>
      <c r="AM263" s="27"/>
      <c r="AN263" s="27"/>
    </row>
    <row r="264" spans="2:40" ht="15.75" customHeight="1">
      <c r="B264" s="689"/>
      <c r="C264" s="690"/>
      <c r="D264" s="94" t="s">
        <v>69</v>
      </c>
      <c r="E264" s="94" t="s">
        <v>70</v>
      </c>
      <c r="F264" s="94" t="s">
        <v>69</v>
      </c>
      <c r="G264" s="94" t="s">
        <v>70</v>
      </c>
      <c r="H264" s="94" t="s">
        <v>69</v>
      </c>
      <c r="I264" s="94" t="s">
        <v>70</v>
      </c>
      <c r="J264" s="94" t="s">
        <v>69</v>
      </c>
      <c r="K264" s="94" t="s">
        <v>70</v>
      </c>
      <c r="L264" s="94" t="s">
        <v>69</v>
      </c>
      <c r="M264" s="95" t="s">
        <v>70</v>
      </c>
      <c r="N264" s="94" t="s">
        <v>69</v>
      </c>
      <c r="O264" s="94" t="s">
        <v>70</v>
      </c>
      <c r="AM264" s="27"/>
      <c r="AN264" s="27"/>
    </row>
    <row r="265" spans="2:40" ht="15.75" customHeight="1">
      <c r="B265" s="689"/>
      <c r="C265" s="96" t="s">
        <v>1</v>
      </c>
      <c r="D265" s="97">
        <f t="shared" ref="D265:D269" si="148">N251*$I$260+N251</f>
        <v>41780.340434847763</v>
      </c>
      <c r="E265" s="112"/>
      <c r="F265" s="97">
        <f t="shared" ref="F265:F269" si="149">D265*$I$260+D265</f>
        <v>41989.242137022004</v>
      </c>
      <c r="G265" s="112"/>
      <c r="H265" s="97">
        <f t="shared" ref="H265:H269" si="150">F265*$I$260+F265</f>
        <v>42199.188347707117</v>
      </c>
      <c r="I265" s="112"/>
      <c r="J265" s="97">
        <f t="shared" ref="J265:J269" si="151">H265*$I$260+H265</f>
        <v>42410.184289445649</v>
      </c>
      <c r="K265" s="112"/>
      <c r="L265" s="97">
        <f t="shared" ref="L265:L269" si="152">J265*$I$260+J265</f>
        <v>42622.235210892875</v>
      </c>
      <c r="M265" s="112"/>
      <c r="N265" s="97">
        <f t="shared" ref="N265:N269" si="153">L265*$I$260+L265</f>
        <v>42835.346386947342</v>
      </c>
      <c r="O265" s="112"/>
      <c r="AM265" s="27"/>
      <c r="AN265" s="27"/>
    </row>
    <row r="266" spans="2:40" ht="15.75" customHeight="1">
      <c r="B266" s="689"/>
      <c r="C266" s="99" t="s">
        <v>72</v>
      </c>
      <c r="D266" s="97">
        <f t="shared" si="148"/>
        <v>16712.136173939118</v>
      </c>
      <c r="E266" s="113"/>
      <c r="F266" s="97">
        <f t="shared" si="149"/>
        <v>16795.696854808812</v>
      </c>
      <c r="G266" s="113"/>
      <c r="H266" s="97">
        <f t="shared" si="150"/>
        <v>16879.675339082856</v>
      </c>
      <c r="I266" s="113"/>
      <c r="J266" s="97">
        <f t="shared" si="151"/>
        <v>16964.073715778271</v>
      </c>
      <c r="K266" s="113"/>
      <c r="L266" s="97">
        <f t="shared" si="152"/>
        <v>17048.894084357162</v>
      </c>
      <c r="M266" s="113"/>
      <c r="N266" s="97">
        <f t="shared" si="153"/>
        <v>17134.138554778947</v>
      </c>
      <c r="O266" s="113"/>
      <c r="AM266" s="27"/>
      <c r="AN266" s="27"/>
    </row>
    <row r="267" spans="2:40" ht="15.75" customHeight="1">
      <c r="B267" s="689"/>
      <c r="C267" s="99" t="s">
        <v>3</v>
      </c>
      <c r="D267" s="97">
        <f t="shared" si="148"/>
        <v>1838.334979133303</v>
      </c>
      <c r="E267" s="113"/>
      <c r="F267" s="97">
        <f t="shared" si="149"/>
        <v>1847.5266540289695</v>
      </c>
      <c r="G267" s="113"/>
      <c r="H267" s="97">
        <f t="shared" si="150"/>
        <v>1856.7642872991144</v>
      </c>
      <c r="I267" s="113"/>
      <c r="J267" s="97">
        <f t="shared" si="151"/>
        <v>1866.04810873561</v>
      </c>
      <c r="K267" s="113"/>
      <c r="L267" s="97">
        <f t="shared" si="152"/>
        <v>1875.3783492792879</v>
      </c>
      <c r="M267" s="113"/>
      <c r="N267" s="97">
        <f t="shared" si="153"/>
        <v>1884.7552410256844</v>
      </c>
      <c r="O267" s="113"/>
      <c r="AM267" s="27"/>
      <c r="AN267" s="27"/>
    </row>
    <row r="268" spans="2:40" ht="15.75" customHeight="1">
      <c r="B268" s="689"/>
      <c r="C268" s="99" t="s">
        <v>6</v>
      </c>
      <c r="D268" s="97">
        <f t="shared" si="148"/>
        <v>8356.0680869695589</v>
      </c>
      <c r="E268" s="113"/>
      <c r="F268" s="97">
        <f t="shared" si="149"/>
        <v>8397.8484274044058</v>
      </c>
      <c r="G268" s="113"/>
      <c r="H268" s="97">
        <f t="shared" si="150"/>
        <v>8439.8376695414281</v>
      </c>
      <c r="I268" s="113"/>
      <c r="J268" s="97">
        <f t="shared" si="151"/>
        <v>8482.0368578891357</v>
      </c>
      <c r="K268" s="113"/>
      <c r="L268" s="97">
        <f t="shared" si="152"/>
        <v>8524.4470421785809</v>
      </c>
      <c r="M268" s="113"/>
      <c r="N268" s="97">
        <f t="shared" si="153"/>
        <v>8567.0692773894734</v>
      </c>
      <c r="O268" s="113"/>
      <c r="AM268" s="27"/>
      <c r="AN268" s="27"/>
    </row>
    <row r="269" spans="2:40" ht="15.75" customHeight="1">
      <c r="B269" s="689"/>
      <c r="C269" s="99" t="s">
        <v>7</v>
      </c>
      <c r="D269" s="97">
        <f t="shared" si="148"/>
        <v>2506.8204260908651</v>
      </c>
      <c r="E269" s="114"/>
      <c r="F269" s="97">
        <f t="shared" si="149"/>
        <v>2519.3545282213195</v>
      </c>
      <c r="G269" s="114"/>
      <c r="H269" s="97">
        <f t="shared" si="150"/>
        <v>2531.9513008624263</v>
      </c>
      <c r="I269" s="114"/>
      <c r="J269" s="97">
        <f t="shared" si="151"/>
        <v>2544.6110573667384</v>
      </c>
      <c r="K269" s="114"/>
      <c r="L269" s="97">
        <f t="shared" si="152"/>
        <v>2557.334112653572</v>
      </c>
      <c r="M269" s="114"/>
      <c r="N269" s="97">
        <f t="shared" si="153"/>
        <v>2570.1207832168398</v>
      </c>
      <c r="O269" s="114"/>
      <c r="AM269" s="27"/>
      <c r="AN269" s="27"/>
    </row>
    <row r="270" spans="2:40" ht="15.75" customHeight="1">
      <c r="B270" s="689"/>
      <c r="C270" s="104" t="s">
        <v>26</v>
      </c>
      <c r="D270" s="105">
        <f t="shared" ref="D270:O270" si="154">SUM(D265:D269)</f>
        <v>71193.700100980612</v>
      </c>
      <c r="E270" s="106">
        <f t="shared" si="154"/>
        <v>0</v>
      </c>
      <c r="F270" s="105">
        <f t="shared" si="154"/>
        <v>71549.668601485508</v>
      </c>
      <c r="G270" s="107">
        <f t="shared" si="154"/>
        <v>0</v>
      </c>
      <c r="H270" s="105">
        <f t="shared" si="154"/>
        <v>71907.416944492943</v>
      </c>
      <c r="I270" s="107">
        <f t="shared" si="154"/>
        <v>0</v>
      </c>
      <c r="J270" s="105">
        <f t="shared" si="154"/>
        <v>72266.954029215412</v>
      </c>
      <c r="K270" s="107">
        <f t="shared" si="154"/>
        <v>0</v>
      </c>
      <c r="L270" s="105">
        <f t="shared" si="154"/>
        <v>72628.288799361471</v>
      </c>
      <c r="M270" s="107">
        <f t="shared" si="154"/>
        <v>0</v>
      </c>
      <c r="N270" s="105">
        <f t="shared" si="154"/>
        <v>72991.430243358293</v>
      </c>
      <c r="O270" s="107">
        <f t="shared" si="154"/>
        <v>0</v>
      </c>
      <c r="AM270" s="27"/>
      <c r="AN270" s="27"/>
    </row>
    <row r="271" spans="2:40" ht="15.75" customHeight="1">
      <c r="B271" s="689"/>
      <c r="C271" s="109"/>
      <c r="D271" s="28"/>
      <c r="E271" s="28"/>
      <c r="F271" s="15"/>
      <c r="G271" s="15"/>
      <c r="H271" s="15"/>
      <c r="I271" s="2"/>
      <c r="J271" s="2"/>
      <c r="K271" s="2"/>
      <c r="L271" s="2"/>
      <c r="M271" s="2"/>
      <c r="N271" s="2"/>
      <c r="O271" s="110"/>
      <c r="AM271" s="27"/>
      <c r="AN271" s="27"/>
    </row>
    <row r="272" spans="2:40" ht="15.75" customHeight="1">
      <c r="B272" s="689"/>
      <c r="C272" s="691" t="s">
        <v>20</v>
      </c>
      <c r="D272" s="674" t="s">
        <v>14</v>
      </c>
      <c r="E272" s="676"/>
      <c r="F272" s="674" t="s">
        <v>15</v>
      </c>
      <c r="G272" s="676"/>
      <c r="H272" s="674" t="s">
        <v>16</v>
      </c>
      <c r="I272" s="675"/>
      <c r="J272" s="674" t="s">
        <v>17</v>
      </c>
      <c r="K272" s="675"/>
      <c r="L272" s="674" t="s">
        <v>18</v>
      </c>
      <c r="M272" s="675"/>
      <c r="N272" s="674" t="s">
        <v>19</v>
      </c>
      <c r="O272" s="675"/>
      <c r="AM272" s="27"/>
      <c r="AN272" s="27"/>
    </row>
    <row r="273" spans="2:40" ht="15.75" customHeight="1">
      <c r="B273" s="689"/>
      <c r="C273" s="690"/>
      <c r="D273" s="94" t="s">
        <v>69</v>
      </c>
      <c r="E273" s="94" t="s">
        <v>70</v>
      </c>
      <c r="F273" s="94" t="s">
        <v>69</v>
      </c>
      <c r="G273" s="94" t="s">
        <v>70</v>
      </c>
      <c r="H273" s="94" t="s">
        <v>69</v>
      </c>
      <c r="I273" s="94" t="s">
        <v>70</v>
      </c>
      <c r="J273" s="94" t="s">
        <v>69</v>
      </c>
      <c r="K273" s="94" t="s">
        <v>70</v>
      </c>
      <c r="L273" s="94" t="s">
        <v>69</v>
      </c>
      <c r="M273" s="94" t="s">
        <v>70</v>
      </c>
      <c r="N273" s="94" t="s">
        <v>69</v>
      </c>
      <c r="O273" s="94" t="s">
        <v>70</v>
      </c>
      <c r="AM273" s="27"/>
      <c r="AN273" s="27"/>
    </row>
    <row r="274" spans="2:40" ht="15.75" customHeight="1">
      <c r="B274" s="689"/>
      <c r="C274" s="96" t="s">
        <v>1</v>
      </c>
      <c r="D274" s="97">
        <f t="shared" ref="D274:D278" si="155">N265*$I$260+N265</f>
        <v>43049.523118882076</v>
      </c>
      <c r="E274" s="112"/>
      <c r="F274" s="97">
        <f t="shared" ref="F274:F278" si="156">D274*$I$260+D274</f>
        <v>43264.770734476486</v>
      </c>
      <c r="G274" s="112"/>
      <c r="H274" s="97">
        <f t="shared" ref="H274:H278" si="157">F274*$I$260+F274</f>
        <v>43481.094588148866</v>
      </c>
      <c r="I274" s="112"/>
      <c r="J274" s="97">
        <f t="shared" ref="J274:J278" si="158">H274*$I$260+H274</f>
        <v>43698.50006108961</v>
      </c>
      <c r="K274" s="112"/>
      <c r="L274" s="97">
        <f t="shared" ref="L274:L278" si="159">J274*$I$260+J274</f>
        <v>43916.992561395055</v>
      </c>
      <c r="M274" s="112"/>
      <c r="N274" s="97">
        <f t="shared" ref="N274:N278" si="160">L274*$I$260+L274</f>
        <v>44136.577524202032</v>
      </c>
      <c r="O274" s="112"/>
      <c r="AM274" s="27"/>
      <c r="AN274" s="27"/>
    </row>
    <row r="275" spans="2:40" ht="15.75" customHeight="1">
      <c r="B275" s="689"/>
      <c r="C275" s="99" t="s">
        <v>72</v>
      </c>
      <c r="D275" s="97">
        <f t="shared" si="155"/>
        <v>17219.809247552843</v>
      </c>
      <c r="E275" s="113"/>
      <c r="F275" s="97">
        <f t="shared" si="156"/>
        <v>17305.908293790606</v>
      </c>
      <c r="G275" s="113"/>
      <c r="H275" s="97">
        <f t="shared" si="157"/>
        <v>17392.43783525956</v>
      </c>
      <c r="I275" s="113"/>
      <c r="J275" s="97">
        <f t="shared" si="158"/>
        <v>17479.400024435858</v>
      </c>
      <c r="K275" s="113"/>
      <c r="L275" s="97">
        <f t="shared" si="159"/>
        <v>17566.797024558036</v>
      </c>
      <c r="M275" s="113"/>
      <c r="N275" s="97">
        <f t="shared" si="160"/>
        <v>17654.631009680827</v>
      </c>
      <c r="O275" s="113"/>
      <c r="AM275" s="27"/>
      <c r="AN275" s="27"/>
    </row>
    <row r="276" spans="2:40" ht="15.75" customHeight="1">
      <c r="B276" s="689"/>
      <c r="C276" s="99" t="s">
        <v>3</v>
      </c>
      <c r="D276" s="97">
        <f t="shared" si="155"/>
        <v>1894.1790172308129</v>
      </c>
      <c r="E276" s="113"/>
      <c r="F276" s="97">
        <f t="shared" si="156"/>
        <v>1903.6499123169669</v>
      </c>
      <c r="G276" s="113"/>
      <c r="H276" s="97">
        <f t="shared" si="157"/>
        <v>1913.1681618785517</v>
      </c>
      <c r="I276" s="113"/>
      <c r="J276" s="97">
        <f t="shared" si="158"/>
        <v>1922.7340026879444</v>
      </c>
      <c r="K276" s="113"/>
      <c r="L276" s="97">
        <f t="shared" si="159"/>
        <v>1932.3476727013842</v>
      </c>
      <c r="M276" s="113"/>
      <c r="N276" s="97">
        <f t="shared" si="160"/>
        <v>1942.0094110648911</v>
      </c>
      <c r="O276" s="113"/>
      <c r="AM276" s="27"/>
      <c r="AN276" s="27"/>
    </row>
    <row r="277" spans="2:40" ht="15.75" customHeight="1">
      <c r="B277" s="689"/>
      <c r="C277" s="99" t="s">
        <v>6</v>
      </c>
      <c r="D277" s="97">
        <f t="shared" si="155"/>
        <v>8609.9046237764214</v>
      </c>
      <c r="E277" s="113"/>
      <c r="F277" s="97">
        <f t="shared" si="156"/>
        <v>8652.954146895303</v>
      </c>
      <c r="G277" s="113"/>
      <c r="H277" s="97">
        <f t="shared" si="157"/>
        <v>8696.2189176297798</v>
      </c>
      <c r="I277" s="113"/>
      <c r="J277" s="97">
        <f t="shared" si="158"/>
        <v>8739.7000122179288</v>
      </c>
      <c r="K277" s="113"/>
      <c r="L277" s="97">
        <f t="shared" si="159"/>
        <v>8783.3985122790182</v>
      </c>
      <c r="M277" s="113"/>
      <c r="N277" s="97">
        <f t="shared" si="160"/>
        <v>8827.3155048404133</v>
      </c>
      <c r="O277" s="113"/>
      <c r="AM277" s="27"/>
      <c r="AN277" s="27"/>
    </row>
    <row r="278" spans="2:40" ht="15.75" customHeight="1">
      <c r="B278" s="689"/>
      <c r="C278" s="99" t="s">
        <v>7</v>
      </c>
      <c r="D278" s="97">
        <f t="shared" si="155"/>
        <v>2582.9713871329241</v>
      </c>
      <c r="E278" s="114"/>
      <c r="F278" s="97">
        <f t="shared" si="156"/>
        <v>2595.8862440685889</v>
      </c>
      <c r="G278" s="114"/>
      <c r="H278" s="97">
        <f t="shared" si="157"/>
        <v>2608.8656752889319</v>
      </c>
      <c r="I278" s="114"/>
      <c r="J278" s="97">
        <f t="shared" si="158"/>
        <v>2621.9100036653767</v>
      </c>
      <c r="K278" s="114"/>
      <c r="L278" s="97">
        <f t="shared" si="159"/>
        <v>2635.0195536837036</v>
      </c>
      <c r="M278" s="114"/>
      <c r="N278" s="97">
        <f t="shared" si="160"/>
        <v>2648.1946514521223</v>
      </c>
      <c r="O278" s="114"/>
      <c r="AM278" s="27"/>
      <c r="AN278" s="27"/>
    </row>
    <row r="279" spans="2:40" ht="15.75" customHeight="1">
      <c r="B279" s="690"/>
      <c r="C279" s="104" t="s">
        <v>26</v>
      </c>
      <c r="D279" s="105">
        <f t="shared" ref="D279:O279" si="161">SUM(D274:D278)</f>
        <v>73356.387394575082</v>
      </c>
      <c r="E279" s="107">
        <f t="shared" si="161"/>
        <v>0</v>
      </c>
      <c r="F279" s="111">
        <f t="shared" si="161"/>
        <v>73723.16933154795</v>
      </c>
      <c r="G279" s="107">
        <f t="shared" si="161"/>
        <v>0</v>
      </c>
      <c r="H279" s="111">
        <f t="shared" si="161"/>
        <v>74091.785178205697</v>
      </c>
      <c r="I279" s="107">
        <f t="shared" si="161"/>
        <v>0</v>
      </c>
      <c r="J279" s="111">
        <f t="shared" si="161"/>
        <v>74462.244104096724</v>
      </c>
      <c r="K279" s="107">
        <f t="shared" si="161"/>
        <v>0</v>
      </c>
      <c r="L279" s="111">
        <f t="shared" si="161"/>
        <v>74834.555324617191</v>
      </c>
      <c r="M279" s="107">
        <f t="shared" si="161"/>
        <v>0</v>
      </c>
      <c r="N279" s="111">
        <f t="shared" si="161"/>
        <v>75208.728101240296</v>
      </c>
      <c r="O279" s="106">
        <f t="shared" si="161"/>
        <v>0</v>
      </c>
      <c r="AM279" s="27"/>
      <c r="AN279" s="27"/>
    </row>
    <row r="280" spans="2:40" ht="15.75" customHeight="1">
      <c r="C280" s="27"/>
      <c r="D280" s="28"/>
      <c r="E280" s="28"/>
      <c r="F280" s="15"/>
      <c r="G280" s="15"/>
      <c r="H280" s="15"/>
      <c r="AM280" s="27"/>
      <c r="AN280" s="27"/>
    </row>
    <row r="281" spans="2:40" ht="15.75" customHeight="1">
      <c r="B281" s="677"/>
      <c r="C281" s="678"/>
      <c r="D281" s="678"/>
      <c r="E281" s="678"/>
      <c r="F281" s="678"/>
      <c r="G281" s="678"/>
      <c r="H281" s="678"/>
      <c r="I281" s="678"/>
      <c r="J281" s="678"/>
      <c r="K281" s="678"/>
      <c r="L281" s="678"/>
      <c r="M281" s="678"/>
      <c r="N281" s="678"/>
      <c r="O281" s="679"/>
      <c r="AM281" s="27"/>
      <c r="AN281" s="27"/>
    </row>
    <row r="282" spans="2:40" ht="15.75" customHeight="1">
      <c r="B282" s="693"/>
      <c r="C282" s="681"/>
      <c r="D282" s="681"/>
      <c r="E282" s="694"/>
      <c r="F282" s="15"/>
      <c r="G282" s="15"/>
      <c r="H282" s="15"/>
      <c r="I282" s="2"/>
      <c r="J282" s="2"/>
      <c r="K282" s="680"/>
      <c r="L282" s="681"/>
      <c r="M282" s="681"/>
      <c r="N282" s="681"/>
      <c r="O282" s="682"/>
      <c r="AM282" s="27"/>
      <c r="AN282" s="27"/>
    </row>
    <row r="283" spans="2:40" ht="15.75" customHeight="1">
      <c r="B283" s="695"/>
      <c r="C283" s="673"/>
      <c r="D283" s="673"/>
      <c r="E283" s="696"/>
      <c r="F283" s="692" t="s">
        <v>67</v>
      </c>
      <c r="G283" s="673"/>
      <c r="H283" s="684"/>
      <c r="I283" s="87">
        <v>5.0000000000000001E-3</v>
      </c>
      <c r="J283" s="88"/>
      <c r="K283" s="683"/>
      <c r="L283" s="673"/>
      <c r="M283" s="673"/>
      <c r="N283" s="673"/>
      <c r="O283" s="684"/>
      <c r="AM283" s="27"/>
      <c r="AN283" s="27"/>
    </row>
    <row r="284" spans="2:40" ht="15.75" customHeight="1">
      <c r="B284" s="695"/>
      <c r="C284" s="673"/>
      <c r="D284" s="673"/>
      <c r="E284" s="696"/>
      <c r="F284" s="86"/>
      <c r="G284" s="86"/>
      <c r="H284" s="86"/>
      <c r="I284" s="89"/>
      <c r="J284" s="88"/>
      <c r="K284" s="683"/>
      <c r="L284" s="673"/>
      <c r="M284" s="673"/>
      <c r="N284" s="673"/>
      <c r="O284" s="684"/>
      <c r="AM284" s="27"/>
      <c r="AN284" s="27"/>
    </row>
    <row r="285" spans="2:40" ht="15.75" customHeight="1">
      <c r="B285" s="697"/>
      <c r="C285" s="686"/>
      <c r="D285" s="686"/>
      <c r="E285" s="698"/>
      <c r="F285" s="90"/>
      <c r="G285" s="90"/>
      <c r="H285" s="90"/>
      <c r="I285" s="91"/>
      <c r="J285" s="91"/>
      <c r="K285" s="685"/>
      <c r="L285" s="686"/>
      <c r="M285" s="686"/>
      <c r="N285" s="686"/>
      <c r="O285" s="687"/>
      <c r="AM285" s="27"/>
      <c r="AN285" s="27"/>
    </row>
    <row r="286" spans="2:40" ht="15.75" customHeight="1">
      <c r="B286" s="688" t="s">
        <v>80</v>
      </c>
      <c r="C286" s="691" t="s">
        <v>20</v>
      </c>
      <c r="D286" s="674" t="s">
        <v>8</v>
      </c>
      <c r="E286" s="675"/>
      <c r="F286" s="674" t="s">
        <v>9</v>
      </c>
      <c r="G286" s="675"/>
      <c r="H286" s="674" t="s">
        <v>10</v>
      </c>
      <c r="I286" s="675"/>
      <c r="J286" s="674" t="s">
        <v>11</v>
      </c>
      <c r="K286" s="675"/>
      <c r="L286" s="674" t="s">
        <v>12</v>
      </c>
      <c r="M286" s="676"/>
      <c r="N286" s="674" t="s">
        <v>13</v>
      </c>
      <c r="O286" s="675"/>
      <c r="AM286" s="27"/>
      <c r="AN286" s="27"/>
    </row>
    <row r="287" spans="2:40" ht="15.75" customHeight="1">
      <c r="B287" s="689"/>
      <c r="C287" s="690"/>
      <c r="D287" s="94" t="s">
        <v>69</v>
      </c>
      <c r="E287" s="94" t="s">
        <v>70</v>
      </c>
      <c r="F287" s="94" t="s">
        <v>69</v>
      </c>
      <c r="G287" s="94" t="s">
        <v>70</v>
      </c>
      <c r="H287" s="94" t="s">
        <v>69</v>
      </c>
      <c r="I287" s="94" t="s">
        <v>70</v>
      </c>
      <c r="J287" s="94" t="s">
        <v>69</v>
      </c>
      <c r="K287" s="94" t="s">
        <v>70</v>
      </c>
      <c r="L287" s="94" t="s">
        <v>69</v>
      </c>
      <c r="M287" s="95" t="s">
        <v>70</v>
      </c>
      <c r="N287" s="94" t="s">
        <v>69</v>
      </c>
      <c r="O287" s="94" t="s">
        <v>70</v>
      </c>
      <c r="AM287" s="27"/>
      <c r="AN287" s="27"/>
    </row>
    <row r="288" spans="2:40" ht="15.75" customHeight="1">
      <c r="B288" s="689"/>
      <c r="C288" s="96" t="s">
        <v>1</v>
      </c>
      <c r="D288" s="97">
        <f t="shared" ref="D288:D292" si="162">N265*$I$283+N265</f>
        <v>43049.523118882076</v>
      </c>
      <c r="E288" s="112"/>
      <c r="F288" s="97">
        <f t="shared" ref="F288:F292" si="163">D288*$I$283+D288</f>
        <v>43264.770734476486</v>
      </c>
      <c r="G288" s="112"/>
      <c r="H288" s="97">
        <f t="shared" ref="H288:H292" si="164">F288*$I$283+F288</f>
        <v>43481.094588148866</v>
      </c>
      <c r="I288" s="112"/>
      <c r="J288" s="97">
        <f t="shared" ref="J288:J292" si="165">H288*$I$283+H288</f>
        <v>43698.50006108961</v>
      </c>
      <c r="K288" s="112"/>
      <c r="L288" s="97">
        <f t="shared" ref="L288:L292" si="166">J288*$I$283+J288</f>
        <v>43916.992561395055</v>
      </c>
      <c r="M288" s="112"/>
      <c r="N288" s="97">
        <f t="shared" ref="N288:N292" si="167">L288*$I$283+L288</f>
        <v>44136.577524202032</v>
      </c>
      <c r="O288" s="112"/>
      <c r="AM288" s="27"/>
      <c r="AN288" s="27"/>
    </row>
    <row r="289" spans="2:40" ht="15.75" customHeight="1">
      <c r="B289" s="689"/>
      <c r="C289" s="99" t="s">
        <v>72</v>
      </c>
      <c r="D289" s="97">
        <f t="shared" si="162"/>
        <v>17219.809247552843</v>
      </c>
      <c r="E289" s="113"/>
      <c r="F289" s="97">
        <f t="shared" si="163"/>
        <v>17305.908293790606</v>
      </c>
      <c r="G289" s="113"/>
      <c r="H289" s="97">
        <f t="shared" si="164"/>
        <v>17392.43783525956</v>
      </c>
      <c r="I289" s="113"/>
      <c r="J289" s="97">
        <f t="shared" si="165"/>
        <v>17479.400024435858</v>
      </c>
      <c r="K289" s="113"/>
      <c r="L289" s="97">
        <f t="shared" si="166"/>
        <v>17566.797024558036</v>
      </c>
      <c r="M289" s="113"/>
      <c r="N289" s="97">
        <f t="shared" si="167"/>
        <v>17654.631009680827</v>
      </c>
      <c r="O289" s="113"/>
      <c r="AM289" s="27"/>
      <c r="AN289" s="27"/>
    </row>
    <row r="290" spans="2:40" ht="15.75" customHeight="1">
      <c r="B290" s="689"/>
      <c r="C290" s="99" t="s">
        <v>3</v>
      </c>
      <c r="D290" s="97">
        <f t="shared" si="162"/>
        <v>1894.1790172308129</v>
      </c>
      <c r="E290" s="113"/>
      <c r="F290" s="97">
        <f t="shared" si="163"/>
        <v>1903.6499123169669</v>
      </c>
      <c r="G290" s="113"/>
      <c r="H290" s="97">
        <f t="shared" si="164"/>
        <v>1913.1681618785517</v>
      </c>
      <c r="I290" s="113"/>
      <c r="J290" s="97">
        <f t="shared" si="165"/>
        <v>1922.7340026879444</v>
      </c>
      <c r="K290" s="113"/>
      <c r="L290" s="97">
        <f t="shared" si="166"/>
        <v>1932.3476727013842</v>
      </c>
      <c r="M290" s="113"/>
      <c r="N290" s="97">
        <f t="shared" si="167"/>
        <v>1942.0094110648911</v>
      </c>
      <c r="O290" s="113"/>
      <c r="AM290" s="27"/>
      <c r="AN290" s="27"/>
    </row>
    <row r="291" spans="2:40" ht="15.75" customHeight="1">
      <c r="B291" s="689"/>
      <c r="C291" s="99" t="s">
        <v>6</v>
      </c>
      <c r="D291" s="97">
        <f t="shared" si="162"/>
        <v>8609.9046237764214</v>
      </c>
      <c r="E291" s="113"/>
      <c r="F291" s="97">
        <f t="shared" si="163"/>
        <v>8652.954146895303</v>
      </c>
      <c r="G291" s="113"/>
      <c r="H291" s="97">
        <f t="shared" si="164"/>
        <v>8696.2189176297798</v>
      </c>
      <c r="I291" s="113"/>
      <c r="J291" s="97">
        <f t="shared" si="165"/>
        <v>8739.7000122179288</v>
      </c>
      <c r="K291" s="113"/>
      <c r="L291" s="97">
        <f t="shared" si="166"/>
        <v>8783.3985122790182</v>
      </c>
      <c r="M291" s="113"/>
      <c r="N291" s="97">
        <f t="shared" si="167"/>
        <v>8827.3155048404133</v>
      </c>
      <c r="O291" s="113"/>
      <c r="AM291" s="27"/>
      <c r="AN291" s="27"/>
    </row>
    <row r="292" spans="2:40" ht="15.75" customHeight="1">
      <c r="B292" s="689"/>
      <c r="C292" s="99" t="s">
        <v>7</v>
      </c>
      <c r="D292" s="97">
        <f t="shared" si="162"/>
        <v>2582.9713871329241</v>
      </c>
      <c r="E292" s="114"/>
      <c r="F292" s="97">
        <f t="shared" si="163"/>
        <v>2595.8862440685889</v>
      </c>
      <c r="G292" s="114"/>
      <c r="H292" s="97">
        <f t="shared" si="164"/>
        <v>2608.8656752889319</v>
      </c>
      <c r="I292" s="114"/>
      <c r="J292" s="97">
        <f t="shared" si="165"/>
        <v>2621.9100036653767</v>
      </c>
      <c r="K292" s="114"/>
      <c r="L292" s="97">
        <f t="shared" si="166"/>
        <v>2635.0195536837036</v>
      </c>
      <c r="M292" s="114"/>
      <c r="N292" s="97">
        <f t="shared" si="167"/>
        <v>2648.1946514521223</v>
      </c>
      <c r="O292" s="114"/>
      <c r="AM292" s="27"/>
      <c r="AN292" s="27"/>
    </row>
    <row r="293" spans="2:40" ht="15.75" customHeight="1">
      <c r="B293" s="689"/>
      <c r="C293" s="104" t="s">
        <v>26</v>
      </c>
      <c r="D293" s="105">
        <f t="shared" ref="D293:O293" si="168">SUM(D288:D292)</f>
        <v>73356.387394575082</v>
      </c>
      <c r="E293" s="106">
        <f t="shared" si="168"/>
        <v>0</v>
      </c>
      <c r="F293" s="105">
        <f t="shared" si="168"/>
        <v>73723.16933154795</v>
      </c>
      <c r="G293" s="107">
        <f t="shared" si="168"/>
        <v>0</v>
      </c>
      <c r="H293" s="105">
        <f t="shared" si="168"/>
        <v>74091.785178205697</v>
      </c>
      <c r="I293" s="107">
        <f t="shared" si="168"/>
        <v>0</v>
      </c>
      <c r="J293" s="105">
        <f t="shared" si="168"/>
        <v>74462.244104096724</v>
      </c>
      <c r="K293" s="107">
        <f t="shared" si="168"/>
        <v>0</v>
      </c>
      <c r="L293" s="105">
        <f t="shared" si="168"/>
        <v>74834.555324617191</v>
      </c>
      <c r="M293" s="107">
        <f t="shared" si="168"/>
        <v>0</v>
      </c>
      <c r="N293" s="105">
        <f t="shared" si="168"/>
        <v>75208.728101240296</v>
      </c>
      <c r="O293" s="107">
        <f t="shared" si="168"/>
        <v>0</v>
      </c>
      <c r="AM293" s="27"/>
      <c r="AN293" s="27"/>
    </row>
    <row r="294" spans="2:40" ht="15.75" customHeight="1">
      <c r="B294" s="689"/>
      <c r="C294" s="109"/>
      <c r="D294" s="28"/>
      <c r="E294" s="28"/>
      <c r="F294" s="15"/>
      <c r="G294" s="15"/>
      <c r="H294" s="15"/>
      <c r="I294" s="2"/>
      <c r="J294" s="2"/>
      <c r="K294" s="2"/>
      <c r="L294" s="2"/>
      <c r="M294" s="2"/>
      <c r="N294" s="2"/>
      <c r="O294" s="110"/>
      <c r="AM294" s="27"/>
      <c r="AN294" s="27"/>
    </row>
    <row r="295" spans="2:40" ht="15.75" customHeight="1">
      <c r="B295" s="689"/>
      <c r="C295" s="691" t="s">
        <v>20</v>
      </c>
      <c r="D295" s="674" t="s">
        <v>14</v>
      </c>
      <c r="E295" s="676"/>
      <c r="F295" s="674" t="s">
        <v>15</v>
      </c>
      <c r="G295" s="676"/>
      <c r="H295" s="674" t="s">
        <v>16</v>
      </c>
      <c r="I295" s="675"/>
      <c r="J295" s="674" t="s">
        <v>17</v>
      </c>
      <c r="K295" s="675"/>
      <c r="L295" s="674" t="s">
        <v>18</v>
      </c>
      <c r="M295" s="675"/>
      <c r="N295" s="674" t="s">
        <v>19</v>
      </c>
      <c r="O295" s="675"/>
      <c r="AM295" s="27"/>
      <c r="AN295" s="27"/>
    </row>
    <row r="296" spans="2:40" ht="15.75" customHeight="1">
      <c r="B296" s="689"/>
      <c r="C296" s="690"/>
      <c r="D296" s="94" t="s">
        <v>69</v>
      </c>
      <c r="E296" s="94" t="s">
        <v>70</v>
      </c>
      <c r="F296" s="94" t="s">
        <v>69</v>
      </c>
      <c r="G296" s="94" t="s">
        <v>70</v>
      </c>
      <c r="H296" s="94" t="s">
        <v>69</v>
      </c>
      <c r="I296" s="94" t="s">
        <v>70</v>
      </c>
      <c r="J296" s="94" t="s">
        <v>69</v>
      </c>
      <c r="K296" s="94" t="s">
        <v>70</v>
      </c>
      <c r="L296" s="94" t="s">
        <v>69</v>
      </c>
      <c r="M296" s="94" t="s">
        <v>70</v>
      </c>
      <c r="N296" s="94" t="s">
        <v>69</v>
      </c>
      <c r="O296" s="94" t="s">
        <v>70</v>
      </c>
      <c r="AM296" s="27"/>
      <c r="AN296" s="27"/>
    </row>
    <row r="297" spans="2:40" ht="15.75" customHeight="1">
      <c r="B297" s="689"/>
      <c r="C297" s="96" t="s">
        <v>1</v>
      </c>
      <c r="D297" s="97">
        <f t="shared" ref="D297:D301" si="169">N288*$I$283+N288</f>
        <v>44357.260411823045</v>
      </c>
      <c r="E297" s="112"/>
      <c r="F297" s="97">
        <f t="shared" ref="F297:F301" si="170">D297*$I$283+D297</f>
        <v>44579.046713882162</v>
      </c>
      <c r="G297" s="112"/>
      <c r="H297" s="97">
        <f t="shared" ref="H297:H301" si="171">F297*$I$283+F297</f>
        <v>44801.941947451574</v>
      </c>
      <c r="I297" s="112"/>
      <c r="J297" s="97">
        <f t="shared" ref="J297:J301" si="172">H297*$I$283+H297</f>
        <v>45025.951657188831</v>
      </c>
      <c r="K297" s="112"/>
      <c r="L297" s="97">
        <f t="shared" ref="L297:L301" si="173">J297*$I$283+J297</f>
        <v>45251.081415474771</v>
      </c>
      <c r="M297" s="112"/>
      <c r="N297" s="97">
        <f t="shared" ref="N297:N301" si="174">L297*$I$283+L297</f>
        <v>45477.336822552148</v>
      </c>
      <c r="O297" s="112"/>
      <c r="AM297" s="27"/>
      <c r="AN297" s="27"/>
    </row>
    <row r="298" spans="2:40" ht="15.75" customHeight="1">
      <c r="B298" s="689"/>
      <c r="C298" s="99" t="s">
        <v>72</v>
      </c>
      <c r="D298" s="97">
        <f t="shared" si="169"/>
        <v>17742.904164729232</v>
      </c>
      <c r="E298" s="113"/>
      <c r="F298" s="97">
        <f t="shared" si="170"/>
        <v>17831.618685552879</v>
      </c>
      <c r="G298" s="113"/>
      <c r="H298" s="97">
        <f t="shared" si="171"/>
        <v>17920.776778980642</v>
      </c>
      <c r="I298" s="113"/>
      <c r="J298" s="97">
        <f t="shared" si="172"/>
        <v>18010.380662875545</v>
      </c>
      <c r="K298" s="113"/>
      <c r="L298" s="97">
        <f t="shared" si="173"/>
        <v>18100.432566189924</v>
      </c>
      <c r="M298" s="113"/>
      <c r="N298" s="97">
        <f t="shared" si="174"/>
        <v>18190.934729020875</v>
      </c>
      <c r="O298" s="113"/>
      <c r="AM298" s="27"/>
      <c r="AN298" s="27"/>
    </row>
    <row r="299" spans="2:40" ht="15.75" customHeight="1">
      <c r="B299" s="689"/>
      <c r="C299" s="99" t="s">
        <v>3</v>
      </c>
      <c r="D299" s="97">
        <f t="shared" si="169"/>
        <v>1951.7194581202154</v>
      </c>
      <c r="E299" s="113"/>
      <c r="F299" s="97">
        <f t="shared" si="170"/>
        <v>1961.4780554108165</v>
      </c>
      <c r="G299" s="113"/>
      <c r="H299" s="97">
        <f t="shared" si="171"/>
        <v>1971.2854456878706</v>
      </c>
      <c r="I299" s="113"/>
      <c r="J299" s="97">
        <f t="shared" si="172"/>
        <v>1981.1418729163099</v>
      </c>
      <c r="K299" s="113"/>
      <c r="L299" s="97">
        <f t="shared" si="173"/>
        <v>1991.0475822808914</v>
      </c>
      <c r="M299" s="113"/>
      <c r="N299" s="97">
        <f t="shared" si="174"/>
        <v>2001.002820192296</v>
      </c>
      <c r="O299" s="113"/>
      <c r="AM299" s="27"/>
      <c r="AN299" s="27"/>
    </row>
    <row r="300" spans="2:40" ht="15.75" customHeight="1">
      <c r="B300" s="689"/>
      <c r="C300" s="99" t="s">
        <v>6</v>
      </c>
      <c r="D300" s="97">
        <f t="shared" si="169"/>
        <v>8871.4520823646162</v>
      </c>
      <c r="E300" s="113"/>
      <c r="F300" s="97">
        <f t="shared" si="170"/>
        <v>8915.8093427764397</v>
      </c>
      <c r="G300" s="113"/>
      <c r="H300" s="97">
        <f t="shared" si="171"/>
        <v>8960.3883894903211</v>
      </c>
      <c r="I300" s="113"/>
      <c r="J300" s="97">
        <f t="shared" si="172"/>
        <v>9005.1903314377723</v>
      </c>
      <c r="K300" s="113"/>
      <c r="L300" s="97">
        <f t="shared" si="173"/>
        <v>9050.2162830949619</v>
      </c>
      <c r="M300" s="113"/>
      <c r="N300" s="97">
        <f t="shared" si="174"/>
        <v>9095.4673645104376</v>
      </c>
      <c r="O300" s="113"/>
      <c r="AM300" s="27"/>
      <c r="AN300" s="27"/>
    </row>
    <row r="301" spans="2:40" ht="15.75" customHeight="1">
      <c r="B301" s="689"/>
      <c r="C301" s="99" t="s">
        <v>7</v>
      </c>
      <c r="D301" s="97">
        <f t="shared" si="169"/>
        <v>2661.4356247093829</v>
      </c>
      <c r="E301" s="114"/>
      <c r="F301" s="97">
        <f t="shared" si="170"/>
        <v>2674.7428028329296</v>
      </c>
      <c r="G301" s="114"/>
      <c r="H301" s="97">
        <f t="shared" si="171"/>
        <v>2688.1165168470943</v>
      </c>
      <c r="I301" s="114"/>
      <c r="J301" s="97">
        <f t="shared" si="172"/>
        <v>2701.5570994313298</v>
      </c>
      <c r="K301" s="114"/>
      <c r="L301" s="97">
        <f t="shared" si="173"/>
        <v>2715.0648849284867</v>
      </c>
      <c r="M301" s="114"/>
      <c r="N301" s="97">
        <f t="shared" si="174"/>
        <v>2728.6402093531292</v>
      </c>
      <c r="O301" s="114"/>
      <c r="AM301" s="27"/>
      <c r="AN301" s="27"/>
    </row>
    <row r="302" spans="2:40" ht="15.75" customHeight="1">
      <c r="B302" s="690"/>
      <c r="C302" s="104" t="s">
        <v>26</v>
      </c>
      <c r="D302" s="105">
        <f t="shared" ref="D302:O302" si="175">SUM(D297:D301)</f>
        <v>75584.771741746488</v>
      </c>
      <c r="E302" s="107">
        <f t="shared" si="175"/>
        <v>0</v>
      </c>
      <c r="F302" s="111">
        <f t="shared" si="175"/>
        <v>75962.695600455234</v>
      </c>
      <c r="G302" s="107">
        <f t="shared" si="175"/>
        <v>0</v>
      </c>
      <c r="H302" s="111">
        <f t="shared" si="175"/>
        <v>76342.5090784575</v>
      </c>
      <c r="I302" s="107">
        <f t="shared" si="175"/>
        <v>0</v>
      </c>
      <c r="J302" s="111">
        <f t="shared" si="175"/>
        <v>76724.221623849793</v>
      </c>
      <c r="K302" s="107">
        <f t="shared" si="175"/>
        <v>0</v>
      </c>
      <c r="L302" s="111">
        <f t="shared" si="175"/>
        <v>77107.842731969053</v>
      </c>
      <c r="M302" s="107">
        <f t="shared" si="175"/>
        <v>0</v>
      </c>
      <c r="N302" s="111">
        <f t="shared" si="175"/>
        <v>77493.381945628891</v>
      </c>
      <c r="O302" s="106">
        <f t="shared" si="175"/>
        <v>0</v>
      </c>
      <c r="AM302" s="27"/>
      <c r="AN302" s="27"/>
    </row>
    <row r="303" spans="2:40" ht="15.75" customHeight="1">
      <c r="C303" s="27"/>
      <c r="D303" s="28"/>
      <c r="E303" s="28"/>
      <c r="F303" s="15"/>
      <c r="G303" s="15"/>
      <c r="H303" s="15"/>
      <c r="AM303" s="27"/>
      <c r="AN303" s="27"/>
    </row>
    <row r="304" spans="2:40" ht="15.75" customHeight="1">
      <c r="B304" s="677"/>
      <c r="C304" s="678"/>
      <c r="D304" s="678"/>
      <c r="E304" s="678"/>
      <c r="F304" s="678"/>
      <c r="G304" s="678"/>
      <c r="H304" s="678"/>
      <c r="I304" s="678"/>
      <c r="J304" s="678"/>
      <c r="K304" s="678"/>
      <c r="L304" s="678"/>
      <c r="M304" s="678"/>
      <c r="N304" s="678"/>
      <c r="O304" s="679"/>
      <c r="AM304" s="27"/>
      <c r="AN304" s="27"/>
    </row>
    <row r="305" spans="2:40" ht="15.75" customHeight="1">
      <c r="B305" s="693"/>
      <c r="C305" s="681"/>
      <c r="D305" s="681"/>
      <c r="E305" s="694"/>
      <c r="F305" s="15"/>
      <c r="G305" s="15"/>
      <c r="H305" s="15"/>
      <c r="I305" s="2"/>
      <c r="J305" s="2"/>
      <c r="K305" s="680"/>
      <c r="L305" s="681"/>
      <c r="M305" s="681"/>
      <c r="N305" s="681"/>
      <c r="O305" s="682"/>
      <c r="AM305" s="27"/>
      <c r="AN305" s="27"/>
    </row>
    <row r="306" spans="2:40" ht="15.75" customHeight="1">
      <c r="B306" s="695"/>
      <c r="C306" s="673"/>
      <c r="D306" s="673"/>
      <c r="E306" s="696"/>
      <c r="F306" s="692" t="s">
        <v>67</v>
      </c>
      <c r="G306" s="673"/>
      <c r="H306" s="684"/>
      <c r="I306" s="87">
        <v>5.0000000000000001E-3</v>
      </c>
      <c r="J306" s="88"/>
      <c r="K306" s="683"/>
      <c r="L306" s="673"/>
      <c r="M306" s="673"/>
      <c r="N306" s="673"/>
      <c r="O306" s="684"/>
      <c r="AM306" s="27"/>
      <c r="AN306" s="27"/>
    </row>
    <row r="307" spans="2:40" ht="15.75" customHeight="1">
      <c r="B307" s="695"/>
      <c r="C307" s="673"/>
      <c r="D307" s="673"/>
      <c r="E307" s="696"/>
      <c r="F307" s="86"/>
      <c r="G307" s="86"/>
      <c r="H307" s="86"/>
      <c r="I307" s="89"/>
      <c r="J307" s="88"/>
      <c r="K307" s="683"/>
      <c r="L307" s="673"/>
      <c r="M307" s="673"/>
      <c r="N307" s="673"/>
      <c r="O307" s="684"/>
      <c r="AM307" s="27"/>
      <c r="AN307" s="27"/>
    </row>
    <row r="308" spans="2:40" ht="15.75" customHeight="1">
      <c r="B308" s="697"/>
      <c r="C308" s="686"/>
      <c r="D308" s="686"/>
      <c r="E308" s="698"/>
      <c r="F308" s="90"/>
      <c r="G308" s="90"/>
      <c r="H308" s="90"/>
      <c r="I308" s="91"/>
      <c r="J308" s="91"/>
      <c r="K308" s="685"/>
      <c r="L308" s="686"/>
      <c r="M308" s="686"/>
      <c r="N308" s="686"/>
      <c r="O308" s="687"/>
      <c r="AM308" s="27"/>
      <c r="AN308" s="27"/>
    </row>
    <row r="309" spans="2:40" ht="15.75" customHeight="1">
      <c r="B309" s="688" t="s">
        <v>81</v>
      </c>
      <c r="C309" s="691" t="s">
        <v>20</v>
      </c>
      <c r="D309" s="674" t="s">
        <v>8</v>
      </c>
      <c r="E309" s="675"/>
      <c r="F309" s="674" t="s">
        <v>9</v>
      </c>
      <c r="G309" s="675"/>
      <c r="H309" s="674" t="s">
        <v>10</v>
      </c>
      <c r="I309" s="675"/>
      <c r="J309" s="674" t="s">
        <v>11</v>
      </c>
      <c r="K309" s="675"/>
      <c r="L309" s="674" t="s">
        <v>12</v>
      </c>
      <c r="M309" s="676"/>
      <c r="N309" s="674" t="s">
        <v>13</v>
      </c>
      <c r="O309" s="675"/>
      <c r="AM309" s="27"/>
      <c r="AN309" s="27"/>
    </row>
    <row r="310" spans="2:40" ht="15.75" customHeight="1">
      <c r="B310" s="689"/>
      <c r="C310" s="690"/>
      <c r="D310" s="94" t="s">
        <v>69</v>
      </c>
      <c r="E310" s="94" t="s">
        <v>70</v>
      </c>
      <c r="F310" s="94" t="s">
        <v>69</v>
      </c>
      <c r="G310" s="94" t="s">
        <v>70</v>
      </c>
      <c r="H310" s="94" t="s">
        <v>69</v>
      </c>
      <c r="I310" s="94" t="s">
        <v>70</v>
      </c>
      <c r="J310" s="94" t="s">
        <v>69</v>
      </c>
      <c r="K310" s="94" t="s">
        <v>70</v>
      </c>
      <c r="L310" s="94" t="s">
        <v>69</v>
      </c>
      <c r="M310" s="95" t="s">
        <v>70</v>
      </c>
      <c r="N310" s="94" t="s">
        <v>69</v>
      </c>
      <c r="O310" s="94" t="s">
        <v>70</v>
      </c>
      <c r="AM310" s="27"/>
      <c r="AN310" s="27"/>
    </row>
    <row r="311" spans="2:40" ht="15.75" customHeight="1">
      <c r="B311" s="689"/>
      <c r="C311" s="96" t="s">
        <v>1</v>
      </c>
      <c r="D311" s="97">
        <f t="shared" ref="D311:D315" si="176">N288*$I$306+N288</f>
        <v>44357.260411823045</v>
      </c>
      <c r="E311" s="112"/>
      <c r="F311" s="97">
        <f t="shared" ref="F311:F315" si="177">D311*$I$306+D311</f>
        <v>44579.046713882162</v>
      </c>
      <c r="G311" s="112"/>
      <c r="H311" s="97">
        <f t="shared" ref="H311:H315" si="178">F311*$I$306+F311</f>
        <v>44801.941947451574</v>
      </c>
      <c r="I311" s="112"/>
      <c r="J311" s="97">
        <f t="shared" ref="J311:J315" si="179">H311*$I$306+H311</f>
        <v>45025.951657188831</v>
      </c>
      <c r="K311" s="112"/>
      <c r="L311" s="97">
        <f t="shared" ref="L311:L315" si="180">J311*$I$306+J311</f>
        <v>45251.081415474771</v>
      </c>
      <c r="M311" s="112"/>
      <c r="N311" s="97">
        <f t="shared" ref="N311:N315" si="181">L311*$I$306+L311</f>
        <v>45477.336822552148</v>
      </c>
      <c r="O311" s="112"/>
      <c r="AM311" s="27"/>
      <c r="AN311" s="27"/>
    </row>
    <row r="312" spans="2:40" ht="15.75" customHeight="1">
      <c r="B312" s="689"/>
      <c r="C312" s="99" t="s">
        <v>72</v>
      </c>
      <c r="D312" s="97">
        <f t="shared" si="176"/>
        <v>17742.904164729232</v>
      </c>
      <c r="E312" s="113"/>
      <c r="F312" s="97">
        <f t="shared" si="177"/>
        <v>17831.618685552879</v>
      </c>
      <c r="G312" s="113"/>
      <c r="H312" s="97">
        <f t="shared" si="178"/>
        <v>17920.776778980642</v>
      </c>
      <c r="I312" s="113"/>
      <c r="J312" s="97">
        <f t="shared" si="179"/>
        <v>18010.380662875545</v>
      </c>
      <c r="K312" s="113"/>
      <c r="L312" s="97">
        <f t="shared" si="180"/>
        <v>18100.432566189924</v>
      </c>
      <c r="M312" s="113"/>
      <c r="N312" s="97">
        <f t="shared" si="181"/>
        <v>18190.934729020875</v>
      </c>
      <c r="O312" s="113"/>
      <c r="AM312" s="27"/>
      <c r="AN312" s="27"/>
    </row>
    <row r="313" spans="2:40" ht="15.75" customHeight="1">
      <c r="B313" s="689"/>
      <c r="C313" s="99" t="s">
        <v>3</v>
      </c>
      <c r="D313" s="97">
        <f t="shared" si="176"/>
        <v>1951.7194581202154</v>
      </c>
      <c r="E313" s="113"/>
      <c r="F313" s="97">
        <f t="shared" si="177"/>
        <v>1961.4780554108165</v>
      </c>
      <c r="G313" s="113"/>
      <c r="H313" s="97">
        <f t="shared" si="178"/>
        <v>1971.2854456878706</v>
      </c>
      <c r="I313" s="113"/>
      <c r="J313" s="97">
        <f t="shared" si="179"/>
        <v>1981.1418729163099</v>
      </c>
      <c r="K313" s="113"/>
      <c r="L313" s="97">
        <f t="shared" si="180"/>
        <v>1991.0475822808914</v>
      </c>
      <c r="M313" s="113"/>
      <c r="N313" s="97">
        <f t="shared" si="181"/>
        <v>2001.002820192296</v>
      </c>
      <c r="O313" s="113"/>
      <c r="AM313" s="27"/>
      <c r="AN313" s="27"/>
    </row>
    <row r="314" spans="2:40" ht="15.75" customHeight="1">
      <c r="B314" s="689"/>
      <c r="C314" s="99" t="s">
        <v>6</v>
      </c>
      <c r="D314" s="97">
        <f t="shared" si="176"/>
        <v>8871.4520823646162</v>
      </c>
      <c r="E314" s="113"/>
      <c r="F314" s="97">
        <f t="shared" si="177"/>
        <v>8915.8093427764397</v>
      </c>
      <c r="G314" s="113"/>
      <c r="H314" s="97">
        <f t="shared" si="178"/>
        <v>8960.3883894903211</v>
      </c>
      <c r="I314" s="113"/>
      <c r="J314" s="97">
        <f t="shared" si="179"/>
        <v>9005.1903314377723</v>
      </c>
      <c r="K314" s="113"/>
      <c r="L314" s="97">
        <f t="shared" si="180"/>
        <v>9050.2162830949619</v>
      </c>
      <c r="M314" s="113"/>
      <c r="N314" s="97">
        <f t="shared" si="181"/>
        <v>9095.4673645104376</v>
      </c>
      <c r="O314" s="113"/>
      <c r="AM314" s="27"/>
      <c r="AN314" s="27"/>
    </row>
    <row r="315" spans="2:40" ht="15.75" customHeight="1">
      <c r="B315" s="689"/>
      <c r="C315" s="99" t="s">
        <v>7</v>
      </c>
      <c r="D315" s="97">
        <f t="shared" si="176"/>
        <v>2661.4356247093829</v>
      </c>
      <c r="E315" s="114"/>
      <c r="F315" s="97">
        <f t="shared" si="177"/>
        <v>2674.7428028329296</v>
      </c>
      <c r="G315" s="114"/>
      <c r="H315" s="97">
        <f t="shared" si="178"/>
        <v>2688.1165168470943</v>
      </c>
      <c r="I315" s="114"/>
      <c r="J315" s="97">
        <f t="shared" si="179"/>
        <v>2701.5570994313298</v>
      </c>
      <c r="K315" s="114"/>
      <c r="L315" s="97">
        <f t="shared" si="180"/>
        <v>2715.0648849284867</v>
      </c>
      <c r="M315" s="114"/>
      <c r="N315" s="97">
        <f t="shared" si="181"/>
        <v>2728.6402093531292</v>
      </c>
      <c r="O315" s="114"/>
      <c r="AM315" s="27"/>
      <c r="AN315" s="27"/>
    </row>
    <row r="316" spans="2:40" ht="15.75" customHeight="1">
      <c r="B316" s="689"/>
      <c r="C316" s="104" t="s">
        <v>26</v>
      </c>
      <c r="D316" s="105">
        <f t="shared" ref="D316:O316" si="182">SUM(D311:D315)</f>
        <v>75584.771741746488</v>
      </c>
      <c r="E316" s="106">
        <f t="shared" si="182"/>
        <v>0</v>
      </c>
      <c r="F316" s="105">
        <f t="shared" si="182"/>
        <v>75962.695600455234</v>
      </c>
      <c r="G316" s="107">
        <f t="shared" si="182"/>
        <v>0</v>
      </c>
      <c r="H316" s="105">
        <f t="shared" si="182"/>
        <v>76342.5090784575</v>
      </c>
      <c r="I316" s="107">
        <f t="shared" si="182"/>
        <v>0</v>
      </c>
      <c r="J316" s="105">
        <f t="shared" si="182"/>
        <v>76724.221623849793</v>
      </c>
      <c r="K316" s="107">
        <f t="shared" si="182"/>
        <v>0</v>
      </c>
      <c r="L316" s="105">
        <f t="shared" si="182"/>
        <v>77107.842731969053</v>
      </c>
      <c r="M316" s="107">
        <f t="shared" si="182"/>
        <v>0</v>
      </c>
      <c r="N316" s="105">
        <f t="shared" si="182"/>
        <v>77493.381945628891</v>
      </c>
      <c r="O316" s="107">
        <f t="shared" si="182"/>
        <v>0</v>
      </c>
      <c r="AM316" s="27"/>
      <c r="AN316" s="27"/>
    </row>
    <row r="317" spans="2:40" ht="15.75" customHeight="1">
      <c r="B317" s="689"/>
      <c r="C317" s="109"/>
      <c r="D317" s="28"/>
      <c r="E317" s="28"/>
      <c r="F317" s="15"/>
      <c r="G317" s="15"/>
      <c r="H317" s="15"/>
      <c r="I317" s="2"/>
      <c r="J317" s="2"/>
      <c r="K317" s="2"/>
      <c r="L317" s="2"/>
      <c r="M317" s="2"/>
      <c r="N317" s="2"/>
      <c r="O317" s="110"/>
      <c r="AM317" s="27"/>
      <c r="AN317" s="27"/>
    </row>
    <row r="318" spans="2:40" ht="15.75" customHeight="1">
      <c r="B318" s="689"/>
      <c r="C318" s="691" t="s">
        <v>20</v>
      </c>
      <c r="D318" s="674" t="s">
        <v>14</v>
      </c>
      <c r="E318" s="676"/>
      <c r="F318" s="674" t="s">
        <v>15</v>
      </c>
      <c r="G318" s="676"/>
      <c r="H318" s="674" t="s">
        <v>16</v>
      </c>
      <c r="I318" s="675"/>
      <c r="J318" s="674" t="s">
        <v>17</v>
      </c>
      <c r="K318" s="675"/>
      <c r="L318" s="674" t="s">
        <v>18</v>
      </c>
      <c r="M318" s="675"/>
      <c r="N318" s="674" t="s">
        <v>19</v>
      </c>
      <c r="O318" s="675"/>
      <c r="AM318" s="27"/>
      <c r="AN318" s="27"/>
    </row>
    <row r="319" spans="2:40" ht="15.75" customHeight="1">
      <c r="B319" s="689"/>
      <c r="C319" s="690"/>
      <c r="D319" s="94" t="s">
        <v>69</v>
      </c>
      <c r="E319" s="94" t="s">
        <v>70</v>
      </c>
      <c r="F319" s="94" t="s">
        <v>69</v>
      </c>
      <c r="G319" s="94" t="s">
        <v>70</v>
      </c>
      <c r="H319" s="94" t="s">
        <v>69</v>
      </c>
      <c r="I319" s="94" t="s">
        <v>70</v>
      </c>
      <c r="J319" s="94" t="s">
        <v>69</v>
      </c>
      <c r="K319" s="94" t="s">
        <v>70</v>
      </c>
      <c r="L319" s="94" t="s">
        <v>69</v>
      </c>
      <c r="M319" s="94" t="s">
        <v>70</v>
      </c>
      <c r="N319" s="94" t="s">
        <v>69</v>
      </c>
      <c r="O319" s="94" t="s">
        <v>70</v>
      </c>
      <c r="AM319" s="27"/>
      <c r="AN319" s="27"/>
    </row>
    <row r="320" spans="2:40" ht="15.75" customHeight="1">
      <c r="B320" s="689"/>
      <c r="C320" s="96" t="s">
        <v>1</v>
      </c>
      <c r="D320" s="97">
        <f t="shared" ref="D320:D324" si="183">N311*$I$306+N311</f>
        <v>45704.723506664908</v>
      </c>
      <c r="E320" s="112"/>
      <c r="F320" s="97">
        <f t="shared" ref="F320:F324" si="184">D320*$I$306+D320</f>
        <v>45933.247124198235</v>
      </c>
      <c r="G320" s="112"/>
      <c r="H320" s="97">
        <f t="shared" ref="H320:H324" si="185">F320*$I$306+F320</f>
        <v>46162.913359819227</v>
      </c>
      <c r="I320" s="112"/>
      <c r="J320" s="97">
        <f t="shared" ref="J320:J324" si="186">H320*$I$306+H320</f>
        <v>46393.727926618325</v>
      </c>
      <c r="K320" s="112"/>
      <c r="L320" s="97">
        <f t="shared" ref="L320:L324" si="187">J320*$I$306+J320</f>
        <v>46625.696566251419</v>
      </c>
      <c r="M320" s="112"/>
      <c r="N320" s="97">
        <f t="shared" ref="N320:N324" si="188">L320*$I$306+L320</f>
        <v>46858.825049082676</v>
      </c>
      <c r="O320" s="112"/>
      <c r="AM320" s="27"/>
      <c r="AN320" s="27"/>
    </row>
    <row r="321" spans="2:40" ht="15.75" customHeight="1">
      <c r="B321" s="689"/>
      <c r="C321" s="99" t="s">
        <v>72</v>
      </c>
      <c r="D321" s="97">
        <f t="shared" si="183"/>
        <v>18281.88940266598</v>
      </c>
      <c r="E321" s="113"/>
      <c r="F321" s="97">
        <f t="shared" si="184"/>
        <v>18373.298849679311</v>
      </c>
      <c r="G321" s="113"/>
      <c r="H321" s="97">
        <f t="shared" si="185"/>
        <v>18465.165343927707</v>
      </c>
      <c r="I321" s="113"/>
      <c r="J321" s="97">
        <f t="shared" si="186"/>
        <v>18557.491170647347</v>
      </c>
      <c r="K321" s="113"/>
      <c r="L321" s="97">
        <f t="shared" si="187"/>
        <v>18650.278626500585</v>
      </c>
      <c r="M321" s="113"/>
      <c r="N321" s="97">
        <f t="shared" si="188"/>
        <v>18743.530019633086</v>
      </c>
      <c r="O321" s="113"/>
      <c r="AM321" s="27"/>
      <c r="AN321" s="27"/>
    </row>
    <row r="322" spans="2:40" ht="15.75" customHeight="1">
      <c r="B322" s="689"/>
      <c r="C322" s="99" t="s">
        <v>3</v>
      </c>
      <c r="D322" s="97">
        <f t="shared" si="183"/>
        <v>2011.0078342932575</v>
      </c>
      <c r="E322" s="113"/>
      <c r="F322" s="97">
        <f t="shared" si="184"/>
        <v>2021.0628734647237</v>
      </c>
      <c r="G322" s="113"/>
      <c r="H322" s="97">
        <f t="shared" si="185"/>
        <v>2031.1681878320474</v>
      </c>
      <c r="I322" s="113"/>
      <c r="J322" s="97">
        <f t="shared" si="186"/>
        <v>2041.3240287712076</v>
      </c>
      <c r="K322" s="113"/>
      <c r="L322" s="97">
        <f t="shared" si="187"/>
        <v>2051.5306489150635</v>
      </c>
      <c r="M322" s="113"/>
      <c r="N322" s="97">
        <f t="shared" si="188"/>
        <v>2061.788302159639</v>
      </c>
      <c r="O322" s="113"/>
      <c r="AM322" s="27"/>
      <c r="AN322" s="27"/>
    </row>
    <row r="323" spans="2:40" ht="15.75" customHeight="1">
      <c r="B323" s="689"/>
      <c r="C323" s="99" t="s">
        <v>6</v>
      </c>
      <c r="D323" s="97">
        <f t="shared" si="183"/>
        <v>9140.94470133299</v>
      </c>
      <c r="E323" s="113"/>
      <c r="F323" s="97">
        <f t="shared" si="184"/>
        <v>9186.6494248396557</v>
      </c>
      <c r="G323" s="113"/>
      <c r="H323" s="97">
        <f t="shared" si="185"/>
        <v>9232.5826719638535</v>
      </c>
      <c r="I323" s="113"/>
      <c r="J323" s="97">
        <f t="shared" si="186"/>
        <v>9278.7455853236734</v>
      </c>
      <c r="K323" s="113"/>
      <c r="L323" s="97">
        <f t="shared" si="187"/>
        <v>9325.1393132502926</v>
      </c>
      <c r="M323" s="113"/>
      <c r="N323" s="97">
        <f t="shared" si="188"/>
        <v>9371.7650098165432</v>
      </c>
      <c r="O323" s="113"/>
      <c r="AM323" s="27"/>
      <c r="AN323" s="27"/>
    </row>
    <row r="324" spans="2:40" ht="15.75" customHeight="1">
      <c r="B324" s="689"/>
      <c r="C324" s="99" t="s">
        <v>7</v>
      </c>
      <c r="D324" s="97">
        <f t="shared" si="183"/>
        <v>2742.2834103998948</v>
      </c>
      <c r="E324" s="114"/>
      <c r="F324" s="97">
        <f t="shared" si="184"/>
        <v>2755.9948274518943</v>
      </c>
      <c r="G324" s="114"/>
      <c r="H324" s="97">
        <f t="shared" si="185"/>
        <v>2769.7748015891539</v>
      </c>
      <c r="I324" s="114"/>
      <c r="J324" s="97">
        <f t="shared" si="186"/>
        <v>2783.6236755970995</v>
      </c>
      <c r="K324" s="114"/>
      <c r="L324" s="97">
        <f t="shared" si="187"/>
        <v>2797.5417939750851</v>
      </c>
      <c r="M324" s="114"/>
      <c r="N324" s="97">
        <f t="shared" si="188"/>
        <v>2811.5295029449603</v>
      </c>
      <c r="O324" s="114"/>
      <c r="AM324" s="27"/>
      <c r="AN324" s="27"/>
    </row>
    <row r="325" spans="2:40" ht="15.75" customHeight="1">
      <c r="B325" s="690"/>
      <c r="C325" s="104" t="s">
        <v>26</v>
      </c>
      <c r="D325" s="105">
        <f t="shared" ref="D325:O325" si="189">SUM(D320:D324)</f>
        <v>77880.848855357021</v>
      </c>
      <c r="E325" s="107">
        <f t="shared" si="189"/>
        <v>0</v>
      </c>
      <c r="F325" s="111">
        <f t="shared" si="189"/>
        <v>78270.253099633832</v>
      </c>
      <c r="G325" s="107">
        <f t="shared" si="189"/>
        <v>0</v>
      </c>
      <c r="H325" s="111">
        <f t="shared" si="189"/>
        <v>78661.604365131992</v>
      </c>
      <c r="I325" s="107">
        <f t="shared" si="189"/>
        <v>0</v>
      </c>
      <c r="J325" s="111">
        <f t="shared" si="189"/>
        <v>79054.912386957658</v>
      </c>
      <c r="K325" s="107">
        <f t="shared" si="189"/>
        <v>0</v>
      </c>
      <c r="L325" s="111">
        <f t="shared" si="189"/>
        <v>79450.186948892442</v>
      </c>
      <c r="M325" s="107">
        <f t="shared" si="189"/>
        <v>0</v>
      </c>
      <c r="N325" s="111">
        <f t="shared" si="189"/>
        <v>79847.4378836369</v>
      </c>
      <c r="O325" s="106">
        <f t="shared" si="189"/>
        <v>0</v>
      </c>
      <c r="AM325" s="27"/>
      <c r="AN325" s="27"/>
    </row>
    <row r="326" spans="2:40" ht="15.75" customHeight="1">
      <c r="C326" s="27"/>
      <c r="D326" s="28"/>
      <c r="E326" s="28"/>
      <c r="F326" s="15"/>
      <c r="G326" s="15"/>
      <c r="H326" s="15"/>
      <c r="AM326" s="27"/>
      <c r="AN326" s="27"/>
    </row>
    <row r="327" spans="2:40" ht="15.75" customHeight="1">
      <c r="C327" s="27"/>
      <c r="D327" s="28"/>
      <c r="E327" s="28"/>
      <c r="F327" s="15"/>
      <c r="G327" s="15"/>
      <c r="H327" s="15"/>
      <c r="AM327" s="27"/>
      <c r="AN327" s="27"/>
    </row>
    <row r="328" spans="2:40" ht="15.75" customHeight="1">
      <c r="C328" s="27"/>
      <c r="D328" s="28"/>
      <c r="E328" s="28"/>
      <c r="F328" s="15"/>
      <c r="G328" s="15"/>
      <c r="H328" s="15"/>
      <c r="AM328" s="27"/>
      <c r="AN328" s="27"/>
    </row>
    <row r="329" spans="2:40" ht="15.75" customHeight="1">
      <c r="C329" s="27"/>
      <c r="D329" s="28"/>
      <c r="E329" s="28"/>
      <c r="F329" s="15"/>
      <c r="G329" s="15"/>
      <c r="H329" s="15"/>
      <c r="AM329" s="27"/>
      <c r="AN329" s="27"/>
    </row>
    <row r="330" spans="2:40" ht="15.75" customHeight="1">
      <c r="C330" s="27"/>
      <c r="D330" s="28"/>
      <c r="E330" s="28"/>
      <c r="F330" s="15"/>
      <c r="G330" s="15"/>
      <c r="H330" s="15"/>
      <c r="AM330" s="27"/>
      <c r="AN330" s="27"/>
    </row>
    <row r="331" spans="2:40" ht="15.75" customHeight="1">
      <c r="C331" s="27"/>
      <c r="D331" s="28"/>
      <c r="E331" s="28"/>
      <c r="F331" s="15"/>
      <c r="G331" s="15"/>
      <c r="H331" s="15"/>
      <c r="AM331" s="27"/>
      <c r="AN331" s="27"/>
    </row>
    <row r="332" spans="2:40" ht="15.75" customHeight="1">
      <c r="C332" s="27"/>
      <c r="D332" s="28"/>
      <c r="E332" s="28"/>
      <c r="F332" s="15"/>
      <c r="G332" s="15"/>
      <c r="H332" s="15"/>
      <c r="AM332" s="27"/>
      <c r="AN332" s="27"/>
    </row>
    <row r="333" spans="2:40" ht="15.75" customHeight="1">
      <c r="C333" s="27"/>
      <c r="D333" s="28"/>
      <c r="E333" s="28"/>
      <c r="F333" s="15"/>
      <c r="G333" s="15"/>
      <c r="H333" s="15"/>
      <c r="AM333" s="27"/>
      <c r="AN333" s="27"/>
    </row>
    <row r="334" spans="2:40" ht="15.75" customHeight="1">
      <c r="C334" s="27"/>
      <c r="D334" s="28"/>
      <c r="E334" s="28"/>
      <c r="F334" s="15"/>
      <c r="G334" s="15"/>
      <c r="H334" s="15"/>
      <c r="AM334" s="27"/>
      <c r="AN334" s="27"/>
    </row>
    <row r="335" spans="2:40" ht="15.75" customHeight="1">
      <c r="C335" s="27"/>
      <c r="D335" s="28"/>
      <c r="E335" s="28"/>
      <c r="F335" s="15"/>
      <c r="G335" s="15"/>
      <c r="H335" s="15"/>
      <c r="AM335" s="27"/>
      <c r="AN335" s="27"/>
    </row>
    <row r="336" spans="2:40" ht="15.75" customHeight="1">
      <c r="C336" s="27"/>
      <c r="D336" s="28"/>
      <c r="E336" s="28"/>
      <c r="F336" s="15"/>
      <c r="G336" s="15"/>
      <c r="H336" s="15"/>
      <c r="AM336" s="27"/>
      <c r="AN336" s="27"/>
    </row>
    <row r="337" spans="3:40" ht="15.75" customHeight="1">
      <c r="C337" s="27"/>
      <c r="D337" s="28"/>
      <c r="E337" s="28"/>
      <c r="F337" s="15"/>
      <c r="G337" s="15"/>
      <c r="H337" s="15"/>
      <c r="AM337" s="27"/>
      <c r="AN337" s="27"/>
    </row>
    <row r="338" spans="3:40" ht="15.75" customHeight="1">
      <c r="C338" s="27"/>
      <c r="D338" s="28"/>
      <c r="E338" s="28"/>
      <c r="F338" s="15"/>
      <c r="G338" s="15"/>
      <c r="H338" s="15"/>
      <c r="AM338" s="27"/>
      <c r="AN338" s="27"/>
    </row>
    <row r="339" spans="3:40" ht="15.75" customHeight="1">
      <c r="C339" s="27"/>
      <c r="D339" s="28"/>
      <c r="E339" s="28"/>
      <c r="F339" s="15"/>
      <c r="G339" s="15"/>
      <c r="H339" s="15"/>
      <c r="AM339" s="27"/>
      <c r="AN339" s="27"/>
    </row>
    <row r="340" spans="3:40" ht="15.75" customHeight="1">
      <c r="C340" s="27"/>
      <c r="D340" s="28"/>
      <c r="E340" s="28"/>
      <c r="F340" s="15"/>
      <c r="G340" s="15"/>
      <c r="H340" s="15"/>
      <c r="AM340" s="27"/>
      <c r="AN340" s="27"/>
    </row>
    <row r="341" spans="3:40" ht="15.75" customHeight="1">
      <c r="C341" s="27"/>
      <c r="D341" s="28"/>
      <c r="E341" s="28"/>
      <c r="F341" s="15"/>
      <c r="G341" s="15"/>
      <c r="H341" s="15"/>
      <c r="AM341" s="27"/>
      <c r="AN341" s="27"/>
    </row>
    <row r="342" spans="3:40" ht="15.75" customHeight="1">
      <c r="C342" s="27"/>
      <c r="D342" s="28"/>
      <c r="E342" s="28"/>
      <c r="F342" s="15"/>
      <c r="G342" s="15"/>
      <c r="H342" s="15"/>
      <c r="AM342" s="27"/>
      <c r="AN342" s="27"/>
    </row>
    <row r="343" spans="3:40" ht="15.75" customHeight="1">
      <c r="C343" s="27"/>
      <c r="D343" s="28"/>
      <c r="E343" s="28"/>
      <c r="F343" s="15"/>
      <c r="G343" s="15"/>
      <c r="H343" s="15"/>
      <c r="AM343" s="27"/>
      <c r="AN343" s="27"/>
    </row>
    <row r="344" spans="3:40" ht="15.75" customHeight="1">
      <c r="C344" s="27"/>
      <c r="D344" s="28"/>
      <c r="E344" s="28"/>
      <c r="F344" s="15"/>
      <c r="G344" s="15"/>
      <c r="H344" s="15"/>
      <c r="AM344" s="27"/>
      <c r="AN344" s="27"/>
    </row>
    <row r="345" spans="3:40" ht="15.75" customHeight="1">
      <c r="C345" s="27"/>
      <c r="D345" s="28"/>
      <c r="E345" s="28"/>
      <c r="F345" s="15"/>
      <c r="G345" s="15"/>
      <c r="H345" s="15"/>
      <c r="AM345" s="27"/>
      <c r="AN345" s="27"/>
    </row>
    <row r="346" spans="3:40" ht="15.75" customHeight="1">
      <c r="C346" s="27"/>
      <c r="D346" s="28"/>
      <c r="E346" s="28"/>
      <c r="F346" s="15"/>
      <c r="G346" s="15"/>
      <c r="H346" s="15"/>
      <c r="AM346" s="27"/>
      <c r="AN346" s="27"/>
    </row>
    <row r="347" spans="3:40" ht="15.75" customHeight="1">
      <c r="C347" s="27"/>
      <c r="D347" s="28"/>
      <c r="E347" s="28"/>
      <c r="F347" s="15"/>
      <c r="G347" s="15"/>
      <c r="H347" s="15"/>
      <c r="AM347" s="27"/>
      <c r="AN347" s="27"/>
    </row>
    <row r="348" spans="3:40" ht="15.75" customHeight="1">
      <c r="C348" s="27"/>
      <c r="D348" s="28"/>
      <c r="E348" s="28"/>
      <c r="F348" s="15"/>
      <c r="G348" s="15"/>
      <c r="H348" s="15"/>
      <c r="AM348" s="27"/>
      <c r="AN348" s="27"/>
    </row>
    <row r="349" spans="3:40" ht="15.75" customHeight="1">
      <c r="C349" s="27"/>
      <c r="D349" s="28"/>
      <c r="E349" s="28"/>
      <c r="F349" s="15"/>
      <c r="G349" s="15"/>
      <c r="H349" s="15"/>
      <c r="AM349" s="27"/>
      <c r="AN349" s="27"/>
    </row>
    <row r="350" spans="3:40" ht="15.75" customHeight="1">
      <c r="C350" s="27"/>
      <c r="D350" s="28"/>
      <c r="E350" s="28"/>
      <c r="F350" s="15"/>
      <c r="G350" s="15"/>
      <c r="H350" s="15"/>
      <c r="AM350" s="27"/>
      <c r="AN350" s="27"/>
    </row>
    <row r="351" spans="3:40" ht="15.75" customHeight="1">
      <c r="C351" s="27"/>
      <c r="D351" s="28"/>
      <c r="E351" s="28"/>
      <c r="F351" s="15"/>
      <c r="G351" s="15"/>
      <c r="H351" s="15"/>
      <c r="AM351" s="27"/>
      <c r="AN351" s="27"/>
    </row>
    <row r="352" spans="3:40" ht="15.75" customHeight="1">
      <c r="C352" s="27"/>
      <c r="D352" s="28"/>
      <c r="E352" s="28"/>
      <c r="F352" s="15"/>
      <c r="G352" s="15"/>
      <c r="H352" s="15"/>
      <c r="AM352" s="27"/>
      <c r="AN352" s="27"/>
    </row>
    <row r="353" spans="3:40" ht="15.75" customHeight="1">
      <c r="C353" s="27"/>
      <c r="D353" s="28"/>
      <c r="E353" s="28"/>
      <c r="F353" s="15"/>
      <c r="G353" s="15"/>
      <c r="H353" s="15"/>
      <c r="AM353" s="27"/>
      <c r="AN353" s="27"/>
    </row>
    <row r="354" spans="3:40" ht="15.75" customHeight="1">
      <c r="C354" s="27"/>
      <c r="D354" s="28"/>
      <c r="E354" s="28"/>
      <c r="F354" s="15"/>
      <c r="G354" s="15"/>
      <c r="H354" s="15"/>
      <c r="AM354" s="27"/>
      <c r="AN354" s="27"/>
    </row>
    <row r="355" spans="3:40" ht="15.75" customHeight="1">
      <c r="C355" s="27"/>
      <c r="D355" s="28"/>
      <c r="E355" s="28"/>
      <c r="F355" s="15"/>
      <c r="G355" s="15"/>
      <c r="H355" s="15"/>
      <c r="AM355" s="27"/>
      <c r="AN355" s="27"/>
    </row>
    <row r="356" spans="3:40" ht="15.75" customHeight="1">
      <c r="C356" s="27"/>
      <c r="D356" s="28"/>
      <c r="E356" s="28"/>
      <c r="F356" s="15"/>
      <c r="G356" s="15"/>
      <c r="H356" s="15"/>
      <c r="AM356" s="27"/>
      <c r="AN356" s="27"/>
    </row>
    <row r="357" spans="3:40" ht="15.75" customHeight="1">
      <c r="C357" s="27"/>
      <c r="D357" s="28"/>
      <c r="E357" s="28"/>
      <c r="F357" s="15"/>
      <c r="G357" s="15"/>
      <c r="H357" s="15"/>
      <c r="AM357" s="27"/>
      <c r="AN357" s="27"/>
    </row>
    <row r="358" spans="3:40" ht="15.75" customHeight="1">
      <c r="C358" s="27"/>
      <c r="D358" s="28"/>
      <c r="E358" s="28"/>
      <c r="F358" s="15"/>
      <c r="G358" s="15"/>
      <c r="H358" s="15"/>
      <c r="AM358" s="27"/>
      <c r="AN358" s="27"/>
    </row>
    <row r="359" spans="3:40" ht="15.75" customHeight="1">
      <c r="C359" s="27"/>
      <c r="D359" s="28"/>
      <c r="E359" s="28"/>
      <c r="F359" s="15"/>
      <c r="G359" s="15"/>
      <c r="H359" s="15"/>
      <c r="AM359" s="27"/>
      <c r="AN359" s="27"/>
    </row>
    <row r="360" spans="3:40" ht="15.75" customHeight="1">
      <c r="C360" s="27"/>
      <c r="D360" s="28"/>
      <c r="E360" s="28"/>
      <c r="F360" s="15"/>
      <c r="G360" s="15"/>
      <c r="H360" s="15"/>
      <c r="AM360" s="27"/>
      <c r="AN360" s="27"/>
    </row>
    <row r="361" spans="3:40" ht="15.75" customHeight="1">
      <c r="C361" s="27"/>
      <c r="D361" s="28"/>
      <c r="E361" s="28"/>
      <c r="F361" s="15"/>
      <c r="G361" s="15"/>
      <c r="H361" s="15"/>
      <c r="AM361" s="27"/>
      <c r="AN361" s="27"/>
    </row>
    <row r="362" spans="3:40" ht="15.75" customHeight="1">
      <c r="C362" s="27"/>
      <c r="D362" s="28"/>
      <c r="E362" s="28"/>
      <c r="F362" s="15"/>
      <c r="G362" s="15"/>
      <c r="H362" s="15"/>
      <c r="AM362" s="27"/>
      <c r="AN362" s="27"/>
    </row>
    <row r="363" spans="3:40" ht="15.75" customHeight="1">
      <c r="C363" s="27"/>
      <c r="D363" s="28"/>
      <c r="E363" s="28"/>
      <c r="F363" s="15"/>
      <c r="G363" s="15"/>
      <c r="H363" s="15"/>
      <c r="AM363" s="27"/>
      <c r="AN363" s="27"/>
    </row>
    <row r="364" spans="3:40" ht="15.75" customHeight="1">
      <c r="C364" s="27"/>
      <c r="D364" s="28"/>
      <c r="E364" s="28"/>
      <c r="F364" s="15"/>
      <c r="G364" s="15"/>
      <c r="H364" s="15"/>
      <c r="AM364" s="27"/>
      <c r="AN364" s="27"/>
    </row>
    <row r="365" spans="3:40" ht="15.75" customHeight="1">
      <c r="C365" s="27"/>
      <c r="D365" s="28"/>
      <c r="E365" s="28"/>
      <c r="F365" s="15"/>
      <c r="G365" s="15"/>
      <c r="H365" s="15"/>
      <c r="AM365" s="27"/>
      <c r="AN365" s="27"/>
    </row>
    <row r="366" spans="3:40" ht="15.75" customHeight="1">
      <c r="C366" s="27"/>
      <c r="D366" s="28"/>
      <c r="E366" s="28"/>
      <c r="F366" s="15"/>
      <c r="G366" s="15"/>
      <c r="H366" s="15"/>
      <c r="AM366" s="27"/>
      <c r="AN366" s="27"/>
    </row>
    <row r="367" spans="3:40" ht="15.75" customHeight="1">
      <c r="C367" s="27"/>
      <c r="D367" s="28"/>
      <c r="E367" s="28"/>
      <c r="F367" s="15"/>
      <c r="G367" s="15"/>
      <c r="H367" s="15"/>
      <c r="AM367" s="27"/>
      <c r="AN367" s="27"/>
    </row>
    <row r="368" spans="3:40" ht="15.75" customHeight="1">
      <c r="C368" s="27"/>
      <c r="D368" s="28"/>
      <c r="E368" s="28"/>
      <c r="F368" s="15"/>
      <c r="G368" s="15"/>
      <c r="H368" s="15"/>
      <c r="AM368" s="27"/>
      <c r="AN368" s="27"/>
    </row>
    <row r="369" spans="3:40" ht="15.75" customHeight="1">
      <c r="C369" s="27"/>
      <c r="D369" s="28"/>
      <c r="E369" s="28"/>
      <c r="F369" s="15"/>
      <c r="G369" s="15"/>
      <c r="H369" s="15"/>
      <c r="AM369" s="27"/>
      <c r="AN369" s="27"/>
    </row>
    <row r="370" spans="3:40" ht="15.75" customHeight="1">
      <c r="C370" s="27"/>
      <c r="D370" s="28"/>
      <c r="E370" s="28"/>
      <c r="F370" s="15"/>
      <c r="G370" s="15"/>
      <c r="H370" s="15"/>
      <c r="AM370" s="27"/>
      <c r="AN370" s="27"/>
    </row>
    <row r="371" spans="3:40" ht="15.75" customHeight="1">
      <c r="C371" s="27"/>
      <c r="D371" s="28"/>
      <c r="E371" s="28"/>
      <c r="F371" s="15"/>
      <c r="G371" s="15"/>
      <c r="H371" s="15"/>
      <c r="AM371" s="27"/>
      <c r="AN371" s="27"/>
    </row>
    <row r="372" spans="3:40" ht="15.75" customHeight="1">
      <c r="C372" s="27"/>
      <c r="D372" s="28"/>
      <c r="E372" s="28"/>
      <c r="F372" s="15"/>
      <c r="G372" s="15"/>
      <c r="H372" s="15"/>
      <c r="AM372" s="27"/>
      <c r="AN372" s="27"/>
    </row>
    <row r="373" spans="3:40" ht="15.75" customHeight="1">
      <c r="C373" s="27"/>
      <c r="D373" s="28"/>
      <c r="E373" s="28"/>
      <c r="F373" s="15"/>
      <c r="G373" s="15"/>
      <c r="H373" s="15"/>
      <c r="AM373" s="27"/>
      <c r="AN373" s="27"/>
    </row>
    <row r="374" spans="3:40" ht="15.75" customHeight="1">
      <c r="C374" s="27"/>
      <c r="D374" s="28"/>
      <c r="E374" s="28"/>
      <c r="F374" s="15"/>
      <c r="G374" s="15"/>
      <c r="H374" s="15"/>
      <c r="AM374" s="27"/>
      <c r="AN374" s="27"/>
    </row>
    <row r="375" spans="3:40" ht="15.75" customHeight="1">
      <c r="C375" s="27"/>
      <c r="D375" s="28"/>
      <c r="E375" s="28"/>
      <c r="F375" s="15"/>
      <c r="G375" s="15"/>
      <c r="H375" s="15"/>
      <c r="AM375" s="27"/>
      <c r="AN375" s="27"/>
    </row>
    <row r="376" spans="3:40" ht="15.75" customHeight="1">
      <c r="C376" s="27"/>
      <c r="D376" s="28"/>
      <c r="E376" s="28"/>
      <c r="F376" s="15"/>
      <c r="G376" s="15"/>
      <c r="H376" s="15"/>
      <c r="AM376" s="27"/>
      <c r="AN376" s="27"/>
    </row>
    <row r="377" spans="3:40" ht="15.75" customHeight="1">
      <c r="C377" s="27"/>
      <c r="D377" s="28"/>
      <c r="E377" s="28"/>
      <c r="F377" s="15"/>
      <c r="G377" s="15"/>
      <c r="H377" s="15"/>
      <c r="AM377" s="27"/>
      <c r="AN377" s="27"/>
    </row>
    <row r="378" spans="3:40" ht="15.75" customHeight="1">
      <c r="C378" s="27"/>
      <c r="D378" s="28"/>
      <c r="E378" s="28"/>
      <c r="F378" s="15"/>
      <c r="G378" s="15"/>
      <c r="H378" s="15"/>
      <c r="AM378" s="27"/>
      <c r="AN378" s="27"/>
    </row>
    <row r="379" spans="3:40" ht="15.75" customHeight="1">
      <c r="C379" s="27"/>
      <c r="D379" s="28"/>
      <c r="E379" s="28"/>
      <c r="F379" s="15"/>
      <c r="G379" s="15"/>
      <c r="H379" s="15"/>
      <c r="AM379" s="27"/>
      <c r="AN379" s="27"/>
    </row>
    <row r="380" spans="3:40" ht="15.75" customHeight="1">
      <c r="C380" s="27"/>
      <c r="D380" s="28"/>
      <c r="E380" s="28"/>
      <c r="F380" s="15"/>
      <c r="G380" s="15"/>
      <c r="H380" s="15"/>
      <c r="AM380" s="27"/>
      <c r="AN380" s="27"/>
    </row>
    <row r="381" spans="3:40" ht="15.75" customHeight="1">
      <c r="C381" s="27"/>
      <c r="D381" s="28"/>
      <c r="E381" s="28"/>
      <c r="F381" s="15"/>
      <c r="G381" s="15"/>
      <c r="H381" s="15"/>
      <c r="AM381" s="27"/>
      <c r="AN381" s="27"/>
    </row>
    <row r="382" spans="3:40" ht="15.75" customHeight="1">
      <c r="C382" s="27"/>
      <c r="D382" s="28"/>
      <c r="E382" s="28"/>
      <c r="F382" s="15"/>
      <c r="G382" s="15"/>
      <c r="H382" s="15"/>
      <c r="AM382" s="27"/>
      <c r="AN382" s="27"/>
    </row>
    <row r="383" spans="3:40" ht="15.75" customHeight="1">
      <c r="C383" s="27"/>
      <c r="D383" s="28"/>
      <c r="E383" s="28"/>
      <c r="F383" s="15"/>
      <c r="G383" s="15"/>
      <c r="H383" s="15"/>
      <c r="AM383" s="27"/>
      <c r="AN383" s="27"/>
    </row>
    <row r="384" spans="3:40" ht="15.75" customHeight="1">
      <c r="C384" s="27"/>
      <c r="D384" s="28"/>
      <c r="E384" s="28"/>
      <c r="F384" s="15"/>
      <c r="G384" s="15"/>
      <c r="H384" s="15"/>
      <c r="AM384" s="27"/>
      <c r="AN384" s="27"/>
    </row>
    <row r="385" spans="3:40" ht="15.75" customHeight="1">
      <c r="C385" s="27"/>
      <c r="D385" s="28"/>
      <c r="E385" s="28"/>
      <c r="F385" s="15"/>
      <c r="G385" s="15"/>
      <c r="H385" s="15"/>
      <c r="AM385" s="27"/>
      <c r="AN385" s="27"/>
    </row>
    <row r="386" spans="3:40" ht="15.75" customHeight="1">
      <c r="C386" s="27"/>
      <c r="D386" s="28"/>
      <c r="E386" s="28"/>
      <c r="F386" s="15"/>
      <c r="G386" s="15"/>
      <c r="H386" s="15"/>
      <c r="AM386" s="27"/>
      <c r="AN386" s="27"/>
    </row>
    <row r="387" spans="3:40" ht="15.75" customHeight="1">
      <c r="C387" s="27"/>
      <c r="D387" s="28"/>
      <c r="E387" s="28"/>
      <c r="F387" s="15"/>
      <c r="G387" s="15"/>
      <c r="H387" s="15"/>
      <c r="AM387" s="27"/>
      <c r="AN387" s="27"/>
    </row>
    <row r="388" spans="3:40" ht="15.75" customHeight="1">
      <c r="C388" s="27"/>
      <c r="D388" s="28"/>
      <c r="E388" s="28"/>
      <c r="F388" s="15"/>
      <c r="G388" s="15"/>
      <c r="H388" s="15"/>
      <c r="AM388" s="27"/>
      <c r="AN388" s="27"/>
    </row>
    <row r="389" spans="3:40" ht="15.75" customHeight="1">
      <c r="C389" s="27"/>
      <c r="D389" s="28"/>
      <c r="E389" s="28"/>
      <c r="F389" s="15"/>
      <c r="G389" s="15"/>
      <c r="H389" s="15"/>
      <c r="AM389" s="27"/>
      <c r="AN389" s="27"/>
    </row>
    <row r="390" spans="3:40" ht="15.75" customHeight="1">
      <c r="C390" s="27"/>
      <c r="D390" s="28"/>
      <c r="E390" s="28"/>
      <c r="F390" s="15"/>
      <c r="G390" s="15"/>
      <c r="H390" s="15"/>
      <c r="AM390" s="27"/>
      <c r="AN390" s="27"/>
    </row>
    <row r="391" spans="3:40" ht="15.75" customHeight="1">
      <c r="C391" s="27"/>
      <c r="D391" s="28"/>
      <c r="E391" s="28"/>
      <c r="F391" s="15"/>
      <c r="G391" s="15"/>
      <c r="H391" s="15"/>
      <c r="AM391" s="27"/>
      <c r="AN391" s="27"/>
    </row>
    <row r="392" spans="3:40" ht="15.75" customHeight="1">
      <c r="C392" s="27"/>
      <c r="D392" s="28"/>
      <c r="E392" s="28"/>
      <c r="F392" s="15"/>
      <c r="G392" s="15"/>
      <c r="H392" s="15"/>
      <c r="AM392" s="27"/>
      <c r="AN392" s="27"/>
    </row>
    <row r="393" spans="3:40" ht="15.75" customHeight="1">
      <c r="C393" s="27"/>
      <c r="D393" s="28"/>
      <c r="E393" s="28"/>
      <c r="F393" s="15"/>
      <c r="G393" s="15"/>
      <c r="H393" s="15"/>
      <c r="AM393" s="27"/>
      <c r="AN393" s="27"/>
    </row>
    <row r="394" spans="3:40" ht="15.75" customHeight="1">
      <c r="C394" s="27"/>
      <c r="D394" s="28"/>
      <c r="E394" s="28"/>
      <c r="F394" s="15"/>
      <c r="G394" s="15"/>
      <c r="H394" s="15"/>
      <c r="AM394" s="27"/>
      <c r="AN394" s="27"/>
    </row>
    <row r="395" spans="3:40" ht="15.75" customHeight="1">
      <c r="C395" s="27"/>
      <c r="D395" s="28"/>
      <c r="E395" s="28"/>
      <c r="F395" s="15"/>
      <c r="G395" s="15"/>
      <c r="H395" s="15"/>
      <c r="AM395" s="27"/>
      <c r="AN395" s="27"/>
    </row>
    <row r="396" spans="3:40" ht="15.75" customHeight="1">
      <c r="C396" s="27"/>
      <c r="D396" s="28"/>
      <c r="E396" s="28"/>
      <c r="F396" s="15"/>
      <c r="G396" s="15"/>
      <c r="H396" s="15"/>
      <c r="AM396" s="27"/>
      <c r="AN396" s="27"/>
    </row>
    <row r="397" spans="3:40" ht="15.75" customHeight="1">
      <c r="C397" s="27"/>
      <c r="D397" s="28"/>
      <c r="E397" s="28"/>
      <c r="F397" s="15"/>
      <c r="G397" s="15"/>
      <c r="H397" s="15"/>
      <c r="AM397" s="27"/>
      <c r="AN397" s="27"/>
    </row>
    <row r="398" spans="3:40" ht="15.75" customHeight="1">
      <c r="C398" s="27"/>
      <c r="D398" s="28"/>
      <c r="E398" s="28"/>
      <c r="F398" s="15"/>
      <c r="G398" s="15"/>
      <c r="H398" s="15"/>
      <c r="AM398" s="27"/>
      <c r="AN398" s="27"/>
    </row>
    <row r="399" spans="3:40" ht="15.75" customHeight="1">
      <c r="C399" s="27"/>
      <c r="D399" s="28"/>
      <c r="E399" s="28"/>
      <c r="F399" s="15"/>
      <c r="G399" s="15"/>
      <c r="H399" s="15"/>
      <c r="AM399" s="27"/>
      <c r="AN399" s="27"/>
    </row>
    <row r="400" spans="3:40" ht="15.75" customHeight="1">
      <c r="C400" s="27"/>
      <c r="D400" s="28"/>
      <c r="E400" s="28"/>
      <c r="F400" s="15"/>
      <c r="G400" s="15"/>
      <c r="H400" s="15"/>
      <c r="AM400" s="27"/>
      <c r="AN400" s="27"/>
    </row>
    <row r="401" spans="3:40" ht="15.75" customHeight="1">
      <c r="C401" s="27"/>
      <c r="D401" s="28"/>
      <c r="E401" s="28"/>
      <c r="F401" s="15"/>
      <c r="G401" s="15"/>
      <c r="H401" s="15"/>
      <c r="AM401" s="27"/>
      <c r="AN401" s="27"/>
    </row>
    <row r="402" spans="3:40" ht="15.75" customHeight="1">
      <c r="C402" s="27"/>
      <c r="D402" s="28"/>
      <c r="E402" s="28"/>
      <c r="F402" s="15"/>
      <c r="G402" s="15"/>
      <c r="H402" s="15"/>
      <c r="AM402" s="27"/>
      <c r="AN402" s="27"/>
    </row>
    <row r="403" spans="3:40" ht="15.75" customHeight="1">
      <c r="C403" s="27"/>
      <c r="D403" s="28"/>
      <c r="E403" s="28"/>
      <c r="F403" s="15"/>
      <c r="G403" s="15"/>
      <c r="H403" s="15"/>
      <c r="AM403" s="27"/>
      <c r="AN403" s="27"/>
    </row>
    <row r="404" spans="3:40" ht="15.75" customHeight="1">
      <c r="C404" s="27"/>
      <c r="D404" s="28"/>
      <c r="E404" s="28"/>
      <c r="F404" s="15"/>
      <c r="G404" s="15"/>
      <c r="H404" s="15"/>
      <c r="AM404" s="27"/>
      <c r="AN404" s="27"/>
    </row>
    <row r="405" spans="3:40" ht="15.75" customHeight="1">
      <c r="C405" s="27"/>
      <c r="D405" s="28"/>
      <c r="E405" s="28"/>
      <c r="F405" s="15"/>
      <c r="G405" s="15"/>
      <c r="H405" s="15"/>
      <c r="AM405" s="27"/>
      <c r="AN405" s="27"/>
    </row>
    <row r="406" spans="3:40" ht="15.75" customHeight="1">
      <c r="C406" s="27"/>
      <c r="D406" s="28"/>
      <c r="E406" s="28"/>
      <c r="F406" s="15"/>
      <c r="G406" s="15"/>
      <c r="H406" s="15"/>
      <c r="AM406" s="27"/>
      <c r="AN406" s="27"/>
    </row>
    <row r="407" spans="3:40" ht="15.75" customHeight="1">
      <c r="C407" s="27"/>
      <c r="D407" s="28"/>
      <c r="E407" s="28"/>
      <c r="F407" s="15"/>
      <c r="G407" s="15"/>
      <c r="H407" s="15"/>
      <c r="AM407" s="27"/>
      <c r="AN407" s="27"/>
    </row>
    <row r="408" spans="3:40" ht="15.75" customHeight="1">
      <c r="C408" s="27"/>
      <c r="D408" s="28"/>
      <c r="E408" s="28"/>
      <c r="F408" s="15"/>
      <c r="G408" s="15"/>
      <c r="H408" s="15"/>
      <c r="AM408" s="27"/>
      <c r="AN408" s="27"/>
    </row>
    <row r="409" spans="3:40" ht="15.75" customHeight="1">
      <c r="C409" s="27"/>
      <c r="D409" s="28"/>
      <c r="E409" s="28"/>
      <c r="F409" s="15"/>
      <c r="G409" s="15"/>
      <c r="H409" s="15"/>
      <c r="AM409" s="27"/>
      <c r="AN409" s="27"/>
    </row>
    <row r="410" spans="3:40" ht="15.75" customHeight="1">
      <c r="C410" s="27"/>
      <c r="D410" s="28"/>
      <c r="E410" s="28"/>
      <c r="F410" s="15"/>
      <c r="G410" s="15"/>
      <c r="H410" s="15"/>
      <c r="AM410" s="27"/>
      <c r="AN410" s="27"/>
    </row>
    <row r="411" spans="3:40" ht="15.75" customHeight="1">
      <c r="C411" s="27"/>
      <c r="D411" s="28"/>
      <c r="E411" s="28"/>
      <c r="F411" s="15"/>
      <c r="G411" s="15"/>
      <c r="H411" s="15"/>
      <c r="AM411" s="27"/>
      <c r="AN411" s="27"/>
    </row>
    <row r="412" spans="3:40" ht="15.75" customHeight="1">
      <c r="C412" s="27"/>
      <c r="D412" s="28"/>
      <c r="E412" s="28"/>
      <c r="F412" s="15"/>
      <c r="G412" s="15"/>
      <c r="H412" s="15"/>
      <c r="AM412" s="27"/>
      <c r="AN412" s="27"/>
    </row>
    <row r="413" spans="3:40" ht="15.75" customHeight="1">
      <c r="C413" s="27"/>
      <c r="D413" s="28"/>
      <c r="E413" s="28"/>
      <c r="F413" s="15"/>
      <c r="G413" s="15"/>
      <c r="H413" s="15"/>
      <c r="AM413" s="27"/>
      <c r="AN413" s="27"/>
    </row>
    <row r="414" spans="3:40" ht="15.75" customHeight="1">
      <c r="C414" s="27"/>
      <c r="D414" s="28"/>
      <c r="E414" s="28"/>
      <c r="F414" s="15"/>
      <c r="G414" s="15"/>
      <c r="H414" s="15"/>
      <c r="AM414" s="27"/>
      <c r="AN414" s="27"/>
    </row>
    <row r="415" spans="3:40" ht="15.75" customHeight="1">
      <c r="C415" s="27"/>
      <c r="D415" s="28"/>
      <c r="E415" s="28"/>
      <c r="F415" s="15"/>
      <c r="G415" s="15"/>
      <c r="H415" s="15"/>
      <c r="AM415" s="27"/>
      <c r="AN415" s="27"/>
    </row>
    <row r="416" spans="3:40" ht="15.75" customHeight="1">
      <c r="C416" s="27"/>
      <c r="D416" s="28"/>
      <c r="E416" s="28"/>
      <c r="F416" s="15"/>
      <c r="G416" s="15"/>
      <c r="H416" s="15"/>
      <c r="AM416" s="27"/>
      <c r="AN416" s="27"/>
    </row>
    <row r="417" spans="3:40" ht="15.75" customHeight="1">
      <c r="C417" s="27"/>
      <c r="D417" s="28"/>
      <c r="E417" s="28"/>
      <c r="F417" s="15"/>
      <c r="G417" s="15"/>
      <c r="H417" s="15"/>
      <c r="AM417" s="27"/>
      <c r="AN417" s="27"/>
    </row>
    <row r="418" spans="3:40" ht="15.75" customHeight="1">
      <c r="C418" s="27"/>
      <c r="D418" s="28"/>
      <c r="E418" s="28"/>
      <c r="F418" s="15"/>
      <c r="G418" s="15"/>
      <c r="H418" s="15"/>
      <c r="AM418" s="27"/>
      <c r="AN418" s="27"/>
    </row>
    <row r="419" spans="3:40" ht="15.75" customHeight="1">
      <c r="C419" s="27"/>
      <c r="D419" s="28"/>
      <c r="E419" s="28"/>
      <c r="F419" s="15"/>
      <c r="G419" s="15"/>
      <c r="H419" s="15"/>
      <c r="AM419" s="27"/>
      <c r="AN419" s="27"/>
    </row>
    <row r="420" spans="3:40" ht="15.75" customHeight="1">
      <c r="C420" s="27"/>
      <c r="D420" s="28"/>
      <c r="E420" s="28"/>
      <c r="F420" s="15"/>
      <c r="G420" s="15"/>
      <c r="H420" s="15"/>
      <c r="AM420" s="27"/>
      <c r="AN420" s="27"/>
    </row>
    <row r="421" spans="3:40" ht="15.75" customHeight="1">
      <c r="C421" s="27"/>
      <c r="D421" s="28"/>
      <c r="E421" s="28"/>
      <c r="F421" s="15"/>
      <c r="G421" s="15"/>
      <c r="H421" s="15"/>
      <c r="AM421" s="27"/>
      <c r="AN421" s="27"/>
    </row>
    <row r="422" spans="3:40" ht="15.75" customHeight="1">
      <c r="C422" s="27"/>
      <c r="D422" s="28"/>
      <c r="E422" s="28"/>
      <c r="F422" s="15"/>
      <c r="G422" s="15"/>
      <c r="H422" s="15"/>
      <c r="AM422" s="27"/>
      <c r="AN422" s="27"/>
    </row>
    <row r="423" spans="3:40" ht="15.75" customHeight="1">
      <c r="C423" s="27"/>
      <c r="D423" s="28"/>
      <c r="E423" s="28"/>
      <c r="F423" s="15"/>
      <c r="G423" s="15"/>
      <c r="H423" s="15"/>
      <c r="AM423" s="27"/>
      <c r="AN423" s="27"/>
    </row>
    <row r="424" spans="3:40" ht="15.75" customHeight="1">
      <c r="C424" s="27"/>
      <c r="D424" s="28"/>
      <c r="E424" s="28"/>
      <c r="F424" s="15"/>
      <c r="G424" s="15"/>
      <c r="H424" s="15"/>
      <c r="AM424" s="27"/>
      <c r="AN424" s="27"/>
    </row>
    <row r="425" spans="3:40" ht="15.75" customHeight="1">
      <c r="C425" s="27"/>
      <c r="D425" s="28"/>
      <c r="E425" s="28"/>
      <c r="F425" s="15"/>
      <c r="G425" s="15"/>
      <c r="H425" s="15"/>
      <c r="AM425" s="27"/>
      <c r="AN425" s="27"/>
    </row>
    <row r="426" spans="3:40" ht="15.75" customHeight="1">
      <c r="C426" s="27"/>
      <c r="D426" s="28"/>
      <c r="E426" s="28"/>
      <c r="F426" s="15"/>
      <c r="G426" s="15"/>
      <c r="H426" s="15"/>
      <c r="AM426" s="27"/>
      <c r="AN426" s="27"/>
    </row>
    <row r="427" spans="3:40" ht="15.75" customHeight="1">
      <c r="C427" s="27"/>
      <c r="D427" s="28"/>
      <c r="E427" s="28"/>
      <c r="F427" s="15"/>
      <c r="G427" s="15"/>
      <c r="H427" s="15"/>
      <c r="AM427" s="27"/>
      <c r="AN427" s="27"/>
    </row>
    <row r="428" spans="3:40" ht="15.75" customHeight="1">
      <c r="C428" s="27"/>
      <c r="D428" s="28"/>
      <c r="E428" s="28"/>
      <c r="F428" s="15"/>
      <c r="G428" s="15"/>
      <c r="H428" s="15"/>
      <c r="AM428" s="27"/>
      <c r="AN428" s="27"/>
    </row>
    <row r="429" spans="3:40" ht="15.75" customHeight="1">
      <c r="C429" s="27"/>
      <c r="D429" s="28"/>
      <c r="E429" s="28"/>
      <c r="F429" s="15"/>
      <c r="G429" s="15"/>
      <c r="H429" s="15"/>
      <c r="AM429" s="27"/>
      <c r="AN429" s="27"/>
    </row>
    <row r="430" spans="3:40" ht="15.75" customHeight="1">
      <c r="C430" s="27"/>
      <c r="D430" s="28"/>
      <c r="E430" s="28"/>
      <c r="F430" s="15"/>
      <c r="G430" s="15"/>
      <c r="H430" s="15"/>
      <c r="AM430" s="27"/>
      <c r="AN430" s="27"/>
    </row>
    <row r="431" spans="3:40" ht="15.75" customHeight="1">
      <c r="C431" s="27"/>
      <c r="D431" s="28"/>
      <c r="E431" s="28"/>
      <c r="F431" s="15"/>
      <c r="G431" s="15"/>
      <c r="H431" s="15"/>
      <c r="AM431" s="27"/>
      <c r="AN431" s="27"/>
    </row>
    <row r="432" spans="3:40" ht="15.75" customHeight="1">
      <c r="C432" s="27"/>
      <c r="D432" s="28"/>
      <c r="E432" s="28"/>
      <c r="F432" s="15"/>
      <c r="G432" s="15"/>
      <c r="H432" s="15"/>
      <c r="AM432" s="27"/>
      <c r="AN432" s="27"/>
    </row>
    <row r="433" spans="3:40" ht="15.75" customHeight="1">
      <c r="C433" s="27"/>
      <c r="D433" s="28"/>
      <c r="E433" s="28"/>
      <c r="F433" s="15"/>
      <c r="G433" s="15"/>
      <c r="H433" s="15"/>
      <c r="AM433" s="27"/>
      <c r="AN433" s="27"/>
    </row>
    <row r="434" spans="3:40" ht="15.75" customHeight="1">
      <c r="C434" s="27"/>
      <c r="D434" s="28"/>
      <c r="E434" s="28"/>
      <c r="F434" s="15"/>
      <c r="G434" s="15"/>
      <c r="H434" s="15"/>
      <c r="AM434" s="27"/>
      <c r="AN434" s="27"/>
    </row>
    <row r="435" spans="3:40" ht="15.75" customHeight="1">
      <c r="C435" s="27"/>
      <c r="D435" s="28"/>
      <c r="E435" s="28"/>
      <c r="F435" s="15"/>
      <c r="G435" s="15"/>
      <c r="H435" s="15"/>
      <c r="AM435" s="27"/>
      <c r="AN435" s="27"/>
    </row>
    <row r="436" spans="3:40" ht="15.75" customHeight="1">
      <c r="C436" s="27"/>
      <c r="D436" s="28"/>
      <c r="E436" s="28"/>
      <c r="F436" s="15"/>
      <c r="G436" s="15"/>
      <c r="H436" s="15"/>
      <c r="AM436" s="27"/>
      <c r="AN436" s="27"/>
    </row>
    <row r="437" spans="3:40" ht="15.75" customHeight="1">
      <c r="C437" s="27"/>
      <c r="D437" s="28"/>
      <c r="E437" s="28"/>
      <c r="F437" s="15"/>
      <c r="G437" s="15"/>
      <c r="H437" s="15"/>
      <c r="AM437" s="27"/>
      <c r="AN437" s="27"/>
    </row>
    <row r="438" spans="3:40" ht="15.75" customHeight="1">
      <c r="C438" s="27"/>
      <c r="D438" s="28"/>
      <c r="E438" s="28"/>
      <c r="F438" s="15"/>
      <c r="G438" s="15"/>
      <c r="H438" s="15"/>
      <c r="AM438" s="27"/>
      <c r="AN438" s="27"/>
    </row>
    <row r="439" spans="3:40" ht="15.75" customHeight="1">
      <c r="C439" s="27"/>
      <c r="D439" s="28"/>
      <c r="E439" s="28"/>
      <c r="F439" s="15"/>
      <c r="G439" s="15"/>
      <c r="H439" s="15"/>
      <c r="AM439" s="27"/>
      <c r="AN439" s="27"/>
    </row>
    <row r="440" spans="3:40" ht="15.75" customHeight="1">
      <c r="C440" s="27"/>
      <c r="D440" s="28"/>
      <c r="E440" s="28"/>
      <c r="F440" s="15"/>
      <c r="G440" s="15"/>
      <c r="H440" s="15"/>
      <c r="AM440" s="27"/>
      <c r="AN440" s="27"/>
    </row>
    <row r="441" spans="3:40" ht="15.75" customHeight="1">
      <c r="C441" s="27"/>
      <c r="D441" s="28"/>
      <c r="E441" s="28"/>
      <c r="F441" s="15"/>
      <c r="G441" s="15"/>
      <c r="H441" s="15"/>
      <c r="AM441" s="27"/>
      <c r="AN441" s="27"/>
    </row>
    <row r="442" spans="3:40" ht="15.75" customHeight="1">
      <c r="C442" s="27"/>
      <c r="D442" s="28"/>
      <c r="E442" s="28"/>
      <c r="F442" s="15"/>
      <c r="G442" s="15"/>
      <c r="H442" s="15"/>
      <c r="AM442" s="27"/>
      <c r="AN442" s="27"/>
    </row>
    <row r="443" spans="3:40" ht="15.75" customHeight="1">
      <c r="C443" s="27"/>
      <c r="D443" s="28"/>
      <c r="E443" s="28"/>
      <c r="F443" s="15"/>
      <c r="G443" s="15"/>
      <c r="H443" s="15"/>
      <c r="AM443" s="27"/>
      <c r="AN443" s="27"/>
    </row>
    <row r="444" spans="3:40" ht="15.75" customHeight="1">
      <c r="C444" s="27"/>
      <c r="D444" s="28"/>
      <c r="E444" s="28"/>
      <c r="F444" s="15"/>
      <c r="G444" s="15"/>
      <c r="H444" s="15"/>
      <c r="AM444" s="27"/>
      <c r="AN444" s="27"/>
    </row>
    <row r="445" spans="3:40" ht="15.75" customHeight="1">
      <c r="C445" s="27"/>
      <c r="D445" s="28"/>
      <c r="E445" s="28"/>
      <c r="F445" s="15"/>
      <c r="G445" s="15"/>
      <c r="H445" s="15"/>
      <c r="AM445" s="27"/>
      <c r="AN445" s="27"/>
    </row>
    <row r="446" spans="3:40" ht="15.75" customHeight="1">
      <c r="C446" s="27"/>
      <c r="D446" s="28"/>
      <c r="E446" s="28"/>
      <c r="F446" s="15"/>
      <c r="G446" s="15"/>
      <c r="H446" s="15"/>
      <c r="AM446" s="27"/>
      <c r="AN446" s="27"/>
    </row>
    <row r="447" spans="3:40" ht="15.75" customHeight="1">
      <c r="C447" s="27"/>
      <c r="D447" s="28"/>
      <c r="E447" s="28"/>
      <c r="F447" s="15"/>
      <c r="G447" s="15"/>
      <c r="H447" s="15"/>
      <c r="AM447" s="27"/>
      <c r="AN447" s="27"/>
    </row>
    <row r="448" spans="3:40" ht="15.75" customHeight="1">
      <c r="C448" s="27"/>
      <c r="D448" s="28"/>
      <c r="E448" s="28"/>
      <c r="F448" s="15"/>
      <c r="G448" s="15"/>
      <c r="H448" s="15"/>
      <c r="AM448" s="27"/>
      <c r="AN448" s="27"/>
    </row>
    <row r="449" spans="3:40" ht="15.75" customHeight="1">
      <c r="C449" s="27"/>
      <c r="D449" s="28"/>
      <c r="E449" s="28"/>
      <c r="F449" s="15"/>
      <c r="G449" s="15"/>
      <c r="H449" s="15"/>
      <c r="AM449" s="27"/>
      <c r="AN449" s="27"/>
    </row>
    <row r="450" spans="3:40" ht="15.75" customHeight="1">
      <c r="C450" s="27"/>
      <c r="D450" s="28"/>
      <c r="E450" s="28"/>
      <c r="F450" s="15"/>
      <c r="G450" s="15"/>
      <c r="H450" s="15"/>
      <c r="AM450" s="27"/>
      <c r="AN450" s="27"/>
    </row>
    <row r="451" spans="3:40" ht="15.75" customHeight="1">
      <c r="C451" s="27"/>
      <c r="D451" s="28"/>
      <c r="E451" s="28"/>
      <c r="F451" s="15"/>
      <c r="G451" s="15"/>
      <c r="H451" s="15"/>
      <c r="AM451" s="27"/>
      <c r="AN451" s="27"/>
    </row>
    <row r="452" spans="3:40" ht="15.75" customHeight="1">
      <c r="C452" s="27"/>
      <c r="D452" s="28"/>
      <c r="E452" s="28"/>
      <c r="F452" s="15"/>
      <c r="G452" s="15"/>
      <c r="H452" s="15"/>
      <c r="AM452" s="27"/>
      <c r="AN452" s="27"/>
    </row>
    <row r="453" spans="3:40" ht="15.75" customHeight="1">
      <c r="C453" s="27"/>
      <c r="D453" s="28"/>
      <c r="E453" s="28"/>
      <c r="F453" s="15"/>
      <c r="G453" s="15"/>
      <c r="H453" s="15"/>
      <c r="AM453" s="27"/>
      <c r="AN453" s="27"/>
    </row>
    <row r="454" spans="3:40" ht="15.75" customHeight="1">
      <c r="C454" s="27"/>
      <c r="D454" s="28"/>
      <c r="E454" s="28"/>
      <c r="F454" s="15"/>
      <c r="G454" s="15"/>
      <c r="H454" s="15"/>
      <c r="AM454" s="27"/>
      <c r="AN454" s="27"/>
    </row>
    <row r="455" spans="3:40" ht="15.75" customHeight="1">
      <c r="C455" s="27"/>
      <c r="D455" s="28"/>
      <c r="E455" s="28"/>
      <c r="F455" s="15"/>
      <c r="G455" s="15"/>
      <c r="H455" s="15"/>
      <c r="AM455" s="27"/>
      <c r="AN455" s="27"/>
    </row>
    <row r="456" spans="3:40" ht="15.75" customHeight="1">
      <c r="C456" s="27"/>
      <c r="D456" s="28"/>
      <c r="E456" s="28"/>
      <c r="F456" s="15"/>
      <c r="G456" s="15"/>
      <c r="H456" s="15"/>
      <c r="AM456" s="27"/>
      <c r="AN456" s="27"/>
    </row>
    <row r="457" spans="3:40" ht="15.75" customHeight="1">
      <c r="C457" s="27"/>
      <c r="D457" s="28"/>
      <c r="E457" s="28"/>
      <c r="F457" s="15"/>
      <c r="G457" s="15"/>
      <c r="H457" s="15"/>
      <c r="AM457" s="27"/>
      <c r="AN457" s="27"/>
    </row>
    <row r="458" spans="3:40" ht="15.75" customHeight="1">
      <c r="C458" s="27"/>
      <c r="D458" s="28"/>
      <c r="E458" s="28"/>
      <c r="F458" s="15"/>
      <c r="G458" s="15"/>
      <c r="H458" s="15"/>
      <c r="AM458" s="27"/>
      <c r="AN458" s="27"/>
    </row>
    <row r="459" spans="3:40" ht="15.75" customHeight="1">
      <c r="C459" s="27"/>
      <c r="D459" s="28"/>
      <c r="E459" s="28"/>
      <c r="F459" s="15"/>
      <c r="G459" s="15"/>
      <c r="H459" s="15"/>
      <c r="AM459" s="27"/>
      <c r="AN459" s="27"/>
    </row>
    <row r="460" spans="3:40" ht="15.75" customHeight="1">
      <c r="C460" s="27"/>
      <c r="D460" s="28"/>
      <c r="E460" s="28"/>
      <c r="F460" s="15"/>
      <c r="G460" s="15"/>
      <c r="H460" s="15"/>
      <c r="AM460" s="27"/>
      <c r="AN460" s="27"/>
    </row>
    <row r="461" spans="3:40" ht="15.75" customHeight="1">
      <c r="C461" s="27"/>
      <c r="D461" s="28"/>
      <c r="E461" s="28"/>
      <c r="F461" s="15"/>
      <c r="G461" s="15"/>
      <c r="H461" s="15"/>
      <c r="AM461" s="27"/>
      <c r="AN461" s="27"/>
    </row>
    <row r="462" spans="3:40" ht="15.75" customHeight="1">
      <c r="C462" s="27"/>
      <c r="D462" s="28"/>
      <c r="E462" s="28"/>
      <c r="F462" s="15"/>
      <c r="G462" s="15"/>
      <c r="H462" s="15"/>
      <c r="AM462" s="27"/>
      <c r="AN462" s="27"/>
    </row>
    <row r="463" spans="3:40" ht="15.75" customHeight="1">
      <c r="C463" s="27"/>
      <c r="D463" s="28"/>
      <c r="E463" s="28"/>
      <c r="F463" s="15"/>
      <c r="G463" s="15"/>
      <c r="H463" s="15"/>
      <c r="AM463" s="27"/>
      <c r="AN463" s="27"/>
    </row>
    <row r="464" spans="3:40" ht="15.75" customHeight="1">
      <c r="C464" s="27"/>
      <c r="D464" s="28"/>
      <c r="E464" s="28"/>
      <c r="F464" s="15"/>
      <c r="G464" s="15"/>
      <c r="H464" s="15"/>
      <c r="AM464" s="27"/>
      <c r="AN464" s="27"/>
    </row>
    <row r="465" spans="3:40" ht="15.75" customHeight="1">
      <c r="C465" s="27"/>
      <c r="D465" s="28"/>
      <c r="E465" s="28"/>
      <c r="F465" s="15"/>
      <c r="G465" s="15"/>
      <c r="H465" s="15"/>
      <c r="AM465" s="27"/>
      <c r="AN465" s="27"/>
    </row>
    <row r="466" spans="3:40" ht="15.75" customHeight="1">
      <c r="C466" s="27"/>
      <c r="D466" s="28"/>
      <c r="E466" s="28"/>
      <c r="F466" s="15"/>
      <c r="G466" s="15"/>
      <c r="H466" s="15"/>
      <c r="AM466" s="27"/>
      <c r="AN466" s="27"/>
    </row>
    <row r="467" spans="3:40" ht="15.75" customHeight="1">
      <c r="C467" s="27"/>
      <c r="D467" s="28"/>
      <c r="E467" s="28"/>
      <c r="F467" s="15"/>
      <c r="G467" s="15"/>
      <c r="H467" s="15"/>
      <c r="AM467" s="27"/>
      <c r="AN467" s="27"/>
    </row>
    <row r="468" spans="3:40" ht="15.75" customHeight="1">
      <c r="C468" s="27"/>
      <c r="D468" s="28"/>
      <c r="E468" s="28"/>
      <c r="F468" s="15"/>
      <c r="G468" s="15"/>
      <c r="H468" s="15"/>
      <c r="AM468" s="27"/>
      <c r="AN468" s="27"/>
    </row>
    <row r="469" spans="3:40" ht="15.75" customHeight="1">
      <c r="C469" s="27"/>
      <c r="D469" s="28"/>
      <c r="E469" s="28"/>
      <c r="F469" s="15"/>
      <c r="G469" s="15"/>
      <c r="H469" s="15"/>
      <c r="AM469" s="27"/>
      <c r="AN469" s="27"/>
    </row>
    <row r="470" spans="3:40" ht="15.75" customHeight="1">
      <c r="C470" s="27"/>
      <c r="D470" s="28"/>
      <c r="E470" s="28"/>
      <c r="F470" s="15"/>
      <c r="G470" s="15"/>
      <c r="H470" s="15"/>
      <c r="AM470" s="27"/>
      <c r="AN470" s="27"/>
    </row>
    <row r="471" spans="3:40" ht="15.75" customHeight="1">
      <c r="C471" s="27"/>
      <c r="D471" s="28"/>
      <c r="E471" s="28"/>
      <c r="F471" s="15"/>
      <c r="G471" s="15"/>
      <c r="H471" s="15"/>
      <c r="AM471" s="27"/>
      <c r="AN471" s="27"/>
    </row>
    <row r="472" spans="3:40" ht="15.75" customHeight="1">
      <c r="C472" s="27"/>
      <c r="D472" s="28"/>
      <c r="E472" s="28"/>
      <c r="F472" s="15"/>
      <c r="G472" s="15"/>
      <c r="H472" s="15"/>
      <c r="AM472" s="27"/>
      <c r="AN472" s="27"/>
    </row>
    <row r="473" spans="3:40" ht="15.75" customHeight="1">
      <c r="C473" s="27"/>
      <c r="D473" s="28"/>
      <c r="E473" s="28"/>
      <c r="F473" s="15"/>
      <c r="G473" s="15"/>
      <c r="H473" s="15"/>
      <c r="AM473" s="27"/>
      <c r="AN473" s="27"/>
    </row>
    <row r="474" spans="3:40" ht="15.75" customHeight="1">
      <c r="C474" s="27"/>
      <c r="D474" s="28"/>
      <c r="E474" s="28"/>
      <c r="F474" s="15"/>
      <c r="G474" s="15"/>
      <c r="H474" s="15"/>
      <c r="AM474" s="27"/>
      <c r="AN474" s="27"/>
    </row>
    <row r="475" spans="3:40" ht="15.75" customHeight="1">
      <c r="C475" s="27"/>
      <c r="D475" s="28"/>
      <c r="E475" s="28"/>
      <c r="F475" s="15"/>
      <c r="G475" s="15"/>
      <c r="H475" s="15"/>
      <c r="AM475" s="27"/>
      <c r="AN475" s="27"/>
    </row>
    <row r="476" spans="3:40" ht="15.75" customHeight="1">
      <c r="C476" s="27"/>
      <c r="D476" s="28"/>
      <c r="E476" s="28"/>
      <c r="F476" s="15"/>
      <c r="G476" s="15"/>
      <c r="H476" s="15"/>
      <c r="AM476" s="27"/>
      <c r="AN476" s="27"/>
    </row>
    <row r="477" spans="3:40" ht="15.75" customHeight="1">
      <c r="C477" s="27"/>
      <c r="D477" s="28"/>
      <c r="E477" s="28"/>
      <c r="F477" s="15"/>
      <c r="G477" s="15"/>
      <c r="H477" s="15"/>
      <c r="AM477" s="27"/>
      <c r="AN477" s="27"/>
    </row>
    <row r="478" spans="3:40" ht="15.75" customHeight="1">
      <c r="C478" s="27"/>
      <c r="D478" s="28"/>
      <c r="E478" s="28"/>
      <c r="F478" s="15"/>
      <c r="G478" s="15"/>
      <c r="H478" s="15"/>
      <c r="AM478" s="27"/>
      <c r="AN478" s="27"/>
    </row>
    <row r="479" spans="3:40" ht="15.75" customHeight="1">
      <c r="C479" s="27"/>
      <c r="D479" s="28"/>
      <c r="E479" s="28"/>
      <c r="F479" s="15"/>
      <c r="G479" s="15"/>
      <c r="H479" s="15"/>
      <c r="AM479" s="27"/>
      <c r="AN479" s="27"/>
    </row>
    <row r="480" spans="3:40" ht="15.75" customHeight="1">
      <c r="C480" s="27"/>
      <c r="D480" s="28"/>
      <c r="E480" s="28"/>
      <c r="F480" s="15"/>
      <c r="G480" s="15"/>
      <c r="H480" s="15"/>
      <c r="AM480" s="27"/>
      <c r="AN480" s="27"/>
    </row>
    <row r="481" spans="3:40" ht="15.75" customHeight="1">
      <c r="C481" s="27"/>
      <c r="D481" s="28"/>
      <c r="E481" s="28"/>
      <c r="F481" s="15"/>
      <c r="G481" s="15"/>
      <c r="H481" s="15"/>
      <c r="AM481" s="27"/>
      <c r="AN481" s="27"/>
    </row>
    <row r="482" spans="3:40" ht="15.75" customHeight="1">
      <c r="C482" s="27"/>
      <c r="D482" s="28"/>
      <c r="E482" s="28"/>
      <c r="F482" s="15"/>
      <c r="G482" s="15"/>
      <c r="H482" s="15"/>
      <c r="AM482" s="27"/>
      <c r="AN482" s="27"/>
    </row>
    <row r="483" spans="3:40" ht="15.75" customHeight="1">
      <c r="C483" s="27"/>
      <c r="D483" s="28"/>
      <c r="E483" s="28"/>
      <c r="F483" s="15"/>
      <c r="G483" s="15"/>
      <c r="H483" s="15"/>
      <c r="AM483" s="27"/>
      <c r="AN483" s="27"/>
    </row>
    <row r="484" spans="3:40" ht="15.75" customHeight="1">
      <c r="C484" s="27"/>
      <c r="D484" s="28"/>
      <c r="E484" s="28"/>
      <c r="F484" s="15"/>
      <c r="G484" s="15"/>
      <c r="H484" s="15"/>
      <c r="AM484" s="27"/>
      <c r="AN484" s="27"/>
    </row>
    <row r="485" spans="3:40" ht="15.75" customHeight="1">
      <c r="C485" s="27"/>
      <c r="D485" s="28"/>
      <c r="E485" s="28"/>
      <c r="F485" s="15"/>
      <c r="G485" s="15"/>
      <c r="H485" s="15"/>
      <c r="AM485" s="27"/>
      <c r="AN485" s="27"/>
    </row>
    <row r="486" spans="3:40" ht="15.75" customHeight="1">
      <c r="C486" s="27"/>
      <c r="D486" s="28"/>
      <c r="E486" s="28"/>
      <c r="F486" s="15"/>
      <c r="G486" s="15"/>
      <c r="H486" s="15"/>
      <c r="AM486" s="27"/>
      <c r="AN486" s="27"/>
    </row>
    <row r="487" spans="3:40" ht="15.75" customHeight="1">
      <c r="C487" s="27"/>
      <c r="D487" s="28"/>
      <c r="E487" s="28"/>
      <c r="F487" s="15"/>
      <c r="G487" s="15"/>
      <c r="H487" s="15"/>
      <c r="AM487" s="27"/>
      <c r="AN487" s="27"/>
    </row>
    <row r="488" spans="3:40" ht="15.75" customHeight="1">
      <c r="C488" s="27"/>
      <c r="D488" s="28"/>
      <c r="E488" s="28"/>
      <c r="F488" s="15"/>
      <c r="G488" s="15"/>
      <c r="H488" s="15"/>
      <c r="AM488" s="27"/>
      <c r="AN488" s="27"/>
    </row>
    <row r="489" spans="3:40" ht="15.75" customHeight="1">
      <c r="C489" s="27"/>
      <c r="D489" s="28"/>
      <c r="E489" s="28"/>
      <c r="F489" s="15"/>
      <c r="G489" s="15"/>
      <c r="H489" s="15"/>
      <c r="AM489" s="27"/>
      <c r="AN489" s="27"/>
    </row>
    <row r="490" spans="3:40" ht="15.75" customHeight="1">
      <c r="C490" s="27"/>
      <c r="D490" s="28"/>
      <c r="E490" s="28"/>
      <c r="F490" s="15"/>
      <c r="G490" s="15"/>
      <c r="H490" s="15"/>
      <c r="AM490" s="27"/>
      <c r="AN490" s="27"/>
    </row>
    <row r="491" spans="3:40" ht="15.75" customHeight="1">
      <c r="C491" s="27"/>
      <c r="D491" s="28"/>
      <c r="E491" s="28"/>
      <c r="F491" s="15"/>
      <c r="G491" s="15"/>
      <c r="H491" s="15"/>
      <c r="AM491" s="27"/>
      <c r="AN491" s="27"/>
    </row>
    <row r="492" spans="3:40" ht="15.75" customHeight="1">
      <c r="C492" s="27"/>
      <c r="D492" s="28"/>
      <c r="E492" s="28"/>
      <c r="F492" s="15"/>
      <c r="G492" s="15"/>
      <c r="H492" s="15"/>
      <c r="AM492" s="27"/>
      <c r="AN492" s="27"/>
    </row>
    <row r="493" spans="3:40" ht="15.75" customHeight="1">
      <c r="C493" s="27"/>
      <c r="D493" s="28"/>
      <c r="E493" s="28"/>
      <c r="F493" s="15"/>
      <c r="G493" s="15"/>
      <c r="H493" s="15"/>
      <c r="AM493" s="27"/>
      <c r="AN493" s="27"/>
    </row>
    <row r="494" spans="3:40" ht="15.75" customHeight="1">
      <c r="C494" s="27"/>
      <c r="D494" s="28"/>
      <c r="E494" s="28"/>
      <c r="F494" s="15"/>
      <c r="G494" s="15"/>
      <c r="H494" s="15"/>
      <c r="AM494" s="27"/>
      <c r="AN494" s="27"/>
    </row>
    <row r="495" spans="3:40" ht="15.75" customHeight="1">
      <c r="C495" s="27"/>
      <c r="D495" s="28"/>
      <c r="E495" s="28"/>
      <c r="F495" s="15"/>
      <c r="G495" s="15"/>
      <c r="H495" s="15"/>
      <c r="AM495" s="27"/>
      <c r="AN495" s="27"/>
    </row>
    <row r="496" spans="3:40" ht="15.75" customHeight="1">
      <c r="C496" s="27"/>
      <c r="D496" s="28"/>
      <c r="E496" s="28"/>
      <c r="F496" s="15"/>
      <c r="G496" s="15"/>
      <c r="H496" s="15"/>
      <c r="AM496" s="27"/>
      <c r="AN496" s="27"/>
    </row>
    <row r="497" spans="3:40" ht="15.75" customHeight="1">
      <c r="C497" s="27"/>
      <c r="D497" s="28"/>
      <c r="E497" s="28"/>
      <c r="F497" s="15"/>
      <c r="G497" s="15"/>
      <c r="H497" s="15"/>
      <c r="AM497" s="27"/>
      <c r="AN497" s="27"/>
    </row>
    <row r="498" spans="3:40" ht="15.75" customHeight="1">
      <c r="C498" s="27"/>
      <c r="D498" s="28"/>
      <c r="E498" s="28"/>
      <c r="F498" s="15"/>
      <c r="G498" s="15"/>
      <c r="H498" s="15"/>
      <c r="AM498" s="27"/>
      <c r="AN498" s="27"/>
    </row>
    <row r="499" spans="3:40" ht="15.75" customHeight="1">
      <c r="C499" s="27"/>
      <c r="D499" s="28"/>
      <c r="E499" s="28"/>
      <c r="F499" s="15"/>
      <c r="G499" s="15"/>
      <c r="H499" s="15"/>
      <c r="AM499" s="27"/>
      <c r="AN499" s="27"/>
    </row>
    <row r="500" spans="3:40" ht="15.75" customHeight="1">
      <c r="C500" s="27"/>
      <c r="D500" s="28"/>
      <c r="E500" s="28"/>
      <c r="F500" s="15"/>
      <c r="G500" s="15"/>
      <c r="H500" s="15"/>
      <c r="AM500" s="27"/>
      <c r="AN500" s="27"/>
    </row>
    <row r="501" spans="3:40" ht="15.75" customHeight="1">
      <c r="C501" s="27"/>
      <c r="D501" s="28"/>
      <c r="E501" s="28"/>
      <c r="F501" s="15"/>
      <c r="G501" s="15"/>
      <c r="H501" s="15"/>
      <c r="AM501" s="27"/>
      <c r="AN501" s="27"/>
    </row>
    <row r="502" spans="3:40" ht="15.75" customHeight="1">
      <c r="C502" s="27"/>
      <c r="D502" s="28"/>
      <c r="E502" s="28"/>
      <c r="F502" s="15"/>
      <c r="G502" s="15"/>
      <c r="H502" s="15"/>
      <c r="AM502" s="27"/>
      <c r="AN502" s="27"/>
    </row>
    <row r="503" spans="3:40" ht="15.75" customHeight="1">
      <c r="C503" s="27"/>
      <c r="D503" s="28"/>
      <c r="E503" s="28"/>
      <c r="F503" s="15"/>
      <c r="G503" s="15"/>
      <c r="H503" s="15"/>
      <c r="AM503" s="27"/>
      <c r="AN503" s="27"/>
    </row>
    <row r="504" spans="3:40" ht="15.75" customHeight="1">
      <c r="C504" s="27"/>
      <c r="D504" s="28"/>
      <c r="E504" s="28"/>
      <c r="F504" s="15"/>
      <c r="G504" s="15"/>
      <c r="H504" s="15"/>
      <c r="AM504" s="27"/>
      <c r="AN504" s="27"/>
    </row>
    <row r="505" spans="3:40" ht="15.75" customHeight="1">
      <c r="C505" s="27"/>
      <c r="D505" s="28"/>
      <c r="E505" s="28"/>
      <c r="F505" s="15"/>
      <c r="G505" s="15"/>
      <c r="H505" s="15"/>
      <c r="AM505" s="27"/>
      <c r="AN505" s="27"/>
    </row>
    <row r="506" spans="3:40" ht="15.75" customHeight="1">
      <c r="C506" s="27"/>
      <c r="D506" s="28"/>
      <c r="E506" s="28"/>
      <c r="F506" s="15"/>
      <c r="G506" s="15"/>
      <c r="H506" s="15"/>
      <c r="AM506" s="27"/>
      <c r="AN506" s="27"/>
    </row>
    <row r="507" spans="3:40" ht="15.75" customHeight="1">
      <c r="C507" s="27"/>
      <c r="D507" s="28"/>
      <c r="E507" s="28"/>
      <c r="F507" s="15"/>
      <c r="G507" s="15"/>
      <c r="H507" s="15"/>
      <c r="AM507" s="27"/>
      <c r="AN507" s="27"/>
    </row>
    <row r="508" spans="3:40" ht="15.75" customHeight="1">
      <c r="C508" s="27"/>
      <c r="D508" s="28"/>
      <c r="E508" s="28"/>
      <c r="F508" s="15"/>
      <c r="G508" s="15"/>
      <c r="H508" s="15"/>
      <c r="AM508" s="27"/>
      <c r="AN508" s="27"/>
    </row>
    <row r="509" spans="3:40" ht="15.75" customHeight="1">
      <c r="C509" s="27"/>
      <c r="D509" s="28"/>
      <c r="E509" s="28"/>
      <c r="F509" s="15"/>
      <c r="G509" s="15"/>
      <c r="H509" s="15"/>
      <c r="AM509" s="27"/>
      <c r="AN509" s="27"/>
    </row>
    <row r="510" spans="3:40" ht="15.75" customHeight="1">
      <c r="C510" s="27"/>
      <c r="D510" s="28"/>
      <c r="E510" s="28"/>
      <c r="F510" s="15"/>
      <c r="G510" s="15"/>
      <c r="H510" s="15"/>
      <c r="AM510" s="27"/>
      <c r="AN510" s="27"/>
    </row>
    <row r="511" spans="3:40" ht="15.75" customHeight="1">
      <c r="C511" s="27"/>
      <c r="D511" s="28"/>
      <c r="E511" s="28"/>
      <c r="F511" s="15"/>
      <c r="G511" s="15"/>
      <c r="H511" s="15"/>
      <c r="AM511" s="27"/>
      <c r="AN511" s="27"/>
    </row>
    <row r="512" spans="3:40" ht="15.75" customHeight="1">
      <c r="C512" s="27"/>
      <c r="D512" s="28"/>
      <c r="E512" s="28"/>
      <c r="F512" s="15"/>
      <c r="G512" s="15"/>
      <c r="H512" s="15"/>
      <c r="AM512" s="27"/>
      <c r="AN512" s="27"/>
    </row>
    <row r="513" spans="3:40" ht="15.75" customHeight="1">
      <c r="C513" s="27"/>
      <c r="D513" s="28"/>
      <c r="E513" s="28"/>
      <c r="F513" s="15"/>
      <c r="G513" s="15"/>
      <c r="H513" s="15"/>
      <c r="AM513" s="27"/>
      <c r="AN513" s="27"/>
    </row>
    <row r="514" spans="3:40" ht="15.75" customHeight="1">
      <c r="C514" s="27"/>
      <c r="D514" s="28"/>
      <c r="E514" s="28"/>
      <c r="F514" s="15"/>
      <c r="G514" s="15"/>
      <c r="H514" s="15"/>
      <c r="AM514" s="27"/>
      <c r="AN514" s="27"/>
    </row>
    <row r="515" spans="3:40" ht="15.75" customHeight="1">
      <c r="C515" s="27"/>
      <c r="D515" s="28"/>
      <c r="E515" s="28"/>
      <c r="F515" s="15"/>
      <c r="G515" s="15"/>
      <c r="H515" s="15"/>
      <c r="AM515" s="27"/>
      <c r="AN515" s="27"/>
    </row>
    <row r="516" spans="3:40" ht="15.75" customHeight="1">
      <c r="C516" s="27"/>
      <c r="D516" s="28"/>
      <c r="E516" s="28"/>
      <c r="F516" s="15"/>
      <c r="G516" s="15"/>
      <c r="H516" s="15"/>
      <c r="AM516" s="27"/>
      <c r="AN516" s="27"/>
    </row>
    <row r="517" spans="3:40" ht="15.75" customHeight="1">
      <c r="C517" s="27"/>
      <c r="D517" s="28"/>
      <c r="E517" s="28"/>
      <c r="F517" s="15"/>
      <c r="G517" s="15"/>
      <c r="H517" s="15"/>
      <c r="AM517" s="27"/>
      <c r="AN517" s="27"/>
    </row>
    <row r="518" spans="3:40" ht="15.75" customHeight="1">
      <c r="C518" s="27"/>
      <c r="D518" s="28"/>
      <c r="E518" s="28"/>
      <c r="F518" s="15"/>
      <c r="G518" s="15"/>
      <c r="H518" s="15"/>
      <c r="AM518" s="27"/>
      <c r="AN518" s="27"/>
    </row>
    <row r="519" spans="3:40" ht="15.75" customHeight="1">
      <c r="C519" s="27"/>
      <c r="D519" s="28"/>
      <c r="E519" s="28"/>
      <c r="F519" s="15"/>
      <c r="G519" s="15"/>
      <c r="H519" s="15"/>
      <c r="AM519" s="27"/>
      <c r="AN519" s="27"/>
    </row>
    <row r="520" spans="3:40" ht="15.75" customHeight="1">
      <c r="C520" s="27"/>
      <c r="D520" s="28"/>
      <c r="E520" s="28"/>
      <c r="F520" s="15"/>
      <c r="G520" s="15"/>
      <c r="H520" s="15"/>
      <c r="AM520" s="27"/>
      <c r="AN520" s="27"/>
    </row>
    <row r="521" spans="3:40" ht="15.75" customHeight="1">
      <c r="C521" s="27"/>
      <c r="D521" s="28"/>
      <c r="E521" s="28"/>
      <c r="F521" s="15"/>
      <c r="G521" s="15"/>
      <c r="H521" s="15"/>
      <c r="AM521" s="27"/>
      <c r="AN521" s="27"/>
    </row>
    <row r="522" spans="3:40" ht="15.75" customHeight="1">
      <c r="C522" s="27"/>
      <c r="D522" s="28"/>
      <c r="E522" s="28"/>
      <c r="F522" s="15"/>
      <c r="G522" s="15"/>
      <c r="H522" s="15"/>
      <c r="AM522" s="27"/>
      <c r="AN522" s="27"/>
    </row>
    <row r="523" spans="3:40" ht="15.75" customHeight="1">
      <c r="C523" s="27"/>
      <c r="D523" s="28"/>
      <c r="E523" s="28"/>
      <c r="F523" s="15"/>
      <c r="G523" s="15"/>
      <c r="H523" s="15"/>
      <c r="AM523" s="27"/>
      <c r="AN523" s="27"/>
    </row>
    <row r="524" spans="3:40" ht="15.75" customHeight="1">
      <c r="C524" s="27"/>
      <c r="D524" s="28"/>
      <c r="E524" s="28"/>
      <c r="F524" s="15"/>
      <c r="G524" s="15"/>
      <c r="H524" s="15"/>
      <c r="AM524" s="27"/>
      <c r="AN524" s="27"/>
    </row>
    <row r="525" spans="3:40" ht="15.75" customHeight="1">
      <c r="C525" s="27"/>
      <c r="D525" s="28"/>
      <c r="E525" s="28"/>
      <c r="F525" s="15"/>
      <c r="G525" s="15"/>
      <c r="H525" s="15"/>
      <c r="AM525" s="27"/>
      <c r="AN525" s="27"/>
    </row>
    <row r="526" spans="3:40" ht="15.75" customHeight="1">
      <c r="C526" s="27"/>
      <c r="D526" s="28"/>
      <c r="E526" s="28"/>
      <c r="F526" s="15"/>
      <c r="G526" s="15"/>
      <c r="H526" s="15"/>
      <c r="AM526" s="27"/>
      <c r="AN526" s="27"/>
    </row>
    <row r="527" spans="3:40" ht="15.75" customHeight="1">
      <c r="C527" s="27"/>
      <c r="D527" s="28"/>
      <c r="E527" s="28"/>
      <c r="F527" s="15"/>
      <c r="G527" s="15"/>
      <c r="H527" s="15"/>
      <c r="AM527" s="27"/>
      <c r="AN527" s="27"/>
    </row>
    <row r="528" spans="3:40" ht="15.75" customHeight="1">
      <c r="C528" s="27"/>
      <c r="D528" s="28"/>
      <c r="E528" s="28"/>
      <c r="F528" s="15"/>
      <c r="G528" s="15"/>
      <c r="H528" s="15"/>
      <c r="AM528" s="27"/>
      <c r="AN528" s="27"/>
    </row>
    <row r="529" spans="3:40" ht="15.75" customHeight="1">
      <c r="C529" s="27"/>
      <c r="D529" s="28"/>
      <c r="E529" s="28"/>
      <c r="F529" s="15"/>
      <c r="G529" s="15"/>
      <c r="H529" s="15"/>
      <c r="AM529" s="27"/>
      <c r="AN529" s="27"/>
    </row>
    <row r="530" spans="3:40" ht="15.75" customHeight="1">
      <c r="C530" s="27"/>
      <c r="D530" s="28"/>
      <c r="E530" s="28"/>
      <c r="F530" s="15"/>
      <c r="G530" s="15"/>
      <c r="H530" s="15"/>
      <c r="AM530" s="27"/>
      <c r="AN530" s="27"/>
    </row>
    <row r="531" spans="3:40" ht="15.75" customHeight="1">
      <c r="C531" s="27"/>
      <c r="D531" s="28"/>
      <c r="E531" s="28"/>
      <c r="F531" s="15"/>
      <c r="G531" s="15"/>
      <c r="H531" s="15"/>
      <c r="AM531" s="27"/>
      <c r="AN531" s="27"/>
    </row>
    <row r="532" spans="3:40" ht="15.75" customHeight="1">
      <c r="C532" s="27"/>
      <c r="D532" s="28"/>
      <c r="E532" s="28"/>
      <c r="F532" s="15"/>
      <c r="G532" s="15"/>
      <c r="H532" s="15"/>
      <c r="AM532" s="27"/>
      <c r="AN532" s="27"/>
    </row>
    <row r="533" spans="3:40" ht="15.75" customHeight="1">
      <c r="C533" s="27"/>
      <c r="D533" s="28"/>
      <c r="E533" s="28"/>
      <c r="F533" s="15"/>
      <c r="G533" s="15"/>
      <c r="H533" s="15"/>
      <c r="AM533" s="27"/>
      <c r="AN533" s="27"/>
    </row>
    <row r="534" spans="3:40" ht="15.75" customHeight="1">
      <c r="C534" s="27"/>
      <c r="D534" s="28"/>
      <c r="E534" s="28"/>
      <c r="F534" s="15"/>
      <c r="G534" s="15"/>
      <c r="H534" s="15"/>
      <c r="AM534" s="27"/>
      <c r="AN534" s="27"/>
    </row>
    <row r="535" spans="3:40" ht="15.75" customHeight="1">
      <c r="C535" s="27"/>
      <c r="D535" s="28"/>
      <c r="E535" s="28"/>
      <c r="F535" s="15"/>
      <c r="G535" s="15"/>
      <c r="H535" s="15"/>
      <c r="AM535" s="27"/>
      <c r="AN535" s="27"/>
    </row>
    <row r="536" spans="3:40" ht="15.75" customHeight="1">
      <c r="C536" s="27"/>
      <c r="D536" s="28"/>
      <c r="E536" s="28"/>
      <c r="F536" s="15"/>
      <c r="G536" s="15"/>
      <c r="H536" s="15"/>
      <c r="AM536" s="27"/>
      <c r="AN536" s="27"/>
    </row>
    <row r="537" spans="3:40" ht="15.75" customHeight="1">
      <c r="C537" s="27"/>
      <c r="D537" s="28"/>
      <c r="E537" s="28"/>
      <c r="F537" s="15"/>
      <c r="G537" s="15"/>
      <c r="H537" s="15"/>
      <c r="AM537" s="27"/>
      <c r="AN537" s="27"/>
    </row>
    <row r="538" spans="3:40" ht="15.75" customHeight="1">
      <c r="C538" s="27"/>
      <c r="D538" s="28"/>
      <c r="E538" s="28"/>
      <c r="F538" s="15"/>
      <c r="G538" s="15"/>
      <c r="H538" s="15"/>
      <c r="AM538" s="27"/>
      <c r="AN538" s="27"/>
    </row>
    <row r="539" spans="3:40" ht="15.75" customHeight="1">
      <c r="C539" s="27"/>
      <c r="D539" s="28"/>
      <c r="E539" s="28"/>
      <c r="F539" s="15"/>
      <c r="G539" s="15"/>
      <c r="H539" s="15"/>
      <c r="AM539" s="27"/>
      <c r="AN539" s="27"/>
    </row>
    <row r="540" spans="3:40" ht="15.75" customHeight="1">
      <c r="C540" s="27"/>
      <c r="D540" s="28"/>
      <c r="E540" s="28"/>
      <c r="F540" s="15"/>
      <c r="G540" s="15"/>
      <c r="H540" s="15"/>
      <c r="AM540" s="27"/>
      <c r="AN540" s="27"/>
    </row>
    <row r="541" spans="3:40" ht="15.75" customHeight="1">
      <c r="C541" s="27"/>
      <c r="D541" s="28"/>
      <c r="E541" s="28"/>
      <c r="F541" s="15"/>
      <c r="G541" s="15"/>
      <c r="H541" s="15"/>
      <c r="AM541" s="27"/>
      <c r="AN541" s="27"/>
    </row>
    <row r="542" spans="3:40" ht="15.75" customHeight="1">
      <c r="C542" s="27"/>
      <c r="D542" s="28"/>
      <c r="E542" s="28"/>
      <c r="F542" s="15"/>
      <c r="G542" s="15"/>
      <c r="H542" s="15"/>
      <c r="AM542" s="27"/>
      <c r="AN542" s="27"/>
    </row>
    <row r="543" spans="3:40" ht="15.75" customHeight="1">
      <c r="C543" s="27"/>
      <c r="D543" s="28"/>
      <c r="E543" s="28"/>
      <c r="F543" s="15"/>
      <c r="G543" s="15"/>
      <c r="H543" s="15"/>
      <c r="AM543" s="27"/>
      <c r="AN543" s="27"/>
    </row>
    <row r="544" spans="3:40" ht="15.75" customHeight="1">
      <c r="C544" s="27"/>
      <c r="D544" s="28"/>
      <c r="E544" s="28"/>
      <c r="F544" s="15"/>
      <c r="G544" s="15"/>
      <c r="H544" s="15"/>
      <c r="AM544" s="27"/>
      <c r="AN544" s="27"/>
    </row>
    <row r="545" spans="3:40" ht="15.75" customHeight="1">
      <c r="C545" s="27"/>
      <c r="D545" s="28"/>
      <c r="E545" s="28"/>
      <c r="F545" s="15"/>
      <c r="G545" s="15"/>
      <c r="H545" s="15"/>
      <c r="AM545" s="27"/>
      <c r="AN545" s="27"/>
    </row>
    <row r="546" spans="3:40" ht="15.75" customHeight="1">
      <c r="C546" s="27"/>
      <c r="D546" s="28"/>
      <c r="E546" s="28"/>
      <c r="F546" s="15"/>
      <c r="G546" s="15"/>
      <c r="H546" s="15"/>
      <c r="AM546" s="27"/>
      <c r="AN546" s="27"/>
    </row>
    <row r="547" spans="3:40" ht="15.75" customHeight="1">
      <c r="C547" s="27"/>
      <c r="D547" s="28"/>
      <c r="E547" s="28"/>
      <c r="F547" s="15"/>
      <c r="G547" s="15"/>
      <c r="H547" s="15"/>
      <c r="AM547" s="27"/>
      <c r="AN547" s="27"/>
    </row>
    <row r="548" spans="3:40" ht="15.75" customHeight="1">
      <c r="C548" s="27"/>
      <c r="D548" s="28"/>
      <c r="E548" s="28"/>
      <c r="F548" s="15"/>
      <c r="G548" s="15"/>
      <c r="H548" s="15"/>
      <c r="AM548" s="27"/>
      <c r="AN548" s="27"/>
    </row>
    <row r="549" spans="3:40" ht="15.75" customHeight="1">
      <c r="C549" s="27"/>
      <c r="D549" s="28"/>
      <c r="E549" s="28"/>
      <c r="F549" s="15"/>
      <c r="G549" s="15"/>
      <c r="H549" s="15"/>
      <c r="AM549" s="27"/>
      <c r="AN549" s="27"/>
    </row>
    <row r="550" spans="3:40" ht="15.75" customHeight="1">
      <c r="C550" s="27"/>
      <c r="D550" s="28"/>
      <c r="E550" s="28"/>
      <c r="F550" s="15"/>
      <c r="G550" s="15"/>
      <c r="H550" s="15"/>
      <c r="AM550" s="27"/>
      <c r="AN550" s="27"/>
    </row>
    <row r="551" spans="3:40" ht="15.75" customHeight="1">
      <c r="C551" s="27"/>
      <c r="D551" s="28"/>
      <c r="E551" s="28"/>
      <c r="F551" s="15"/>
      <c r="G551" s="15"/>
      <c r="H551" s="15"/>
      <c r="AM551" s="27"/>
      <c r="AN551" s="27"/>
    </row>
    <row r="552" spans="3:40" ht="15.75" customHeight="1">
      <c r="C552" s="27"/>
      <c r="D552" s="28"/>
      <c r="E552" s="28"/>
      <c r="F552" s="15"/>
      <c r="G552" s="15"/>
      <c r="H552" s="15"/>
      <c r="AM552" s="27"/>
      <c r="AN552" s="27"/>
    </row>
    <row r="553" spans="3:40" ht="15.75" customHeight="1">
      <c r="C553" s="27"/>
      <c r="D553" s="28"/>
      <c r="E553" s="28"/>
      <c r="F553" s="15"/>
      <c r="G553" s="15"/>
      <c r="H553" s="15"/>
      <c r="AM553" s="27"/>
      <c r="AN553" s="27"/>
    </row>
    <row r="554" spans="3:40" ht="15.75" customHeight="1">
      <c r="C554" s="27"/>
      <c r="D554" s="28"/>
      <c r="E554" s="28"/>
      <c r="F554" s="15"/>
      <c r="G554" s="15"/>
      <c r="H554" s="15"/>
      <c r="AM554" s="27"/>
      <c r="AN554" s="27"/>
    </row>
    <row r="555" spans="3:40" ht="15.75" customHeight="1">
      <c r="C555" s="27"/>
      <c r="D555" s="28"/>
      <c r="E555" s="28"/>
      <c r="F555" s="15"/>
      <c r="G555" s="15"/>
      <c r="H555" s="15"/>
      <c r="AM555" s="27"/>
      <c r="AN555" s="27"/>
    </row>
    <row r="556" spans="3:40" ht="15.75" customHeight="1">
      <c r="C556" s="27"/>
      <c r="D556" s="28"/>
      <c r="E556" s="28"/>
      <c r="F556" s="15"/>
      <c r="G556" s="15"/>
      <c r="H556" s="15"/>
      <c r="AM556" s="27"/>
      <c r="AN556" s="27"/>
    </row>
    <row r="557" spans="3:40" ht="15.75" customHeight="1">
      <c r="C557" s="27"/>
      <c r="D557" s="28"/>
      <c r="E557" s="28"/>
      <c r="F557" s="15"/>
      <c r="G557" s="15"/>
      <c r="H557" s="15"/>
      <c r="AM557" s="27"/>
      <c r="AN557" s="27"/>
    </row>
    <row r="558" spans="3:40" ht="15.75" customHeight="1">
      <c r="C558" s="27"/>
      <c r="D558" s="28"/>
      <c r="E558" s="28"/>
      <c r="F558" s="15"/>
      <c r="G558" s="15"/>
      <c r="H558" s="15"/>
      <c r="AM558" s="27"/>
      <c r="AN558" s="27"/>
    </row>
    <row r="559" spans="3:40" ht="15.75" customHeight="1">
      <c r="C559" s="27"/>
      <c r="D559" s="28"/>
      <c r="E559" s="28"/>
      <c r="F559" s="15"/>
      <c r="G559" s="15"/>
      <c r="H559" s="15"/>
      <c r="AM559" s="27"/>
      <c r="AN559" s="27"/>
    </row>
    <row r="560" spans="3:40" ht="15.75" customHeight="1">
      <c r="C560" s="27"/>
      <c r="D560" s="28"/>
      <c r="E560" s="28"/>
      <c r="F560" s="15"/>
      <c r="G560" s="15"/>
      <c r="H560" s="15"/>
      <c r="AM560" s="27"/>
      <c r="AN560" s="27"/>
    </row>
    <row r="561" spans="3:40" ht="15.75" customHeight="1">
      <c r="C561" s="27"/>
      <c r="D561" s="28"/>
      <c r="E561" s="28"/>
      <c r="F561" s="15"/>
      <c r="G561" s="15"/>
      <c r="H561" s="15"/>
      <c r="AM561" s="27"/>
      <c r="AN561" s="27"/>
    </row>
    <row r="562" spans="3:40" ht="15.75" customHeight="1">
      <c r="C562" s="27"/>
      <c r="D562" s="28"/>
      <c r="E562" s="28"/>
      <c r="F562" s="15"/>
      <c r="G562" s="15"/>
      <c r="H562" s="15"/>
      <c r="AM562" s="27"/>
      <c r="AN562" s="27"/>
    </row>
    <row r="563" spans="3:40" ht="15.75" customHeight="1">
      <c r="C563" s="27"/>
      <c r="D563" s="28"/>
      <c r="E563" s="28"/>
      <c r="F563" s="15"/>
      <c r="G563" s="15"/>
      <c r="H563" s="15"/>
      <c r="AM563" s="27"/>
      <c r="AN563" s="27"/>
    </row>
    <row r="564" spans="3:40" ht="15.75" customHeight="1">
      <c r="C564" s="27"/>
      <c r="D564" s="28"/>
      <c r="E564" s="28"/>
      <c r="F564" s="15"/>
      <c r="G564" s="15"/>
      <c r="H564" s="15"/>
      <c r="AM564" s="27"/>
      <c r="AN564" s="27"/>
    </row>
    <row r="565" spans="3:40" ht="15.75" customHeight="1">
      <c r="C565" s="27"/>
      <c r="D565" s="28"/>
      <c r="E565" s="28"/>
      <c r="F565" s="15"/>
      <c r="G565" s="15"/>
      <c r="H565" s="15"/>
      <c r="AM565" s="27"/>
      <c r="AN565" s="27"/>
    </row>
    <row r="566" spans="3:40" ht="15.75" customHeight="1">
      <c r="C566" s="27"/>
      <c r="D566" s="28"/>
      <c r="E566" s="28"/>
      <c r="F566" s="15"/>
      <c r="G566" s="15"/>
      <c r="H566" s="15"/>
      <c r="AM566" s="27"/>
      <c r="AN566" s="27"/>
    </row>
    <row r="567" spans="3:40" ht="15.75" customHeight="1">
      <c r="C567" s="27"/>
      <c r="D567" s="28"/>
      <c r="E567" s="28"/>
      <c r="F567" s="15"/>
      <c r="G567" s="15"/>
      <c r="H567" s="15"/>
      <c r="AM567" s="27"/>
      <c r="AN567" s="27"/>
    </row>
    <row r="568" spans="3:40" ht="15.75" customHeight="1">
      <c r="C568" s="27"/>
      <c r="D568" s="28"/>
      <c r="E568" s="28"/>
      <c r="F568" s="15"/>
      <c r="G568" s="15"/>
      <c r="H568" s="15"/>
      <c r="AM568" s="27"/>
      <c r="AN568" s="27"/>
    </row>
    <row r="569" spans="3:40" ht="15.75" customHeight="1">
      <c r="C569" s="27"/>
      <c r="D569" s="28"/>
      <c r="E569" s="28"/>
      <c r="F569" s="15"/>
      <c r="G569" s="15"/>
      <c r="H569" s="15"/>
      <c r="AM569" s="27"/>
      <c r="AN569" s="27"/>
    </row>
    <row r="570" spans="3:40" ht="15.75" customHeight="1">
      <c r="C570" s="27"/>
      <c r="D570" s="28"/>
      <c r="E570" s="28"/>
      <c r="F570" s="15"/>
      <c r="G570" s="15"/>
      <c r="H570" s="15"/>
      <c r="AM570" s="27"/>
      <c r="AN570" s="27"/>
    </row>
    <row r="571" spans="3:40" ht="15.75" customHeight="1">
      <c r="C571" s="27"/>
      <c r="D571" s="28"/>
      <c r="E571" s="28"/>
      <c r="F571" s="15"/>
      <c r="G571" s="15"/>
      <c r="H571" s="15"/>
      <c r="AM571" s="27"/>
      <c r="AN571" s="27"/>
    </row>
    <row r="572" spans="3:40" ht="15.75" customHeight="1">
      <c r="C572" s="27"/>
      <c r="D572" s="28"/>
      <c r="E572" s="28"/>
      <c r="F572" s="15"/>
      <c r="G572" s="15"/>
      <c r="H572" s="15"/>
      <c r="AM572" s="27"/>
      <c r="AN572" s="27"/>
    </row>
    <row r="573" spans="3:40" ht="15.75" customHeight="1">
      <c r="C573" s="27"/>
      <c r="D573" s="28"/>
      <c r="E573" s="28"/>
      <c r="F573" s="15"/>
      <c r="G573" s="15"/>
      <c r="H573" s="15"/>
      <c r="AM573" s="27"/>
      <c r="AN573" s="27"/>
    </row>
    <row r="574" spans="3:40" ht="15.75" customHeight="1">
      <c r="C574" s="27"/>
      <c r="D574" s="28"/>
      <c r="E574" s="28"/>
      <c r="F574" s="15"/>
      <c r="G574" s="15"/>
      <c r="H574" s="15"/>
      <c r="AM574" s="27"/>
      <c r="AN574" s="27"/>
    </row>
    <row r="575" spans="3:40" ht="15.75" customHeight="1">
      <c r="C575" s="27"/>
      <c r="D575" s="28"/>
      <c r="E575" s="28"/>
      <c r="F575" s="15"/>
      <c r="G575" s="15"/>
      <c r="H575" s="15"/>
      <c r="AM575" s="27"/>
      <c r="AN575" s="27"/>
    </row>
    <row r="576" spans="3:40" ht="15.75" customHeight="1">
      <c r="C576" s="27"/>
      <c r="D576" s="28"/>
      <c r="E576" s="28"/>
      <c r="F576" s="15"/>
      <c r="G576" s="15"/>
      <c r="H576" s="15"/>
      <c r="AM576" s="27"/>
      <c r="AN576" s="27"/>
    </row>
    <row r="577" spans="3:40" ht="15.75" customHeight="1">
      <c r="C577" s="27"/>
      <c r="D577" s="28"/>
      <c r="E577" s="28"/>
      <c r="F577" s="15"/>
      <c r="G577" s="15"/>
      <c r="H577" s="15"/>
      <c r="AM577" s="27"/>
      <c r="AN577" s="27"/>
    </row>
    <row r="578" spans="3:40" ht="15.75" customHeight="1">
      <c r="C578" s="27"/>
      <c r="D578" s="28"/>
      <c r="E578" s="28"/>
      <c r="F578" s="15"/>
      <c r="G578" s="15"/>
      <c r="H578" s="15"/>
      <c r="AM578" s="27"/>
      <c r="AN578" s="27"/>
    </row>
    <row r="579" spans="3:40" ht="15.75" customHeight="1">
      <c r="C579" s="27"/>
      <c r="D579" s="28"/>
      <c r="E579" s="28"/>
      <c r="F579" s="15"/>
      <c r="G579" s="15"/>
      <c r="H579" s="15"/>
      <c r="AM579" s="27"/>
      <c r="AN579" s="27"/>
    </row>
    <row r="580" spans="3:40" ht="15.75" customHeight="1">
      <c r="C580" s="27"/>
      <c r="D580" s="28"/>
      <c r="E580" s="28"/>
      <c r="F580" s="15"/>
      <c r="G580" s="15"/>
      <c r="H580" s="15"/>
      <c r="AM580" s="27"/>
      <c r="AN580" s="27"/>
    </row>
    <row r="581" spans="3:40" ht="15.75" customHeight="1">
      <c r="C581" s="27"/>
      <c r="D581" s="28"/>
      <c r="E581" s="28"/>
      <c r="F581" s="15"/>
      <c r="G581" s="15"/>
      <c r="H581" s="15"/>
      <c r="AM581" s="27"/>
      <c r="AN581" s="27"/>
    </row>
    <row r="582" spans="3:40" ht="15.75" customHeight="1">
      <c r="C582" s="27"/>
      <c r="D582" s="28"/>
      <c r="E582" s="28"/>
      <c r="F582" s="15"/>
      <c r="G582" s="15"/>
      <c r="H582" s="15"/>
      <c r="AM582" s="27"/>
      <c r="AN582" s="27"/>
    </row>
    <row r="583" spans="3:40" ht="15.75" customHeight="1">
      <c r="C583" s="27"/>
      <c r="D583" s="28"/>
      <c r="E583" s="28"/>
      <c r="F583" s="15"/>
      <c r="G583" s="15"/>
      <c r="H583" s="15"/>
      <c r="AM583" s="27"/>
      <c r="AN583" s="27"/>
    </row>
    <row r="584" spans="3:40" ht="15.75" customHeight="1">
      <c r="C584" s="27"/>
      <c r="D584" s="28"/>
      <c r="E584" s="28"/>
      <c r="F584" s="15"/>
      <c r="G584" s="15"/>
      <c r="H584" s="15"/>
      <c r="AM584" s="27"/>
      <c r="AN584" s="27"/>
    </row>
    <row r="585" spans="3:40" ht="15.75" customHeight="1">
      <c r="C585" s="27"/>
      <c r="D585" s="28"/>
      <c r="E585" s="28"/>
      <c r="F585" s="15"/>
      <c r="G585" s="15"/>
      <c r="H585" s="15"/>
      <c r="AM585" s="27"/>
      <c r="AN585" s="27"/>
    </row>
    <row r="586" spans="3:40" ht="15.75" customHeight="1">
      <c r="C586" s="27"/>
      <c r="D586" s="28"/>
      <c r="E586" s="28"/>
      <c r="F586" s="15"/>
      <c r="G586" s="15"/>
      <c r="H586" s="15"/>
      <c r="AM586" s="27"/>
      <c r="AN586" s="27"/>
    </row>
    <row r="587" spans="3:40" ht="15.75" customHeight="1">
      <c r="C587" s="27"/>
      <c r="D587" s="28"/>
      <c r="E587" s="28"/>
      <c r="F587" s="15"/>
      <c r="G587" s="15"/>
      <c r="H587" s="15"/>
      <c r="AM587" s="27"/>
      <c r="AN587" s="27"/>
    </row>
    <row r="588" spans="3:40" ht="15.75" customHeight="1">
      <c r="C588" s="27"/>
      <c r="D588" s="28"/>
      <c r="E588" s="28"/>
      <c r="F588" s="15"/>
      <c r="G588" s="15"/>
      <c r="H588" s="15"/>
      <c r="AM588" s="27"/>
      <c r="AN588" s="27"/>
    </row>
    <row r="589" spans="3:40" ht="15.75" customHeight="1">
      <c r="C589" s="27"/>
      <c r="D589" s="28"/>
      <c r="E589" s="28"/>
      <c r="F589" s="15"/>
      <c r="G589" s="15"/>
      <c r="H589" s="15"/>
      <c r="AM589" s="27"/>
      <c r="AN589" s="27"/>
    </row>
    <row r="590" spans="3:40" ht="15.75" customHeight="1">
      <c r="C590" s="27"/>
      <c r="D590" s="28"/>
      <c r="E590" s="28"/>
      <c r="F590" s="15"/>
      <c r="G590" s="15"/>
      <c r="H590" s="15"/>
      <c r="AM590" s="27"/>
      <c r="AN590" s="27"/>
    </row>
    <row r="591" spans="3:40" ht="15.75" customHeight="1">
      <c r="C591" s="27"/>
      <c r="D591" s="28"/>
      <c r="E591" s="28"/>
      <c r="F591" s="15"/>
      <c r="G591" s="15"/>
      <c r="H591" s="15"/>
      <c r="AM591" s="27"/>
      <c r="AN591" s="27"/>
    </row>
    <row r="592" spans="3:40" ht="15.75" customHeight="1">
      <c r="C592" s="27"/>
      <c r="D592" s="28"/>
      <c r="E592" s="28"/>
      <c r="F592" s="15"/>
      <c r="G592" s="15"/>
      <c r="H592" s="15"/>
      <c r="AM592" s="27"/>
      <c r="AN592" s="27"/>
    </row>
    <row r="593" spans="3:40" ht="15.75" customHeight="1">
      <c r="C593" s="27"/>
      <c r="D593" s="28"/>
      <c r="E593" s="28"/>
      <c r="F593" s="15"/>
      <c r="G593" s="15"/>
      <c r="H593" s="15"/>
      <c r="AM593" s="27"/>
      <c r="AN593" s="27"/>
    </row>
    <row r="594" spans="3:40" ht="15.75" customHeight="1">
      <c r="C594" s="27"/>
      <c r="D594" s="28"/>
      <c r="E594" s="28"/>
      <c r="F594" s="15"/>
      <c r="G594" s="15"/>
      <c r="H594" s="15"/>
      <c r="AM594" s="27"/>
      <c r="AN594" s="27"/>
    </row>
    <row r="595" spans="3:40" ht="15.75" customHeight="1">
      <c r="C595" s="27"/>
      <c r="D595" s="28"/>
      <c r="E595" s="28"/>
      <c r="F595" s="15"/>
      <c r="G595" s="15"/>
      <c r="H595" s="15"/>
      <c r="AM595" s="27"/>
      <c r="AN595" s="27"/>
    </row>
    <row r="596" spans="3:40" ht="15.75" customHeight="1">
      <c r="C596" s="27"/>
      <c r="D596" s="28"/>
      <c r="E596" s="28"/>
      <c r="F596" s="15"/>
      <c r="G596" s="15"/>
      <c r="H596" s="15"/>
      <c r="AM596" s="27"/>
      <c r="AN596" s="27"/>
    </row>
    <row r="597" spans="3:40" ht="15.75" customHeight="1">
      <c r="C597" s="27"/>
      <c r="D597" s="28"/>
      <c r="E597" s="28"/>
      <c r="F597" s="15"/>
      <c r="G597" s="15"/>
      <c r="H597" s="15"/>
      <c r="AM597" s="27"/>
      <c r="AN597" s="27"/>
    </row>
    <row r="598" spans="3:40" ht="15.75" customHeight="1">
      <c r="C598" s="27"/>
      <c r="D598" s="28"/>
      <c r="E598" s="28"/>
      <c r="F598" s="15"/>
      <c r="G598" s="15"/>
      <c r="H598" s="15"/>
      <c r="AM598" s="27"/>
      <c r="AN598" s="27"/>
    </row>
    <row r="599" spans="3:40" ht="15.75" customHeight="1">
      <c r="C599" s="27"/>
      <c r="D599" s="28"/>
      <c r="E599" s="28"/>
      <c r="F599" s="15"/>
      <c r="G599" s="15"/>
      <c r="H599" s="15"/>
      <c r="AM599" s="27"/>
      <c r="AN599" s="27"/>
    </row>
    <row r="600" spans="3:40" ht="15.75" customHeight="1">
      <c r="C600" s="27"/>
      <c r="D600" s="28"/>
      <c r="E600" s="28"/>
      <c r="F600" s="15"/>
      <c r="G600" s="15"/>
      <c r="H600" s="15"/>
      <c r="AM600" s="27"/>
      <c r="AN600" s="27"/>
    </row>
    <row r="601" spans="3:40" ht="15.75" customHeight="1">
      <c r="C601" s="27"/>
      <c r="D601" s="28"/>
      <c r="E601" s="28"/>
      <c r="F601" s="15"/>
      <c r="G601" s="15"/>
      <c r="H601" s="15"/>
      <c r="AM601" s="27"/>
      <c r="AN601" s="27"/>
    </row>
    <row r="602" spans="3:40" ht="15.75" customHeight="1">
      <c r="C602" s="27"/>
      <c r="D602" s="28"/>
      <c r="E602" s="28"/>
      <c r="F602" s="15"/>
      <c r="G602" s="15"/>
      <c r="H602" s="15"/>
      <c r="AM602" s="27"/>
      <c r="AN602" s="27"/>
    </row>
    <row r="603" spans="3:40" ht="15.75" customHeight="1">
      <c r="C603" s="27"/>
      <c r="D603" s="28"/>
      <c r="E603" s="28"/>
      <c r="F603" s="15"/>
      <c r="G603" s="15"/>
      <c r="H603" s="15"/>
      <c r="AM603" s="27"/>
      <c r="AN603" s="27"/>
    </row>
    <row r="604" spans="3:40" ht="15.75" customHeight="1">
      <c r="C604" s="27"/>
      <c r="D604" s="28"/>
      <c r="E604" s="28"/>
      <c r="F604" s="15"/>
      <c r="G604" s="15"/>
      <c r="H604" s="15"/>
      <c r="AM604" s="27"/>
      <c r="AN604" s="27"/>
    </row>
    <row r="605" spans="3:40" ht="15.75" customHeight="1">
      <c r="C605" s="27"/>
      <c r="D605" s="28"/>
      <c r="E605" s="28"/>
      <c r="F605" s="15"/>
      <c r="G605" s="15"/>
      <c r="H605" s="15"/>
      <c r="AM605" s="27"/>
      <c r="AN605" s="27"/>
    </row>
    <row r="606" spans="3:40" ht="15.75" customHeight="1">
      <c r="C606" s="27"/>
      <c r="D606" s="28"/>
      <c r="E606" s="28"/>
      <c r="F606" s="15"/>
      <c r="G606" s="15"/>
      <c r="H606" s="15"/>
      <c r="AM606" s="27"/>
      <c r="AN606" s="27"/>
    </row>
    <row r="607" spans="3:40" ht="15.75" customHeight="1">
      <c r="C607" s="27"/>
      <c r="D607" s="28"/>
      <c r="E607" s="28"/>
      <c r="F607" s="15"/>
      <c r="G607" s="15"/>
      <c r="H607" s="15"/>
      <c r="AM607" s="27"/>
      <c r="AN607" s="27"/>
    </row>
    <row r="608" spans="3:40" ht="15.75" customHeight="1">
      <c r="C608" s="27"/>
      <c r="D608" s="28"/>
      <c r="E608" s="28"/>
      <c r="F608" s="15"/>
      <c r="G608" s="15"/>
      <c r="H608" s="15"/>
      <c r="AM608" s="27"/>
      <c r="AN608" s="27"/>
    </row>
    <row r="609" spans="3:40" ht="15.75" customHeight="1">
      <c r="C609" s="27"/>
      <c r="D609" s="28"/>
      <c r="E609" s="28"/>
      <c r="F609" s="15"/>
      <c r="G609" s="15"/>
      <c r="H609" s="15"/>
      <c r="AM609" s="27"/>
      <c r="AN609" s="27"/>
    </row>
    <row r="610" spans="3:40" ht="15.75" customHeight="1">
      <c r="C610" s="27"/>
      <c r="D610" s="28"/>
      <c r="E610" s="28"/>
      <c r="F610" s="15"/>
      <c r="G610" s="15"/>
      <c r="H610" s="15"/>
      <c r="AM610" s="27"/>
      <c r="AN610" s="27"/>
    </row>
    <row r="611" spans="3:40" ht="15.75" customHeight="1">
      <c r="C611" s="27"/>
      <c r="D611" s="28"/>
      <c r="E611" s="28"/>
      <c r="F611" s="15"/>
      <c r="G611" s="15"/>
      <c r="H611" s="15"/>
      <c r="AM611" s="27"/>
      <c r="AN611" s="27"/>
    </row>
    <row r="612" spans="3:40" ht="15.75" customHeight="1">
      <c r="C612" s="27"/>
      <c r="D612" s="28"/>
      <c r="E612" s="28"/>
      <c r="F612" s="15"/>
      <c r="G612" s="15"/>
      <c r="H612" s="15"/>
      <c r="AM612" s="27"/>
      <c r="AN612" s="27"/>
    </row>
    <row r="613" spans="3:40" ht="15.75" customHeight="1">
      <c r="C613" s="27"/>
      <c r="D613" s="28"/>
      <c r="E613" s="28"/>
      <c r="F613" s="15"/>
      <c r="G613" s="15"/>
      <c r="H613" s="15"/>
      <c r="AM613" s="27"/>
      <c r="AN613" s="27"/>
    </row>
    <row r="614" spans="3:40" ht="15.75" customHeight="1">
      <c r="C614" s="27"/>
      <c r="D614" s="28"/>
      <c r="E614" s="28"/>
      <c r="F614" s="15"/>
      <c r="G614" s="15"/>
      <c r="H614" s="15"/>
      <c r="AM614" s="27"/>
      <c r="AN614" s="27"/>
    </row>
    <row r="615" spans="3:40" ht="15.75" customHeight="1">
      <c r="C615" s="27"/>
      <c r="D615" s="28"/>
      <c r="E615" s="28"/>
      <c r="F615" s="15"/>
      <c r="G615" s="15"/>
      <c r="H615" s="15"/>
      <c r="AM615" s="27"/>
      <c r="AN615" s="27"/>
    </row>
    <row r="616" spans="3:40" ht="15.75" customHeight="1">
      <c r="C616" s="27"/>
      <c r="D616" s="28"/>
      <c r="E616" s="28"/>
      <c r="F616" s="15"/>
      <c r="G616" s="15"/>
      <c r="H616" s="15"/>
      <c r="AM616" s="27"/>
      <c r="AN616" s="27"/>
    </row>
    <row r="617" spans="3:40" ht="15.75" customHeight="1">
      <c r="C617" s="27"/>
      <c r="D617" s="28"/>
      <c r="E617" s="28"/>
      <c r="F617" s="15"/>
      <c r="G617" s="15"/>
      <c r="H617" s="15"/>
      <c r="AM617" s="27"/>
      <c r="AN617" s="27"/>
    </row>
    <row r="618" spans="3:40" ht="15.75" customHeight="1">
      <c r="C618" s="27"/>
      <c r="D618" s="28"/>
      <c r="E618" s="28"/>
      <c r="F618" s="15"/>
      <c r="G618" s="15"/>
      <c r="H618" s="15"/>
      <c r="AM618" s="27"/>
      <c r="AN618" s="27"/>
    </row>
    <row r="619" spans="3:40" ht="15.75" customHeight="1">
      <c r="C619" s="27"/>
      <c r="D619" s="28"/>
      <c r="E619" s="28"/>
      <c r="F619" s="15"/>
      <c r="G619" s="15"/>
      <c r="H619" s="15"/>
      <c r="AM619" s="27"/>
      <c r="AN619" s="27"/>
    </row>
    <row r="620" spans="3:40" ht="15.75" customHeight="1">
      <c r="C620" s="27"/>
      <c r="D620" s="28"/>
      <c r="E620" s="28"/>
      <c r="F620" s="15"/>
      <c r="G620" s="15"/>
      <c r="H620" s="15"/>
      <c r="AM620" s="27"/>
      <c r="AN620" s="27"/>
    </row>
    <row r="621" spans="3:40" ht="15.75" customHeight="1">
      <c r="C621" s="27"/>
      <c r="D621" s="28"/>
      <c r="E621" s="28"/>
      <c r="F621" s="15"/>
      <c r="G621" s="15"/>
      <c r="H621" s="15"/>
      <c r="AM621" s="27"/>
      <c r="AN621" s="27"/>
    </row>
    <row r="622" spans="3:40" ht="15.75" customHeight="1">
      <c r="C622" s="27"/>
      <c r="D622" s="28"/>
      <c r="E622" s="28"/>
      <c r="F622" s="15"/>
      <c r="G622" s="15"/>
      <c r="H622" s="15"/>
      <c r="AM622" s="27"/>
      <c r="AN622" s="27"/>
    </row>
    <row r="623" spans="3:40" ht="15.75" customHeight="1">
      <c r="C623" s="27"/>
      <c r="D623" s="28"/>
      <c r="E623" s="28"/>
      <c r="F623" s="15"/>
      <c r="G623" s="15"/>
      <c r="H623" s="15"/>
      <c r="AM623" s="27"/>
      <c r="AN623" s="27"/>
    </row>
    <row r="624" spans="3:40" ht="15.75" customHeight="1">
      <c r="C624" s="27"/>
      <c r="D624" s="28"/>
      <c r="E624" s="28"/>
      <c r="F624" s="15"/>
      <c r="G624" s="15"/>
      <c r="H624" s="15"/>
      <c r="AM624" s="27"/>
      <c r="AN624" s="27"/>
    </row>
    <row r="625" spans="3:40" ht="15.75" customHeight="1">
      <c r="C625" s="27"/>
      <c r="D625" s="28"/>
      <c r="E625" s="28"/>
      <c r="F625" s="15"/>
      <c r="G625" s="15"/>
      <c r="H625" s="15"/>
      <c r="AM625" s="27"/>
      <c r="AN625" s="27"/>
    </row>
    <row r="626" spans="3:40" ht="15.75" customHeight="1">
      <c r="C626" s="27"/>
      <c r="D626" s="28"/>
      <c r="E626" s="28"/>
      <c r="F626" s="15"/>
      <c r="G626" s="15"/>
      <c r="H626" s="15"/>
      <c r="AM626" s="27"/>
      <c r="AN626" s="27"/>
    </row>
    <row r="627" spans="3:40" ht="15.75" customHeight="1">
      <c r="C627" s="27"/>
      <c r="D627" s="28"/>
      <c r="E627" s="28"/>
      <c r="F627" s="15"/>
      <c r="G627" s="15"/>
      <c r="H627" s="15"/>
      <c r="AM627" s="27"/>
      <c r="AN627" s="27"/>
    </row>
    <row r="628" spans="3:40" ht="15.75" customHeight="1">
      <c r="C628" s="27"/>
      <c r="D628" s="28"/>
      <c r="E628" s="28"/>
      <c r="F628" s="15"/>
      <c r="G628" s="15"/>
      <c r="H628" s="15"/>
      <c r="AM628" s="27"/>
      <c r="AN628" s="27"/>
    </row>
    <row r="629" spans="3:40" ht="15.75" customHeight="1">
      <c r="C629" s="27"/>
      <c r="D629" s="28"/>
      <c r="E629" s="28"/>
      <c r="F629" s="15"/>
      <c r="G629" s="15"/>
      <c r="H629" s="15"/>
      <c r="AM629" s="27"/>
      <c r="AN629" s="27"/>
    </row>
    <row r="630" spans="3:40" ht="15.75" customHeight="1">
      <c r="C630" s="27"/>
      <c r="D630" s="28"/>
      <c r="E630" s="28"/>
      <c r="F630" s="15"/>
      <c r="G630" s="15"/>
      <c r="H630" s="15"/>
      <c r="AM630" s="27"/>
      <c r="AN630" s="27"/>
    </row>
    <row r="631" spans="3:40" ht="15.75" customHeight="1">
      <c r="C631" s="27"/>
      <c r="D631" s="28"/>
      <c r="E631" s="28"/>
      <c r="F631" s="15"/>
      <c r="G631" s="15"/>
      <c r="H631" s="15"/>
      <c r="AM631" s="27"/>
      <c r="AN631" s="27"/>
    </row>
    <row r="632" spans="3:40" ht="15.75" customHeight="1">
      <c r="C632" s="27"/>
      <c r="D632" s="28"/>
      <c r="E632" s="28"/>
      <c r="F632" s="15"/>
      <c r="G632" s="15"/>
      <c r="H632" s="15"/>
      <c r="AM632" s="27"/>
      <c r="AN632" s="27"/>
    </row>
    <row r="633" spans="3:40" ht="15.75" customHeight="1">
      <c r="C633" s="27"/>
      <c r="D633" s="28"/>
      <c r="E633" s="28"/>
      <c r="F633" s="15"/>
      <c r="G633" s="15"/>
      <c r="H633" s="15"/>
      <c r="AM633" s="27"/>
      <c r="AN633" s="27"/>
    </row>
    <row r="634" spans="3:40" ht="15.75" customHeight="1">
      <c r="C634" s="27"/>
      <c r="D634" s="28"/>
      <c r="E634" s="28"/>
      <c r="F634" s="15"/>
      <c r="G634" s="15"/>
      <c r="H634" s="15"/>
      <c r="AM634" s="27"/>
      <c r="AN634" s="27"/>
    </row>
    <row r="635" spans="3:40" ht="15.75" customHeight="1">
      <c r="C635" s="27"/>
      <c r="D635" s="28"/>
      <c r="E635" s="28"/>
      <c r="F635" s="15"/>
      <c r="G635" s="15"/>
      <c r="H635" s="15"/>
      <c r="AM635" s="27"/>
      <c r="AN635" s="27"/>
    </row>
    <row r="636" spans="3:40" ht="15.75" customHeight="1">
      <c r="C636" s="27"/>
      <c r="D636" s="28"/>
      <c r="E636" s="28"/>
      <c r="F636" s="15"/>
      <c r="G636" s="15"/>
      <c r="H636" s="15"/>
      <c r="AM636" s="27"/>
      <c r="AN636" s="27"/>
    </row>
    <row r="637" spans="3:40" ht="15.75" customHeight="1">
      <c r="C637" s="27"/>
      <c r="D637" s="28"/>
      <c r="E637" s="28"/>
      <c r="F637" s="15"/>
      <c r="G637" s="15"/>
      <c r="H637" s="15"/>
      <c r="AM637" s="27"/>
      <c r="AN637" s="27"/>
    </row>
    <row r="638" spans="3:40" ht="15.75" customHeight="1">
      <c r="C638" s="27"/>
      <c r="D638" s="28"/>
      <c r="E638" s="28"/>
      <c r="F638" s="15"/>
      <c r="G638" s="15"/>
      <c r="H638" s="15"/>
      <c r="AM638" s="27"/>
      <c r="AN638" s="27"/>
    </row>
    <row r="639" spans="3:40" ht="15.75" customHeight="1">
      <c r="C639" s="27"/>
      <c r="D639" s="28"/>
      <c r="E639" s="28"/>
      <c r="F639" s="15"/>
      <c r="G639" s="15"/>
      <c r="H639" s="15"/>
      <c r="AM639" s="27"/>
      <c r="AN639" s="27"/>
    </row>
    <row r="640" spans="3:40" ht="15.75" customHeight="1">
      <c r="C640" s="27"/>
      <c r="D640" s="28"/>
      <c r="E640" s="28"/>
      <c r="F640" s="15"/>
      <c r="G640" s="15"/>
      <c r="H640" s="15"/>
      <c r="AM640" s="27"/>
      <c r="AN640" s="27"/>
    </row>
    <row r="641" spans="3:40" ht="15.75" customHeight="1">
      <c r="C641" s="27"/>
      <c r="D641" s="28"/>
      <c r="E641" s="28"/>
      <c r="F641" s="15"/>
      <c r="G641" s="15"/>
      <c r="H641" s="15"/>
      <c r="AM641" s="27"/>
      <c r="AN641" s="27"/>
    </row>
    <row r="642" spans="3:40" ht="15.75" customHeight="1">
      <c r="C642" s="27"/>
      <c r="D642" s="28"/>
      <c r="E642" s="28"/>
      <c r="F642" s="15"/>
      <c r="G642" s="15"/>
      <c r="H642" s="15"/>
      <c r="AM642" s="27"/>
      <c r="AN642" s="27"/>
    </row>
    <row r="643" spans="3:40" ht="15.75" customHeight="1">
      <c r="C643" s="27"/>
      <c r="D643" s="28"/>
      <c r="E643" s="28"/>
      <c r="F643" s="15"/>
      <c r="G643" s="15"/>
      <c r="H643" s="15"/>
      <c r="AM643" s="27"/>
      <c r="AN643" s="27"/>
    </row>
    <row r="644" spans="3:40" ht="15.75" customHeight="1">
      <c r="C644" s="27"/>
      <c r="D644" s="28"/>
      <c r="E644" s="28"/>
      <c r="F644" s="15"/>
      <c r="G644" s="15"/>
      <c r="H644" s="15"/>
      <c r="AM644" s="27"/>
      <c r="AN644" s="27"/>
    </row>
    <row r="645" spans="3:40" ht="15.75" customHeight="1">
      <c r="C645" s="27"/>
      <c r="D645" s="28"/>
      <c r="E645" s="28"/>
      <c r="F645" s="15"/>
      <c r="G645" s="15"/>
      <c r="H645" s="15"/>
      <c r="AM645" s="27"/>
      <c r="AN645" s="27"/>
    </row>
    <row r="646" spans="3:40" ht="15.75" customHeight="1">
      <c r="C646" s="27"/>
      <c r="D646" s="28"/>
      <c r="E646" s="28"/>
      <c r="F646" s="15"/>
      <c r="G646" s="15"/>
      <c r="H646" s="15"/>
      <c r="AM646" s="27"/>
      <c r="AN646" s="27"/>
    </row>
    <row r="647" spans="3:40" ht="15.75" customHeight="1">
      <c r="C647" s="27"/>
      <c r="D647" s="28"/>
      <c r="E647" s="28"/>
      <c r="F647" s="15"/>
      <c r="G647" s="15"/>
      <c r="H647" s="15"/>
      <c r="AM647" s="27"/>
      <c r="AN647" s="27"/>
    </row>
    <row r="648" spans="3:40" ht="15.75" customHeight="1">
      <c r="C648" s="27"/>
      <c r="D648" s="28"/>
      <c r="E648" s="28"/>
      <c r="F648" s="15"/>
      <c r="G648" s="15"/>
      <c r="H648" s="15"/>
      <c r="AM648" s="27"/>
      <c r="AN648" s="27"/>
    </row>
    <row r="649" spans="3:40" ht="15.75" customHeight="1">
      <c r="C649" s="27"/>
      <c r="D649" s="28"/>
      <c r="E649" s="28"/>
      <c r="F649" s="15"/>
      <c r="G649" s="15"/>
      <c r="H649" s="15"/>
      <c r="AM649" s="27"/>
      <c r="AN649" s="27"/>
    </row>
    <row r="650" spans="3:40" ht="15.75" customHeight="1">
      <c r="C650" s="27"/>
      <c r="D650" s="28"/>
      <c r="E650" s="28"/>
      <c r="F650" s="15"/>
      <c r="G650" s="15"/>
      <c r="H650" s="15"/>
      <c r="AM650" s="27"/>
      <c r="AN650" s="27"/>
    </row>
    <row r="651" spans="3:40" ht="15.75" customHeight="1">
      <c r="C651" s="27"/>
      <c r="D651" s="28"/>
      <c r="E651" s="28"/>
      <c r="F651" s="15"/>
      <c r="G651" s="15"/>
      <c r="H651" s="15"/>
      <c r="AM651" s="27"/>
      <c r="AN651" s="27"/>
    </row>
    <row r="652" spans="3:40" ht="15.75" customHeight="1">
      <c r="C652" s="27"/>
      <c r="D652" s="28"/>
      <c r="E652" s="28"/>
      <c r="F652" s="15"/>
      <c r="G652" s="15"/>
      <c r="H652" s="15"/>
      <c r="AM652" s="27"/>
      <c r="AN652" s="27"/>
    </row>
    <row r="653" spans="3:40" ht="15.75" customHeight="1">
      <c r="C653" s="27"/>
      <c r="D653" s="28"/>
      <c r="E653" s="28"/>
      <c r="F653" s="15"/>
      <c r="G653" s="15"/>
      <c r="H653" s="15"/>
      <c r="AM653" s="27"/>
      <c r="AN653" s="27"/>
    </row>
    <row r="654" spans="3:40" ht="15.75" customHeight="1">
      <c r="C654" s="27"/>
      <c r="D654" s="28"/>
      <c r="E654" s="28"/>
      <c r="F654" s="15"/>
      <c r="G654" s="15"/>
      <c r="H654" s="15"/>
      <c r="AM654" s="27"/>
      <c r="AN654" s="27"/>
    </row>
    <row r="655" spans="3:40" ht="15.75" customHeight="1">
      <c r="C655" s="27"/>
      <c r="D655" s="28"/>
      <c r="E655" s="28"/>
      <c r="F655" s="15"/>
      <c r="G655" s="15"/>
      <c r="H655" s="15"/>
      <c r="AM655" s="27"/>
      <c r="AN655" s="27"/>
    </row>
    <row r="656" spans="3:40" ht="15.75" customHeight="1">
      <c r="C656" s="27"/>
      <c r="D656" s="28"/>
      <c r="E656" s="28"/>
      <c r="F656" s="15"/>
      <c r="G656" s="15"/>
      <c r="H656" s="15"/>
      <c r="AM656" s="27"/>
      <c r="AN656" s="27"/>
    </row>
    <row r="657" spans="3:40" ht="15.75" customHeight="1">
      <c r="C657" s="27"/>
      <c r="D657" s="28"/>
      <c r="E657" s="28"/>
      <c r="F657" s="15"/>
      <c r="G657" s="15"/>
      <c r="H657" s="15"/>
      <c r="AM657" s="27"/>
      <c r="AN657" s="27"/>
    </row>
    <row r="658" spans="3:40" ht="15.75" customHeight="1">
      <c r="C658" s="27"/>
      <c r="D658" s="28"/>
      <c r="E658" s="28"/>
      <c r="F658" s="15"/>
      <c r="G658" s="15"/>
      <c r="H658" s="15"/>
      <c r="AM658" s="27"/>
      <c r="AN658" s="27"/>
    </row>
    <row r="659" spans="3:40" ht="15.75" customHeight="1">
      <c r="C659" s="27"/>
      <c r="D659" s="28"/>
      <c r="E659" s="28"/>
      <c r="F659" s="15"/>
      <c r="G659" s="15"/>
      <c r="H659" s="15"/>
      <c r="AM659" s="27"/>
      <c r="AN659" s="27"/>
    </row>
    <row r="660" spans="3:40" ht="15.75" customHeight="1">
      <c r="C660" s="27"/>
      <c r="D660" s="28"/>
      <c r="E660" s="28"/>
      <c r="F660" s="15"/>
      <c r="G660" s="15"/>
      <c r="H660" s="15"/>
      <c r="AM660" s="27"/>
      <c r="AN660" s="27"/>
    </row>
    <row r="661" spans="3:40" ht="15.75" customHeight="1">
      <c r="C661" s="27"/>
      <c r="D661" s="28"/>
      <c r="E661" s="28"/>
      <c r="F661" s="15"/>
      <c r="G661" s="15"/>
      <c r="H661" s="15"/>
      <c r="AM661" s="27"/>
      <c r="AN661" s="27"/>
    </row>
    <row r="662" spans="3:40" ht="15.75" customHeight="1">
      <c r="C662" s="27"/>
      <c r="D662" s="28"/>
      <c r="E662" s="28"/>
      <c r="F662" s="15"/>
      <c r="G662" s="15"/>
      <c r="H662" s="15"/>
      <c r="AM662" s="27"/>
      <c r="AN662" s="27"/>
    </row>
    <row r="663" spans="3:40" ht="15.75" customHeight="1">
      <c r="C663" s="27"/>
      <c r="D663" s="28"/>
      <c r="E663" s="28"/>
      <c r="F663" s="15"/>
      <c r="G663" s="15"/>
      <c r="H663" s="15"/>
      <c r="AM663" s="27"/>
      <c r="AN663" s="27"/>
    </row>
    <row r="664" spans="3:40" ht="15.75" customHeight="1">
      <c r="C664" s="27"/>
      <c r="D664" s="28"/>
      <c r="E664" s="28"/>
      <c r="F664" s="15"/>
      <c r="G664" s="15"/>
      <c r="H664" s="15"/>
      <c r="AM664" s="27"/>
      <c r="AN664" s="27"/>
    </row>
    <row r="665" spans="3:40" ht="15.75" customHeight="1">
      <c r="C665" s="27"/>
      <c r="D665" s="28"/>
      <c r="E665" s="28"/>
      <c r="F665" s="15"/>
      <c r="G665" s="15"/>
      <c r="H665" s="15"/>
      <c r="AM665" s="27"/>
      <c r="AN665" s="27"/>
    </row>
    <row r="666" spans="3:40" ht="15.75" customHeight="1">
      <c r="C666" s="27"/>
      <c r="D666" s="28"/>
      <c r="E666" s="28"/>
      <c r="F666" s="15"/>
      <c r="G666" s="15"/>
      <c r="H666" s="15"/>
      <c r="AM666" s="27"/>
      <c r="AN666" s="27"/>
    </row>
    <row r="667" spans="3:40" ht="15.75" customHeight="1">
      <c r="C667" s="27"/>
      <c r="D667" s="28"/>
      <c r="E667" s="28"/>
      <c r="F667" s="15"/>
      <c r="G667" s="15"/>
      <c r="H667" s="15"/>
      <c r="AM667" s="27"/>
      <c r="AN667" s="27"/>
    </row>
    <row r="668" spans="3:40" ht="15.75" customHeight="1">
      <c r="C668" s="27"/>
      <c r="D668" s="28"/>
      <c r="E668" s="28"/>
      <c r="F668" s="15"/>
      <c r="G668" s="15"/>
      <c r="H668" s="15"/>
      <c r="AM668" s="27"/>
      <c r="AN668" s="27"/>
    </row>
    <row r="669" spans="3:40" ht="15.75" customHeight="1">
      <c r="C669" s="27"/>
      <c r="D669" s="28"/>
      <c r="E669" s="28"/>
      <c r="F669" s="15"/>
      <c r="G669" s="15"/>
      <c r="H669" s="15"/>
      <c r="AM669" s="27"/>
      <c r="AN669" s="27"/>
    </row>
    <row r="670" spans="3:40" ht="15.75" customHeight="1">
      <c r="C670" s="27"/>
      <c r="D670" s="28"/>
      <c r="E670" s="28"/>
      <c r="F670" s="15"/>
      <c r="G670" s="15"/>
      <c r="H670" s="15"/>
      <c r="AM670" s="27"/>
      <c r="AN670" s="27"/>
    </row>
    <row r="671" spans="3:40" ht="15.75" customHeight="1">
      <c r="C671" s="27"/>
      <c r="D671" s="28"/>
      <c r="E671" s="28"/>
      <c r="F671" s="15"/>
      <c r="G671" s="15"/>
      <c r="H671" s="15"/>
      <c r="AM671" s="27"/>
      <c r="AN671" s="27"/>
    </row>
    <row r="672" spans="3:40" ht="15.75" customHeight="1">
      <c r="C672" s="27"/>
      <c r="D672" s="28"/>
      <c r="E672" s="28"/>
      <c r="F672" s="15"/>
      <c r="G672" s="15"/>
      <c r="H672" s="15"/>
      <c r="AM672" s="27"/>
      <c r="AN672" s="27"/>
    </row>
    <row r="673" spans="3:40" ht="15.75" customHeight="1">
      <c r="C673" s="27"/>
      <c r="D673" s="28"/>
      <c r="E673" s="28"/>
      <c r="F673" s="15"/>
      <c r="G673" s="15"/>
      <c r="H673" s="15"/>
      <c r="AM673" s="27"/>
      <c r="AN673" s="27"/>
    </row>
    <row r="674" spans="3:40" ht="15.75" customHeight="1">
      <c r="C674" s="27"/>
      <c r="D674" s="28"/>
      <c r="E674" s="28"/>
      <c r="F674" s="15"/>
      <c r="G674" s="15"/>
      <c r="H674" s="15"/>
      <c r="AM674" s="27"/>
      <c r="AN674" s="27"/>
    </row>
    <row r="675" spans="3:40" ht="15.75" customHeight="1">
      <c r="C675" s="27"/>
      <c r="D675" s="28"/>
      <c r="E675" s="28"/>
      <c r="F675" s="15"/>
      <c r="G675" s="15"/>
      <c r="H675" s="15"/>
      <c r="AM675" s="27"/>
      <c r="AN675" s="27"/>
    </row>
    <row r="676" spans="3:40" ht="15.75" customHeight="1">
      <c r="C676" s="27"/>
      <c r="D676" s="28"/>
      <c r="E676" s="28"/>
      <c r="F676" s="15"/>
      <c r="G676" s="15"/>
      <c r="H676" s="15"/>
      <c r="AM676" s="27"/>
      <c r="AN676" s="27"/>
    </row>
    <row r="677" spans="3:40" ht="15.75" customHeight="1">
      <c r="C677" s="27"/>
      <c r="D677" s="28"/>
      <c r="E677" s="28"/>
      <c r="F677" s="15"/>
      <c r="G677" s="15"/>
      <c r="H677" s="15"/>
      <c r="AM677" s="27"/>
      <c r="AN677" s="27"/>
    </row>
    <row r="678" spans="3:40" ht="15.75" customHeight="1">
      <c r="C678" s="27"/>
      <c r="D678" s="28"/>
      <c r="E678" s="28"/>
      <c r="F678" s="15"/>
      <c r="G678" s="15"/>
      <c r="H678" s="15"/>
      <c r="AM678" s="27"/>
      <c r="AN678" s="27"/>
    </row>
    <row r="679" spans="3:40" ht="15.75" customHeight="1">
      <c r="C679" s="27"/>
      <c r="D679" s="28"/>
      <c r="E679" s="28"/>
      <c r="F679" s="15"/>
      <c r="G679" s="15"/>
      <c r="H679" s="15"/>
      <c r="AM679" s="27"/>
      <c r="AN679" s="27"/>
    </row>
    <row r="680" spans="3:40" ht="15.75" customHeight="1">
      <c r="C680" s="27"/>
      <c r="D680" s="28"/>
      <c r="E680" s="28"/>
      <c r="F680" s="15"/>
      <c r="G680" s="15"/>
      <c r="H680" s="15"/>
      <c r="AM680" s="27"/>
      <c r="AN680" s="27"/>
    </row>
    <row r="681" spans="3:40" ht="15.75" customHeight="1">
      <c r="C681" s="27"/>
      <c r="D681" s="28"/>
      <c r="E681" s="28"/>
      <c r="F681" s="15"/>
      <c r="G681" s="15"/>
      <c r="H681" s="15"/>
      <c r="AM681" s="27"/>
      <c r="AN681" s="27"/>
    </row>
    <row r="682" spans="3:40" ht="15.75" customHeight="1">
      <c r="C682" s="27"/>
      <c r="D682" s="28"/>
      <c r="E682" s="28"/>
      <c r="F682" s="15"/>
      <c r="G682" s="15"/>
      <c r="H682" s="15"/>
      <c r="AM682" s="27"/>
      <c r="AN682" s="27"/>
    </row>
    <row r="683" spans="3:40" ht="15.75" customHeight="1">
      <c r="C683" s="27"/>
      <c r="D683" s="28"/>
      <c r="E683" s="28"/>
      <c r="F683" s="15"/>
      <c r="G683" s="15"/>
      <c r="H683" s="15"/>
      <c r="AM683" s="27"/>
      <c r="AN683" s="27"/>
    </row>
    <row r="684" spans="3:40" ht="15.75" customHeight="1">
      <c r="C684" s="27"/>
      <c r="D684" s="28"/>
      <c r="E684" s="28"/>
      <c r="F684" s="15"/>
      <c r="G684" s="15"/>
      <c r="H684" s="15"/>
      <c r="AM684" s="27"/>
      <c r="AN684" s="27"/>
    </row>
    <row r="685" spans="3:40" ht="15.75" customHeight="1">
      <c r="C685" s="27"/>
      <c r="D685" s="28"/>
      <c r="E685" s="28"/>
      <c r="F685" s="15"/>
      <c r="G685" s="15"/>
      <c r="H685" s="15"/>
      <c r="AM685" s="27"/>
      <c r="AN685" s="27"/>
    </row>
    <row r="686" spans="3:40" ht="15.75" customHeight="1">
      <c r="C686" s="27"/>
      <c r="D686" s="28"/>
      <c r="E686" s="28"/>
      <c r="F686" s="15"/>
      <c r="G686" s="15"/>
      <c r="H686" s="15"/>
      <c r="AM686" s="27"/>
      <c r="AN686" s="27"/>
    </row>
    <row r="687" spans="3:40" ht="15.75" customHeight="1">
      <c r="C687" s="27"/>
      <c r="D687" s="28"/>
      <c r="E687" s="28"/>
      <c r="F687" s="15"/>
      <c r="G687" s="15"/>
      <c r="H687" s="15"/>
      <c r="AM687" s="27"/>
      <c r="AN687" s="27"/>
    </row>
    <row r="688" spans="3:40" ht="15.75" customHeight="1">
      <c r="C688" s="27"/>
      <c r="D688" s="28"/>
      <c r="E688" s="28"/>
      <c r="F688" s="15"/>
      <c r="G688" s="15"/>
      <c r="H688" s="15"/>
      <c r="AM688" s="27"/>
      <c r="AN688" s="27"/>
    </row>
    <row r="689" spans="3:40" ht="15.75" customHeight="1">
      <c r="C689" s="27"/>
      <c r="D689" s="28"/>
      <c r="E689" s="28"/>
      <c r="F689" s="15"/>
      <c r="G689" s="15"/>
      <c r="H689" s="15"/>
      <c r="AM689" s="27"/>
      <c r="AN689" s="27"/>
    </row>
    <row r="690" spans="3:40" ht="15.75" customHeight="1">
      <c r="C690" s="27"/>
      <c r="D690" s="28"/>
      <c r="E690" s="28"/>
      <c r="F690" s="15"/>
      <c r="G690" s="15"/>
      <c r="H690" s="15"/>
      <c r="AM690" s="27"/>
      <c r="AN690" s="27"/>
    </row>
    <row r="691" spans="3:40" ht="15.75" customHeight="1">
      <c r="C691" s="27"/>
      <c r="D691" s="28"/>
      <c r="E691" s="28"/>
      <c r="F691" s="15"/>
      <c r="G691" s="15"/>
      <c r="H691" s="15"/>
      <c r="AM691" s="27"/>
      <c r="AN691" s="27"/>
    </row>
    <row r="692" spans="3:40" ht="15.75" customHeight="1">
      <c r="C692" s="27"/>
      <c r="D692" s="28"/>
      <c r="E692" s="28"/>
      <c r="F692" s="15"/>
      <c r="G692" s="15"/>
      <c r="H692" s="15"/>
      <c r="AM692" s="27"/>
      <c r="AN692" s="27"/>
    </row>
    <row r="693" spans="3:40" ht="15.75" customHeight="1">
      <c r="C693" s="27"/>
      <c r="D693" s="28"/>
      <c r="E693" s="28"/>
      <c r="F693" s="15"/>
      <c r="G693" s="15"/>
      <c r="H693" s="15"/>
      <c r="AM693" s="27"/>
      <c r="AN693" s="27"/>
    </row>
    <row r="694" spans="3:40" ht="15.75" customHeight="1">
      <c r="C694" s="27"/>
      <c r="D694" s="28"/>
      <c r="E694" s="28"/>
      <c r="F694" s="15"/>
      <c r="G694" s="15"/>
      <c r="H694" s="15"/>
      <c r="AM694" s="27"/>
      <c r="AN694" s="27"/>
    </row>
    <row r="695" spans="3:40" ht="15.75" customHeight="1">
      <c r="C695" s="27"/>
      <c r="D695" s="28"/>
      <c r="E695" s="28"/>
      <c r="F695" s="15"/>
      <c r="G695" s="15"/>
      <c r="H695" s="15"/>
      <c r="AM695" s="27"/>
      <c r="AN695" s="27"/>
    </row>
    <row r="696" spans="3:40" ht="15.75" customHeight="1">
      <c r="C696" s="27"/>
      <c r="D696" s="28"/>
      <c r="E696" s="28"/>
      <c r="F696" s="15"/>
      <c r="G696" s="15"/>
      <c r="H696" s="15"/>
      <c r="AM696" s="27"/>
      <c r="AN696" s="27"/>
    </row>
    <row r="697" spans="3:40" ht="15.75" customHeight="1">
      <c r="C697" s="27"/>
      <c r="D697" s="28"/>
      <c r="E697" s="28"/>
      <c r="F697" s="15"/>
      <c r="G697" s="15"/>
      <c r="H697" s="15"/>
      <c r="AM697" s="27"/>
      <c r="AN697" s="27"/>
    </row>
    <row r="698" spans="3:40" ht="15.75" customHeight="1">
      <c r="C698" s="27"/>
      <c r="D698" s="28"/>
      <c r="E698" s="28"/>
      <c r="F698" s="15"/>
      <c r="G698" s="15"/>
      <c r="H698" s="15"/>
      <c r="AM698" s="27"/>
      <c r="AN698" s="27"/>
    </row>
    <row r="699" spans="3:40" ht="15.75" customHeight="1">
      <c r="C699" s="27"/>
      <c r="D699" s="28"/>
      <c r="E699" s="28"/>
      <c r="F699" s="15"/>
      <c r="G699" s="15"/>
      <c r="H699" s="15"/>
      <c r="AM699" s="27"/>
      <c r="AN699" s="27"/>
    </row>
    <row r="700" spans="3:40" ht="15.75" customHeight="1">
      <c r="C700" s="27"/>
      <c r="D700" s="28"/>
      <c r="E700" s="28"/>
      <c r="F700" s="15"/>
      <c r="G700" s="15"/>
      <c r="H700" s="15"/>
      <c r="AM700" s="27"/>
      <c r="AN700" s="27"/>
    </row>
    <row r="701" spans="3:40" ht="15.75" customHeight="1">
      <c r="C701" s="27"/>
      <c r="D701" s="28"/>
      <c r="E701" s="28"/>
      <c r="F701" s="15"/>
      <c r="G701" s="15"/>
      <c r="H701" s="15"/>
      <c r="AM701" s="27"/>
      <c r="AN701" s="27"/>
    </row>
    <row r="702" spans="3:40" ht="15.75" customHeight="1">
      <c r="C702" s="27"/>
      <c r="D702" s="28"/>
      <c r="E702" s="28"/>
      <c r="F702" s="15"/>
      <c r="G702" s="15"/>
      <c r="H702" s="15"/>
      <c r="AM702" s="27"/>
      <c r="AN702" s="27"/>
    </row>
    <row r="703" spans="3:40" ht="15.75" customHeight="1">
      <c r="C703" s="27"/>
      <c r="D703" s="28"/>
      <c r="E703" s="28"/>
      <c r="F703" s="15"/>
      <c r="G703" s="15"/>
      <c r="H703" s="15"/>
      <c r="AM703" s="27"/>
      <c r="AN703" s="27"/>
    </row>
    <row r="704" spans="3:40" ht="15.75" customHeight="1">
      <c r="C704" s="27"/>
      <c r="D704" s="28"/>
      <c r="E704" s="28"/>
      <c r="F704" s="15"/>
      <c r="G704" s="15"/>
      <c r="H704" s="15"/>
      <c r="AM704" s="27"/>
      <c r="AN704" s="27"/>
    </row>
    <row r="705" spans="3:40" ht="15.75" customHeight="1">
      <c r="C705" s="27"/>
      <c r="D705" s="28"/>
      <c r="E705" s="28"/>
      <c r="F705" s="15"/>
      <c r="G705" s="15"/>
      <c r="H705" s="15"/>
      <c r="AM705" s="27"/>
      <c r="AN705" s="27"/>
    </row>
    <row r="706" spans="3:40" ht="15.75" customHeight="1">
      <c r="C706" s="27"/>
      <c r="D706" s="28"/>
      <c r="E706" s="28"/>
      <c r="F706" s="15"/>
      <c r="G706" s="15"/>
      <c r="H706" s="15"/>
      <c r="AM706" s="27"/>
      <c r="AN706" s="27"/>
    </row>
    <row r="707" spans="3:40" ht="15.75" customHeight="1">
      <c r="C707" s="27"/>
      <c r="D707" s="28"/>
      <c r="E707" s="28"/>
      <c r="F707" s="15"/>
      <c r="G707" s="15"/>
      <c r="H707" s="15"/>
      <c r="AM707" s="27"/>
      <c r="AN707" s="27"/>
    </row>
    <row r="708" spans="3:40" ht="15.75" customHeight="1">
      <c r="C708" s="27"/>
      <c r="D708" s="28"/>
      <c r="E708" s="28"/>
      <c r="F708" s="15"/>
      <c r="G708" s="15"/>
      <c r="H708" s="15"/>
      <c r="AM708" s="27"/>
      <c r="AN708" s="27"/>
    </row>
    <row r="709" spans="3:40" ht="15.75" customHeight="1">
      <c r="C709" s="27"/>
      <c r="D709" s="28"/>
      <c r="E709" s="28"/>
      <c r="F709" s="15"/>
      <c r="G709" s="15"/>
      <c r="H709" s="15"/>
      <c r="AM709" s="27"/>
      <c r="AN709" s="27"/>
    </row>
    <row r="710" spans="3:40" ht="15.75" customHeight="1">
      <c r="C710" s="27"/>
      <c r="D710" s="28"/>
      <c r="E710" s="28"/>
      <c r="F710" s="15"/>
      <c r="G710" s="15"/>
      <c r="H710" s="15"/>
      <c r="AM710" s="27"/>
      <c r="AN710" s="27"/>
    </row>
    <row r="711" spans="3:40" ht="15.75" customHeight="1">
      <c r="C711" s="27"/>
      <c r="D711" s="28"/>
      <c r="E711" s="28"/>
      <c r="F711" s="15"/>
      <c r="G711" s="15"/>
      <c r="H711" s="15"/>
      <c r="AM711" s="27"/>
      <c r="AN711" s="27"/>
    </row>
    <row r="712" spans="3:40" ht="15.75" customHeight="1">
      <c r="C712" s="27"/>
      <c r="D712" s="28"/>
      <c r="E712" s="28"/>
      <c r="F712" s="15"/>
      <c r="G712" s="15"/>
      <c r="H712" s="15"/>
      <c r="AM712" s="27"/>
      <c r="AN712" s="27"/>
    </row>
    <row r="713" spans="3:40" ht="15.75" customHeight="1">
      <c r="C713" s="27"/>
      <c r="D713" s="28"/>
      <c r="E713" s="28"/>
      <c r="F713" s="15"/>
      <c r="G713" s="15"/>
      <c r="H713" s="15"/>
      <c r="AM713" s="27"/>
      <c r="AN713" s="27"/>
    </row>
    <row r="714" spans="3:40" ht="15.75" customHeight="1">
      <c r="C714" s="27"/>
      <c r="D714" s="28"/>
      <c r="E714" s="28"/>
      <c r="F714" s="15"/>
      <c r="G714" s="15"/>
      <c r="H714" s="15"/>
      <c r="AM714" s="27"/>
      <c r="AN714" s="27"/>
    </row>
    <row r="715" spans="3:40" ht="15.75" customHeight="1">
      <c r="C715" s="27"/>
      <c r="D715" s="28"/>
      <c r="E715" s="28"/>
      <c r="F715" s="15"/>
      <c r="G715" s="15"/>
      <c r="H715" s="15"/>
      <c r="AM715" s="27"/>
      <c r="AN715" s="27"/>
    </row>
    <row r="716" spans="3:40" ht="15.75" customHeight="1">
      <c r="C716" s="27"/>
      <c r="D716" s="28"/>
      <c r="E716" s="28"/>
      <c r="F716" s="15"/>
      <c r="G716" s="15"/>
      <c r="H716" s="15"/>
      <c r="AM716" s="27"/>
      <c r="AN716" s="27"/>
    </row>
    <row r="717" spans="3:40" ht="15.75" customHeight="1">
      <c r="C717" s="27"/>
      <c r="D717" s="28"/>
      <c r="E717" s="28"/>
      <c r="F717" s="15"/>
      <c r="G717" s="15"/>
      <c r="H717" s="15"/>
      <c r="AM717" s="27"/>
      <c r="AN717" s="27"/>
    </row>
    <row r="718" spans="3:40" ht="15.75" customHeight="1">
      <c r="C718" s="27"/>
      <c r="D718" s="28"/>
      <c r="E718" s="28"/>
      <c r="F718" s="15"/>
      <c r="G718" s="15"/>
      <c r="H718" s="15"/>
      <c r="AM718" s="27"/>
      <c r="AN718" s="27"/>
    </row>
    <row r="719" spans="3:40" ht="15.75" customHeight="1">
      <c r="C719" s="27"/>
      <c r="D719" s="28"/>
      <c r="E719" s="28"/>
      <c r="F719" s="15"/>
      <c r="G719" s="15"/>
      <c r="H719" s="15"/>
      <c r="AM719" s="27"/>
      <c r="AN719" s="27"/>
    </row>
    <row r="720" spans="3:40" ht="15.75" customHeight="1">
      <c r="C720" s="27"/>
      <c r="D720" s="28"/>
      <c r="E720" s="28"/>
      <c r="F720" s="15"/>
      <c r="G720" s="15"/>
      <c r="H720" s="15"/>
      <c r="AM720" s="27"/>
      <c r="AN720" s="27"/>
    </row>
    <row r="721" spans="3:40" ht="15.75" customHeight="1">
      <c r="C721" s="27"/>
      <c r="D721" s="28"/>
      <c r="E721" s="28"/>
      <c r="F721" s="15"/>
      <c r="G721" s="15"/>
      <c r="H721" s="15"/>
      <c r="AM721" s="27"/>
      <c r="AN721" s="27"/>
    </row>
    <row r="722" spans="3:40" ht="15.75" customHeight="1">
      <c r="C722" s="27"/>
      <c r="D722" s="28"/>
      <c r="E722" s="28"/>
      <c r="F722" s="15"/>
      <c r="G722" s="15"/>
      <c r="H722" s="15"/>
      <c r="AM722" s="27"/>
      <c r="AN722" s="27"/>
    </row>
    <row r="723" spans="3:40" ht="15.75" customHeight="1">
      <c r="C723" s="27"/>
      <c r="D723" s="28"/>
      <c r="E723" s="28"/>
      <c r="F723" s="15"/>
      <c r="G723" s="15"/>
      <c r="H723" s="15"/>
      <c r="AM723" s="27"/>
      <c r="AN723" s="27"/>
    </row>
    <row r="724" spans="3:40" ht="15.75" customHeight="1">
      <c r="C724" s="27"/>
      <c r="D724" s="28"/>
      <c r="E724" s="28"/>
      <c r="F724" s="15"/>
      <c r="G724" s="15"/>
      <c r="H724" s="15"/>
      <c r="AM724" s="27"/>
      <c r="AN724" s="27"/>
    </row>
    <row r="725" spans="3:40" ht="15.75" customHeight="1">
      <c r="C725" s="27"/>
      <c r="D725" s="28"/>
      <c r="E725" s="28"/>
      <c r="F725" s="15"/>
      <c r="G725" s="15"/>
      <c r="H725" s="15"/>
      <c r="AM725" s="27"/>
      <c r="AN725" s="27"/>
    </row>
    <row r="726" spans="3:40" ht="15.75" customHeight="1">
      <c r="C726" s="27"/>
      <c r="D726" s="28"/>
      <c r="E726" s="28"/>
      <c r="F726" s="15"/>
      <c r="G726" s="15"/>
      <c r="H726" s="15"/>
      <c r="AM726" s="27"/>
      <c r="AN726" s="27"/>
    </row>
    <row r="727" spans="3:40" ht="15.75" customHeight="1">
      <c r="C727" s="27"/>
      <c r="D727" s="28"/>
      <c r="E727" s="28"/>
      <c r="F727" s="15"/>
      <c r="G727" s="15"/>
      <c r="H727" s="15"/>
      <c r="AM727" s="27"/>
      <c r="AN727" s="27"/>
    </row>
    <row r="728" spans="3:40" ht="15.75" customHeight="1">
      <c r="C728" s="27"/>
      <c r="D728" s="28"/>
      <c r="E728" s="28"/>
      <c r="F728" s="15"/>
      <c r="G728" s="15"/>
      <c r="H728" s="15"/>
      <c r="AM728" s="27"/>
      <c r="AN728" s="27"/>
    </row>
    <row r="729" spans="3:40" ht="15.75" customHeight="1">
      <c r="C729" s="27"/>
      <c r="D729" s="28"/>
      <c r="E729" s="28"/>
      <c r="F729" s="15"/>
      <c r="G729" s="15"/>
      <c r="H729" s="15"/>
      <c r="AM729" s="27"/>
      <c r="AN729" s="27"/>
    </row>
    <row r="730" spans="3:40" ht="15.75" customHeight="1">
      <c r="C730" s="27"/>
      <c r="D730" s="28"/>
      <c r="E730" s="28"/>
      <c r="F730" s="15"/>
      <c r="G730" s="15"/>
      <c r="H730" s="15"/>
      <c r="AM730" s="27"/>
      <c r="AN730" s="27"/>
    </row>
    <row r="731" spans="3:40" ht="15.75" customHeight="1">
      <c r="C731" s="27"/>
      <c r="D731" s="28"/>
      <c r="E731" s="28"/>
      <c r="F731" s="15"/>
      <c r="G731" s="15"/>
      <c r="H731" s="15"/>
      <c r="AM731" s="27"/>
      <c r="AN731" s="27"/>
    </row>
    <row r="732" spans="3:40" ht="15.75" customHeight="1">
      <c r="C732" s="27"/>
      <c r="D732" s="28"/>
      <c r="E732" s="28"/>
      <c r="F732" s="15"/>
      <c r="G732" s="15"/>
      <c r="H732" s="15"/>
      <c r="AM732" s="27"/>
      <c r="AN732" s="27"/>
    </row>
    <row r="733" spans="3:40" ht="15.75" customHeight="1">
      <c r="C733" s="27"/>
      <c r="D733" s="28"/>
      <c r="E733" s="28"/>
      <c r="F733" s="15"/>
      <c r="G733" s="15"/>
      <c r="H733" s="15"/>
      <c r="AM733" s="27"/>
      <c r="AN733" s="27"/>
    </row>
    <row r="734" spans="3:40" ht="15.75" customHeight="1">
      <c r="C734" s="27"/>
      <c r="D734" s="28"/>
      <c r="E734" s="28"/>
      <c r="F734" s="15"/>
      <c r="G734" s="15"/>
      <c r="H734" s="15"/>
      <c r="AM734" s="27"/>
      <c r="AN734" s="27"/>
    </row>
    <row r="735" spans="3:40" ht="15.75" customHeight="1">
      <c r="C735" s="27"/>
      <c r="D735" s="28"/>
      <c r="E735" s="28"/>
      <c r="F735" s="15"/>
      <c r="G735" s="15"/>
      <c r="H735" s="15"/>
      <c r="AM735" s="27"/>
      <c r="AN735" s="27"/>
    </row>
    <row r="736" spans="3:40" ht="15.75" customHeight="1">
      <c r="C736" s="27"/>
      <c r="D736" s="28"/>
      <c r="E736" s="28"/>
      <c r="F736" s="15"/>
      <c r="G736" s="15"/>
      <c r="H736" s="15"/>
      <c r="AM736" s="27"/>
      <c r="AN736" s="27"/>
    </row>
    <row r="737" spans="3:40" ht="15.75" customHeight="1">
      <c r="C737" s="27"/>
      <c r="D737" s="28"/>
      <c r="E737" s="28"/>
      <c r="F737" s="15"/>
      <c r="G737" s="15"/>
      <c r="H737" s="15"/>
      <c r="AM737" s="27"/>
      <c r="AN737" s="27"/>
    </row>
    <row r="738" spans="3:40" ht="15.75" customHeight="1">
      <c r="C738" s="27"/>
      <c r="D738" s="28"/>
      <c r="E738" s="28"/>
      <c r="F738" s="15"/>
      <c r="G738" s="15"/>
      <c r="H738" s="15"/>
      <c r="AM738" s="27"/>
      <c r="AN738" s="27"/>
    </row>
    <row r="739" spans="3:40" ht="15.75" customHeight="1">
      <c r="C739" s="27"/>
      <c r="D739" s="28"/>
      <c r="E739" s="28"/>
      <c r="F739" s="15"/>
      <c r="G739" s="15"/>
      <c r="H739" s="15"/>
      <c r="AM739" s="27"/>
      <c r="AN739" s="27"/>
    </row>
    <row r="740" spans="3:40" ht="15.75" customHeight="1">
      <c r="C740" s="27"/>
      <c r="D740" s="28"/>
      <c r="E740" s="28"/>
      <c r="F740" s="15"/>
      <c r="G740" s="15"/>
      <c r="H740" s="15"/>
      <c r="AM740" s="27"/>
      <c r="AN740" s="27"/>
    </row>
    <row r="741" spans="3:40" ht="15.75" customHeight="1">
      <c r="C741" s="27"/>
      <c r="D741" s="28"/>
      <c r="E741" s="28"/>
      <c r="F741" s="15"/>
      <c r="G741" s="15"/>
      <c r="H741" s="15"/>
      <c r="AM741" s="27"/>
      <c r="AN741" s="27"/>
    </row>
    <row r="742" spans="3:40" ht="15.75" customHeight="1">
      <c r="C742" s="27"/>
      <c r="D742" s="28"/>
      <c r="E742" s="28"/>
      <c r="F742" s="15"/>
      <c r="G742" s="15"/>
      <c r="H742" s="15"/>
      <c r="AM742" s="27"/>
      <c r="AN742" s="27"/>
    </row>
    <row r="743" spans="3:40" ht="15.75" customHeight="1">
      <c r="C743" s="27"/>
      <c r="D743" s="28"/>
      <c r="E743" s="28"/>
      <c r="F743" s="15"/>
      <c r="G743" s="15"/>
      <c r="H743" s="15"/>
      <c r="AM743" s="27"/>
      <c r="AN743" s="27"/>
    </row>
    <row r="744" spans="3:40" ht="15.75" customHeight="1">
      <c r="C744" s="27"/>
      <c r="D744" s="28"/>
      <c r="E744" s="28"/>
      <c r="F744" s="15"/>
      <c r="G744" s="15"/>
      <c r="H744" s="15"/>
      <c r="AM744" s="27"/>
      <c r="AN744" s="27"/>
    </row>
    <row r="745" spans="3:40" ht="15.75" customHeight="1">
      <c r="C745" s="27"/>
      <c r="D745" s="28"/>
      <c r="E745" s="28"/>
      <c r="F745" s="15"/>
      <c r="G745" s="15"/>
      <c r="H745" s="15"/>
      <c r="AM745" s="27"/>
      <c r="AN745" s="27"/>
    </row>
    <row r="746" spans="3:40" ht="15.75" customHeight="1">
      <c r="C746" s="27"/>
      <c r="D746" s="28"/>
      <c r="E746" s="28"/>
      <c r="F746" s="15"/>
      <c r="G746" s="15"/>
      <c r="H746" s="15"/>
      <c r="AM746" s="27"/>
      <c r="AN746" s="27"/>
    </row>
    <row r="747" spans="3:40" ht="15.75" customHeight="1">
      <c r="C747" s="27"/>
      <c r="D747" s="28"/>
      <c r="E747" s="28"/>
      <c r="F747" s="15"/>
      <c r="G747" s="15"/>
      <c r="H747" s="15"/>
      <c r="AM747" s="27"/>
      <c r="AN747" s="27"/>
    </row>
    <row r="748" spans="3:40" ht="15.75" customHeight="1">
      <c r="C748" s="27"/>
      <c r="D748" s="28"/>
      <c r="E748" s="28"/>
      <c r="F748" s="15"/>
      <c r="G748" s="15"/>
      <c r="H748" s="15"/>
      <c r="AM748" s="27"/>
      <c r="AN748" s="27"/>
    </row>
    <row r="749" spans="3:40" ht="15.75" customHeight="1">
      <c r="C749" s="27"/>
      <c r="D749" s="28"/>
      <c r="E749" s="28"/>
      <c r="F749" s="15"/>
      <c r="G749" s="15"/>
      <c r="H749" s="15"/>
      <c r="AM749" s="27"/>
      <c r="AN749" s="27"/>
    </row>
    <row r="750" spans="3:40" ht="15.75" customHeight="1">
      <c r="C750" s="27"/>
      <c r="D750" s="28"/>
      <c r="E750" s="28"/>
      <c r="F750" s="15"/>
      <c r="G750" s="15"/>
      <c r="H750" s="15"/>
      <c r="AM750" s="27"/>
      <c r="AN750" s="27"/>
    </row>
    <row r="751" spans="3:40" ht="15.75" customHeight="1">
      <c r="C751" s="27"/>
      <c r="D751" s="28"/>
      <c r="E751" s="28"/>
      <c r="F751" s="15"/>
      <c r="G751" s="15"/>
      <c r="H751" s="15"/>
      <c r="AM751" s="27"/>
      <c r="AN751" s="27"/>
    </row>
    <row r="752" spans="3:40" ht="15.75" customHeight="1">
      <c r="C752" s="27"/>
      <c r="D752" s="28"/>
      <c r="E752" s="28"/>
      <c r="F752" s="15"/>
      <c r="G752" s="15"/>
      <c r="H752" s="15"/>
      <c r="AM752" s="27"/>
      <c r="AN752" s="27"/>
    </row>
    <row r="753" spans="3:40" ht="15.75" customHeight="1">
      <c r="C753" s="27"/>
      <c r="D753" s="28"/>
      <c r="E753" s="28"/>
      <c r="F753" s="15"/>
      <c r="G753" s="15"/>
      <c r="H753" s="15"/>
      <c r="AM753" s="27"/>
      <c r="AN753" s="27"/>
    </row>
    <row r="754" spans="3:40" ht="15.75" customHeight="1">
      <c r="C754" s="27"/>
      <c r="D754" s="28"/>
      <c r="E754" s="28"/>
      <c r="F754" s="15"/>
      <c r="G754" s="15"/>
      <c r="H754" s="15"/>
      <c r="AM754" s="27"/>
      <c r="AN754" s="27"/>
    </row>
    <row r="755" spans="3:40" ht="15.75" customHeight="1">
      <c r="C755" s="27"/>
      <c r="D755" s="28"/>
      <c r="E755" s="28"/>
      <c r="F755" s="15"/>
      <c r="G755" s="15"/>
      <c r="H755" s="15"/>
      <c r="AM755" s="27"/>
      <c r="AN755" s="27"/>
    </row>
    <row r="756" spans="3:40" ht="15.75" customHeight="1">
      <c r="C756" s="27"/>
      <c r="D756" s="28"/>
      <c r="E756" s="28"/>
      <c r="F756" s="15"/>
      <c r="G756" s="15"/>
      <c r="H756" s="15"/>
      <c r="AM756" s="27"/>
      <c r="AN756" s="27"/>
    </row>
    <row r="757" spans="3:40" ht="15.75" customHeight="1">
      <c r="C757" s="27"/>
      <c r="D757" s="28"/>
      <c r="E757" s="28"/>
      <c r="F757" s="15"/>
      <c r="G757" s="15"/>
      <c r="H757" s="15"/>
      <c r="AM757" s="27"/>
      <c r="AN757" s="27"/>
    </row>
    <row r="758" spans="3:40" ht="15.75" customHeight="1">
      <c r="C758" s="27"/>
      <c r="D758" s="28"/>
      <c r="E758" s="28"/>
      <c r="F758" s="15"/>
      <c r="G758" s="15"/>
      <c r="H758" s="15"/>
      <c r="AM758" s="27"/>
      <c r="AN758" s="27"/>
    </row>
    <row r="759" spans="3:40" ht="15.75" customHeight="1">
      <c r="C759" s="27"/>
      <c r="D759" s="28"/>
      <c r="E759" s="28"/>
      <c r="F759" s="15"/>
      <c r="G759" s="15"/>
      <c r="H759" s="15"/>
      <c r="AM759" s="27"/>
      <c r="AN759" s="27"/>
    </row>
    <row r="760" spans="3:40" ht="15.75" customHeight="1">
      <c r="C760" s="27"/>
      <c r="D760" s="28"/>
      <c r="E760" s="28"/>
      <c r="F760" s="15"/>
      <c r="G760" s="15"/>
      <c r="H760" s="15"/>
      <c r="AM760" s="27"/>
      <c r="AN760" s="27"/>
    </row>
    <row r="761" spans="3:40" ht="15.75" customHeight="1">
      <c r="C761" s="27"/>
      <c r="D761" s="28"/>
      <c r="E761" s="28"/>
      <c r="F761" s="15"/>
      <c r="G761" s="15"/>
      <c r="H761" s="15"/>
      <c r="AM761" s="27"/>
      <c r="AN761" s="27"/>
    </row>
    <row r="762" spans="3:40" ht="15.75" customHeight="1">
      <c r="C762" s="27"/>
      <c r="D762" s="28"/>
      <c r="E762" s="28"/>
      <c r="F762" s="15"/>
      <c r="G762" s="15"/>
      <c r="H762" s="15"/>
      <c r="AM762" s="27"/>
      <c r="AN762" s="27"/>
    </row>
    <row r="763" spans="3:40" ht="15.75" customHeight="1">
      <c r="C763" s="27"/>
      <c r="D763" s="28"/>
      <c r="E763" s="28"/>
      <c r="F763" s="15"/>
      <c r="G763" s="15"/>
      <c r="H763" s="15"/>
      <c r="AM763" s="27"/>
      <c r="AN763" s="27"/>
    </row>
    <row r="764" spans="3:40" ht="15.75" customHeight="1">
      <c r="C764" s="27"/>
      <c r="D764" s="28"/>
      <c r="E764" s="28"/>
      <c r="F764" s="15"/>
      <c r="G764" s="15"/>
      <c r="H764" s="15"/>
      <c r="AM764" s="27"/>
      <c r="AN764" s="27"/>
    </row>
    <row r="765" spans="3:40" ht="15.75" customHeight="1">
      <c r="C765" s="27"/>
      <c r="D765" s="28"/>
      <c r="E765" s="28"/>
      <c r="F765" s="15"/>
      <c r="G765" s="15"/>
      <c r="H765" s="15"/>
      <c r="AM765" s="27"/>
      <c r="AN765" s="27"/>
    </row>
    <row r="766" spans="3:40" ht="15.75" customHeight="1">
      <c r="C766" s="27"/>
      <c r="D766" s="28"/>
      <c r="E766" s="28"/>
      <c r="F766" s="15"/>
      <c r="G766" s="15"/>
      <c r="H766" s="15"/>
      <c r="AM766" s="27"/>
      <c r="AN766" s="27"/>
    </row>
    <row r="767" spans="3:40" ht="15.75" customHeight="1">
      <c r="C767" s="27"/>
      <c r="D767" s="28"/>
      <c r="E767" s="28"/>
      <c r="F767" s="15"/>
      <c r="G767" s="15"/>
      <c r="H767" s="15"/>
      <c r="AM767" s="27"/>
      <c r="AN767" s="27"/>
    </row>
    <row r="768" spans="3:40" ht="15.75" customHeight="1">
      <c r="C768" s="27"/>
      <c r="D768" s="28"/>
      <c r="E768" s="28"/>
      <c r="F768" s="15"/>
      <c r="G768" s="15"/>
      <c r="H768" s="15"/>
      <c r="AM768" s="27"/>
      <c r="AN768" s="27"/>
    </row>
    <row r="769" spans="3:40" ht="15.75" customHeight="1">
      <c r="C769" s="27"/>
      <c r="D769" s="28"/>
      <c r="E769" s="28"/>
      <c r="F769" s="15"/>
      <c r="G769" s="15"/>
      <c r="H769" s="15"/>
      <c r="AM769" s="27"/>
      <c r="AN769" s="27"/>
    </row>
    <row r="770" spans="3:40" ht="15.75" customHeight="1">
      <c r="C770" s="27"/>
      <c r="D770" s="28"/>
      <c r="E770" s="28"/>
      <c r="F770" s="15"/>
      <c r="G770" s="15"/>
      <c r="H770" s="15"/>
      <c r="AM770" s="27"/>
      <c r="AN770" s="27"/>
    </row>
    <row r="771" spans="3:40" ht="15.75" customHeight="1">
      <c r="C771" s="27"/>
      <c r="D771" s="28"/>
      <c r="E771" s="28"/>
      <c r="F771" s="15"/>
      <c r="G771" s="15"/>
      <c r="H771" s="15"/>
      <c r="AM771" s="27"/>
      <c r="AN771" s="27"/>
    </row>
    <row r="772" spans="3:40" ht="15.75" customHeight="1">
      <c r="C772" s="27"/>
      <c r="D772" s="28"/>
      <c r="E772" s="28"/>
      <c r="F772" s="15"/>
      <c r="G772" s="15"/>
      <c r="H772" s="15"/>
      <c r="AM772" s="27"/>
      <c r="AN772" s="27"/>
    </row>
    <row r="773" spans="3:40" ht="15.75" customHeight="1">
      <c r="C773" s="27"/>
      <c r="D773" s="28"/>
      <c r="E773" s="28"/>
      <c r="F773" s="15"/>
      <c r="G773" s="15"/>
      <c r="H773" s="15"/>
      <c r="AM773" s="27"/>
      <c r="AN773" s="27"/>
    </row>
    <row r="774" spans="3:40" ht="15.75" customHeight="1">
      <c r="C774" s="27"/>
      <c r="D774" s="28"/>
      <c r="E774" s="28"/>
      <c r="F774" s="15"/>
      <c r="G774" s="15"/>
      <c r="H774" s="15"/>
      <c r="AM774" s="27"/>
      <c r="AN774" s="27"/>
    </row>
    <row r="775" spans="3:40" ht="15.75" customHeight="1">
      <c r="C775" s="27"/>
      <c r="D775" s="28"/>
      <c r="E775" s="28"/>
      <c r="F775" s="15"/>
      <c r="G775" s="15"/>
      <c r="H775" s="15"/>
      <c r="AM775" s="27"/>
      <c r="AN775" s="27"/>
    </row>
    <row r="776" spans="3:40" ht="15.75" customHeight="1">
      <c r="C776" s="27"/>
      <c r="D776" s="28"/>
      <c r="E776" s="28"/>
      <c r="F776" s="15"/>
      <c r="G776" s="15"/>
      <c r="H776" s="15"/>
      <c r="AM776" s="27"/>
      <c r="AN776" s="27"/>
    </row>
    <row r="777" spans="3:40" ht="15.75" customHeight="1">
      <c r="C777" s="27"/>
      <c r="D777" s="28"/>
      <c r="E777" s="28"/>
      <c r="F777" s="15"/>
      <c r="G777" s="15"/>
      <c r="H777" s="15"/>
      <c r="AM777" s="27"/>
      <c r="AN777" s="27"/>
    </row>
    <row r="778" spans="3:40" ht="15.75" customHeight="1">
      <c r="C778" s="27"/>
      <c r="D778" s="28"/>
      <c r="E778" s="28"/>
      <c r="F778" s="15"/>
      <c r="G778" s="15"/>
      <c r="H778" s="15"/>
      <c r="AM778" s="27"/>
      <c r="AN778" s="27"/>
    </row>
    <row r="779" spans="3:40" ht="15.75" customHeight="1">
      <c r="C779" s="27"/>
      <c r="D779" s="28"/>
      <c r="E779" s="28"/>
      <c r="F779" s="15"/>
      <c r="G779" s="15"/>
      <c r="H779" s="15"/>
      <c r="AM779" s="27"/>
      <c r="AN779" s="27"/>
    </row>
    <row r="780" spans="3:40" ht="15.75" customHeight="1">
      <c r="C780" s="27"/>
      <c r="D780" s="28"/>
      <c r="E780" s="28"/>
      <c r="F780" s="15"/>
      <c r="G780" s="15"/>
      <c r="H780" s="15"/>
      <c r="AM780" s="27"/>
      <c r="AN780" s="27"/>
    </row>
    <row r="781" spans="3:40" ht="15.75" customHeight="1">
      <c r="C781" s="27"/>
      <c r="D781" s="28"/>
      <c r="E781" s="28"/>
      <c r="F781" s="15"/>
      <c r="G781" s="15"/>
      <c r="H781" s="15"/>
      <c r="AM781" s="27"/>
      <c r="AN781" s="27"/>
    </row>
    <row r="782" spans="3:40" ht="15.75" customHeight="1">
      <c r="C782" s="27"/>
      <c r="D782" s="28"/>
      <c r="E782" s="28"/>
      <c r="F782" s="15"/>
      <c r="G782" s="15"/>
      <c r="H782" s="15"/>
      <c r="AM782" s="27"/>
      <c r="AN782" s="27"/>
    </row>
    <row r="783" spans="3:40" ht="15.75" customHeight="1">
      <c r="C783" s="27"/>
      <c r="D783" s="28"/>
      <c r="E783" s="28"/>
      <c r="F783" s="15"/>
      <c r="G783" s="15"/>
      <c r="H783" s="15"/>
      <c r="AM783" s="27"/>
      <c r="AN783" s="27"/>
    </row>
    <row r="784" spans="3:40" ht="15.75" customHeight="1">
      <c r="C784" s="27"/>
      <c r="D784" s="28"/>
      <c r="E784" s="28"/>
      <c r="F784" s="15"/>
      <c r="G784" s="15"/>
      <c r="H784" s="15"/>
      <c r="AM784" s="27"/>
      <c r="AN784" s="27"/>
    </row>
    <row r="785" spans="3:40" ht="15.75" customHeight="1">
      <c r="C785" s="27"/>
      <c r="D785" s="28"/>
      <c r="E785" s="28"/>
      <c r="F785" s="15"/>
      <c r="G785" s="15"/>
      <c r="H785" s="15"/>
      <c r="AM785" s="27"/>
      <c r="AN785" s="27"/>
    </row>
    <row r="786" spans="3:40" ht="15.75" customHeight="1">
      <c r="C786" s="27"/>
      <c r="D786" s="28"/>
      <c r="E786" s="28"/>
      <c r="F786" s="15"/>
      <c r="G786" s="15"/>
      <c r="H786" s="15"/>
      <c r="AM786" s="27"/>
      <c r="AN786" s="27"/>
    </row>
    <row r="787" spans="3:40" ht="15.75" customHeight="1">
      <c r="C787" s="27"/>
      <c r="D787" s="28"/>
      <c r="E787" s="28"/>
      <c r="F787" s="15"/>
      <c r="G787" s="15"/>
      <c r="H787" s="15"/>
      <c r="AM787" s="27"/>
      <c r="AN787" s="27"/>
    </row>
    <row r="788" spans="3:40" ht="15.75" customHeight="1">
      <c r="C788" s="27"/>
      <c r="D788" s="28"/>
      <c r="E788" s="28"/>
      <c r="F788" s="15"/>
      <c r="G788" s="15"/>
      <c r="H788" s="15"/>
      <c r="AM788" s="27"/>
      <c r="AN788" s="27"/>
    </row>
    <row r="789" spans="3:40" ht="15.75" customHeight="1">
      <c r="C789" s="27"/>
      <c r="D789" s="28"/>
      <c r="E789" s="28"/>
      <c r="F789" s="15"/>
      <c r="G789" s="15"/>
      <c r="H789" s="15"/>
      <c r="AM789" s="27"/>
      <c r="AN789" s="27"/>
    </row>
    <row r="790" spans="3:40" ht="15.75" customHeight="1">
      <c r="C790" s="27"/>
      <c r="D790" s="28"/>
      <c r="E790" s="28"/>
      <c r="F790" s="15"/>
      <c r="G790" s="15"/>
      <c r="H790" s="15"/>
      <c r="AM790" s="27"/>
      <c r="AN790" s="27"/>
    </row>
    <row r="791" spans="3:40" ht="15.75" customHeight="1">
      <c r="C791" s="27"/>
      <c r="D791" s="28"/>
      <c r="E791" s="28"/>
      <c r="F791" s="15"/>
      <c r="G791" s="15"/>
      <c r="H791" s="15"/>
      <c r="AM791" s="27"/>
      <c r="AN791" s="27"/>
    </row>
    <row r="792" spans="3:40" ht="15.75" customHeight="1">
      <c r="C792" s="27"/>
      <c r="D792" s="28"/>
      <c r="E792" s="28"/>
      <c r="F792" s="15"/>
      <c r="G792" s="15"/>
      <c r="H792" s="15"/>
      <c r="AM792" s="27"/>
      <c r="AN792" s="27"/>
    </row>
    <row r="793" spans="3:40" ht="15.75" customHeight="1">
      <c r="C793" s="27"/>
      <c r="D793" s="28"/>
      <c r="E793" s="28"/>
      <c r="F793" s="15"/>
      <c r="G793" s="15"/>
      <c r="H793" s="15"/>
      <c r="AM793" s="27"/>
      <c r="AN793" s="27"/>
    </row>
    <row r="794" spans="3:40" ht="15.75" customHeight="1">
      <c r="C794" s="27"/>
      <c r="D794" s="28"/>
      <c r="E794" s="28"/>
      <c r="F794" s="15"/>
      <c r="G794" s="15"/>
      <c r="H794" s="15"/>
      <c r="AM794" s="27"/>
      <c r="AN794" s="27"/>
    </row>
    <row r="795" spans="3:40" ht="15.75" customHeight="1">
      <c r="C795" s="27"/>
      <c r="D795" s="28"/>
      <c r="E795" s="28"/>
      <c r="F795" s="15"/>
      <c r="G795" s="15"/>
      <c r="H795" s="15"/>
      <c r="AM795" s="27"/>
      <c r="AN795" s="27"/>
    </row>
    <row r="796" spans="3:40" ht="15.75" customHeight="1">
      <c r="C796" s="27"/>
      <c r="D796" s="28"/>
      <c r="E796" s="28"/>
      <c r="F796" s="15"/>
      <c r="G796" s="15"/>
      <c r="H796" s="15"/>
      <c r="AM796" s="27"/>
      <c r="AN796" s="27"/>
    </row>
    <row r="797" spans="3:40" ht="15.75" customHeight="1">
      <c r="C797" s="27"/>
      <c r="D797" s="28"/>
      <c r="E797" s="28"/>
      <c r="F797" s="15"/>
      <c r="G797" s="15"/>
      <c r="H797" s="15"/>
      <c r="AM797" s="27"/>
      <c r="AN797" s="27"/>
    </row>
    <row r="798" spans="3:40" ht="15.75" customHeight="1">
      <c r="C798" s="27"/>
      <c r="D798" s="28"/>
      <c r="E798" s="28"/>
      <c r="F798" s="15"/>
      <c r="G798" s="15"/>
      <c r="H798" s="15"/>
      <c r="AM798" s="27"/>
      <c r="AN798" s="27"/>
    </row>
    <row r="799" spans="3:40" ht="15.75" customHeight="1">
      <c r="C799" s="27"/>
      <c r="D799" s="28"/>
      <c r="E799" s="28"/>
      <c r="F799" s="15"/>
      <c r="G799" s="15"/>
      <c r="H799" s="15"/>
      <c r="AM799" s="27"/>
      <c r="AN799" s="27"/>
    </row>
    <row r="800" spans="3:40" ht="15.75" customHeight="1">
      <c r="C800" s="27"/>
      <c r="D800" s="28"/>
      <c r="E800" s="28"/>
      <c r="F800" s="15"/>
      <c r="G800" s="15"/>
      <c r="H800" s="15"/>
      <c r="AM800" s="27"/>
      <c r="AN800" s="27"/>
    </row>
    <row r="801" spans="3:40" ht="15.75" customHeight="1">
      <c r="C801" s="27"/>
      <c r="D801" s="28"/>
      <c r="E801" s="28"/>
      <c r="F801" s="15"/>
      <c r="G801" s="15"/>
      <c r="H801" s="15"/>
      <c r="AM801" s="27"/>
      <c r="AN801" s="27"/>
    </row>
    <row r="802" spans="3:40" ht="15.75" customHeight="1">
      <c r="C802" s="27"/>
      <c r="D802" s="28"/>
      <c r="E802" s="28"/>
      <c r="F802" s="15"/>
      <c r="G802" s="15"/>
      <c r="H802" s="15"/>
      <c r="AM802" s="27"/>
      <c r="AN802" s="27"/>
    </row>
    <row r="803" spans="3:40" ht="15.75" customHeight="1">
      <c r="C803" s="27"/>
      <c r="D803" s="28"/>
      <c r="E803" s="28"/>
      <c r="F803" s="15"/>
      <c r="G803" s="15"/>
      <c r="H803" s="15"/>
      <c r="AM803" s="27"/>
      <c r="AN803" s="27"/>
    </row>
    <row r="804" spans="3:40" ht="15.75" customHeight="1">
      <c r="C804" s="27"/>
      <c r="D804" s="28"/>
      <c r="E804" s="28"/>
      <c r="F804" s="15"/>
      <c r="G804" s="15"/>
      <c r="H804" s="15"/>
      <c r="AM804" s="27"/>
      <c r="AN804" s="27"/>
    </row>
    <row r="805" spans="3:40" ht="15.75" customHeight="1">
      <c r="C805" s="27"/>
      <c r="D805" s="28"/>
      <c r="E805" s="28"/>
      <c r="F805" s="15"/>
      <c r="G805" s="15"/>
      <c r="H805" s="15"/>
      <c r="AM805" s="27"/>
      <c r="AN805" s="27"/>
    </row>
    <row r="806" spans="3:40" ht="15.75" customHeight="1">
      <c r="C806" s="27"/>
      <c r="D806" s="28"/>
      <c r="E806" s="28"/>
      <c r="F806" s="15"/>
      <c r="G806" s="15"/>
      <c r="H806" s="15"/>
      <c r="AM806" s="27"/>
      <c r="AN806" s="27"/>
    </row>
    <row r="807" spans="3:40" ht="15.75" customHeight="1">
      <c r="C807" s="27"/>
      <c r="D807" s="28"/>
      <c r="E807" s="28"/>
      <c r="F807" s="15"/>
      <c r="G807" s="15"/>
      <c r="H807" s="15"/>
      <c r="AM807" s="27"/>
      <c r="AN807" s="27"/>
    </row>
    <row r="808" spans="3:40" ht="15.75" customHeight="1">
      <c r="C808" s="27"/>
      <c r="D808" s="28"/>
      <c r="E808" s="28"/>
      <c r="F808" s="15"/>
      <c r="G808" s="15"/>
      <c r="H808" s="15"/>
      <c r="AM808" s="27"/>
      <c r="AN808" s="27"/>
    </row>
    <row r="809" spans="3:40" ht="15.75" customHeight="1">
      <c r="C809" s="27"/>
      <c r="D809" s="28"/>
      <c r="E809" s="28"/>
      <c r="F809" s="15"/>
      <c r="G809" s="15"/>
      <c r="H809" s="15"/>
      <c r="AM809" s="27"/>
      <c r="AN809" s="27"/>
    </row>
    <row r="810" spans="3:40" ht="15.75" customHeight="1">
      <c r="C810" s="27"/>
      <c r="D810" s="28"/>
      <c r="E810" s="28"/>
      <c r="F810" s="15"/>
      <c r="G810" s="15"/>
      <c r="H810" s="15"/>
      <c r="AM810" s="27"/>
      <c r="AN810" s="27"/>
    </row>
    <row r="811" spans="3:40" ht="15.75" customHeight="1">
      <c r="C811" s="27"/>
      <c r="D811" s="28"/>
      <c r="E811" s="28"/>
      <c r="F811" s="15"/>
      <c r="G811" s="15"/>
      <c r="H811" s="15"/>
      <c r="AM811" s="27"/>
      <c r="AN811" s="27"/>
    </row>
    <row r="812" spans="3:40" ht="15.75" customHeight="1">
      <c r="C812" s="27"/>
      <c r="D812" s="28"/>
      <c r="E812" s="28"/>
      <c r="F812" s="15"/>
      <c r="G812" s="15"/>
      <c r="H812" s="15"/>
      <c r="AM812" s="27"/>
      <c r="AN812" s="27"/>
    </row>
    <row r="813" spans="3:40" ht="15.75" customHeight="1">
      <c r="C813" s="27"/>
      <c r="D813" s="28"/>
      <c r="E813" s="28"/>
      <c r="F813" s="15"/>
      <c r="G813" s="15"/>
      <c r="H813" s="15"/>
      <c r="AM813" s="27"/>
      <c r="AN813" s="27"/>
    </row>
    <row r="814" spans="3:40" ht="15.75" customHeight="1">
      <c r="C814" s="27"/>
      <c r="D814" s="28"/>
      <c r="E814" s="28"/>
      <c r="F814" s="15"/>
      <c r="G814" s="15"/>
      <c r="H814" s="15"/>
      <c r="AM814" s="27"/>
      <c r="AN814" s="27"/>
    </row>
    <row r="815" spans="3:40" ht="15.75" customHeight="1">
      <c r="C815" s="27"/>
      <c r="D815" s="28"/>
      <c r="E815" s="28"/>
      <c r="F815" s="15"/>
      <c r="G815" s="15"/>
      <c r="H815" s="15"/>
      <c r="AM815" s="27"/>
      <c r="AN815" s="27"/>
    </row>
    <row r="816" spans="3:40" ht="15.75" customHeight="1">
      <c r="C816" s="27"/>
      <c r="D816" s="28"/>
      <c r="E816" s="28"/>
      <c r="F816" s="15"/>
      <c r="G816" s="15"/>
      <c r="H816" s="15"/>
      <c r="AM816" s="27"/>
      <c r="AN816" s="27"/>
    </row>
    <row r="817" spans="3:40" ht="15.75" customHeight="1">
      <c r="C817" s="27"/>
      <c r="D817" s="28"/>
      <c r="E817" s="28"/>
      <c r="F817" s="15"/>
      <c r="G817" s="15"/>
      <c r="H817" s="15"/>
      <c r="AM817" s="27"/>
      <c r="AN817" s="27"/>
    </row>
    <row r="818" spans="3:40" ht="15.75" customHeight="1">
      <c r="C818" s="27"/>
      <c r="D818" s="28"/>
      <c r="E818" s="28"/>
      <c r="F818" s="15"/>
      <c r="G818" s="15"/>
      <c r="H818" s="15"/>
      <c r="AM818" s="27"/>
      <c r="AN818" s="27"/>
    </row>
    <row r="819" spans="3:40" ht="15.75" customHeight="1">
      <c r="C819" s="27"/>
      <c r="D819" s="28"/>
      <c r="E819" s="28"/>
      <c r="F819" s="15"/>
      <c r="G819" s="15"/>
      <c r="H819" s="15"/>
      <c r="AM819" s="27"/>
      <c r="AN819" s="27"/>
    </row>
    <row r="820" spans="3:40" ht="15.75" customHeight="1">
      <c r="C820" s="27"/>
      <c r="D820" s="28"/>
      <c r="E820" s="28"/>
      <c r="F820" s="15"/>
      <c r="G820" s="15"/>
      <c r="H820" s="15"/>
      <c r="AM820" s="27"/>
      <c r="AN820" s="27"/>
    </row>
    <row r="821" spans="3:40" ht="15.75" customHeight="1">
      <c r="C821" s="27"/>
      <c r="D821" s="28"/>
      <c r="E821" s="28"/>
      <c r="F821" s="15"/>
      <c r="G821" s="15"/>
      <c r="H821" s="15"/>
      <c r="AM821" s="27"/>
      <c r="AN821" s="27"/>
    </row>
    <row r="822" spans="3:40" ht="15.75" customHeight="1">
      <c r="C822" s="27"/>
      <c r="D822" s="28"/>
      <c r="E822" s="28"/>
      <c r="F822" s="15"/>
      <c r="G822" s="15"/>
      <c r="H822" s="15"/>
      <c r="AM822" s="27"/>
      <c r="AN822" s="27"/>
    </row>
    <row r="823" spans="3:40" ht="15.75" customHeight="1">
      <c r="C823" s="27"/>
      <c r="D823" s="28"/>
      <c r="E823" s="28"/>
      <c r="F823" s="15"/>
      <c r="G823" s="15"/>
      <c r="H823" s="15"/>
      <c r="AM823" s="27"/>
      <c r="AN823" s="27"/>
    </row>
    <row r="824" spans="3:40" ht="15.75" customHeight="1">
      <c r="C824" s="27"/>
      <c r="D824" s="28"/>
      <c r="E824" s="28"/>
      <c r="F824" s="15"/>
      <c r="G824" s="15"/>
      <c r="H824" s="15"/>
      <c r="AM824" s="27"/>
      <c r="AN824" s="27"/>
    </row>
    <row r="825" spans="3:40" ht="15.75" customHeight="1">
      <c r="C825" s="27"/>
      <c r="D825" s="28"/>
      <c r="E825" s="28"/>
      <c r="F825" s="15"/>
      <c r="G825" s="15"/>
      <c r="H825" s="15"/>
      <c r="AM825" s="27"/>
      <c r="AN825" s="27"/>
    </row>
    <row r="826" spans="3:40" ht="15.75" customHeight="1">
      <c r="C826" s="27"/>
      <c r="D826" s="28"/>
      <c r="E826" s="28"/>
      <c r="F826" s="15"/>
      <c r="G826" s="15"/>
      <c r="H826" s="15"/>
      <c r="AM826" s="27"/>
      <c r="AN826" s="27"/>
    </row>
    <row r="827" spans="3:40" ht="15.75" customHeight="1">
      <c r="C827" s="27"/>
      <c r="D827" s="28"/>
      <c r="E827" s="28"/>
      <c r="F827" s="15"/>
      <c r="G827" s="15"/>
      <c r="H827" s="15"/>
      <c r="AM827" s="27"/>
      <c r="AN827" s="27"/>
    </row>
    <row r="828" spans="3:40" ht="15.75" customHeight="1">
      <c r="C828" s="27"/>
      <c r="D828" s="28"/>
      <c r="E828" s="28"/>
      <c r="F828" s="15"/>
      <c r="G828" s="15"/>
      <c r="H828" s="15"/>
      <c r="AM828" s="27"/>
      <c r="AN828" s="27"/>
    </row>
    <row r="829" spans="3:40" ht="15.75" customHeight="1">
      <c r="C829" s="27"/>
      <c r="D829" s="28"/>
      <c r="E829" s="28"/>
      <c r="F829" s="15"/>
      <c r="G829" s="15"/>
      <c r="H829" s="15"/>
      <c r="AM829" s="27"/>
      <c r="AN829" s="27"/>
    </row>
    <row r="830" spans="3:40" ht="15.75" customHeight="1">
      <c r="C830" s="27"/>
      <c r="D830" s="28"/>
      <c r="E830" s="28"/>
      <c r="F830" s="15"/>
      <c r="G830" s="15"/>
      <c r="H830" s="15"/>
      <c r="AM830" s="27"/>
      <c r="AN830" s="27"/>
    </row>
    <row r="831" spans="3:40" ht="15.75" customHeight="1">
      <c r="C831" s="27"/>
      <c r="D831" s="28"/>
      <c r="E831" s="28"/>
      <c r="F831" s="15"/>
      <c r="G831" s="15"/>
      <c r="H831" s="15"/>
      <c r="AM831" s="27"/>
      <c r="AN831" s="27"/>
    </row>
    <row r="832" spans="3:40" ht="15.75" customHeight="1">
      <c r="C832" s="27"/>
      <c r="D832" s="28"/>
      <c r="E832" s="28"/>
      <c r="F832" s="15"/>
      <c r="G832" s="15"/>
      <c r="H832" s="15"/>
      <c r="AM832" s="27"/>
      <c r="AN832" s="27"/>
    </row>
    <row r="833" spans="3:40" ht="15.75" customHeight="1">
      <c r="C833" s="27"/>
      <c r="D833" s="28"/>
      <c r="E833" s="28"/>
      <c r="F833" s="15"/>
      <c r="G833" s="15"/>
      <c r="H833" s="15"/>
      <c r="AM833" s="27"/>
      <c r="AN833" s="27"/>
    </row>
    <row r="834" spans="3:40" ht="15.75" customHeight="1">
      <c r="C834" s="27"/>
      <c r="D834" s="28"/>
      <c r="E834" s="28"/>
      <c r="F834" s="15"/>
      <c r="G834" s="15"/>
      <c r="H834" s="15"/>
      <c r="AM834" s="27"/>
      <c r="AN834" s="27"/>
    </row>
    <row r="835" spans="3:40" ht="15.75" customHeight="1">
      <c r="C835" s="27"/>
      <c r="D835" s="28"/>
      <c r="E835" s="28"/>
      <c r="F835" s="15"/>
      <c r="G835" s="15"/>
      <c r="H835" s="15"/>
      <c r="AM835" s="27"/>
      <c r="AN835" s="27"/>
    </row>
    <row r="836" spans="3:40" ht="15.75" customHeight="1">
      <c r="C836" s="27"/>
      <c r="D836" s="28"/>
      <c r="E836" s="28"/>
      <c r="F836" s="15"/>
      <c r="G836" s="15"/>
      <c r="H836" s="15"/>
      <c r="AM836" s="27"/>
      <c r="AN836" s="27"/>
    </row>
    <row r="837" spans="3:40" ht="15.75" customHeight="1">
      <c r="C837" s="27"/>
      <c r="D837" s="28"/>
      <c r="E837" s="28"/>
      <c r="F837" s="15"/>
      <c r="G837" s="15"/>
      <c r="H837" s="15"/>
      <c r="AM837" s="27"/>
      <c r="AN837" s="27"/>
    </row>
    <row r="838" spans="3:40" ht="15.75" customHeight="1">
      <c r="C838" s="27"/>
      <c r="D838" s="28"/>
      <c r="E838" s="28"/>
      <c r="F838" s="15"/>
      <c r="G838" s="15"/>
      <c r="H838" s="15"/>
      <c r="AM838" s="27"/>
      <c r="AN838" s="27"/>
    </row>
    <row r="839" spans="3:40" ht="15.75" customHeight="1">
      <c r="C839" s="27"/>
      <c r="D839" s="28"/>
      <c r="E839" s="28"/>
      <c r="F839" s="15"/>
      <c r="G839" s="15"/>
      <c r="H839" s="15"/>
      <c r="AM839" s="27"/>
      <c r="AN839" s="27"/>
    </row>
    <row r="840" spans="3:40" ht="15.75" customHeight="1">
      <c r="C840" s="27"/>
      <c r="D840" s="28"/>
      <c r="E840" s="28"/>
      <c r="F840" s="15"/>
      <c r="G840" s="15"/>
      <c r="H840" s="15"/>
      <c r="AM840" s="27"/>
      <c r="AN840" s="27"/>
    </row>
    <row r="841" spans="3:40" ht="15.75" customHeight="1">
      <c r="C841" s="27"/>
      <c r="D841" s="28"/>
      <c r="E841" s="28"/>
      <c r="F841" s="15"/>
      <c r="G841" s="15"/>
      <c r="H841" s="15"/>
      <c r="AM841" s="27"/>
      <c r="AN841" s="27"/>
    </row>
    <row r="842" spans="3:40" ht="15.75" customHeight="1">
      <c r="C842" s="27"/>
      <c r="D842" s="28"/>
      <c r="E842" s="28"/>
      <c r="F842" s="15"/>
      <c r="G842" s="15"/>
      <c r="H842" s="15"/>
      <c r="AM842" s="27"/>
      <c r="AN842" s="27"/>
    </row>
    <row r="843" spans="3:40" ht="15.75" customHeight="1">
      <c r="C843" s="27"/>
      <c r="D843" s="28"/>
      <c r="E843" s="28"/>
      <c r="F843" s="15"/>
      <c r="G843" s="15"/>
      <c r="H843" s="15"/>
      <c r="AM843" s="27"/>
      <c r="AN843" s="27"/>
    </row>
    <row r="844" spans="3:40" ht="15.75" customHeight="1">
      <c r="C844" s="27"/>
      <c r="D844" s="28"/>
      <c r="E844" s="28"/>
      <c r="F844" s="15"/>
      <c r="G844" s="15"/>
      <c r="H844" s="15"/>
      <c r="AM844" s="27"/>
      <c r="AN844" s="27"/>
    </row>
    <row r="845" spans="3:40" ht="15.75" customHeight="1">
      <c r="C845" s="27"/>
      <c r="D845" s="28"/>
      <c r="E845" s="28"/>
      <c r="F845" s="15"/>
      <c r="G845" s="15"/>
      <c r="H845" s="15"/>
      <c r="AM845" s="27"/>
      <c r="AN845" s="27"/>
    </row>
    <row r="846" spans="3:40" ht="15.75" customHeight="1">
      <c r="C846" s="27"/>
      <c r="D846" s="28"/>
      <c r="E846" s="28"/>
      <c r="F846" s="15"/>
      <c r="G846" s="15"/>
      <c r="H846" s="15"/>
      <c r="AM846" s="27"/>
      <c r="AN846" s="27"/>
    </row>
    <row r="847" spans="3:40" ht="15.75" customHeight="1">
      <c r="C847" s="27"/>
      <c r="D847" s="28"/>
      <c r="E847" s="28"/>
      <c r="F847" s="15"/>
      <c r="G847" s="15"/>
      <c r="H847" s="15"/>
      <c r="AM847" s="27"/>
      <c r="AN847" s="27"/>
    </row>
    <row r="848" spans="3:40" ht="15.75" customHeight="1">
      <c r="C848" s="27"/>
      <c r="D848" s="28"/>
      <c r="E848" s="28"/>
      <c r="F848" s="15"/>
      <c r="G848" s="15"/>
      <c r="H848" s="15"/>
      <c r="AM848" s="27"/>
      <c r="AN848" s="27"/>
    </row>
    <row r="849" spans="3:40" ht="15.75" customHeight="1">
      <c r="C849" s="27"/>
      <c r="D849" s="28"/>
      <c r="E849" s="28"/>
      <c r="F849" s="15"/>
      <c r="G849" s="15"/>
      <c r="H849" s="15"/>
      <c r="AM849" s="27"/>
      <c r="AN849" s="27"/>
    </row>
    <row r="850" spans="3:40" ht="15.75" customHeight="1">
      <c r="C850" s="27"/>
      <c r="D850" s="28"/>
      <c r="E850" s="28"/>
      <c r="F850" s="15"/>
      <c r="G850" s="15"/>
      <c r="H850" s="15"/>
      <c r="AM850" s="27"/>
      <c r="AN850" s="27"/>
    </row>
    <row r="851" spans="3:40" ht="15.75" customHeight="1">
      <c r="C851" s="27"/>
      <c r="D851" s="28"/>
      <c r="E851" s="28"/>
      <c r="F851" s="15"/>
      <c r="G851" s="15"/>
      <c r="H851" s="15"/>
      <c r="AM851" s="27"/>
      <c r="AN851" s="27"/>
    </row>
    <row r="852" spans="3:40" ht="15.75" customHeight="1">
      <c r="C852" s="27"/>
      <c r="D852" s="28"/>
      <c r="E852" s="28"/>
      <c r="F852" s="15"/>
      <c r="G852" s="15"/>
      <c r="H852" s="15"/>
      <c r="AM852" s="27"/>
      <c r="AN852" s="27"/>
    </row>
    <row r="853" spans="3:40" ht="15.75" customHeight="1">
      <c r="C853" s="27"/>
      <c r="D853" s="28"/>
      <c r="E853" s="28"/>
      <c r="F853" s="15"/>
      <c r="G853" s="15"/>
      <c r="H853" s="15"/>
      <c r="AM853" s="27"/>
      <c r="AN853" s="27"/>
    </row>
    <row r="854" spans="3:40" ht="15.75" customHeight="1">
      <c r="C854" s="27"/>
      <c r="D854" s="28"/>
      <c r="E854" s="28"/>
      <c r="F854" s="15"/>
      <c r="G854" s="15"/>
      <c r="H854" s="15"/>
      <c r="AM854" s="27"/>
      <c r="AN854" s="27"/>
    </row>
    <row r="855" spans="3:40" ht="15.75" customHeight="1">
      <c r="C855" s="27"/>
      <c r="D855" s="28"/>
      <c r="E855" s="28"/>
      <c r="F855" s="15"/>
      <c r="G855" s="15"/>
      <c r="H855" s="15"/>
      <c r="AM855" s="27"/>
      <c r="AN855" s="27"/>
    </row>
    <row r="856" spans="3:40" ht="15.75" customHeight="1">
      <c r="C856" s="27"/>
      <c r="D856" s="28"/>
      <c r="E856" s="28"/>
      <c r="F856" s="15"/>
      <c r="G856" s="15"/>
      <c r="H856" s="15"/>
      <c r="AM856" s="27"/>
      <c r="AN856" s="27"/>
    </row>
    <row r="857" spans="3:40" ht="15.75" customHeight="1">
      <c r="C857" s="27"/>
      <c r="D857" s="28"/>
      <c r="E857" s="28"/>
      <c r="F857" s="15"/>
      <c r="G857" s="15"/>
      <c r="H857" s="15"/>
      <c r="AM857" s="27"/>
      <c r="AN857" s="27"/>
    </row>
    <row r="858" spans="3:40" ht="15.75" customHeight="1">
      <c r="C858" s="27"/>
      <c r="D858" s="28"/>
      <c r="E858" s="28"/>
      <c r="F858" s="15"/>
      <c r="G858" s="15"/>
      <c r="H858" s="15"/>
      <c r="AM858" s="27"/>
      <c r="AN858" s="27"/>
    </row>
    <row r="859" spans="3:40" ht="15.75" customHeight="1">
      <c r="C859" s="27"/>
      <c r="D859" s="28"/>
      <c r="E859" s="28"/>
      <c r="F859" s="15"/>
      <c r="G859" s="15"/>
      <c r="H859" s="15"/>
      <c r="AM859" s="27"/>
      <c r="AN859" s="27"/>
    </row>
    <row r="860" spans="3:40" ht="15.75" customHeight="1">
      <c r="C860" s="27"/>
      <c r="D860" s="28"/>
      <c r="E860" s="28"/>
      <c r="F860" s="15"/>
      <c r="G860" s="15"/>
      <c r="H860" s="15"/>
      <c r="AM860" s="27"/>
      <c r="AN860" s="27"/>
    </row>
    <row r="861" spans="3:40" ht="15.75" customHeight="1">
      <c r="C861" s="27"/>
      <c r="D861" s="28"/>
      <c r="E861" s="28"/>
      <c r="F861" s="15"/>
      <c r="G861" s="15"/>
      <c r="H861" s="15"/>
      <c r="AM861" s="27"/>
      <c r="AN861" s="27"/>
    </row>
    <row r="862" spans="3:40" ht="15.75" customHeight="1">
      <c r="C862" s="27"/>
      <c r="D862" s="28"/>
      <c r="E862" s="28"/>
      <c r="F862" s="15"/>
      <c r="G862" s="15"/>
      <c r="H862" s="15"/>
      <c r="AM862" s="27"/>
      <c r="AN862" s="27"/>
    </row>
    <row r="863" spans="3:40" ht="15.75" customHeight="1">
      <c r="C863" s="27"/>
      <c r="D863" s="28"/>
      <c r="E863" s="28"/>
      <c r="F863" s="15"/>
      <c r="G863" s="15"/>
      <c r="H863" s="15"/>
      <c r="AM863" s="27"/>
      <c r="AN863" s="27"/>
    </row>
    <row r="864" spans="3:40" ht="15.75" customHeight="1">
      <c r="C864" s="27"/>
      <c r="D864" s="28"/>
      <c r="E864" s="28"/>
      <c r="F864" s="15"/>
      <c r="G864" s="15"/>
      <c r="H864" s="15"/>
      <c r="AM864" s="27"/>
      <c r="AN864" s="27"/>
    </row>
    <row r="865" spans="3:40" ht="15.75" customHeight="1">
      <c r="C865" s="27"/>
      <c r="D865" s="28"/>
      <c r="E865" s="28"/>
      <c r="F865" s="15"/>
      <c r="G865" s="15"/>
      <c r="H865" s="15"/>
      <c r="AM865" s="27"/>
      <c r="AN865" s="27"/>
    </row>
    <row r="866" spans="3:40" ht="15.75" customHeight="1">
      <c r="C866" s="27"/>
      <c r="D866" s="28"/>
      <c r="E866" s="28"/>
      <c r="F866" s="15"/>
      <c r="G866" s="15"/>
      <c r="H866" s="15"/>
      <c r="AM866" s="27"/>
      <c r="AN866" s="27"/>
    </row>
    <row r="867" spans="3:40" ht="15.75" customHeight="1">
      <c r="C867" s="27"/>
      <c r="D867" s="28"/>
      <c r="E867" s="28"/>
      <c r="F867" s="15"/>
      <c r="G867" s="15"/>
      <c r="H867" s="15"/>
      <c r="AM867" s="27"/>
      <c r="AN867" s="27"/>
    </row>
    <row r="868" spans="3:40" ht="15.75" customHeight="1">
      <c r="C868" s="27"/>
      <c r="D868" s="28"/>
      <c r="E868" s="28"/>
      <c r="F868" s="15"/>
      <c r="G868" s="15"/>
      <c r="H868" s="15"/>
      <c r="AM868" s="27"/>
      <c r="AN868" s="27"/>
    </row>
    <row r="869" spans="3:40" ht="15.75" customHeight="1">
      <c r="C869" s="27"/>
      <c r="D869" s="28"/>
      <c r="E869" s="28"/>
      <c r="F869" s="15"/>
      <c r="G869" s="15"/>
      <c r="H869" s="15"/>
      <c r="AM869" s="27"/>
      <c r="AN869" s="27"/>
    </row>
    <row r="870" spans="3:40" ht="15.75" customHeight="1">
      <c r="C870" s="27"/>
      <c r="D870" s="28"/>
      <c r="E870" s="28"/>
      <c r="F870" s="15"/>
      <c r="G870" s="15"/>
      <c r="H870" s="15"/>
      <c r="AM870" s="27"/>
      <c r="AN870" s="27"/>
    </row>
    <row r="871" spans="3:40" ht="15.75" customHeight="1">
      <c r="C871" s="27"/>
      <c r="D871" s="28"/>
      <c r="E871" s="28"/>
      <c r="F871" s="15"/>
      <c r="G871" s="15"/>
      <c r="H871" s="15"/>
      <c r="AM871" s="27"/>
      <c r="AN871" s="27"/>
    </row>
    <row r="872" spans="3:40" ht="15.75" customHeight="1">
      <c r="C872" s="27"/>
      <c r="D872" s="28"/>
      <c r="E872" s="28"/>
      <c r="F872" s="15"/>
      <c r="G872" s="15"/>
      <c r="H872" s="15"/>
      <c r="AM872" s="27"/>
      <c r="AN872" s="27"/>
    </row>
    <row r="873" spans="3:40" ht="15.75" customHeight="1">
      <c r="C873" s="27"/>
      <c r="D873" s="28"/>
      <c r="E873" s="28"/>
      <c r="F873" s="15"/>
      <c r="G873" s="15"/>
      <c r="H873" s="15"/>
      <c r="AM873" s="27"/>
      <c r="AN873" s="27"/>
    </row>
    <row r="874" spans="3:40" ht="15.75" customHeight="1">
      <c r="C874" s="27"/>
      <c r="D874" s="28"/>
      <c r="E874" s="28"/>
      <c r="F874" s="15"/>
      <c r="G874" s="15"/>
      <c r="H874" s="15"/>
      <c r="AM874" s="27"/>
      <c r="AN874" s="27"/>
    </row>
    <row r="875" spans="3:40" ht="15.75" customHeight="1">
      <c r="C875" s="27"/>
      <c r="D875" s="28"/>
      <c r="E875" s="28"/>
      <c r="F875" s="15"/>
      <c r="G875" s="15"/>
      <c r="H875" s="15"/>
      <c r="AM875" s="27"/>
      <c r="AN875" s="27"/>
    </row>
    <row r="876" spans="3:40" ht="15.75" customHeight="1">
      <c r="C876" s="27"/>
      <c r="D876" s="28"/>
      <c r="E876" s="28"/>
      <c r="F876" s="15"/>
      <c r="G876" s="15"/>
      <c r="H876" s="15"/>
      <c r="AM876" s="27"/>
      <c r="AN876" s="27"/>
    </row>
    <row r="877" spans="3:40" ht="15.75" customHeight="1">
      <c r="C877" s="27"/>
      <c r="D877" s="28"/>
      <c r="E877" s="28"/>
      <c r="F877" s="15"/>
      <c r="G877" s="15"/>
      <c r="H877" s="15"/>
      <c r="AM877" s="27"/>
      <c r="AN877" s="27"/>
    </row>
    <row r="878" spans="3:40" ht="15.75" customHeight="1">
      <c r="C878" s="27"/>
      <c r="D878" s="28"/>
      <c r="E878" s="28"/>
      <c r="F878" s="15"/>
      <c r="G878" s="15"/>
      <c r="H878" s="15"/>
      <c r="AM878" s="27"/>
      <c r="AN878" s="27"/>
    </row>
    <row r="879" spans="3:40" ht="15.75" customHeight="1">
      <c r="C879" s="27"/>
      <c r="D879" s="28"/>
      <c r="E879" s="28"/>
      <c r="F879" s="15"/>
      <c r="G879" s="15"/>
      <c r="H879" s="15"/>
      <c r="AM879" s="27"/>
      <c r="AN879" s="27"/>
    </row>
    <row r="880" spans="3:40" ht="15.75" customHeight="1">
      <c r="C880" s="27"/>
      <c r="D880" s="28"/>
      <c r="E880" s="28"/>
      <c r="F880" s="15"/>
      <c r="G880" s="15"/>
      <c r="H880" s="15"/>
      <c r="AM880" s="27"/>
      <c r="AN880" s="27"/>
    </row>
    <row r="881" spans="3:40" ht="15.75" customHeight="1">
      <c r="C881" s="27"/>
      <c r="D881" s="28"/>
      <c r="E881" s="28"/>
      <c r="F881" s="15"/>
      <c r="G881" s="15"/>
      <c r="H881" s="15"/>
      <c r="AM881" s="27"/>
      <c r="AN881" s="27"/>
    </row>
    <row r="882" spans="3:40" ht="15.75" customHeight="1">
      <c r="C882" s="27"/>
      <c r="D882" s="28"/>
      <c r="E882" s="28"/>
      <c r="F882" s="15"/>
      <c r="G882" s="15"/>
      <c r="H882" s="15"/>
      <c r="AM882" s="27"/>
      <c r="AN882" s="27"/>
    </row>
    <row r="883" spans="3:40" ht="15.75" customHeight="1">
      <c r="C883" s="27"/>
      <c r="D883" s="28"/>
      <c r="E883" s="28"/>
      <c r="F883" s="15"/>
      <c r="G883" s="15"/>
      <c r="H883" s="15"/>
      <c r="AM883" s="27"/>
      <c r="AN883" s="27"/>
    </row>
    <row r="884" spans="3:40" ht="15.75" customHeight="1">
      <c r="C884" s="27"/>
      <c r="D884" s="28"/>
      <c r="E884" s="28"/>
      <c r="F884" s="15"/>
      <c r="G884" s="15"/>
      <c r="H884" s="15"/>
      <c r="AM884" s="27"/>
      <c r="AN884" s="27"/>
    </row>
    <row r="885" spans="3:40" ht="15.75" customHeight="1">
      <c r="C885" s="27"/>
      <c r="D885" s="28"/>
      <c r="E885" s="28"/>
      <c r="F885" s="15"/>
      <c r="G885" s="15"/>
      <c r="H885" s="15"/>
      <c r="AM885" s="27"/>
      <c r="AN885" s="27"/>
    </row>
    <row r="886" spans="3:40" ht="15.75" customHeight="1">
      <c r="C886" s="27"/>
      <c r="D886" s="28"/>
      <c r="E886" s="28"/>
      <c r="F886" s="15"/>
      <c r="G886" s="15"/>
      <c r="H886" s="15"/>
      <c r="AM886" s="27"/>
      <c r="AN886" s="27"/>
    </row>
    <row r="887" spans="3:40" ht="15.75" customHeight="1">
      <c r="C887" s="27"/>
      <c r="D887" s="28"/>
      <c r="E887" s="28"/>
      <c r="F887" s="15"/>
      <c r="G887" s="15"/>
      <c r="H887" s="15"/>
      <c r="AM887" s="27"/>
      <c r="AN887" s="27"/>
    </row>
    <row r="888" spans="3:40" ht="15.75" customHeight="1">
      <c r="C888" s="27"/>
      <c r="D888" s="28"/>
      <c r="E888" s="28"/>
      <c r="F888" s="15"/>
      <c r="G888" s="15"/>
      <c r="H888" s="15"/>
      <c r="AM888" s="27"/>
      <c r="AN888" s="27"/>
    </row>
    <row r="889" spans="3:40" ht="15.75" customHeight="1">
      <c r="C889" s="27"/>
      <c r="D889" s="28"/>
      <c r="E889" s="28"/>
      <c r="F889" s="15"/>
      <c r="G889" s="15"/>
      <c r="H889" s="15"/>
      <c r="AM889" s="27"/>
      <c r="AN889" s="27"/>
    </row>
    <row r="890" spans="3:40" ht="15.75" customHeight="1">
      <c r="C890" s="27"/>
      <c r="D890" s="28"/>
      <c r="E890" s="28"/>
      <c r="F890" s="15"/>
      <c r="G890" s="15"/>
      <c r="H890" s="15"/>
      <c r="AM890" s="27"/>
      <c r="AN890" s="27"/>
    </row>
    <row r="891" spans="3:40" ht="15.75" customHeight="1">
      <c r="C891" s="27"/>
      <c r="D891" s="28"/>
      <c r="E891" s="28"/>
      <c r="F891" s="15"/>
      <c r="G891" s="15"/>
      <c r="H891" s="15"/>
      <c r="AM891" s="27"/>
      <c r="AN891" s="27"/>
    </row>
    <row r="892" spans="3:40" ht="15.75" customHeight="1">
      <c r="C892" s="27"/>
      <c r="D892" s="28"/>
      <c r="E892" s="28"/>
      <c r="F892" s="15"/>
      <c r="G892" s="15"/>
      <c r="H892" s="15"/>
      <c r="AM892" s="27"/>
      <c r="AN892" s="27"/>
    </row>
    <row r="893" spans="3:40" ht="15.75" customHeight="1">
      <c r="C893" s="27"/>
      <c r="D893" s="28"/>
      <c r="E893" s="28"/>
      <c r="F893" s="15"/>
      <c r="G893" s="15"/>
      <c r="H893" s="15"/>
      <c r="AM893" s="27"/>
      <c r="AN893" s="27"/>
    </row>
    <row r="894" spans="3:40" ht="15.75" customHeight="1">
      <c r="C894" s="27"/>
      <c r="D894" s="28"/>
      <c r="E894" s="28"/>
      <c r="F894" s="15"/>
      <c r="G894" s="15"/>
      <c r="H894" s="15"/>
      <c r="AM894" s="27"/>
      <c r="AN894" s="27"/>
    </row>
    <row r="895" spans="3:40" ht="15.75" customHeight="1">
      <c r="C895" s="27"/>
      <c r="D895" s="28"/>
      <c r="E895" s="28"/>
      <c r="F895" s="15"/>
      <c r="G895" s="15"/>
      <c r="H895" s="15"/>
      <c r="AM895" s="27"/>
      <c r="AN895" s="27"/>
    </row>
    <row r="896" spans="3:40" ht="15.75" customHeight="1">
      <c r="C896" s="27"/>
      <c r="D896" s="28"/>
      <c r="E896" s="28"/>
      <c r="F896" s="15"/>
      <c r="G896" s="15"/>
      <c r="H896" s="15"/>
      <c r="AM896" s="27"/>
      <c r="AN896" s="27"/>
    </row>
    <row r="897" spans="3:40" ht="15.75" customHeight="1">
      <c r="C897" s="27"/>
      <c r="D897" s="28"/>
      <c r="E897" s="28"/>
      <c r="F897" s="15"/>
      <c r="G897" s="15"/>
      <c r="H897" s="15"/>
      <c r="AM897" s="27"/>
      <c r="AN897" s="27"/>
    </row>
    <row r="898" spans="3:40" ht="15.75" customHeight="1">
      <c r="C898" s="27"/>
      <c r="D898" s="28"/>
      <c r="E898" s="28"/>
      <c r="F898" s="15"/>
      <c r="G898" s="15"/>
      <c r="H898" s="15"/>
      <c r="AM898" s="27"/>
      <c r="AN898" s="27"/>
    </row>
    <row r="899" spans="3:40" ht="15.75" customHeight="1">
      <c r="C899" s="27"/>
      <c r="D899" s="28"/>
      <c r="E899" s="28"/>
      <c r="F899" s="15"/>
      <c r="G899" s="15"/>
      <c r="H899" s="15"/>
      <c r="AM899" s="27"/>
      <c r="AN899" s="27"/>
    </row>
    <row r="900" spans="3:40" ht="15.75" customHeight="1">
      <c r="C900" s="27"/>
      <c r="D900" s="28"/>
      <c r="E900" s="28"/>
      <c r="F900" s="15"/>
      <c r="G900" s="15"/>
      <c r="H900" s="15"/>
      <c r="AM900" s="27"/>
      <c r="AN900" s="27"/>
    </row>
    <row r="901" spans="3:40" ht="15.75" customHeight="1">
      <c r="C901" s="27"/>
      <c r="D901" s="28"/>
      <c r="E901" s="28"/>
      <c r="F901" s="15"/>
      <c r="G901" s="15"/>
      <c r="H901" s="15"/>
      <c r="AM901" s="27"/>
      <c r="AN901" s="27"/>
    </row>
    <row r="902" spans="3:40" ht="15.75" customHeight="1">
      <c r="C902" s="27"/>
      <c r="D902" s="28"/>
      <c r="E902" s="28"/>
      <c r="F902" s="15"/>
      <c r="G902" s="15"/>
      <c r="H902" s="15"/>
      <c r="AM902" s="27"/>
      <c r="AN902" s="27"/>
    </row>
    <row r="903" spans="3:40" ht="15.75" customHeight="1">
      <c r="C903" s="27"/>
      <c r="D903" s="28"/>
      <c r="E903" s="28"/>
      <c r="F903" s="15"/>
      <c r="G903" s="15"/>
      <c r="H903" s="15"/>
      <c r="AM903" s="27"/>
      <c r="AN903" s="27"/>
    </row>
    <row r="904" spans="3:40" ht="15.75" customHeight="1">
      <c r="C904" s="27"/>
      <c r="D904" s="28"/>
      <c r="E904" s="28"/>
      <c r="F904" s="15"/>
      <c r="G904" s="15"/>
      <c r="H904" s="15"/>
      <c r="AM904" s="27"/>
      <c r="AN904" s="27"/>
    </row>
    <row r="905" spans="3:40" ht="15.75" customHeight="1">
      <c r="C905" s="27"/>
      <c r="D905" s="28"/>
      <c r="E905" s="28"/>
      <c r="F905" s="15"/>
      <c r="G905" s="15"/>
      <c r="H905" s="15"/>
      <c r="AM905" s="27"/>
      <c r="AN905" s="27"/>
    </row>
    <row r="906" spans="3:40" ht="15.75" customHeight="1">
      <c r="C906" s="27"/>
      <c r="D906" s="28"/>
      <c r="E906" s="28"/>
      <c r="F906" s="15"/>
      <c r="G906" s="15"/>
      <c r="H906" s="15"/>
      <c r="AM906" s="27"/>
      <c r="AN906" s="27"/>
    </row>
    <row r="907" spans="3:40" ht="15.75" customHeight="1">
      <c r="C907" s="27"/>
      <c r="D907" s="28"/>
      <c r="E907" s="28"/>
      <c r="F907" s="15"/>
      <c r="G907" s="15"/>
      <c r="H907" s="15"/>
      <c r="AM907" s="27"/>
      <c r="AN907" s="27"/>
    </row>
    <row r="908" spans="3:40" ht="15.75" customHeight="1">
      <c r="C908" s="27"/>
      <c r="D908" s="28"/>
      <c r="E908" s="28"/>
      <c r="F908" s="15"/>
      <c r="G908" s="15"/>
      <c r="H908" s="15"/>
      <c r="AM908" s="27"/>
      <c r="AN908" s="27"/>
    </row>
    <row r="909" spans="3:40" ht="15.75" customHeight="1">
      <c r="C909" s="27"/>
      <c r="D909" s="28"/>
      <c r="E909" s="28"/>
      <c r="F909" s="15"/>
      <c r="G909" s="15"/>
      <c r="H909" s="15"/>
      <c r="AM909" s="27"/>
      <c r="AN909" s="27"/>
    </row>
    <row r="910" spans="3:40" ht="15.75" customHeight="1">
      <c r="C910" s="27"/>
      <c r="D910" s="28"/>
      <c r="E910" s="28"/>
      <c r="F910" s="15"/>
      <c r="G910" s="15"/>
      <c r="H910" s="15"/>
      <c r="AM910" s="27"/>
      <c r="AN910" s="27"/>
    </row>
    <row r="911" spans="3:40" ht="15.75" customHeight="1">
      <c r="C911" s="27"/>
      <c r="D911" s="28"/>
      <c r="E911" s="28"/>
      <c r="F911" s="15"/>
      <c r="G911" s="15"/>
      <c r="H911" s="15"/>
      <c r="AM911" s="27"/>
      <c r="AN911" s="27"/>
    </row>
    <row r="912" spans="3:40" ht="15.75" customHeight="1">
      <c r="C912" s="27"/>
      <c r="D912" s="28"/>
      <c r="E912" s="28"/>
      <c r="F912" s="15"/>
      <c r="G912" s="15"/>
      <c r="H912" s="15"/>
      <c r="AM912" s="27"/>
      <c r="AN912" s="27"/>
    </row>
    <row r="913" spans="3:40" ht="15.75" customHeight="1">
      <c r="C913" s="27"/>
      <c r="D913" s="28"/>
      <c r="E913" s="28"/>
      <c r="F913" s="15"/>
      <c r="G913" s="15"/>
      <c r="H913" s="15"/>
      <c r="AM913" s="27"/>
      <c r="AN913" s="27"/>
    </row>
    <row r="914" spans="3:40" ht="15.75" customHeight="1">
      <c r="C914" s="27"/>
      <c r="D914" s="28"/>
      <c r="E914" s="28"/>
      <c r="F914" s="15"/>
      <c r="G914" s="15"/>
      <c r="H914" s="15"/>
      <c r="AM914" s="27"/>
      <c r="AN914" s="27"/>
    </row>
    <row r="915" spans="3:40" ht="15.75" customHeight="1">
      <c r="C915" s="27"/>
      <c r="D915" s="28"/>
      <c r="E915" s="28"/>
      <c r="F915" s="15"/>
      <c r="G915" s="15"/>
      <c r="H915" s="15"/>
      <c r="AM915" s="27"/>
      <c r="AN915" s="27"/>
    </row>
    <row r="916" spans="3:40" ht="15.75" customHeight="1">
      <c r="C916" s="27"/>
      <c r="D916" s="28"/>
      <c r="E916" s="28"/>
      <c r="F916" s="15"/>
      <c r="G916" s="15"/>
      <c r="H916" s="15"/>
      <c r="AM916" s="27"/>
      <c r="AN916" s="27"/>
    </row>
    <row r="917" spans="3:40" ht="15.75" customHeight="1">
      <c r="C917" s="27"/>
      <c r="D917" s="28"/>
      <c r="E917" s="28"/>
      <c r="F917" s="15"/>
      <c r="G917" s="15"/>
      <c r="H917" s="15"/>
      <c r="AM917" s="27"/>
      <c r="AN917" s="27"/>
    </row>
    <row r="918" spans="3:40" ht="15.75" customHeight="1">
      <c r="C918" s="27"/>
      <c r="D918" s="28"/>
      <c r="E918" s="28"/>
      <c r="F918" s="15"/>
      <c r="G918" s="15"/>
      <c r="H918" s="15"/>
      <c r="AM918" s="27"/>
      <c r="AN918" s="27"/>
    </row>
    <row r="919" spans="3:40" ht="15.75" customHeight="1">
      <c r="C919" s="27"/>
      <c r="D919" s="28"/>
      <c r="E919" s="28"/>
      <c r="F919" s="15"/>
      <c r="G919" s="15"/>
      <c r="H919" s="15"/>
      <c r="AM919" s="27"/>
      <c r="AN919" s="27"/>
    </row>
    <row r="920" spans="3:40" ht="15.75" customHeight="1">
      <c r="C920" s="27"/>
      <c r="D920" s="28"/>
      <c r="E920" s="28"/>
      <c r="F920" s="15"/>
      <c r="G920" s="15"/>
      <c r="H920" s="15"/>
      <c r="AM920" s="27"/>
      <c r="AN920" s="27"/>
    </row>
    <row r="921" spans="3:40" ht="15.75" customHeight="1">
      <c r="C921" s="27"/>
      <c r="D921" s="28"/>
      <c r="E921" s="28"/>
      <c r="F921" s="15"/>
      <c r="G921" s="15"/>
      <c r="H921" s="15"/>
      <c r="AM921" s="27"/>
      <c r="AN921" s="27"/>
    </row>
    <row r="922" spans="3:40" ht="15.75" customHeight="1">
      <c r="C922" s="27"/>
      <c r="D922" s="28"/>
      <c r="E922" s="28"/>
      <c r="F922" s="15"/>
      <c r="G922" s="15"/>
      <c r="H922" s="15"/>
      <c r="AM922" s="27"/>
      <c r="AN922" s="27"/>
    </row>
    <row r="923" spans="3:40" ht="15.75" customHeight="1">
      <c r="C923" s="27"/>
      <c r="D923" s="28"/>
      <c r="E923" s="28"/>
      <c r="F923" s="15"/>
      <c r="G923" s="15"/>
      <c r="H923" s="15"/>
      <c r="AM923" s="27"/>
      <c r="AN923" s="27"/>
    </row>
    <row r="924" spans="3:40" ht="15.75" customHeight="1">
      <c r="C924" s="27"/>
      <c r="D924" s="28"/>
      <c r="E924" s="28"/>
      <c r="F924" s="15"/>
      <c r="G924" s="15"/>
      <c r="H924" s="15"/>
      <c r="AM924" s="27"/>
      <c r="AN924" s="27"/>
    </row>
    <row r="925" spans="3:40" ht="15.75" customHeight="1">
      <c r="C925" s="27"/>
      <c r="D925" s="28"/>
      <c r="E925" s="28"/>
      <c r="F925" s="15"/>
      <c r="G925" s="15"/>
      <c r="H925" s="15"/>
      <c r="AM925" s="27"/>
      <c r="AN925" s="27"/>
    </row>
    <row r="926" spans="3:40" ht="15.75" customHeight="1">
      <c r="C926" s="27"/>
      <c r="D926" s="28"/>
      <c r="E926" s="28"/>
      <c r="F926" s="15"/>
      <c r="G926" s="15"/>
      <c r="H926" s="15"/>
      <c r="AM926" s="27"/>
      <c r="AN926" s="27"/>
    </row>
    <row r="927" spans="3:40" ht="15.75" customHeight="1">
      <c r="C927" s="27"/>
      <c r="D927" s="28"/>
      <c r="E927" s="28"/>
      <c r="F927" s="15"/>
      <c r="G927" s="15"/>
      <c r="H927" s="15"/>
      <c r="AM927" s="27"/>
      <c r="AN927" s="27"/>
    </row>
    <row r="928" spans="3:40" ht="15.75" customHeight="1">
      <c r="C928" s="27"/>
      <c r="D928" s="28"/>
      <c r="E928" s="28"/>
      <c r="F928" s="15"/>
      <c r="G928" s="15"/>
      <c r="H928" s="15"/>
      <c r="AM928" s="27"/>
      <c r="AN928" s="27"/>
    </row>
    <row r="929" spans="3:40" ht="15.75" customHeight="1">
      <c r="C929" s="27"/>
      <c r="D929" s="28"/>
      <c r="E929" s="28"/>
      <c r="F929" s="15"/>
      <c r="G929" s="15"/>
      <c r="H929" s="15"/>
      <c r="AM929" s="27"/>
      <c r="AN929" s="27"/>
    </row>
    <row r="930" spans="3:40" ht="15.75" customHeight="1">
      <c r="C930" s="27"/>
      <c r="D930" s="28"/>
      <c r="E930" s="28"/>
      <c r="F930" s="15"/>
      <c r="G930" s="15"/>
      <c r="H930" s="15"/>
      <c r="AM930" s="27"/>
      <c r="AN930" s="27"/>
    </row>
    <row r="931" spans="3:40" ht="15.75" customHeight="1">
      <c r="C931" s="27"/>
      <c r="D931" s="28"/>
      <c r="E931" s="28"/>
      <c r="F931" s="15"/>
      <c r="G931" s="15"/>
      <c r="H931" s="15"/>
      <c r="AM931" s="27"/>
      <c r="AN931" s="27"/>
    </row>
    <row r="932" spans="3:40" ht="15.75" customHeight="1">
      <c r="C932" s="27"/>
      <c r="D932" s="28"/>
      <c r="E932" s="28"/>
      <c r="F932" s="15"/>
      <c r="G932" s="15"/>
      <c r="H932" s="15"/>
      <c r="AM932" s="27"/>
      <c r="AN932" s="27"/>
    </row>
    <row r="933" spans="3:40" ht="15.75" customHeight="1">
      <c r="C933" s="27"/>
      <c r="D933" s="28"/>
      <c r="E933" s="28"/>
      <c r="F933" s="15"/>
      <c r="G933" s="15"/>
      <c r="H933" s="15"/>
      <c r="AM933" s="27"/>
      <c r="AN933" s="27"/>
    </row>
    <row r="934" spans="3:40" ht="15.75" customHeight="1">
      <c r="C934" s="27"/>
      <c r="D934" s="28"/>
      <c r="E934" s="28"/>
      <c r="F934" s="15"/>
      <c r="G934" s="15"/>
      <c r="H934" s="15"/>
      <c r="AM934" s="27"/>
      <c r="AN934" s="27"/>
    </row>
    <row r="935" spans="3:40" ht="15.75" customHeight="1">
      <c r="C935" s="27"/>
      <c r="D935" s="28"/>
      <c r="E935" s="28"/>
      <c r="F935" s="15"/>
      <c r="G935" s="15"/>
      <c r="H935" s="15"/>
      <c r="AM935" s="27"/>
      <c r="AN935" s="27"/>
    </row>
    <row r="936" spans="3:40" ht="15.75" customHeight="1">
      <c r="C936" s="27"/>
      <c r="D936" s="28"/>
      <c r="E936" s="28"/>
      <c r="F936" s="15"/>
      <c r="G936" s="15"/>
      <c r="H936" s="15"/>
      <c r="AM936" s="27"/>
      <c r="AN936" s="27"/>
    </row>
    <row r="937" spans="3:40" ht="15.75" customHeight="1">
      <c r="C937" s="27"/>
      <c r="D937" s="28"/>
      <c r="E937" s="28"/>
      <c r="F937" s="15"/>
      <c r="G937" s="15"/>
      <c r="H937" s="15"/>
      <c r="AM937" s="27"/>
      <c r="AN937" s="27"/>
    </row>
    <row r="938" spans="3:40" ht="15.75" customHeight="1">
      <c r="C938" s="27"/>
      <c r="D938" s="28"/>
      <c r="E938" s="28"/>
      <c r="F938" s="15"/>
      <c r="G938" s="15"/>
      <c r="H938" s="15"/>
      <c r="AM938" s="27"/>
      <c r="AN938" s="27"/>
    </row>
    <row r="939" spans="3:40" ht="15.75" customHeight="1">
      <c r="C939" s="27"/>
      <c r="D939" s="28"/>
      <c r="E939" s="28"/>
      <c r="F939" s="15"/>
      <c r="G939" s="15"/>
      <c r="H939" s="15"/>
      <c r="AM939" s="27"/>
      <c r="AN939" s="27"/>
    </row>
    <row r="940" spans="3:40" ht="15.75" customHeight="1">
      <c r="C940" s="27"/>
      <c r="D940" s="28"/>
      <c r="E940" s="28"/>
      <c r="F940" s="15"/>
      <c r="G940" s="15"/>
      <c r="H940" s="15"/>
      <c r="AM940" s="27"/>
      <c r="AN940" s="27"/>
    </row>
    <row r="941" spans="3:40" ht="15.75" customHeight="1">
      <c r="C941" s="27"/>
      <c r="D941" s="28"/>
      <c r="E941" s="28"/>
      <c r="F941" s="15"/>
      <c r="G941" s="15"/>
      <c r="H941" s="15"/>
      <c r="AM941" s="27"/>
      <c r="AN941" s="27"/>
    </row>
    <row r="942" spans="3:40" ht="15.75" customHeight="1">
      <c r="C942" s="27"/>
      <c r="D942" s="28"/>
      <c r="E942" s="28"/>
      <c r="F942" s="15"/>
      <c r="G942" s="15"/>
      <c r="H942" s="15"/>
      <c r="AM942" s="27"/>
      <c r="AN942" s="27"/>
    </row>
    <row r="943" spans="3:40" ht="15.75" customHeight="1">
      <c r="C943" s="27"/>
      <c r="D943" s="28"/>
      <c r="E943" s="28"/>
      <c r="F943" s="15"/>
      <c r="G943" s="15"/>
      <c r="H943" s="15"/>
      <c r="AM943" s="27"/>
      <c r="AN943" s="27"/>
    </row>
    <row r="944" spans="3:40" ht="15.75" customHeight="1">
      <c r="C944" s="27"/>
      <c r="D944" s="28"/>
      <c r="E944" s="28"/>
      <c r="F944" s="15"/>
      <c r="G944" s="15"/>
      <c r="H944" s="15"/>
      <c r="AM944" s="27"/>
      <c r="AN944" s="27"/>
    </row>
    <row r="945" spans="3:40" ht="15.75" customHeight="1">
      <c r="C945" s="27"/>
      <c r="D945" s="28"/>
      <c r="E945" s="28"/>
      <c r="F945" s="15"/>
      <c r="G945" s="15"/>
      <c r="H945" s="15"/>
      <c r="AM945" s="27"/>
      <c r="AN945" s="27"/>
    </row>
    <row r="946" spans="3:40" ht="15.75" customHeight="1">
      <c r="C946" s="27"/>
      <c r="D946" s="28"/>
      <c r="E946" s="28"/>
      <c r="F946" s="15"/>
      <c r="G946" s="15"/>
      <c r="H946" s="15"/>
      <c r="AM946" s="27"/>
      <c r="AN946" s="27"/>
    </row>
    <row r="947" spans="3:40" ht="15.75" customHeight="1">
      <c r="C947" s="27"/>
      <c r="D947" s="28"/>
      <c r="E947" s="28"/>
      <c r="F947" s="15"/>
      <c r="G947" s="15"/>
      <c r="H947" s="15"/>
      <c r="AM947" s="27"/>
      <c r="AN947" s="27"/>
    </row>
    <row r="948" spans="3:40" ht="15.75" customHeight="1">
      <c r="C948" s="27"/>
      <c r="D948" s="28"/>
      <c r="E948" s="28"/>
      <c r="F948" s="15"/>
      <c r="G948" s="15"/>
      <c r="H948" s="15"/>
      <c r="AM948" s="27"/>
      <c r="AN948" s="27"/>
    </row>
    <row r="949" spans="3:40" ht="15.75" customHeight="1">
      <c r="C949" s="27"/>
      <c r="D949" s="28"/>
      <c r="E949" s="28"/>
      <c r="F949" s="15"/>
      <c r="G949" s="15"/>
      <c r="H949" s="15"/>
      <c r="AM949" s="27"/>
      <c r="AN949" s="27"/>
    </row>
    <row r="950" spans="3:40" ht="15.75" customHeight="1">
      <c r="C950" s="27"/>
      <c r="D950" s="28"/>
      <c r="E950" s="28"/>
      <c r="F950" s="15"/>
      <c r="G950" s="15"/>
      <c r="H950" s="15"/>
      <c r="AM950" s="27"/>
      <c r="AN950" s="27"/>
    </row>
    <row r="951" spans="3:40" ht="15.75" customHeight="1">
      <c r="C951" s="27"/>
      <c r="D951" s="28"/>
      <c r="E951" s="28"/>
      <c r="F951" s="15"/>
      <c r="G951" s="15"/>
      <c r="H951" s="15"/>
      <c r="AM951" s="27"/>
      <c r="AN951" s="27"/>
    </row>
    <row r="952" spans="3:40" ht="15.75" customHeight="1">
      <c r="C952" s="27"/>
      <c r="D952" s="28"/>
      <c r="E952" s="28"/>
      <c r="F952" s="15"/>
      <c r="G952" s="15"/>
      <c r="H952" s="15"/>
      <c r="AM952" s="27"/>
      <c r="AN952" s="27"/>
    </row>
    <row r="953" spans="3:40" ht="15.75" customHeight="1">
      <c r="C953" s="27"/>
      <c r="D953" s="28"/>
      <c r="E953" s="28"/>
      <c r="F953" s="15"/>
      <c r="G953" s="15"/>
      <c r="H953" s="15"/>
      <c r="AM953" s="27"/>
      <c r="AN953" s="27"/>
    </row>
    <row r="954" spans="3:40" ht="15.75" customHeight="1">
      <c r="C954" s="27"/>
      <c r="D954" s="28"/>
      <c r="E954" s="28"/>
      <c r="F954" s="15"/>
      <c r="G954" s="15"/>
      <c r="H954" s="15"/>
      <c r="AM954" s="27"/>
      <c r="AN954" s="27"/>
    </row>
    <row r="955" spans="3:40" ht="15.75" customHeight="1">
      <c r="C955" s="27"/>
      <c r="D955" s="28"/>
      <c r="E955" s="28"/>
      <c r="F955" s="15"/>
      <c r="G955" s="15"/>
      <c r="H955" s="15"/>
      <c r="AM955" s="27"/>
      <c r="AN955" s="27"/>
    </row>
    <row r="956" spans="3:40" ht="15.75" customHeight="1">
      <c r="C956" s="27"/>
      <c r="D956" s="28"/>
      <c r="E956" s="28"/>
      <c r="F956" s="15"/>
      <c r="G956" s="15"/>
      <c r="H956" s="15"/>
      <c r="AM956" s="27"/>
      <c r="AN956" s="27"/>
    </row>
    <row r="957" spans="3:40" ht="15.75" customHeight="1">
      <c r="C957" s="27"/>
      <c r="D957" s="28"/>
      <c r="E957" s="28"/>
      <c r="F957" s="15"/>
      <c r="G957" s="15"/>
      <c r="H957" s="15"/>
      <c r="AM957" s="27"/>
      <c r="AN957" s="27"/>
    </row>
    <row r="958" spans="3:40" ht="15.75" customHeight="1">
      <c r="C958" s="27"/>
      <c r="D958" s="28"/>
      <c r="E958" s="28"/>
      <c r="F958" s="15"/>
      <c r="G958" s="15"/>
      <c r="H958" s="15"/>
      <c r="AM958" s="27"/>
      <c r="AN958" s="27"/>
    </row>
    <row r="959" spans="3:40" ht="15.75" customHeight="1">
      <c r="C959" s="27"/>
      <c r="D959" s="28"/>
      <c r="E959" s="28"/>
      <c r="F959" s="15"/>
      <c r="G959" s="15"/>
      <c r="H959" s="15"/>
      <c r="AM959" s="27"/>
      <c r="AN959" s="27"/>
    </row>
    <row r="960" spans="3:40" ht="15.75" customHeight="1">
      <c r="C960" s="27"/>
      <c r="D960" s="28"/>
      <c r="E960" s="28"/>
      <c r="F960" s="15"/>
      <c r="G960" s="15"/>
      <c r="H960" s="15"/>
      <c r="AM960" s="27"/>
      <c r="AN960" s="27"/>
    </row>
    <row r="961" spans="3:40" ht="15.75" customHeight="1">
      <c r="C961" s="27"/>
      <c r="D961" s="28"/>
      <c r="E961" s="28"/>
      <c r="F961" s="15"/>
      <c r="G961" s="15"/>
      <c r="H961" s="15"/>
      <c r="AM961" s="27"/>
      <c r="AN961" s="27"/>
    </row>
    <row r="962" spans="3:40" ht="15.75" customHeight="1">
      <c r="C962" s="27"/>
      <c r="D962" s="28"/>
      <c r="E962" s="28"/>
      <c r="F962" s="15"/>
      <c r="G962" s="15"/>
      <c r="H962" s="15"/>
      <c r="AM962" s="27"/>
      <c r="AN962" s="27"/>
    </row>
    <row r="963" spans="3:40" ht="15.75" customHeight="1">
      <c r="C963" s="27"/>
      <c r="D963" s="28"/>
      <c r="E963" s="28"/>
      <c r="F963" s="15"/>
      <c r="G963" s="15"/>
      <c r="H963" s="15"/>
      <c r="AM963" s="27"/>
      <c r="AN963" s="27"/>
    </row>
    <row r="964" spans="3:40" ht="15.75" customHeight="1">
      <c r="C964" s="27"/>
      <c r="D964" s="28"/>
      <c r="E964" s="28"/>
      <c r="F964" s="15"/>
      <c r="G964" s="15"/>
      <c r="H964" s="15"/>
      <c r="AM964" s="27"/>
      <c r="AN964" s="27"/>
    </row>
    <row r="965" spans="3:40" ht="15.75" customHeight="1">
      <c r="C965" s="27"/>
      <c r="D965" s="28"/>
      <c r="E965" s="28"/>
      <c r="F965" s="15"/>
      <c r="G965" s="15"/>
      <c r="H965" s="15"/>
      <c r="AM965" s="27"/>
      <c r="AN965" s="27"/>
    </row>
    <row r="966" spans="3:40" ht="15.75" customHeight="1">
      <c r="C966" s="27"/>
      <c r="D966" s="28"/>
      <c r="E966" s="28"/>
      <c r="F966" s="15"/>
      <c r="G966" s="15"/>
      <c r="H966" s="15"/>
      <c r="AM966" s="27"/>
      <c r="AN966" s="27"/>
    </row>
    <row r="967" spans="3:40" ht="15.75" customHeight="1">
      <c r="C967" s="27"/>
      <c r="D967" s="28"/>
      <c r="E967" s="28"/>
      <c r="F967" s="15"/>
      <c r="G967" s="15"/>
      <c r="H967" s="15"/>
      <c r="AM967" s="27"/>
      <c r="AN967" s="27"/>
    </row>
    <row r="968" spans="3:40" ht="15.75" customHeight="1">
      <c r="C968" s="27"/>
      <c r="D968" s="28"/>
      <c r="E968" s="28"/>
      <c r="F968" s="15"/>
      <c r="G968" s="15"/>
      <c r="H968" s="15"/>
      <c r="AM968" s="27"/>
      <c r="AN968" s="27"/>
    </row>
    <row r="969" spans="3:40" ht="15.75" customHeight="1">
      <c r="C969" s="27"/>
      <c r="D969" s="28"/>
      <c r="E969" s="28"/>
      <c r="F969" s="15"/>
      <c r="G969" s="15"/>
      <c r="H969" s="15"/>
      <c r="AM969" s="27"/>
      <c r="AN969" s="27"/>
    </row>
    <row r="970" spans="3:40" ht="15.75" customHeight="1">
      <c r="C970" s="27"/>
      <c r="D970" s="28"/>
      <c r="E970" s="28"/>
      <c r="F970" s="15"/>
      <c r="G970" s="15"/>
      <c r="H970" s="15"/>
      <c r="AM970" s="27"/>
      <c r="AN970" s="27"/>
    </row>
    <row r="971" spans="3:40" ht="15.75" customHeight="1">
      <c r="C971" s="27"/>
      <c r="D971" s="28"/>
      <c r="E971" s="28"/>
      <c r="F971" s="15"/>
      <c r="G971" s="15"/>
      <c r="H971" s="15"/>
      <c r="AM971" s="27"/>
      <c r="AN971" s="27"/>
    </row>
    <row r="972" spans="3:40" ht="15.75" customHeight="1">
      <c r="C972" s="27"/>
      <c r="D972" s="28"/>
      <c r="E972" s="28"/>
      <c r="F972" s="15"/>
      <c r="G972" s="15"/>
      <c r="H972" s="15"/>
      <c r="AM972" s="27"/>
      <c r="AN972" s="27"/>
    </row>
    <row r="973" spans="3:40" ht="15.75" customHeight="1">
      <c r="C973" s="27"/>
      <c r="D973" s="28"/>
      <c r="E973" s="28"/>
      <c r="F973" s="15"/>
      <c r="G973" s="15"/>
      <c r="H973" s="15"/>
      <c r="AM973" s="27"/>
      <c r="AN973" s="27"/>
    </row>
    <row r="974" spans="3:40" ht="15.75" customHeight="1">
      <c r="C974" s="27"/>
      <c r="D974" s="28"/>
      <c r="E974" s="28"/>
      <c r="F974" s="15"/>
      <c r="G974" s="15"/>
      <c r="H974" s="15"/>
      <c r="AM974" s="27"/>
      <c r="AN974" s="27"/>
    </row>
    <row r="975" spans="3:40" ht="15.75" customHeight="1">
      <c r="C975" s="27"/>
      <c r="D975" s="28"/>
      <c r="E975" s="28"/>
      <c r="F975" s="15"/>
      <c r="G975" s="15"/>
      <c r="H975" s="15"/>
      <c r="AM975" s="27"/>
      <c r="AN975" s="27"/>
    </row>
    <row r="976" spans="3:40" ht="15.75" customHeight="1">
      <c r="C976" s="27"/>
      <c r="D976" s="28"/>
      <c r="E976" s="28"/>
      <c r="F976" s="15"/>
      <c r="G976" s="15"/>
      <c r="H976" s="15"/>
      <c r="AM976" s="27"/>
      <c r="AN976" s="27"/>
    </row>
    <row r="977" spans="3:40" ht="15.75" customHeight="1">
      <c r="C977" s="27"/>
      <c r="D977" s="28"/>
      <c r="E977" s="28"/>
      <c r="F977" s="15"/>
      <c r="G977" s="15"/>
      <c r="H977" s="15"/>
      <c r="AM977" s="27"/>
      <c r="AN977" s="27"/>
    </row>
    <row r="978" spans="3:40" ht="15.75" customHeight="1">
      <c r="C978" s="27"/>
      <c r="D978" s="28"/>
      <c r="E978" s="28"/>
      <c r="F978" s="15"/>
      <c r="G978" s="15"/>
      <c r="H978" s="15"/>
      <c r="AM978" s="27"/>
      <c r="AN978" s="27"/>
    </row>
    <row r="979" spans="3:40" ht="15.75" customHeight="1">
      <c r="C979" s="27"/>
      <c r="D979" s="28"/>
      <c r="E979" s="28"/>
      <c r="F979" s="15"/>
      <c r="G979" s="15"/>
      <c r="H979" s="15"/>
      <c r="AM979" s="27"/>
      <c r="AN979" s="27"/>
    </row>
    <row r="980" spans="3:40" ht="15.75" customHeight="1">
      <c r="C980" s="27"/>
      <c r="D980" s="28"/>
      <c r="E980" s="28"/>
      <c r="F980" s="15"/>
      <c r="G980" s="15"/>
      <c r="H980" s="15"/>
      <c r="AM980" s="27"/>
      <c r="AN980" s="27"/>
    </row>
    <row r="981" spans="3:40" ht="15.75" customHeight="1">
      <c r="C981" s="27"/>
      <c r="D981" s="28"/>
      <c r="E981" s="28"/>
      <c r="F981" s="15"/>
      <c r="G981" s="15"/>
      <c r="H981" s="15"/>
      <c r="AM981" s="27"/>
      <c r="AN981" s="27"/>
    </row>
    <row r="982" spans="3:40" ht="15.75" customHeight="1">
      <c r="C982" s="27"/>
      <c r="D982" s="28"/>
      <c r="E982" s="28"/>
      <c r="F982" s="15"/>
      <c r="G982" s="15"/>
      <c r="H982" s="15"/>
      <c r="AM982" s="27"/>
      <c r="AN982" s="27"/>
    </row>
    <row r="983" spans="3:40" ht="15.75" customHeight="1">
      <c r="C983" s="27"/>
      <c r="D983" s="28"/>
      <c r="E983" s="28"/>
      <c r="F983" s="15"/>
      <c r="G983" s="15"/>
      <c r="H983" s="15"/>
      <c r="AM983" s="27"/>
      <c r="AN983" s="27"/>
    </row>
    <row r="984" spans="3:40" ht="15.75" customHeight="1">
      <c r="C984" s="27"/>
      <c r="D984" s="28"/>
      <c r="E984" s="28"/>
      <c r="F984" s="15"/>
      <c r="G984" s="15"/>
      <c r="H984" s="15"/>
      <c r="AM984" s="27"/>
      <c r="AN984" s="27"/>
    </row>
    <row r="985" spans="3:40" ht="15.75" customHeight="1">
      <c r="C985" s="27"/>
      <c r="D985" s="28"/>
      <c r="E985" s="28"/>
      <c r="F985" s="15"/>
      <c r="G985" s="15"/>
      <c r="H985" s="15"/>
      <c r="AM985" s="27"/>
      <c r="AN985" s="27"/>
    </row>
    <row r="986" spans="3:40" ht="15.75" customHeight="1">
      <c r="C986" s="27"/>
      <c r="D986" s="28"/>
      <c r="E986" s="28"/>
      <c r="F986" s="15"/>
      <c r="G986" s="15"/>
      <c r="H986" s="15"/>
      <c r="AM986" s="27"/>
      <c r="AN986" s="27"/>
    </row>
    <row r="987" spans="3:40" ht="15.75" customHeight="1">
      <c r="C987" s="27"/>
      <c r="D987" s="28"/>
      <c r="E987" s="28"/>
      <c r="F987" s="15"/>
      <c r="G987" s="15"/>
      <c r="H987" s="15"/>
      <c r="AM987" s="27"/>
      <c r="AN987" s="27"/>
    </row>
    <row r="988" spans="3:40" ht="15.75" customHeight="1">
      <c r="C988" s="27"/>
      <c r="D988" s="28"/>
      <c r="E988" s="28"/>
      <c r="F988" s="15"/>
      <c r="G988" s="15"/>
      <c r="H988" s="15"/>
      <c r="AM988" s="27"/>
      <c r="AN988" s="27"/>
    </row>
    <row r="989" spans="3:40" ht="15.75" customHeight="1">
      <c r="C989" s="27"/>
      <c r="D989" s="28"/>
      <c r="E989" s="28"/>
      <c r="F989" s="15"/>
      <c r="G989" s="15"/>
      <c r="H989" s="15"/>
      <c r="AM989" s="27"/>
      <c r="AN989" s="27"/>
    </row>
    <row r="990" spans="3:40" ht="15.75" customHeight="1">
      <c r="C990" s="27"/>
      <c r="D990" s="28"/>
      <c r="E990" s="28"/>
      <c r="F990" s="15"/>
      <c r="G990" s="15"/>
      <c r="H990" s="15"/>
      <c r="AM990" s="27"/>
      <c r="AN990" s="27"/>
    </row>
    <row r="991" spans="3:40" ht="15.75" customHeight="1">
      <c r="C991" s="27"/>
      <c r="D991" s="28"/>
      <c r="E991" s="28"/>
      <c r="F991" s="15"/>
      <c r="G991" s="15"/>
      <c r="H991" s="15"/>
      <c r="AM991" s="27"/>
      <c r="AN991" s="27"/>
    </row>
    <row r="992" spans="3:40" ht="15.75" customHeight="1">
      <c r="C992" s="27"/>
      <c r="D992" s="28"/>
      <c r="E992" s="28"/>
      <c r="F992" s="15"/>
      <c r="G992" s="15"/>
      <c r="H992" s="15"/>
      <c r="AM992" s="27"/>
      <c r="AN992" s="27"/>
    </row>
    <row r="993" spans="3:40" ht="15.75" customHeight="1">
      <c r="C993" s="27"/>
      <c r="D993" s="28"/>
      <c r="E993" s="28"/>
      <c r="F993" s="15"/>
      <c r="G993" s="15"/>
      <c r="H993" s="15"/>
      <c r="AM993" s="27"/>
      <c r="AN993" s="27"/>
    </row>
    <row r="994" spans="3:40" ht="15.75" customHeight="1">
      <c r="C994" s="27"/>
      <c r="D994" s="28"/>
      <c r="E994" s="28"/>
      <c r="F994" s="15"/>
      <c r="G994" s="15"/>
      <c r="H994" s="15"/>
      <c r="AM994" s="27"/>
      <c r="AN994" s="27"/>
    </row>
    <row r="995" spans="3:40" ht="15.75" customHeight="1">
      <c r="C995" s="27"/>
      <c r="D995" s="28"/>
      <c r="E995" s="28"/>
      <c r="F995" s="15"/>
      <c r="G995" s="15"/>
      <c r="H995" s="15"/>
      <c r="AM995" s="27"/>
      <c r="AN995" s="27"/>
    </row>
    <row r="996" spans="3:40" ht="15.75" customHeight="1">
      <c r="C996" s="27"/>
      <c r="D996" s="28"/>
      <c r="E996" s="28"/>
      <c r="F996" s="15"/>
      <c r="G996" s="15"/>
      <c r="H996" s="15"/>
      <c r="AM996" s="27"/>
      <c r="AN996" s="27"/>
    </row>
    <row r="997" spans="3:40" ht="15.75" customHeight="1">
      <c r="C997" s="27"/>
      <c r="D997" s="28"/>
      <c r="E997" s="28"/>
      <c r="F997" s="15"/>
      <c r="G997" s="15"/>
      <c r="H997" s="15"/>
      <c r="AM997" s="27"/>
      <c r="AN997" s="27"/>
    </row>
    <row r="998" spans="3:40" ht="15.75" customHeight="1">
      <c r="C998" s="27"/>
      <c r="D998" s="28"/>
      <c r="E998" s="28"/>
      <c r="F998" s="15"/>
      <c r="G998" s="15"/>
      <c r="H998" s="15"/>
      <c r="AM998" s="27"/>
      <c r="AN998" s="27"/>
    </row>
    <row r="999" spans="3:40" ht="15.75" customHeight="1">
      <c r="C999" s="27"/>
      <c r="D999" s="28"/>
      <c r="E999" s="28"/>
      <c r="F999" s="15"/>
      <c r="G999" s="15"/>
      <c r="H999" s="15"/>
      <c r="AM999" s="27"/>
      <c r="AN999" s="27"/>
    </row>
    <row r="1000" spans="3:40" ht="15.75" customHeight="1">
      <c r="C1000" s="27"/>
      <c r="D1000" s="28"/>
      <c r="E1000" s="28"/>
      <c r="F1000" s="15"/>
      <c r="G1000" s="15"/>
      <c r="H1000" s="15"/>
      <c r="AM1000" s="27"/>
      <c r="AN1000" s="27"/>
    </row>
  </sheetData>
  <mergeCells count="232">
    <mergeCell ref="R3:T3"/>
    <mergeCell ref="U3:W3"/>
    <mergeCell ref="X3:Z3"/>
    <mergeCell ref="AA3:AC3"/>
    <mergeCell ref="AD3:AF3"/>
    <mergeCell ref="AG3:AI3"/>
    <mergeCell ref="AM3:AN3"/>
    <mergeCell ref="D1:AL2"/>
    <mergeCell ref="D3:E3"/>
    <mergeCell ref="F3:H3"/>
    <mergeCell ref="I3:K3"/>
    <mergeCell ref="L3:N3"/>
    <mergeCell ref="O3:Q3"/>
    <mergeCell ref="AJ3:AL3"/>
    <mergeCell ref="N15:P15"/>
    <mergeCell ref="Q15:S15"/>
    <mergeCell ref="B10:C10"/>
    <mergeCell ref="B11:C11"/>
    <mergeCell ref="B12:C12"/>
    <mergeCell ref="B15:D15"/>
    <mergeCell ref="E15:G15"/>
    <mergeCell ref="H15:J15"/>
    <mergeCell ref="K15:M15"/>
    <mergeCell ref="B1:C3"/>
    <mergeCell ref="B4:C4"/>
    <mergeCell ref="B5:C5"/>
    <mergeCell ref="B6:C6"/>
    <mergeCell ref="B7:C7"/>
    <mergeCell ref="B8:C8"/>
    <mergeCell ref="B9:C9"/>
    <mergeCell ref="B31:D31"/>
    <mergeCell ref="E31:G31"/>
    <mergeCell ref="H31:J31"/>
    <mergeCell ref="K31:M31"/>
    <mergeCell ref="N31:P31"/>
    <mergeCell ref="Q31:S31"/>
    <mergeCell ref="B64:O64"/>
    <mergeCell ref="H101:I101"/>
    <mergeCell ref="J101:K101"/>
    <mergeCell ref="L101:M101"/>
    <mergeCell ref="N101:O101"/>
    <mergeCell ref="B65:C65"/>
    <mergeCell ref="B68:O68"/>
    <mergeCell ref="B69:C69"/>
    <mergeCell ref="B73:C73"/>
    <mergeCell ref="B94:O95"/>
    <mergeCell ref="B96:O96"/>
    <mergeCell ref="K97:O100"/>
    <mergeCell ref="B97:E100"/>
    <mergeCell ref="F98:H98"/>
    <mergeCell ref="C101:C102"/>
    <mergeCell ref="D101:E101"/>
    <mergeCell ref="F101:G101"/>
    <mergeCell ref="B124:B140"/>
    <mergeCell ref="C133:C134"/>
    <mergeCell ref="K120:O123"/>
    <mergeCell ref="F121:H121"/>
    <mergeCell ref="D110:E110"/>
    <mergeCell ref="F110:G110"/>
    <mergeCell ref="H110:I110"/>
    <mergeCell ref="J110:K110"/>
    <mergeCell ref="L110:M110"/>
    <mergeCell ref="N110:O110"/>
    <mergeCell ref="B119:O119"/>
    <mergeCell ref="C110:C111"/>
    <mergeCell ref="B120:E123"/>
    <mergeCell ref="B101:B117"/>
    <mergeCell ref="F260:H260"/>
    <mergeCell ref="F263:G263"/>
    <mergeCell ref="C124:C125"/>
    <mergeCell ref="D124:E124"/>
    <mergeCell ref="F124:G124"/>
    <mergeCell ref="H124:I124"/>
    <mergeCell ref="J124:K124"/>
    <mergeCell ref="L124:M124"/>
    <mergeCell ref="N124:O124"/>
    <mergeCell ref="K143:O146"/>
    <mergeCell ref="H147:I147"/>
    <mergeCell ref="J147:K147"/>
    <mergeCell ref="L147:M147"/>
    <mergeCell ref="N147:O147"/>
    <mergeCell ref="D133:E133"/>
    <mergeCell ref="F133:G133"/>
    <mergeCell ref="H133:I133"/>
    <mergeCell ref="J133:K133"/>
    <mergeCell ref="L133:M133"/>
    <mergeCell ref="N133:O133"/>
    <mergeCell ref="B142:O142"/>
    <mergeCell ref="B147:B163"/>
    <mergeCell ref="D147:E147"/>
    <mergeCell ref="F147:G147"/>
    <mergeCell ref="C295:C296"/>
    <mergeCell ref="D295:E295"/>
    <mergeCell ref="C263:C264"/>
    <mergeCell ref="C179:C180"/>
    <mergeCell ref="D179:E179"/>
    <mergeCell ref="B189:E192"/>
    <mergeCell ref="B217:B233"/>
    <mergeCell ref="B240:B256"/>
    <mergeCell ref="B263:B279"/>
    <mergeCell ref="B235:O235"/>
    <mergeCell ref="K236:O239"/>
    <mergeCell ref="F237:H237"/>
    <mergeCell ref="H240:I240"/>
    <mergeCell ref="J240:K240"/>
    <mergeCell ref="L240:M240"/>
    <mergeCell ref="N240:O240"/>
    <mergeCell ref="F240:G240"/>
    <mergeCell ref="F249:G249"/>
    <mergeCell ref="H249:I249"/>
    <mergeCell ref="J249:K249"/>
    <mergeCell ref="L249:M249"/>
    <mergeCell ref="N249:O249"/>
    <mergeCell ref="B258:O258"/>
    <mergeCell ref="K259:O262"/>
    <mergeCell ref="B282:E285"/>
    <mergeCell ref="C193:C194"/>
    <mergeCell ref="D193:E193"/>
    <mergeCell ref="C217:C218"/>
    <mergeCell ref="D217:E217"/>
    <mergeCell ref="C226:C227"/>
    <mergeCell ref="D226:E226"/>
    <mergeCell ref="B236:E239"/>
    <mergeCell ref="C240:C241"/>
    <mergeCell ref="D240:E240"/>
    <mergeCell ref="D263:E263"/>
    <mergeCell ref="B143:E146"/>
    <mergeCell ref="F144:H144"/>
    <mergeCell ref="C147:C148"/>
    <mergeCell ref="F156:G156"/>
    <mergeCell ref="F190:H190"/>
    <mergeCell ref="F193:G193"/>
    <mergeCell ref="H193:I193"/>
    <mergeCell ref="B281:O281"/>
    <mergeCell ref="K166:O169"/>
    <mergeCell ref="F167:H167"/>
    <mergeCell ref="F170:G170"/>
    <mergeCell ref="H170:I170"/>
    <mergeCell ref="J170:K170"/>
    <mergeCell ref="L170:M170"/>
    <mergeCell ref="N170:O170"/>
    <mergeCell ref="C156:C157"/>
    <mergeCell ref="D156:E156"/>
    <mergeCell ref="H156:I156"/>
    <mergeCell ref="J156:K156"/>
    <mergeCell ref="L156:M156"/>
    <mergeCell ref="N156:O156"/>
    <mergeCell ref="B165:O165"/>
    <mergeCell ref="B166:E169"/>
    <mergeCell ref="C170:C171"/>
    <mergeCell ref="F272:G272"/>
    <mergeCell ref="H272:I272"/>
    <mergeCell ref="J272:K272"/>
    <mergeCell ref="L272:M272"/>
    <mergeCell ref="N272:O272"/>
    <mergeCell ref="B212:O212"/>
    <mergeCell ref="B213:E216"/>
    <mergeCell ref="K213:O216"/>
    <mergeCell ref="F214:H214"/>
    <mergeCell ref="F217:G217"/>
    <mergeCell ref="H217:I217"/>
    <mergeCell ref="J217:K217"/>
    <mergeCell ref="L217:M217"/>
    <mergeCell ref="N217:O217"/>
    <mergeCell ref="F226:G226"/>
    <mergeCell ref="H226:I226"/>
    <mergeCell ref="J226:K226"/>
    <mergeCell ref="L226:M226"/>
    <mergeCell ref="N226:O226"/>
    <mergeCell ref="C249:C250"/>
    <mergeCell ref="D249:E249"/>
    <mergeCell ref="B259:E262"/>
    <mergeCell ref="C272:C273"/>
    <mergeCell ref="D272:E272"/>
    <mergeCell ref="K282:O285"/>
    <mergeCell ref="H295:I295"/>
    <mergeCell ref="J295:K295"/>
    <mergeCell ref="F283:H283"/>
    <mergeCell ref="F286:G286"/>
    <mergeCell ref="H286:I286"/>
    <mergeCell ref="J286:K286"/>
    <mergeCell ref="L286:M286"/>
    <mergeCell ref="N286:O286"/>
    <mergeCell ref="F295:G295"/>
    <mergeCell ref="J309:K309"/>
    <mergeCell ref="L309:M309"/>
    <mergeCell ref="F318:G318"/>
    <mergeCell ref="H318:I318"/>
    <mergeCell ref="J318:K318"/>
    <mergeCell ref="L318:M318"/>
    <mergeCell ref="N318:O318"/>
    <mergeCell ref="L295:M295"/>
    <mergeCell ref="N295:O295"/>
    <mergeCell ref="B304:O304"/>
    <mergeCell ref="K305:O308"/>
    <mergeCell ref="F306:H306"/>
    <mergeCell ref="F309:G309"/>
    <mergeCell ref="H309:I309"/>
    <mergeCell ref="N309:O309"/>
    <mergeCell ref="B286:B302"/>
    <mergeCell ref="B309:B325"/>
    <mergeCell ref="B305:E308"/>
    <mergeCell ref="C309:C310"/>
    <mergeCell ref="D309:E309"/>
    <mergeCell ref="C318:C319"/>
    <mergeCell ref="D318:E318"/>
    <mergeCell ref="C286:C287"/>
    <mergeCell ref="D286:E286"/>
    <mergeCell ref="H263:I263"/>
    <mergeCell ref="J263:K263"/>
    <mergeCell ref="L263:M263"/>
    <mergeCell ref="N263:O263"/>
    <mergeCell ref="F179:G179"/>
    <mergeCell ref="H179:I179"/>
    <mergeCell ref="J179:K179"/>
    <mergeCell ref="L179:M179"/>
    <mergeCell ref="N179:O179"/>
    <mergeCell ref="B188:O188"/>
    <mergeCell ref="K189:O192"/>
    <mergeCell ref="B170:B186"/>
    <mergeCell ref="B193:B209"/>
    <mergeCell ref="C202:C203"/>
    <mergeCell ref="D202:E202"/>
    <mergeCell ref="F202:G202"/>
    <mergeCell ref="H202:I202"/>
    <mergeCell ref="J202:K202"/>
    <mergeCell ref="J193:K193"/>
    <mergeCell ref="L193:M193"/>
    <mergeCell ref="N193:O193"/>
    <mergeCell ref="L202:M202"/>
    <mergeCell ref="D170:E170"/>
    <mergeCell ref="N202:O202"/>
  </mergeCells>
  <conditionalFormatting sqref="F10">
    <cfRule type="cellIs" dxfId="3537" priority="1" operator="lessThan">
      <formula>$D$10</formula>
    </cfRule>
  </conditionalFormatting>
  <conditionalFormatting sqref="F10">
    <cfRule type="cellIs" dxfId="3536" priority="2" operator="greaterThanOrEqual">
      <formula>$D$10</formula>
    </cfRule>
  </conditionalFormatting>
  <conditionalFormatting sqref="I10">
    <cfRule type="cellIs" dxfId="3535" priority="3" operator="lessThan">
      <formula>$F$10</formula>
    </cfRule>
  </conditionalFormatting>
  <conditionalFormatting sqref="I10">
    <cfRule type="cellIs" dxfId="3534" priority="4" operator="greaterThanOrEqual">
      <formula>$F$10</formula>
    </cfRule>
  </conditionalFormatting>
  <conditionalFormatting sqref="L10">
    <cfRule type="cellIs" dxfId="3533" priority="5" operator="lessThan">
      <formula>$I$10</formula>
    </cfRule>
  </conditionalFormatting>
  <conditionalFormatting sqref="L10">
    <cfRule type="cellIs" dxfId="3532" priority="6" operator="greaterThanOrEqual">
      <formula>$I$10</formula>
    </cfRule>
  </conditionalFormatting>
  <conditionalFormatting sqref="O10">
    <cfRule type="cellIs" dxfId="3531" priority="7" operator="lessThan">
      <formula>$L$10</formula>
    </cfRule>
  </conditionalFormatting>
  <conditionalFormatting sqref="O10">
    <cfRule type="cellIs" dxfId="3530" priority="8" operator="greaterThanOrEqual">
      <formula>$L$10</formula>
    </cfRule>
  </conditionalFormatting>
  <conditionalFormatting sqref="R10">
    <cfRule type="cellIs" dxfId="3529" priority="9" operator="lessThan">
      <formula>$O$10</formula>
    </cfRule>
  </conditionalFormatting>
  <conditionalFormatting sqref="R10">
    <cfRule type="cellIs" dxfId="3528" priority="10" operator="greaterThanOrEqual">
      <formula>$O$10</formula>
    </cfRule>
  </conditionalFormatting>
  <conditionalFormatting sqref="U10">
    <cfRule type="cellIs" dxfId="3527" priority="11" operator="lessThan">
      <formula>$R$10</formula>
    </cfRule>
  </conditionalFormatting>
  <conditionalFormatting sqref="U10">
    <cfRule type="cellIs" dxfId="3526" priority="12" operator="greaterThanOrEqual">
      <formula>$R$10</formula>
    </cfRule>
  </conditionalFormatting>
  <conditionalFormatting sqref="X10">
    <cfRule type="cellIs" dxfId="3525" priority="13" operator="lessThan">
      <formula>$U$10</formula>
    </cfRule>
  </conditionalFormatting>
  <conditionalFormatting sqref="X10">
    <cfRule type="cellIs" dxfId="3524" priority="14" operator="greaterThanOrEqual">
      <formula>$U$10</formula>
    </cfRule>
  </conditionalFormatting>
  <conditionalFormatting sqref="AA10">
    <cfRule type="cellIs" dxfId="3523" priority="15" operator="lessThan">
      <formula>$X$10</formula>
    </cfRule>
  </conditionalFormatting>
  <conditionalFormatting sqref="AA10">
    <cfRule type="cellIs" dxfId="3522" priority="16" operator="greaterThanOrEqual">
      <formula>$X$10</formula>
    </cfRule>
  </conditionalFormatting>
  <conditionalFormatting sqref="AD10 AG10">
    <cfRule type="cellIs" dxfId="3521" priority="17" operator="lessThan">
      <formula>$AD$10</formula>
    </cfRule>
  </conditionalFormatting>
  <conditionalFormatting sqref="AD10 AG10">
    <cfRule type="cellIs" dxfId="3520" priority="18" operator="greaterThanOrEqual">
      <formula>$AD$10</formula>
    </cfRule>
  </conditionalFormatting>
  <conditionalFormatting sqref="AJ10">
    <cfRule type="cellIs" dxfId="3519" priority="19" operator="lessThan">
      <formula>$AG$10</formula>
    </cfRule>
  </conditionalFormatting>
  <conditionalFormatting sqref="AJ10">
    <cfRule type="cellIs" dxfId="3518" priority="20" operator="greaterThanOrEqual">
      <formula>$AG$10</formula>
    </cfRule>
  </conditionalFormatting>
  <conditionalFormatting sqref="AM5:AM9 AM11">
    <cfRule type="cellIs" dxfId="3517" priority="21" operator="greaterThan">
      <formula>0</formula>
    </cfRule>
  </conditionalFormatting>
  <conditionalFormatting sqref="AM5:AM9 AM11">
    <cfRule type="cellIs" dxfId="3516" priority="22" operator="lessThanOrEqual">
      <formula>0</formula>
    </cfRule>
  </conditionalFormatting>
  <conditionalFormatting sqref="AM5:AM9 AM11">
    <cfRule type="cellIs" dxfId="3515" priority="23" operator="equal">
      <formula>0</formula>
    </cfRule>
  </conditionalFormatting>
  <conditionalFormatting sqref="AM5:AM9 AM11">
    <cfRule type="cellIs" dxfId="3514" priority="24" operator="greaterThan">
      <formula>0</formula>
    </cfRule>
  </conditionalFormatting>
  <conditionalFormatting sqref="AM5:AM9 AM11">
    <cfRule type="cellIs" dxfId="3513" priority="25" operator="lessThan">
      <formula>0</formula>
    </cfRule>
  </conditionalFormatting>
  <conditionalFormatting sqref="AM5:AM9 AM11">
    <cfRule type="cellIs" dxfId="3512" priority="26" operator="equal">
      <formula>0</formula>
    </cfRule>
  </conditionalFormatting>
  <conditionalFormatting sqref="AM5:AM9 AM11">
    <cfRule type="cellIs" dxfId="3511" priority="27" operator="greaterThan">
      <formula>0</formula>
    </cfRule>
  </conditionalFormatting>
  <conditionalFormatting sqref="AM5:AM9 AM11">
    <cfRule type="cellIs" dxfId="3510" priority="28" operator="lessThan">
      <formula>0</formula>
    </cfRule>
  </conditionalFormatting>
  <conditionalFormatting sqref="C90">
    <cfRule type="cellIs" dxfId="3509" priority="29" operator="lessThanOrEqual">
      <formula>$AM$10</formula>
    </cfRule>
  </conditionalFormatting>
  <conditionalFormatting sqref="C90">
    <cfRule type="cellIs" dxfId="3508" priority="30" operator="lessThan">
      <formula>$AM$10</formula>
    </cfRule>
  </conditionalFormatting>
  <conditionalFormatting sqref="G5:G9">
    <cfRule type="cellIs" dxfId="3507" priority="31" operator="lessThan">
      <formula>0</formula>
    </cfRule>
  </conditionalFormatting>
  <conditionalFormatting sqref="AN12">
    <cfRule type="cellIs" dxfId="3506" priority="32" operator="lessThan">
      <formula>0</formula>
    </cfRule>
  </conditionalFormatting>
  <conditionalFormatting sqref="G10">
    <cfRule type="cellIs" dxfId="3505" priority="33" operator="lessThan">
      <formula>0</formula>
    </cfRule>
  </conditionalFormatting>
  <conditionalFormatting sqref="E5:E9">
    <cfRule type="cellIs" dxfId="3504" priority="34" operator="lessThan">
      <formula>0</formula>
    </cfRule>
  </conditionalFormatting>
  <conditionalFormatting sqref="E10">
    <cfRule type="cellIs" dxfId="3503" priority="35" operator="lessThan">
      <formula>0</formula>
    </cfRule>
  </conditionalFormatting>
  <conditionalFormatting sqref="J5:J10">
    <cfRule type="cellIs" dxfId="3502" priority="36" operator="lessThan">
      <formula>0</formula>
    </cfRule>
  </conditionalFormatting>
  <conditionalFormatting sqref="G12">
    <cfRule type="cellIs" dxfId="3501" priority="37" operator="lessThan">
      <formula>0</formula>
    </cfRule>
  </conditionalFormatting>
  <conditionalFormatting sqref="J12">
    <cfRule type="cellIs" dxfId="3500" priority="38" operator="lessThan">
      <formula>0</formula>
    </cfRule>
  </conditionalFormatting>
  <conditionalFormatting sqref="M5:M10">
    <cfRule type="cellIs" dxfId="3499" priority="39" operator="lessThan">
      <formula>0</formula>
    </cfRule>
  </conditionalFormatting>
  <conditionalFormatting sqref="M12">
    <cfRule type="cellIs" dxfId="3498" priority="40" operator="lessThan">
      <formula>0</formula>
    </cfRule>
  </conditionalFormatting>
  <conditionalFormatting sqref="P5:P10">
    <cfRule type="cellIs" dxfId="3497" priority="41" operator="lessThan">
      <formula>0</formula>
    </cfRule>
  </conditionalFormatting>
  <conditionalFormatting sqref="P12">
    <cfRule type="cellIs" dxfId="3496" priority="42" operator="lessThan">
      <formula>0</formula>
    </cfRule>
  </conditionalFormatting>
  <conditionalFormatting sqref="S5:S10">
    <cfRule type="cellIs" dxfId="3495" priority="43" operator="lessThan">
      <formula>0</formula>
    </cfRule>
  </conditionalFormatting>
  <conditionalFormatting sqref="S12">
    <cfRule type="cellIs" dxfId="3494" priority="44" operator="lessThan">
      <formula>0</formula>
    </cfRule>
  </conditionalFormatting>
  <conditionalFormatting sqref="V5:V10">
    <cfRule type="cellIs" dxfId="3493" priority="45" operator="lessThan">
      <formula>0</formula>
    </cfRule>
  </conditionalFormatting>
  <conditionalFormatting sqref="V12">
    <cfRule type="cellIs" dxfId="3492" priority="46" operator="lessThan">
      <formula>0</formula>
    </cfRule>
  </conditionalFormatting>
  <conditionalFormatting sqref="Y5:Y10">
    <cfRule type="cellIs" dxfId="3491" priority="47" operator="lessThan">
      <formula>0</formula>
    </cfRule>
  </conditionalFormatting>
  <conditionalFormatting sqref="Y12">
    <cfRule type="cellIs" dxfId="3490" priority="48" operator="lessThan">
      <formula>0</formula>
    </cfRule>
  </conditionalFormatting>
  <conditionalFormatting sqref="AB5:AB10">
    <cfRule type="cellIs" dxfId="3489" priority="49" operator="lessThan">
      <formula>0</formula>
    </cfRule>
  </conditionalFormatting>
  <conditionalFormatting sqref="AB12">
    <cfRule type="cellIs" dxfId="3488" priority="50" operator="lessThan">
      <formula>0</formula>
    </cfRule>
  </conditionalFormatting>
  <conditionalFormatting sqref="AE5:AE10">
    <cfRule type="cellIs" dxfId="3487" priority="51" operator="lessThan">
      <formula>0</formula>
    </cfRule>
  </conditionalFormatting>
  <conditionalFormatting sqref="AE12">
    <cfRule type="cellIs" dxfId="3486" priority="52" operator="lessThan">
      <formula>0</formula>
    </cfRule>
  </conditionalFormatting>
  <conditionalFormatting sqref="AH5:AH10">
    <cfRule type="cellIs" dxfId="3485" priority="53" operator="lessThan">
      <formula>0</formula>
    </cfRule>
  </conditionalFormatting>
  <conditionalFormatting sqref="AH12">
    <cfRule type="cellIs" dxfId="3484" priority="54" operator="lessThan">
      <formula>0</formula>
    </cfRule>
  </conditionalFormatting>
  <conditionalFormatting sqref="AK5:AK10">
    <cfRule type="cellIs" dxfId="3483" priority="55" operator="lessThan">
      <formula>0</formula>
    </cfRule>
  </conditionalFormatting>
  <conditionalFormatting sqref="AK12">
    <cfRule type="cellIs" dxfId="3482" priority="56" operator="lessThan">
      <formula>0</formula>
    </cfRule>
  </conditionalFormatting>
  <conditionalFormatting sqref="AM10">
    <cfRule type="cellIs" dxfId="3481" priority="57" operator="lessThan">
      <formula>0</formula>
    </cfRule>
  </conditionalFormatting>
  <conditionalFormatting sqref="AM12">
    <cfRule type="cellIs" dxfId="3480" priority="58" operator="lessThan">
      <formula>0</formula>
    </cfRule>
  </conditionalFormatting>
  <conditionalFormatting sqref="AN5:AN10">
    <cfRule type="cellIs" dxfId="3479" priority="59" operator="lessThan">
      <formula>0</formula>
    </cfRule>
  </conditionalFormatting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S1000"/>
  <sheetViews>
    <sheetView showGridLines="0" workbookViewId="0"/>
  </sheetViews>
  <sheetFormatPr defaultColWidth="14.42578125" defaultRowHeight="15" customHeight="1"/>
  <cols>
    <col min="1" max="1" width="2.7109375" customWidth="1"/>
    <col min="2" max="2" width="22.28515625" customWidth="1"/>
    <col min="3" max="3" width="19.28515625" customWidth="1"/>
    <col min="4" max="4" width="20.7109375" customWidth="1"/>
    <col min="5" max="5" width="22.140625" customWidth="1"/>
    <col min="6" max="7" width="22.28515625" customWidth="1"/>
    <col min="8" max="8" width="17.7109375" customWidth="1"/>
    <col min="9" max="9" width="22.140625" customWidth="1"/>
    <col min="10" max="10" width="16.28515625" customWidth="1"/>
    <col min="11" max="12" width="15.7109375" customWidth="1"/>
    <col min="13" max="13" width="22.140625" customWidth="1"/>
    <col min="14" max="14" width="16.28515625" customWidth="1"/>
    <col min="15" max="15" width="17" customWidth="1"/>
    <col min="16" max="16" width="15.5703125" customWidth="1"/>
    <col min="17" max="17" width="22.140625" customWidth="1"/>
    <col min="18" max="18" width="15.5703125" customWidth="1"/>
    <col min="19" max="19" width="18.140625" customWidth="1"/>
    <col min="20" max="20" width="15.5703125" customWidth="1"/>
    <col min="21" max="21" width="22.140625" customWidth="1"/>
    <col min="22" max="22" width="18.140625" customWidth="1"/>
    <col min="23" max="23" width="15.5703125" customWidth="1"/>
    <col min="24" max="24" width="13.42578125" customWidth="1"/>
    <col min="25" max="25" width="22.140625" customWidth="1"/>
    <col min="26" max="26" width="15.7109375" customWidth="1"/>
    <col min="27" max="27" width="11.85546875" customWidth="1"/>
    <col min="28" max="28" width="18.140625" customWidth="1"/>
    <col min="29" max="29" width="22.140625" customWidth="1"/>
    <col min="30" max="30" width="15.7109375" customWidth="1"/>
    <col min="31" max="31" width="18.140625" customWidth="1"/>
    <col min="32" max="32" width="15.5703125" customWidth="1"/>
    <col min="33" max="33" width="22.140625" customWidth="1"/>
    <col min="34" max="34" width="15.7109375" customWidth="1"/>
    <col min="35" max="35" width="15.5703125" customWidth="1"/>
    <col min="36" max="36" width="12.7109375" customWidth="1"/>
    <col min="37" max="37" width="22.140625" customWidth="1"/>
    <col min="38" max="38" width="15.5703125" customWidth="1"/>
    <col min="39" max="39" width="11.85546875" customWidth="1"/>
    <col min="40" max="40" width="16" customWidth="1"/>
    <col min="41" max="41" width="22.140625" customWidth="1"/>
    <col min="42" max="42" width="15.7109375" customWidth="1"/>
    <col min="43" max="43" width="18.140625" customWidth="1"/>
    <col min="44" max="44" width="15.5703125" customWidth="1"/>
    <col min="45" max="45" width="22.140625" customWidth="1"/>
    <col min="46" max="46" width="15.7109375" customWidth="1"/>
    <col min="47" max="47" width="15.5703125" customWidth="1"/>
    <col min="48" max="48" width="12.7109375" customWidth="1"/>
    <col min="49" max="49" width="20.28515625" customWidth="1"/>
    <col min="50" max="50" width="22.28515625" customWidth="1"/>
    <col min="51" max="51" width="0.7109375" customWidth="1"/>
    <col min="52" max="52" width="18.140625" customWidth="1"/>
    <col min="53" max="53" width="15.5703125" customWidth="1"/>
    <col min="54" max="54" width="7.28515625" customWidth="1"/>
    <col min="55" max="55" width="18.140625" customWidth="1"/>
    <col min="56" max="56" width="15.5703125" customWidth="1"/>
    <col min="57" max="57" width="7.28515625" customWidth="1"/>
    <col min="58" max="58" width="18.140625" customWidth="1"/>
    <col min="59" max="59" width="15.5703125" customWidth="1"/>
    <col min="60" max="60" width="7.28515625" customWidth="1"/>
    <col min="61" max="61" width="18.140625" customWidth="1"/>
    <col min="62" max="62" width="15.5703125" customWidth="1"/>
    <col min="63" max="63" width="7.28515625" customWidth="1"/>
    <col min="64" max="64" width="18.140625" customWidth="1"/>
    <col min="65" max="65" width="15.5703125" customWidth="1"/>
    <col min="66" max="66" width="7.28515625" customWidth="1"/>
    <col min="67" max="67" width="18.140625" customWidth="1"/>
    <col min="68" max="68" width="15.5703125" customWidth="1"/>
    <col min="69" max="69" width="7.28515625" customWidth="1"/>
    <col min="70" max="70" width="18.140625" customWidth="1"/>
    <col min="71" max="71" width="15.5703125" customWidth="1"/>
  </cols>
  <sheetData>
    <row r="1" spans="1:71">
      <c r="B1" s="27"/>
      <c r="C1" s="28"/>
      <c r="D1" s="28"/>
      <c r="E1" s="28"/>
      <c r="F1" s="28"/>
      <c r="G1" s="28"/>
      <c r="H1" s="27"/>
      <c r="I1" s="15"/>
      <c r="J1" s="15"/>
      <c r="K1" s="15"/>
      <c r="L1" s="16"/>
    </row>
    <row r="2" spans="1:71" ht="15.75">
      <c r="B2" s="736">
        <v>2020</v>
      </c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  <c r="Q2" s="737"/>
      <c r="R2" s="737"/>
      <c r="S2" s="737"/>
      <c r="T2" s="737"/>
      <c r="U2" s="737"/>
      <c r="V2" s="737"/>
      <c r="W2" s="737"/>
      <c r="X2" s="737"/>
      <c r="Y2" s="737"/>
      <c r="Z2" s="737"/>
      <c r="AA2" s="737"/>
      <c r="AB2" s="737"/>
      <c r="AC2" s="737"/>
      <c r="AD2" s="737"/>
      <c r="AE2" s="737"/>
      <c r="AF2" s="737"/>
      <c r="AG2" s="737"/>
      <c r="AH2" s="737"/>
      <c r="AI2" s="737"/>
      <c r="AJ2" s="737"/>
      <c r="AK2" s="737"/>
      <c r="AL2" s="737"/>
      <c r="AM2" s="737"/>
      <c r="AN2" s="737"/>
      <c r="AO2" s="737"/>
      <c r="AP2" s="737"/>
      <c r="AQ2" s="737"/>
      <c r="AR2" s="737"/>
      <c r="AS2" s="737"/>
      <c r="AT2" s="737"/>
      <c r="AU2" s="737"/>
      <c r="AV2" s="737"/>
      <c r="AW2" s="737"/>
      <c r="AX2" s="738"/>
    </row>
    <row r="3" spans="1:71" ht="15.75">
      <c r="B3" s="736" t="s">
        <v>8</v>
      </c>
      <c r="C3" s="737"/>
      <c r="D3" s="738"/>
      <c r="E3" s="736" t="s">
        <v>9</v>
      </c>
      <c r="F3" s="737"/>
      <c r="G3" s="737"/>
      <c r="H3" s="738"/>
      <c r="I3" s="736" t="s">
        <v>10</v>
      </c>
      <c r="J3" s="737"/>
      <c r="K3" s="737"/>
      <c r="L3" s="738"/>
      <c r="M3" s="736" t="s">
        <v>11</v>
      </c>
      <c r="N3" s="737"/>
      <c r="O3" s="737"/>
      <c r="P3" s="738"/>
      <c r="Q3" s="736" t="s">
        <v>12</v>
      </c>
      <c r="R3" s="737"/>
      <c r="S3" s="737"/>
      <c r="T3" s="738"/>
      <c r="U3" s="736" t="s">
        <v>13</v>
      </c>
      <c r="V3" s="737"/>
      <c r="W3" s="737"/>
      <c r="X3" s="738"/>
      <c r="Y3" s="736" t="s">
        <v>14</v>
      </c>
      <c r="Z3" s="737"/>
      <c r="AA3" s="737"/>
      <c r="AB3" s="738"/>
      <c r="AC3" s="736" t="s">
        <v>15</v>
      </c>
      <c r="AD3" s="737"/>
      <c r="AE3" s="737"/>
      <c r="AF3" s="738"/>
      <c r="AG3" s="736" t="s">
        <v>16</v>
      </c>
      <c r="AH3" s="737"/>
      <c r="AI3" s="737"/>
      <c r="AJ3" s="738"/>
      <c r="AK3" s="736" t="s">
        <v>17</v>
      </c>
      <c r="AL3" s="737"/>
      <c r="AM3" s="737"/>
      <c r="AN3" s="738"/>
      <c r="AO3" s="736" t="s">
        <v>18</v>
      </c>
      <c r="AP3" s="737"/>
      <c r="AQ3" s="737"/>
      <c r="AR3" s="738"/>
      <c r="AS3" s="736" t="s">
        <v>19</v>
      </c>
      <c r="AT3" s="737"/>
      <c r="AU3" s="737"/>
      <c r="AV3" s="738"/>
      <c r="AW3" s="736" t="s">
        <v>0</v>
      </c>
      <c r="AX3" s="738"/>
    </row>
    <row r="4" spans="1:71" ht="33.75" customHeight="1">
      <c r="A4" s="115"/>
      <c r="B4" s="116" t="s">
        <v>82</v>
      </c>
      <c r="C4" s="117" t="s">
        <v>21</v>
      </c>
      <c r="D4" s="118" t="s">
        <v>22</v>
      </c>
      <c r="E4" s="116" t="s">
        <v>82</v>
      </c>
      <c r="F4" s="117" t="s">
        <v>21</v>
      </c>
      <c r="G4" s="117" t="s">
        <v>23</v>
      </c>
      <c r="H4" s="118" t="s">
        <v>22</v>
      </c>
      <c r="I4" s="116" t="s">
        <v>82</v>
      </c>
      <c r="J4" s="117" t="s">
        <v>21</v>
      </c>
      <c r="K4" s="117" t="s">
        <v>23</v>
      </c>
      <c r="L4" s="118" t="s">
        <v>22</v>
      </c>
      <c r="M4" s="116" t="s">
        <v>82</v>
      </c>
      <c r="N4" s="117" t="s">
        <v>21</v>
      </c>
      <c r="O4" s="117" t="s">
        <v>23</v>
      </c>
      <c r="P4" s="118" t="s">
        <v>22</v>
      </c>
      <c r="Q4" s="116" t="s">
        <v>82</v>
      </c>
      <c r="R4" s="117" t="s">
        <v>21</v>
      </c>
      <c r="S4" s="117" t="s">
        <v>23</v>
      </c>
      <c r="T4" s="118" t="s">
        <v>22</v>
      </c>
      <c r="U4" s="116" t="s">
        <v>82</v>
      </c>
      <c r="V4" s="117" t="s">
        <v>21</v>
      </c>
      <c r="W4" s="117" t="s">
        <v>23</v>
      </c>
      <c r="X4" s="118" t="s">
        <v>22</v>
      </c>
      <c r="Y4" s="116" t="s">
        <v>82</v>
      </c>
      <c r="Z4" s="117" t="s">
        <v>21</v>
      </c>
      <c r="AA4" s="117" t="s">
        <v>23</v>
      </c>
      <c r="AB4" s="118" t="s">
        <v>22</v>
      </c>
      <c r="AC4" s="116" t="s">
        <v>82</v>
      </c>
      <c r="AD4" s="117" t="s">
        <v>21</v>
      </c>
      <c r="AE4" s="117" t="s">
        <v>23</v>
      </c>
      <c r="AF4" s="118" t="s">
        <v>22</v>
      </c>
      <c r="AG4" s="116" t="s">
        <v>82</v>
      </c>
      <c r="AH4" s="117" t="s">
        <v>21</v>
      </c>
      <c r="AI4" s="117" t="s">
        <v>23</v>
      </c>
      <c r="AJ4" s="118" t="s">
        <v>22</v>
      </c>
      <c r="AK4" s="116" t="s">
        <v>82</v>
      </c>
      <c r="AL4" s="117" t="s">
        <v>21</v>
      </c>
      <c r="AM4" s="117" t="s">
        <v>23</v>
      </c>
      <c r="AN4" s="118" t="s">
        <v>22</v>
      </c>
      <c r="AO4" s="116" t="s">
        <v>82</v>
      </c>
      <c r="AP4" s="117" t="s">
        <v>21</v>
      </c>
      <c r="AQ4" s="117" t="s">
        <v>23</v>
      </c>
      <c r="AR4" s="118" t="s">
        <v>22</v>
      </c>
      <c r="AS4" s="116" t="s">
        <v>82</v>
      </c>
      <c r="AT4" s="117" t="s">
        <v>21</v>
      </c>
      <c r="AU4" s="117" t="s">
        <v>23</v>
      </c>
      <c r="AV4" s="118" t="s">
        <v>22</v>
      </c>
      <c r="AW4" s="118" t="s">
        <v>24</v>
      </c>
      <c r="AX4" s="118" t="s">
        <v>25</v>
      </c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</row>
    <row r="5" spans="1:71">
      <c r="B5" s="119" t="s">
        <v>83</v>
      </c>
      <c r="C5" s="31">
        <v>25000</v>
      </c>
      <c r="D5" s="120">
        <f t="shared" ref="D5:D34" si="0">IF(C$35=0,0,C5/C$35)</f>
        <v>1</v>
      </c>
      <c r="E5" s="121" t="str">
        <f t="shared" ref="E5:F5" si="1">B5</f>
        <v>CDB DI (Reserva de Emergência)</v>
      </c>
      <c r="F5" s="122">
        <f t="shared" si="1"/>
        <v>25000</v>
      </c>
      <c r="G5" s="120">
        <f t="shared" ref="G5:G35" si="2">IF(C5=0,0,(F5-C5)/C5)</f>
        <v>0</v>
      </c>
      <c r="H5" s="120">
        <f t="shared" ref="H5:H34" si="3">IF(F$35=0,0,F5/F$35)</f>
        <v>1</v>
      </c>
      <c r="I5" s="121" t="str">
        <f t="shared" ref="I5:J5" si="4">E5</f>
        <v>CDB DI (Reserva de Emergência)</v>
      </c>
      <c r="J5" s="122">
        <f t="shared" si="4"/>
        <v>25000</v>
      </c>
      <c r="K5" s="120">
        <f t="shared" ref="K5:K35" si="5">IF(F5=0,0,(J5-F5)/F5)</f>
        <v>0</v>
      </c>
      <c r="L5" s="120">
        <f t="shared" ref="L5:L34" si="6">IF(J$35=0,0,J5/J$35)</f>
        <v>1</v>
      </c>
      <c r="M5" s="123" t="str">
        <f t="shared" ref="M5:N5" si="7">I5</f>
        <v>CDB DI (Reserva de Emergência)</v>
      </c>
      <c r="N5" s="31">
        <f t="shared" si="7"/>
        <v>25000</v>
      </c>
      <c r="O5" s="120">
        <f t="shared" ref="O5:O35" si="8">IF(J5=0,0,(N5-J5)/J5)</f>
        <v>0</v>
      </c>
      <c r="P5" s="120">
        <f t="shared" ref="P5:P34" si="9">IF(N$35=0,0,N5/N$35)</f>
        <v>1</v>
      </c>
      <c r="Q5" s="121" t="str">
        <f t="shared" ref="Q5:R5" si="10">M5</f>
        <v>CDB DI (Reserva de Emergência)</v>
      </c>
      <c r="R5" s="122">
        <f t="shared" si="10"/>
        <v>25000</v>
      </c>
      <c r="S5" s="120">
        <f t="shared" ref="S5:S35" si="11">IF(N5=0,0,(R5-N5)/N5)</f>
        <v>0</v>
      </c>
      <c r="T5" s="120">
        <f t="shared" ref="T5:T34" si="12">IF(R$35=0,0,R5/R$35)</f>
        <v>1</v>
      </c>
      <c r="U5" s="121" t="str">
        <f t="shared" ref="U5:V5" si="13">Q5</f>
        <v>CDB DI (Reserva de Emergência)</v>
      </c>
      <c r="V5" s="122">
        <f t="shared" si="13"/>
        <v>25000</v>
      </c>
      <c r="W5" s="120">
        <f t="shared" ref="W5:W35" si="14">IF(R5=0,0,(V5-R5)/R5)</f>
        <v>0</v>
      </c>
      <c r="X5" s="120">
        <f t="shared" ref="X5:X34" si="15">IF(V$35=0,0,V5/V$35)</f>
        <v>1</v>
      </c>
      <c r="Y5" s="121" t="str">
        <f t="shared" ref="Y5:Z5" si="16">U5</f>
        <v>CDB DI (Reserva de Emergência)</v>
      </c>
      <c r="Z5" s="122">
        <f t="shared" si="16"/>
        <v>25000</v>
      </c>
      <c r="AA5" s="120">
        <f t="shared" ref="AA5:AA35" si="17">IF(V5=0,0,(Z5-V5)/V5)</f>
        <v>0</v>
      </c>
      <c r="AB5" s="120">
        <f t="shared" ref="AB5:AB34" si="18">IF(Z$35=0,0,Z5/Z$35)</f>
        <v>1</v>
      </c>
      <c r="AC5" s="121" t="str">
        <f t="shared" ref="AC5:AD5" si="19">Y5</f>
        <v>CDB DI (Reserva de Emergência)</v>
      </c>
      <c r="AD5" s="122">
        <f t="shared" si="19"/>
        <v>25000</v>
      </c>
      <c r="AE5" s="120">
        <f t="shared" ref="AE5:AE35" si="20">IF(Z5=0,0,(AD5-Z5)/Z5)</f>
        <v>0</v>
      </c>
      <c r="AF5" s="120">
        <f t="shared" ref="AF5:AF34" si="21">IF(AD$35=0,0,AD5/AD$35)</f>
        <v>1</v>
      </c>
      <c r="AG5" s="121" t="str">
        <f t="shared" ref="AG5:AH5" si="22">AC5</f>
        <v>CDB DI (Reserva de Emergência)</v>
      </c>
      <c r="AH5" s="122">
        <f t="shared" si="22"/>
        <v>25000</v>
      </c>
      <c r="AI5" s="120">
        <f t="shared" ref="AI5:AI35" si="23">IF(AD5=0,0,(AH5-AD5)/AD5)</f>
        <v>0</v>
      </c>
      <c r="AJ5" s="120">
        <f t="shared" ref="AJ5:AJ34" si="24">IF(AH$35=0,0,AH5/AH$35)</f>
        <v>1</v>
      </c>
      <c r="AK5" s="121" t="str">
        <f t="shared" ref="AK5:AL5" si="25">AG5</f>
        <v>CDB DI (Reserva de Emergência)</v>
      </c>
      <c r="AL5" s="122">
        <f t="shared" si="25"/>
        <v>25000</v>
      </c>
      <c r="AM5" s="120">
        <f t="shared" ref="AM5:AM35" si="26">IF(AH5=0,0,(AL5-AH5)/AH5)</f>
        <v>0</v>
      </c>
      <c r="AN5" s="120">
        <f t="shared" ref="AN5:AN34" si="27">IF(AL$35=0,0,AL5/AL$35)</f>
        <v>1</v>
      </c>
      <c r="AO5" s="121" t="str">
        <f t="shared" ref="AO5:AP5" si="28">AK5</f>
        <v>CDB DI (Reserva de Emergência)</v>
      </c>
      <c r="AP5" s="122">
        <f t="shared" si="28"/>
        <v>25000</v>
      </c>
      <c r="AQ5" s="120">
        <f t="shared" ref="AQ5:AQ35" si="29">IF(AL5=0,0,(AP5-AL5)/AL5)</f>
        <v>0</v>
      </c>
      <c r="AR5" s="120">
        <f t="shared" ref="AR5:AR34" si="30">IF(AP$35=0,0,AP5/AP$35)</f>
        <v>1</v>
      </c>
      <c r="AS5" s="121" t="str">
        <f t="shared" ref="AS5:AT5" si="31">AO5</f>
        <v>CDB DI (Reserva de Emergência)</v>
      </c>
      <c r="AT5" s="122">
        <f t="shared" si="31"/>
        <v>25000</v>
      </c>
      <c r="AU5" s="120">
        <f t="shared" ref="AU5:AU35" si="32">IF(AP5=0,0,(AT5-AP5)/AP5)</f>
        <v>0</v>
      </c>
      <c r="AV5" s="120">
        <f t="shared" ref="AV5:AV34" si="33">IF(AT$35=0,0,AT5/AT$35)</f>
        <v>1</v>
      </c>
      <c r="AW5" s="124">
        <v>0</v>
      </c>
      <c r="AX5" s="125">
        <f t="shared" ref="AX5:AX37" si="34">IF(O41=0,0,(AT5-O41)/O41)</f>
        <v>0</v>
      </c>
      <c r="AY5" s="15">
        <f t="shared" ref="AY5:AY34" si="35">(O41*AW5)+O41</f>
        <v>25000</v>
      </c>
    </row>
    <row r="6" spans="1:71">
      <c r="B6" s="119"/>
      <c r="C6" s="31"/>
      <c r="D6" s="120">
        <f t="shared" si="0"/>
        <v>0</v>
      </c>
      <c r="E6" s="121">
        <f t="shared" ref="E6:F6" si="36">B6</f>
        <v>0</v>
      </c>
      <c r="F6" s="122">
        <f t="shared" si="36"/>
        <v>0</v>
      </c>
      <c r="G6" s="120">
        <f t="shared" si="2"/>
        <v>0</v>
      </c>
      <c r="H6" s="120">
        <f t="shared" si="3"/>
        <v>0</v>
      </c>
      <c r="I6" s="121">
        <f t="shared" ref="I6:J6" si="37">E6</f>
        <v>0</v>
      </c>
      <c r="J6" s="122">
        <f t="shared" si="37"/>
        <v>0</v>
      </c>
      <c r="K6" s="120">
        <f t="shared" si="5"/>
        <v>0</v>
      </c>
      <c r="L6" s="120">
        <f t="shared" si="6"/>
        <v>0</v>
      </c>
      <c r="M6" s="123">
        <f t="shared" ref="M6:N6" si="38">I6</f>
        <v>0</v>
      </c>
      <c r="N6" s="31">
        <f t="shared" si="38"/>
        <v>0</v>
      </c>
      <c r="O6" s="120">
        <f t="shared" si="8"/>
        <v>0</v>
      </c>
      <c r="P6" s="120">
        <f t="shared" si="9"/>
        <v>0</v>
      </c>
      <c r="Q6" s="121">
        <f t="shared" ref="Q6:R6" si="39">M6</f>
        <v>0</v>
      </c>
      <c r="R6" s="122">
        <f t="shared" si="39"/>
        <v>0</v>
      </c>
      <c r="S6" s="120">
        <f t="shared" si="11"/>
        <v>0</v>
      </c>
      <c r="T6" s="120">
        <f t="shared" si="12"/>
        <v>0</v>
      </c>
      <c r="U6" s="121">
        <f t="shared" ref="U6:V6" si="40">Q6</f>
        <v>0</v>
      </c>
      <c r="V6" s="122">
        <f t="shared" si="40"/>
        <v>0</v>
      </c>
      <c r="W6" s="120">
        <f t="shared" si="14"/>
        <v>0</v>
      </c>
      <c r="X6" s="120">
        <f t="shared" si="15"/>
        <v>0</v>
      </c>
      <c r="Y6" s="121">
        <f t="shared" ref="Y6:Z6" si="41">U6</f>
        <v>0</v>
      </c>
      <c r="Z6" s="122">
        <f t="shared" si="41"/>
        <v>0</v>
      </c>
      <c r="AA6" s="120">
        <f t="shared" si="17"/>
        <v>0</v>
      </c>
      <c r="AB6" s="120">
        <f t="shared" si="18"/>
        <v>0</v>
      </c>
      <c r="AC6" s="121">
        <f t="shared" ref="AC6:AD6" si="42">Y6</f>
        <v>0</v>
      </c>
      <c r="AD6" s="122">
        <f t="shared" si="42"/>
        <v>0</v>
      </c>
      <c r="AE6" s="120">
        <f t="shared" si="20"/>
        <v>0</v>
      </c>
      <c r="AF6" s="120">
        <f t="shared" si="21"/>
        <v>0</v>
      </c>
      <c r="AG6" s="121">
        <f t="shared" ref="AG6:AH6" si="43">AC6</f>
        <v>0</v>
      </c>
      <c r="AH6" s="122">
        <f t="shared" si="43"/>
        <v>0</v>
      </c>
      <c r="AI6" s="120">
        <f t="shared" si="23"/>
        <v>0</v>
      </c>
      <c r="AJ6" s="120">
        <f t="shared" si="24"/>
        <v>0</v>
      </c>
      <c r="AK6" s="121">
        <f t="shared" ref="AK6:AL6" si="44">AG6</f>
        <v>0</v>
      </c>
      <c r="AL6" s="122">
        <f t="shared" si="44"/>
        <v>0</v>
      </c>
      <c r="AM6" s="120">
        <f t="shared" si="26"/>
        <v>0</v>
      </c>
      <c r="AN6" s="120">
        <f t="shared" si="27"/>
        <v>0</v>
      </c>
      <c r="AO6" s="121">
        <f t="shared" ref="AO6:AP6" si="45">AK6</f>
        <v>0</v>
      </c>
      <c r="AP6" s="122">
        <f t="shared" si="45"/>
        <v>0</v>
      </c>
      <c r="AQ6" s="120">
        <f t="shared" si="29"/>
        <v>0</v>
      </c>
      <c r="AR6" s="120">
        <f t="shared" si="30"/>
        <v>0</v>
      </c>
      <c r="AS6" s="121">
        <f t="shared" ref="AS6:AT6" si="46">AO6</f>
        <v>0</v>
      </c>
      <c r="AT6" s="122">
        <f t="shared" si="46"/>
        <v>0</v>
      </c>
      <c r="AU6" s="120">
        <f t="shared" si="32"/>
        <v>0</v>
      </c>
      <c r="AV6" s="120">
        <f t="shared" si="33"/>
        <v>0</v>
      </c>
      <c r="AW6" s="124">
        <v>0</v>
      </c>
      <c r="AX6" s="125">
        <f t="shared" si="34"/>
        <v>0</v>
      </c>
      <c r="AY6" s="15">
        <f t="shared" si="35"/>
        <v>0</v>
      </c>
    </row>
    <row r="7" spans="1:71">
      <c r="B7" s="119"/>
      <c r="C7" s="31"/>
      <c r="D7" s="120">
        <f t="shared" si="0"/>
        <v>0</v>
      </c>
      <c r="E7" s="121">
        <f t="shared" ref="E7:F7" si="47">B7</f>
        <v>0</v>
      </c>
      <c r="F7" s="122">
        <f t="shared" si="47"/>
        <v>0</v>
      </c>
      <c r="G7" s="120">
        <f t="shared" si="2"/>
        <v>0</v>
      </c>
      <c r="H7" s="120">
        <f t="shared" si="3"/>
        <v>0</v>
      </c>
      <c r="I7" s="121">
        <f t="shared" ref="I7:J7" si="48">E7</f>
        <v>0</v>
      </c>
      <c r="J7" s="122">
        <f t="shared" si="48"/>
        <v>0</v>
      </c>
      <c r="K7" s="120">
        <f t="shared" si="5"/>
        <v>0</v>
      </c>
      <c r="L7" s="120">
        <f t="shared" si="6"/>
        <v>0</v>
      </c>
      <c r="M7" s="123">
        <f t="shared" ref="M7:N7" si="49">I7</f>
        <v>0</v>
      </c>
      <c r="N7" s="31">
        <f t="shared" si="49"/>
        <v>0</v>
      </c>
      <c r="O7" s="120">
        <f t="shared" si="8"/>
        <v>0</v>
      </c>
      <c r="P7" s="120">
        <f t="shared" si="9"/>
        <v>0</v>
      </c>
      <c r="Q7" s="121">
        <f t="shared" ref="Q7:R7" si="50">M7</f>
        <v>0</v>
      </c>
      <c r="R7" s="122">
        <f t="shared" si="50"/>
        <v>0</v>
      </c>
      <c r="S7" s="120">
        <f t="shared" si="11"/>
        <v>0</v>
      </c>
      <c r="T7" s="120">
        <f t="shared" si="12"/>
        <v>0</v>
      </c>
      <c r="U7" s="121">
        <f t="shared" ref="U7:V7" si="51">Q7</f>
        <v>0</v>
      </c>
      <c r="V7" s="122">
        <f t="shared" si="51"/>
        <v>0</v>
      </c>
      <c r="W7" s="120">
        <f t="shared" si="14"/>
        <v>0</v>
      </c>
      <c r="X7" s="120">
        <f t="shared" si="15"/>
        <v>0</v>
      </c>
      <c r="Y7" s="121">
        <f t="shared" ref="Y7:Z7" si="52">U7</f>
        <v>0</v>
      </c>
      <c r="Z7" s="122">
        <f t="shared" si="52"/>
        <v>0</v>
      </c>
      <c r="AA7" s="120">
        <f t="shared" si="17"/>
        <v>0</v>
      </c>
      <c r="AB7" s="120">
        <f t="shared" si="18"/>
        <v>0</v>
      </c>
      <c r="AC7" s="121">
        <f t="shared" ref="AC7:AD7" si="53">Y7</f>
        <v>0</v>
      </c>
      <c r="AD7" s="122">
        <f t="shared" si="53"/>
        <v>0</v>
      </c>
      <c r="AE7" s="120">
        <f t="shared" si="20"/>
        <v>0</v>
      </c>
      <c r="AF7" s="120">
        <f t="shared" si="21"/>
        <v>0</v>
      </c>
      <c r="AG7" s="121">
        <f t="shared" ref="AG7:AH7" si="54">AC7</f>
        <v>0</v>
      </c>
      <c r="AH7" s="122">
        <f t="shared" si="54"/>
        <v>0</v>
      </c>
      <c r="AI7" s="120">
        <f t="shared" si="23"/>
        <v>0</v>
      </c>
      <c r="AJ7" s="120">
        <f t="shared" si="24"/>
        <v>0</v>
      </c>
      <c r="AK7" s="121">
        <f t="shared" ref="AK7:AL7" si="55">AG7</f>
        <v>0</v>
      </c>
      <c r="AL7" s="122">
        <f t="shared" si="55"/>
        <v>0</v>
      </c>
      <c r="AM7" s="120">
        <f t="shared" si="26"/>
        <v>0</v>
      </c>
      <c r="AN7" s="120">
        <f t="shared" si="27"/>
        <v>0</v>
      </c>
      <c r="AO7" s="121">
        <f t="shared" ref="AO7:AP7" si="56">AK7</f>
        <v>0</v>
      </c>
      <c r="AP7" s="122">
        <f t="shared" si="56"/>
        <v>0</v>
      </c>
      <c r="AQ7" s="120">
        <f t="shared" si="29"/>
        <v>0</v>
      </c>
      <c r="AR7" s="120">
        <f t="shared" si="30"/>
        <v>0</v>
      </c>
      <c r="AS7" s="121">
        <f t="shared" ref="AS7:AT7" si="57">AO7</f>
        <v>0</v>
      </c>
      <c r="AT7" s="122">
        <f t="shared" si="57"/>
        <v>0</v>
      </c>
      <c r="AU7" s="120">
        <f t="shared" si="32"/>
        <v>0</v>
      </c>
      <c r="AV7" s="120">
        <f t="shared" si="33"/>
        <v>0</v>
      </c>
      <c r="AW7" s="124">
        <v>0</v>
      </c>
      <c r="AX7" s="125">
        <f t="shared" si="34"/>
        <v>0</v>
      </c>
      <c r="AY7" s="15">
        <f t="shared" si="35"/>
        <v>0</v>
      </c>
    </row>
    <row r="8" spans="1:71">
      <c r="B8" s="119"/>
      <c r="C8" s="31"/>
      <c r="D8" s="120">
        <f t="shared" si="0"/>
        <v>0</v>
      </c>
      <c r="E8" s="121">
        <f t="shared" ref="E8:F8" si="58">B8</f>
        <v>0</v>
      </c>
      <c r="F8" s="122">
        <f t="shared" si="58"/>
        <v>0</v>
      </c>
      <c r="G8" s="120">
        <f t="shared" si="2"/>
        <v>0</v>
      </c>
      <c r="H8" s="120">
        <f t="shared" si="3"/>
        <v>0</v>
      </c>
      <c r="I8" s="121">
        <f t="shared" ref="I8:J8" si="59">E8</f>
        <v>0</v>
      </c>
      <c r="J8" s="122">
        <f t="shared" si="59"/>
        <v>0</v>
      </c>
      <c r="K8" s="120">
        <f t="shared" si="5"/>
        <v>0</v>
      </c>
      <c r="L8" s="120">
        <f t="shared" si="6"/>
        <v>0</v>
      </c>
      <c r="M8" s="123">
        <f t="shared" ref="M8:N8" si="60">I8</f>
        <v>0</v>
      </c>
      <c r="N8" s="31">
        <f t="shared" si="60"/>
        <v>0</v>
      </c>
      <c r="O8" s="120">
        <f t="shared" si="8"/>
        <v>0</v>
      </c>
      <c r="P8" s="120">
        <f t="shared" si="9"/>
        <v>0</v>
      </c>
      <c r="Q8" s="121">
        <f t="shared" ref="Q8:R8" si="61">M8</f>
        <v>0</v>
      </c>
      <c r="R8" s="122">
        <f t="shared" si="61"/>
        <v>0</v>
      </c>
      <c r="S8" s="120">
        <f t="shared" si="11"/>
        <v>0</v>
      </c>
      <c r="T8" s="120">
        <f t="shared" si="12"/>
        <v>0</v>
      </c>
      <c r="U8" s="121">
        <f t="shared" ref="U8:V8" si="62">Q8</f>
        <v>0</v>
      </c>
      <c r="V8" s="122">
        <f t="shared" si="62"/>
        <v>0</v>
      </c>
      <c r="W8" s="120">
        <f t="shared" si="14"/>
        <v>0</v>
      </c>
      <c r="X8" s="120">
        <f t="shared" si="15"/>
        <v>0</v>
      </c>
      <c r="Y8" s="121">
        <f t="shared" ref="Y8:Z8" si="63">U8</f>
        <v>0</v>
      </c>
      <c r="Z8" s="122">
        <f t="shared" si="63"/>
        <v>0</v>
      </c>
      <c r="AA8" s="120">
        <f t="shared" si="17"/>
        <v>0</v>
      </c>
      <c r="AB8" s="120">
        <f t="shared" si="18"/>
        <v>0</v>
      </c>
      <c r="AC8" s="121">
        <f t="shared" ref="AC8:AD8" si="64">Y8</f>
        <v>0</v>
      </c>
      <c r="AD8" s="122">
        <f t="shared" si="64"/>
        <v>0</v>
      </c>
      <c r="AE8" s="120">
        <f t="shared" si="20"/>
        <v>0</v>
      </c>
      <c r="AF8" s="120">
        <f t="shared" si="21"/>
        <v>0</v>
      </c>
      <c r="AG8" s="121">
        <f t="shared" ref="AG8:AH8" si="65">AC8</f>
        <v>0</v>
      </c>
      <c r="AH8" s="122">
        <f t="shared" si="65"/>
        <v>0</v>
      </c>
      <c r="AI8" s="120">
        <f t="shared" si="23"/>
        <v>0</v>
      </c>
      <c r="AJ8" s="120">
        <f t="shared" si="24"/>
        <v>0</v>
      </c>
      <c r="AK8" s="121">
        <f t="shared" ref="AK8:AL8" si="66">AG8</f>
        <v>0</v>
      </c>
      <c r="AL8" s="122">
        <f t="shared" si="66"/>
        <v>0</v>
      </c>
      <c r="AM8" s="120">
        <f t="shared" si="26"/>
        <v>0</v>
      </c>
      <c r="AN8" s="120">
        <f t="shared" si="27"/>
        <v>0</v>
      </c>
      <c r="AO8" s="121">
        <f t="shared" ref="AO8:AP8" si="67">AK8</f>
        <v>0</v>
      </c>
      <c r="AP8" s="122">
        <f t="shared" si="67"/>
        <v>0</v>
      </c>
      <c r="AQ8" s="120">
        <f t="shared" si="29"/>
        <v>0</v>
      </c>
      <c r="AR8" s="120">
        <f t="shared" si="30"/>
        <v>0</v>
      </c>
      <c r="AS8" s="121">
        <f t="shared" ref="AS8:AT8" si="68">AO8</f>
        <v>0</v>
      </c>
      <c r="AT8" s="122">
        <f t="shared" si="68"/>
        <v>0</v>
      </c>
      <c r="AU8" s="120">
        <f t="shared" si="32"/>
        <v>0</v>
      </c>
      <c r="AV8" s="120">
        <f t="shared" si="33"/>
        <v>0</v>
      </c>
      <c r="AW8" s="124">
        <v>0</v>
      </c>
      <c r="AX8" s="125">
        <f t="shared" si="34"/>
        <v>0</v>
      </c>
      <c r="AY8" s="15">
        <f t="shared" si="35"/>
        <v>0</v>
      </c>
    </row>
    <row r="9" spans="1:71">
      <c r="B9" s="119"/>
      <c r="C9" s="31"/>
      <c r="D9" s="120">
        <f t="shared" si="0"/>
        <v>0</v>
      </c>
      <c r="E9" s="121">
        <f t="shared" ref="E9:F9" si="69">B9</f>
        <v>0</v>
      </c>
      <c r="F9" s="122">
        <f t="shared" si="69"/>
        <v>0</v>
      </c>
      <c r="G9" s="120">
        <f t="shared" si="2"/>
        <v>0</v>
      </c>
      <c r="H9" s="120">
        <f t="shared" si="3"/>
        <v>0</v>
      </c>
      <c r="I9" s="121">
        <f t="shared" ref="I9:J9" si="70">E9</f>
        <v>0</v>
      </c>
      <c r="J9" s="122">
        <f t="shared" si="70"/>
        <v>0</v>
      </c>
      <c r="K9" s="120">
        <f t="shared" si="5"/>
        <v>0</v>
      </c>
      <c r="L9" s="120">
        <f t="shared" si="6"/>
        <v>0</v>
      </c>
      <c r="M9" s="123">
        <f t="shared" ref="M9:N9" si="71">I9</f>
        <v>0</v>
      </c>
      <c r="N9" s="31">
        <f t="shared" si="71"/>
        <v>0</v>
      </c>
      <c r="O9" s="120">
        <f t="shared" si="8"/>
        <v>0</v>
      </c>
      <c r="P9" s="120">
        <f t="shared" si="9"/>
        <v>0</v>
      </c>
      <c r="Q9" s="121">
        <f t="shared" ref="Q9:R9" si="72">M9</f>
        <v>0</v>
      </c>
      <c r="R9" s="122">
        <f t="shared" si="72"/>
        <v>0</v>
      </c>
      <c r="S9" s="120">
        <f t="shared" si="11"/>
        <v>0</v>
      </c>
      <c r="T9" s="120">
        <f t="shared" si="12"/>
        <v>0</v>
      </c>
      <c r="U9" s="121">
        <f t="shared" ref="U9:V9" si="73">Q9</f>
        <v>0</v>
      </c>
      <c r="V9" s="122">
        <f t="shared" si="73"/>
        <v>0</v>
      </c>
      <c r="W9" s="120">
        <f t="shared" si="14"/>
        <v>0</v>
      </c>
      <c r="X9" s="120">
        <f t="shared" si="15"/>
        <v>0</v>
      </c>
      <c r="Y9" s="121">
        <f t="shared" ref="Y9:Z9" si="74">U9</f>
        <v>0</v>
      </c>
      <c r="Z9" s="122">
        <f t="shared" si="74"/>
        <v>0</v>
      </c>
      <c r="AA9" s="120">
        <f t="shared" si="17"/>
        <v>0</v>
      </c>
      <c r="AB9" s="120">
        <f t="shared" si="18"/>
        <v>0</v>
      </c>
      <c r="AC9" s="121">
        <f t="shared" ref="AC9:AD9" si="75">Y9</f>
        <v>0</v>
      </c>
      <c r="AD9" s="122">
        <f t="shared" si="75"/>
        <v>0</v>
      </c>
      <c r="AE9" s="120">
        <f t="shared" si="20"/>
        <v>0</v>
      </c>
      <c r="AF9" s="120">
        <f t="shared" si="21"/>
        <v>0</v>
      </c>
      <c r="AG9" s="121">
        <f t="shared" ref="AG9:AH9" si="76">AC9</f>
        <v>0</v>
      </c>
      <c r="AH9" s="122">
        <f t="shared" si="76"/>
        <v>0</v>
      </c>
      <c r="AI9" s="120">
        <f t="shared" si="23"/>
        <v>0</v>
      </c>
      <c r="AJ9" s="120">
        <f t="shared" si="24"/>
        <v>0</v>
      </c>
      <c r="AK9" s="121">
        <f t="shared" ref="AK9:AL9" si="77">AG9</f>
        <v>0</v>
      </c>
      <c r="AL9" s="122">
        <f t="shared" si="77"/>
        <v>0</v>
      </c>
      <c r="AM9" s="120">
        <f t="shared" si="26"/>
        <v>0</v>
      </c>
      <c r="AN9" s="120">
        <f t="shared" si="27"/>
        <v>0</v>
      </c>
      <c r="AO9" s="121">
        <f t="shared" ref="AO9:AP9" si="78">AK9</f>
        <v>0</v>
      </c>
      <c r="AP9" s="122">
        <f t="shared" si="78"/>
        <v>0</v>
      </c>
      <c r="AQ9" s="120">
        <f t="shared" si="29"/>
        <v>0</v>
      </c>
      <c r="AR9" s="120">
        <f t="shared" si="30"/>
        <v>0</v>
      </c>
      <c r="AS9" s="121">
        <f t="shared" ref="AS9:AT9" si="79">AO9</f>
        <v>0</v>
      </c>
      <c r="AT9" s="122">
        <f t="shared" si="79"/>
        <v>0</v>
      </c>
      <c r="AU9" s="120">
        <f t="shared" si="32"/>
        <v>0</v>
      </c>
      <c r="AV9" s="120">
        <f t="shared" si="33"/>
        <v>0</v>
      </c>
      <c r="AW9" s="124">
        <v>0</v>
      </c>
      <c r="AX9" s="125">
        <f t="shared" si="34"/>
        <v>0</v>
      </c>
      <c r="AY9" s="15">
        <f t="shared" si="35"/>
        <v>0</v>
      </c>
    </row>
    <row r="10" spans="1:71">
      <c r="B10" s="119"/>
      <c r="C10" s="31"/>
      <c r="D10" s="120">
        <f t="shared" si="0"/>
        <v>0</v>
      </c>
      <c r="E10" s="121">
        <f t="shared" ref="E10:F10" si="80">B10</f>
        <v>0</v>
      </c>
      <c r="F10" s="122">
        <f t="shared" si="80"/>
        <v>0</v>
      </c>
      <c r="G10" s="120">
        <f t="shared" si="2"/>
        <v>0</v>
      </c>
      <c r="H10" s="120">
        <f t="shared" si="3"/>
        <v>0</v>
      </c>
      <c r="I10" s="121">
        <f t="shared" ref="I10:J10" si="81">E10</f>
        <v>0</v>
      </c>
      <c r="J10" s="122">
        <f t="shared" si="81"/>
        <v>0</v>
      </c>
      <c r="K10" s="120">
        <f t="shared" si="5"/>
        <v>0</v>
      </c>
      <c r="L10" s="120">
        <f t="shared" si="6"/>
        <v>0</v>
      </c>
      <c r="M10" s="123">
        <f t="shared" ref="M10:N10" si="82">I10</f>
        <v>0</v>
      </c>
      <c r="N10" s="31">
        <f t="shared" si="82"/>
        <v>0</v>
      </c>
      <c r="O10" s="120">
        <f t="shared" si="8"/>
        <v>0</v>
      </c>
      <c r="P10" s="120">
        <f t="shared" si="9"/>
        <v>0</v>
      </c>
      <c r="Q10" s="121">
        <f t="shared" ref="Q10:R10" si="83">M10</f>
        <v>0</v>
      </c>
      <c r="R10" s="122">
        <f t="shared" si="83"/>
        <v>0</v>
      </c>
      <c r="S10" s="120">
        <f t="shared" si="11"/>
        <v>0</v>
      </c>
      <c r="T10" s="120">
        <f t="shared" si="12"/>
        <v>0</v>
      </c>
      <c r="U10" s="121">
        <f t="shared" ref="U10:V10" si="84">Q10</f>
        <v>0</v>
      </c>
      <c r="V10" s="122">
        <f t="shared" si="84"/>
        <v>0</v>
      </c>
      <c r="W10" s="120">
        <f t="shared" si="14"/>
        <v>0</v>
      </c>
      <c r="X10" s="120">
        <f t="shared" si="15"/>
        <v>0</v>
      </c>
      <c r="Y10" s="121">
        <f t="shared" ref="Y10:Z10" si="85">U10</f>
        <v>0</v>
      </c>
      <c r="Z10" s="122">
        <f t="shared" si="85"/>
        <v>0</v>
      </c>
      <c r="AA10" s="120">
        <f t="shared" si="17"/>
        <v>0</v>
      </c>
      <c r="AB10" s="120">
        <f t="shared" si="18"/>
        <v>0</v>
      </c>
      <c r="AC10" s="121">
        <f t="shared" ref="AC10:AD10" si="86">Y10</f>
        <v>0</v>
      </c>
      <c r="AD10" s="122">
        <f t="shared" si="86"/>
        <v>0</v>
      </c>
      <c r="AE10" s="120">
        <f t="shared" si="20"/>
        <v>0</v>
      </c>
      <c r="AF10" s="120">
        <f t="shared" si="21"/>
        <v>0</v>
      </c>
      <c r="AG10" s="121">
        <f t="shared" ref="AG10:AH10" si="87">AC10</f>
        <v>0</v>
      </c>
      <c r="AH10" s="122">
        <f t="shared" si="87"/>
        <v>0</v>
      </c>
      <c r="AI10" s="120">
        <f t="shared" si="23"/>
        <v>0</v>
      </c>
      <c r="AJ10" s="120">
        <f t="shared" si="24"/>
        <v>0</v>
      </c>
      <c r="AK10" s="121">
        <f t="shared" ref="AK10:AL10" si="88">AG10</f>
        <v>0</v>
      </c>
      <c r="AL10" s="122">
        <f t="shared" si="88"/>
        <v>0</v>
      </c>
      <c r="AM10" s="120">
        <f t="shared" si="26"/>
        <v>0</v>
      </c>
      <c r="AN10" s="120">
        <f t="shared" si="27"/>
        <v>0</v>
      </c>
      <c r="AO10" s="121">
        <f t="shared" ref="AO10:AP10" si="89">AK10</f>
        <v>0</v>
      </c>
      <c r="AP10" s="122">
        <f t="shared" si="89"/>
        <v>0</v>
      </c>
      <c r="AQ10" s="120">
        <f t="shared" si="29"/>
        <v>0</v>
      </c>
      <c r="AR10" s="120">
        <f t="shared" si="30"/>
        <v>0</v>
      </c>
      <c r="AS10" s="121">
        <f t="shared" ref="AS10:AT10" si="90">AO10</f>
        <v>0</v>
      </c>
      <c r="AT10" s="122">
        <f t="shared" si="90"/>
        <v>0</v>
      </c>
      <c r="AU10" s="120">
        <f t="shared" si="32"/>
        <v>0</v>
      </c>
      <c r="AV10" s="120">
        <f t="shared" si="33"/>
        <v>0</v>
      </c>
      <c r="AW10" s="124">
        <v>0</v>
      </c>
      <c r="AX10" s="125">
        <f t="shared" si="34"/>
        <v>0</v>
      </c>
      <c r="AY10" s="15">
        <f t="shared" si="35"/>
        <v>0</v>
      </c>
    </row>
    <row r="11" spans="1:71">
      <c r="B11" s="119"/>
      <c r="C11" s="31"/>
      <c r="D11" s="120">
        <f t="shared" si="0"/>
        <v>0</v>
      </c>
      <c r="E11" s="121">
        <f t="shared" ref="E11:F11" si="91">B11</f>
        <v>0</v>
      </c>
      <c r="F11" s="122">
        <f t="shared" si="91"/>
        <v>0</v>
      </c>
      <c r="G11" s="120">
        <f t="shared" si="2"/>
        <v>0</v>
      </c>
      <c r="H11" s="120">
        <f t="shared" si="3"/>
        <v>0</v>
      </c>
      <c r="I11" s="121">
        <f t="shared" ref="I11:J11" si="92">E11</f>
        <v>0</v>
      </c>
      <c r="J11" s="122">
        <f t="shared" si="92"/>
        <v>0</v>
      </c>
      <c r="K11" s="120">
        <f t="shared" si="5"/>
        <v>0</v>
      </c>
      <c r="L11" s="120">
        <f t="shared" si="6"/>
        <v>0</v>
      </c>
      <c r="M11" s="123">
        <f t="shared" ref="M11:N11" si="93">I11</f>
        <v>0</v>
      </c>
      <c r="N11" s="31">
        <f t="shared" si="93"/>
        <v>0</v>
      </c>
      <c r="O11" s="120">
        <f t="shared" si="8"/>
        <v>0</v>
      </c>
      <c r="P11" s="120">
        <f t="shared" si="9"/>
        <v>0</v>
      </c>
      <c r="Q11" s="121">
        <f t="shared" ref="Q11:R11" si="94">M11</f>
        <v>0</v>
      </c>
      <c r="R11" s="122">
        <f t="shared" si="94"/>
        <v>0</v>
      </c>
      <c r="S11" s="120">
        <f t="shared" si="11"/>
        <v>0</v>
      </c>
      <c r="T11" s="120">
        <f t="shared" si="12"/>
        <v>0</v>
      </c>
      <c r="U11" s="121">
        <f t="shared" ref="U11:V11" si="95">Q11</f>
        <v>0</v>
      </c>
      <c r="V11" s="122">
        <f t="shared" si="95"/>
        <v>0</v>
      </c>
      <c r="W11" s="120">
        <f t="shared" si="14"/>
        <v>0</v>
      </c>
      <c r="X11" s="120">
        <f t="shared" si="15"/>
        <v>0</v>
      </c>
      <c r="Y11" s="121">
        <f t="shared" ref="Y11:Z11" si="96">U11</f>
        <v>0</v>
      </c>
      <c r="Z11" s="122">
        <f t="shared" si="96"/>
        <v>0</v>
      </c>
      <c r="AA11" s="120">
        <f t="shared" si="17"/>
        <v>0</v>
      </c>
      <c r="AB11" s="120">
        <f t="shared" si="18"/>
        <v>0</v>
      </c>
      <c r="AC11" s="121">
        <f t="shared" ref="AC11:AD11" si="97">Y11</f>
        <v>0</v>
      </c>
      <c r="AD11" s="122">
        <f t="shared" si="97"/>
        <v>0</v>
      </c>
      <c r="AE11" s="120">
        <f t="shared" si="20"/>
        <v>0</v>
      </c>
      <c r="AF11" s="120">
        <f t="shared" si="21"/>
        <v>0</v>
      </c>
      <c r="AG11" s="121">
        <f t="shared" ref="AG11:AH11" si="98">AC11</f>
        <v>0</v>
      </c>
      <c r="AH11" s="122">
        <f t="shared" si="98"/>
        <v>0</v>
      </c>
      <c r="AI11" s="120">
        <f t="shared" si="23"/>
        <v>0</v>
      </c>
      <c r="AJ11" s="120">
        <f t="shared" si="24"/>
        <v>0</v>
      </c>
      <c r="AK11" s="121">
        <f t="shared" ref="AK11:AL11" si="99">AG11</f>
        <v>0</v>
      </c>
      <c r="AL11" s="122">
        <f t="shared" si="99"/>
        <v>0</v>
      </c>
      <c r="AM11" s="120">
        <f t="shared" si="26"/>
        <v>0</v>
      </c>
      <c r="AN11" s="120">
        <f t="shared" si="27"/>
        <v>0</v>
      </c>
      <c r="AO11" s="121">
        <f t="shared" ref="AO11:AP11" si="100">AK11</f>
        <v>0</v>
      </c>
      <c r="AP11" s="122">
        <f t="shared" si="100"/>
        <v>0</v>
      </c>
      <c r="AQ11" s="120">
        <f t="shared" si="29"/>
        <v>0</v>
      </c>
      <c r="AR11" s="120">
        <f t="shared" si="30"/>
        <v>0</v>
      </c>
      <c r="AS11" s="121">
        <f t="shared" ref="AS11:AT11" si="101">AO11</f>
        <v>0</v>
      </c>
      <c r="AT11" s="122">
        <f t="shared" si="101"/>
        <v>0</v>
      </c>
      <c r="AU11" s="120">
        <f t="shared" si="32"/>
        <v>0</v>
      </c>
      <c r="AV11" s="120">
        <f t="shared" si="33"/>
        <v>0</v>
      </c>
      <c r="AW11" s="124">
        <v>0</v>
      </c>
      <c r="AX11" s="125">
        <f t="shared" si="34"/>
        <v>0</v>
      </c>
      <c r="AY11" s="15">
        <f t="shared" si="35"/>
        <v>0</v>
      </c>
    </row>
    <row r="12" spans="1:71">
      <c r="B12" s="119"/>
      <c r="C12" s="31"/>
      <c r="D12" s="120">
        <f t="shared" si="0"/>
        <v>0</v>
      </c>
      <c r="E12" s="121">
        <f t="shared" ref="E12:F12" si="102">B12</f>
        <v>0</v>
      </c>
      <c r="F12" s="122">
        <f t="shared" si="102"/>
        <v>0</v>
      </c>
      <c r="G12" s="120">
        <f t="shared" si="2"/>
        <v>0</v>
      </c>
      <c r="H12" s="120">
        <f t="shared" si="3"/>
        <v>0</v>
      </c>
      <c r="I12" s="121">
        <f t="shared" ref="I12:J12" si="103">E12</f>
        <v>0</v>
      </c>
      <c r="J12" s="122">
        <f t="shared" si="103"/>
        <v>0</v>
      </c>
      <c r="K12" s="120">
        <f t="shared" si="5"/>
        <v>0</v>
      </c>
      <c r="L12" s="120">
        <f t="shared" si="6"/>
        <v>0</v>
      </c>
      <c r="M12" s="123">
        <f t="shared" ref="M12:N12" si="104">I12</f>
        <v>0</v>
      </c>
      <c r="N12" s="31">
        <f t="shared" si="104"/>
        <v>0</v>
      </c>
      <c r="O12" s="120">
        <f t="shared" si="8"/>
        <v>0</v>
      </c>
      <c r="P12" s="120">
        <f t="shared" si="9"/>
        <v>0</v>
      </c>
      <c r="Q12" s="121">
        <f t="shared" ref="Q12:R12" si="105">M12</f>
        <v>0</v>
      </c>
      <c r="R12" s="122">
        <f t="shared" si="105"/>
        <v>0</v>
      </c>
      <c r="S12" s="120">
        <f t="shared" si="11"/>
        <v>0</v>
      </c>
      <c r="T12" s="120">
        <f t="shared" si="12"/>
        <v>0</v>
      </c>
      <c r="U12" s="121">
        <f t="shared" ref="U12:V12" si="106">Q12</f>
        <v>0</v>
      </c>
      <c r="V12" s="122">
        <f t="shared" si="106"/>
        <v>0</v>
      </c>
      <c r="W12" s="120">
        <f t="shared" si="14"/>
        <v>0</v>
      </c>
      <c r="X12" s="120">
        <f t="shared" si="15"/>
        <v>0</v>
      </c>
      <c r="Y12" s="121">
        <f t="shared" ref="Y12:Z12" si="107">U12</f>
        <v>0</v>
      </c>
      <c r="Z12" s="122">
        <f t="shared" si="107"/>
        <v>0</v>
      </c>
      <c r="AA12" s="120">
        <f t="shared" si="17"/>
        <v>0</v>
      </c>
      <c r="AB12" s="120">
        <f t="shared" si="18"/>
        <v>0</v>
      </c>
      <c r="AC12" s="121">
        <f t="shared" ref="AC12:AD12" si="108">Y12</f>
        <v>0</v>
      </c>
      <c r="AD12" s="122">
        <f t="shared" si="108"/>
        <v>0</v>
      </c>
      <c r="AE12" s="120">
        <f t="shared" si="20"/>
        <v>0</v>
      </c>
      <c r="AF12" s="120">
        <f t="shared" si="21"/>
        <v>0</v>
      </c>
      <c r="AG12" s="121">
        <f t="shared" ref="AG12:AH12" si="109">AC12</f>
        <v>0</v>
      </c>
      <c r="AH12" s="122">
        <f t="shared" si="109"/>
        <v>0</v>
      </c>
      <c r="AI12" s="120">
        <f t="shared" si="23"/>
        <v>0</v>
      </c>
      <c r="AJ12" s="120">
        <f t="shared" si="24"/>
        <v>0</v>
      </c>
      <c r="AK12" s="121">
        <f t="shared" ref="AK12:AL12" si="110">AG12</f>
        <v>0</v>
      </c>
      <c r="AL12" s="122">
        <f t="shared" si="110"/>
        <v>0</v>
      </c>
      <c r="AM12" s="120">
        <f t="shared" si="26"/>
        <v>0</v>
      </c>
      <c r="AN12" s="120">
        <f t="shared" si="27"/>
        <v>0</v>
      </c>
      <c r="AO12" s="121">
        <f t="shared" ref="AO12:AP12" si="111">AK12</f>
        <v>0</v>
      </c>
      <c r="AP12" s="122">
        <f t="shared" si="111"/>
        <v>0</v>
      </c>
      <c r="AQ12" s="120">
        <f t="shared" si="29"/>
        <v>0</v>
      </c>
      <c r="AR12" s="120">
        <f t="shared" si="30"/>
        <v>0</v>
      </c>
      <c r="AS12" s="121">
        <f t="shared" ref="AS12:AT12" si="112">AO12</f>
        <v>0</v>
      </c>
      <c r="AT12" s="122">
        <f t="shared" si="112"/>
        <v>0</v>
      </c>
      <c r="AU12" s="120">
        <f t="shared" si="32"/>
        <v>0</v>
      </c>
      <c r="AV12" s="120">
        <f t="shared" si="33"/>
        <v>0</v>
      </c>
      <c r="AW12" s="124">
        <v>0</v>
      </c>
      <c r="AX12" s="125">
        <f t="shared" si="34"/>
        <v>0</v>
      </c>
      <c r="AY12" s="15">
        <f t="shared" si="35"/>
        <v>0</v>
      </c>
    </row>
    <row r="13" spans="1:71">
      <c r="B13" s="126"/>
      <c r="C13" s="31"/>
      <c r="D13" s="120">
        <f t="shared" si="0"/>
        <v>0</v>
      </c>
      <c r="E13" s="121">
        <f t="shared" ref="E13:F13" si="113">B13</f>
        <v>0</v>
      </c>
      <c r="F13" s="122">
        <f t="shared" si="113"/>
        <v>0</v>
      </c>
      <c r="G13" s="120">
        <f t="shared" si="2"/>
        <v>0</v>
      </c>
      <c r="H13" s="120">
        <f t="shared" si="3"/>
        <v>0</v>
      </c>
      <c r="I13" s="121">
        <f t="shared" ref="I13:J13" si="114">E13</f>
        <v>0</v>
      </c>
      <c r="J13" s="122">
        <f t="shared" si="114"/>
        <v>0</v>
      </c>
      <c r="K13" s="120">
        <f t="shared" si="5"/>
        <v>0</v>
      </c>
      <c r="L13" s="120">
        <f t="shared" si="6"/>
        <v>0</v>
      </c>
      <c r="M13" s="123">
        <f t="shared" ref="M13:N13" si="115">I13</f>
        <v>0</v>
      </c>
      <c r="N13" s="31">
        <f t="shared" si="115"/>
        <v>0</v>
      </c>
      <c r="O13" s="120">
        <f t="shared" si="8"/>
        <v>0</v>
      </c>
      <c r="P13" s="120">
        <f t="shared" si="9"/>
        <v>0</v>
      </c>
      <c r="Q13" s="121">
        <f t="shared" ref="Q13:R13" si="116">M13</f>
        <v>0</v>
      </c>
      <c r="R13" s="122">
        <f t="shared" si="116"/>
        <v>0</v>
      </c>
      <c r="S13" s="120">
        <f t="shared" si="11"/>
        <v>0</v>
      </c>
      <c r="T13" s="120">
        <f t="shared" si="12"/>
        <v>0</v>
      </c>
      <c r="U13" s="121">
        <f t="shared" ref="U13:V13" si="117">Q13</f>
        <v>0</v>
      </c>
      <c r="V13" s="122">
        <f t="shared" si="117"/>
        <v>0</v>
      </c>
      <c r="W13" s="120">
        <f t="shared" si="14"/>
        <v>0</v>
      </c>
      <c r="X13" s="120">
        <f t="shared" si="15"/>
        <v>0</v>
      </c>
      <c r="Y13" s="121">
        <f t="shared" ref="Y13:Z13" si="118">U13</f>
        <v>0</v>
      </c>
      <c r="Z13" s="122">
        <f t="shared" si="118"/>
        <v>0</v>
      </c>
      <c r="AA13" s="120">
        <f t="shared" si="17"/>
        <v>0</v>
      </c>
      <c r="AB13" s="120">
        <f t="shared" si="18"/>
        <v>0</v>
      </c>
      <c r="AC13" s="121">
        <f t="shared" ref="AC13:AD13" si="119">Y13</f>
        <v>0</v>
      </c>
      <c r="AD13" s="122">
        <f t="shared" si="119"/>
        <v>0</v>
      </c>
      <c r="AE13" s="120">
        <f t="shared" si="20"/>
        <v>0</v>
      </c>
      <c r="AF13" s="120">
        <f t="shared" si="21"/>
        <v>0</v>
      </c>
      <c r="AG13" s="121">
        <f t="shared" ref="AG13:AH13" si="120">AC13</f>
        <v>0</v>
      </c>
      <c r="AH13" s="122">
        <f t="shared" si="120"/>
        <v>0</v>
      </c>
      <c r="AI13" s="120">
        <f t="shared" si="23"/>
        <v>0</v>
      </c>
      <c r="AJ13" s="120">
        <f t="shared" si="24"/>
        <v>0</v>
      </c>
      <c r="AK13" s="121">
        <f t="shared" ref="AK13:AL13" si="121">AG13</f>
        <v>0</v>
      </c>
      <c r="AL13" s="122">
        <f t="shared" si="121"/>
        <v>0</v>
      </c>
      <c r="AM13" s="120">
        <f t="shared" si="26"/>
        <v>0</v>
      </c>
      <c r="AN13" s="120">
        <f t="shared" si="27"/>
        <v>0</v>
      </c>
      <c r="AO13" s="121">
        <f t="shared" ref="AO13:AP13" si="122">AK13</f>
        <v>0</v>
      </c>
      <c r="AP13" s="122">
        <f t="shared" si="122"/>
        <v>0</v>
      </c>
      <c r="AQ13" s="120">
        <f t="shared" si="29"/>
        <v>0</v>
      </c>
      <c r="AR13" s="120">
        <f t="shared" si="30"/>
        <v>0</v>
      </c>
      <c r="AS13" s="121">
        <f t="shared" ref="AS13:AT13" si="123">AO13</f>
        <v>0</v>
      </c>
      <c r="AT13" s="122">
        <f t="shared" si="123"/>
        <v>0</v>
      </c>
      <c r="AU13" s="120">
        <f t="shared" si="32"/>
        <v>0</v>
      </c>
      <c r="AV13" s="120">
        <f t="shared" si="33"/>
        <v>0</v>
      </c>
      <c r="AW13" s="124">
        <v>0</v>
      </c>
      <c r="AX13" s="125">
        <f t="shared" si="34"/>
        <v>0</v>
      </c>
      <c r="AY13" s="15">
        <f t="shared" si="35"/>
        <v>0</v>
      </c>
    </row>
    <row r="14" spans="1:71">
      <c r="B14" s="126"/>
      <c r="C14" s="31"/>
      <c r="D14" s="120">
        <f t="shared" si="0"/>
        <v>0</v>
      </c>
      <c r="E14" s="121">
        <f t="shared" ref="E14:F14" si="124">B14</f>
        <v>0</v>
      </c>
      <c r="F14" s="122">
        <f t="shared" si="124"/>
        <v>0</v>
      </c>
      <c r="G14" s="120">
        <f t="shared" si="2"/>
        <v>0</v>
      </c>
      <c r="H14" s="120">
        <f t="shared" si="3"/>
        <v>0</v>
      </c>
      <c r="I14" s="121">
        <f t="shared" ref="I14:J14" si="125">E14</f>
        <v>0</v>
      </c>
      <c r="J14" s="122">
        <f t="shared" si="125"/>
        <v>0</v>
      </c>
      <c r="K14" s="120">
        <f t="shared" si="5"/>
        <v>0</v>
      </c>
      <c r="L14" s="120">
        <f t="shared" si="6"/>
        <v>0</v>
      </c>
      <c r="M14" s="123">
        <f t="shared" ref="M14:N14" si="126">I14</f>
        <v>0</v>
      </c>
      <c r="N14" s="31">
        <f t="shared" si="126"/>
        <v>0</v>
      </c>
      <c r="O14" s="120">
        <f t="shared" si="8"/>
        <v>0</v>
      </c>
      <c r="P14" s="120">
        <f t="shared" si="9"/>
        <v>0</v>
      </c>
      <c r="Q14" s="121">
        <f t="shared" ref="Q14:R14" si="127">M14</f>
        <v>0</v>
      </c>
      <c r="R14" s="122">
        <f t="shared" si="127"/>
        <v>0</v>
      </c>
      <c r="S14" s="120">
        <f t="shared" si="11"/>
        <v>0</v>
      </c>
      <c r="T14" s="120">
        <f t="shared" si="12"/>
        <v>0</v>
      </c>
      <c r="U14" s="121">
        <f t="shared" ref="U14:V14" si="128">Q14</f>
        <v>0</v>
      </c>
      <c r="V14" s="122">
        <f t="shared" si="128"/>
        <v>0</v>
      </c>
      <c r="W14" s="120">
        <f t="shared" si="14"/>
        <v>0</v>
      </c>
      <c r="X14" s="120">
        <f t="shared" si="15"/>
        <v>0</v>
      </c>
      <c r="Y14" s="121">
        <f t="shared" ref="Y14:Z14" si="129">U14</f>
        <v>0</v>
      </c>
      <c r="Z14" s="122">
        <f t="shared" si="129"/>
        <v>0</v>
      </c>
      <c r="AA14" s="120">
        <f t="shared" si="17"/>
        <v>0</v>
      </c>
      <c r="AB14" s="120">
        <f t="shared" si="18"/>
        <v>0</v>
      </c>
      <c r="AC14" s="121">
        <f t="shared" ref="AC14:AD14" si="130">Y14</f>
        <v>0</v>
      </c>
      <c r="AD14" s="122">
        <f t="shared" si="130"/>
        <v>0</v>
      </c>
      <c r="AE14" s="120">
        <f t="shared" si="20"/>
        <v>0</v>
      </c>
      <c r="AF14" s="120">
        <f t="shared" si="21"/>
        <v>0</v>
      </c>
      <c r="AG14" s="121">
        <f t="shared" ref="AG14:AH14" si="131">AC14</f>
        <v>0</v>
      </c>
      <c r="AH14" s="122">
        <f t="shared" si="131"/>
        <v>0</v>
      </c>
      <c r="AI14" s="120">
        <f t="shared" si="23"/>
        <v>0</v>
      </c>
      <c r="AJ14" s="120">
        <f t="shared" si="24"/>
        <v>0</v>
      </c>
      <c r="AK14" s="121">
        <f t="shared" ref="AK14:AL14" si="132">AG14</f>
        <v>0</v>
      </c>
      <c r="AL14" s="122">
        <f t="shared" si="132"/>
        <v>0</v>
      </c>
      <c r="AM14" s="120">
        <f t="shared" si="26"/>
        <v>0</v>
      </c>
      <c r="AN14" s="120">
        <f t="shared" si="27"/>
        <v>0</v>
      </c>
      <c r="AO14" s="121">
        <f t="shared" ref="AO14:AP14" si="133">AK14</f>
        <v>0</v>
      </c>
      <c r="AP14" s="122">
        <f t="shared" si="133"/>
        <v>0</v>
      </c>
      <c r="AQ14" s="120">
        <f t="shared" si="29"/>
        <v>0</v>
      </c>
      <c r="AR14" s="120">
        <f t="shared" si="30"/>
        <v>0</v>
      </c>
      <c r="AS14" s="121">
        <f t="shared" ref="AS14:AT14" si="134">AO14</f>
        <v>0</v>
      </c>
      <c r="AT14" s="122">
        <f t="shared" si="134"/>
        <v>0</v>
      </c>
      <c r="AU14" s="120">
        <f t="shared" si="32"/>
        <v>0</v>
      </c>
      <c r="AV14" s="120">
        <f t="shared" si="33"/>
        <v>0</v>
      </c>
      <c r="AW14" s="124">
        <v>0</v>
      </c>
      <c r="AX14" s="125">
        <f t="shared" si="34"/>
        <v>0</v>
      </c>
      <c r="AY14" s="15">
        <f t="shared" si="35"/>
        <v>0</v>
      </c>
    </row>
    <row r="15" spans="1:71">
      <c r="B15" s="123"/>
      <c r="C15" s="31"/>
      <c r="D15" s="120">
        <f t="shared" si="0"/>
        <v>0</v>
      </c>
      <c r="E15" s="121">
        <f t="shared" ref="E15:F15" si="135">B15</f>
        <v>0</v>
      </c>
      <c r="F15" s="122">
        <f t="shared" si="135"/>
        <v>0</v>
      </c>
      <c r="G15" s="120">
        <f t="shared" si="2"/>
        <v>0</v>
      </c>
      <c r="H15" s="120">
        <f t="shared" si="3"/>
        <v>0</v>
      </c>
      <c r="I15" s="121">
        <f t="shared" ref="I15:J15" si="136">E15</f>
        <v>0</v>
      </c>
      <c r="J15" s="122">
        <f t="shared" si="136"/>
        <v>0</v>
      </c>
      <c r="K15" s="120">
        <f t="shared" si="5"/>
        <v>0</v>
      </c>
      <c r="L15" s="120">
        <f t="shared" si="6"/>
        <v>0</v>
      </c>
      <c r="M15" s="123">
        <f t="shared" ref="M15:N15" si="137">I15</f>
        <v>0</v>
      </c>
      <c r="N15" s="31">
        <f t="shared" si="137"/>
        <v>0</v>
      </c>
      <c r="O15" s="120">
        <f t="shared" si="8"/>
        <v>0</v>
      </c>
      <c r="P15" s="120">
        <f t="shared" si="9"/>
        <v>0</v>
      </c>
      <c r="Q15" s="121">
        <f t="shared" ref="Q15:R15" si="138">M15</f>
        <v>0</v>
      </c>
      <c r="R15" s="122">
        <f t="shared" si="138"/>
        <v>0</v>
      </c>
      <c r="S15" s="120">
        <f t="shared" si="11"/>
        <v>0</v>
      </c>
      <c r="T15" s="120">
        <f t="shared" si="12"/>
        <v>0</v>
      </c>
      <c r="U15" s="121">
        <f t="shared" ref="U15:V15" si="139">Q15</f>
        <v>0</v>
      </c>
      <c r="V15" s="122">
        <f t="shared" si="139"/>
        <v>0</v>
      </c>
      <c r="W15" s="120">
        <f t="shared" si="14"/>
        <v>0</v>
      </c>
      <c r="X15" s="120">
        <f t="shared" si="15"/>
        <v>0</v>
      </c>
      <c r="Y15" s="121">
        <f t="shared" ref="Y15:Z15" si="140">U15</f>
        <v>0</v>
      </c>
      <c r="Z15" s="122">
        <f t="shared" si="140"/>
        <v>0</v>
      </c>
      <c r="AA15" s="120">
        <f t="shared" si="17"/>
        <v>0</v>
      </c>
      <c r="AB15" s="120">
        <f t="shared" si="18"/>
        <v>0</v>
      </c>
      <c r="AC15" s="121">
        <f t="shared" ref="AC15:AD15" si="141">Y15</f>
        <v>0</v>
      </c>
      <c r="AD15" s="122">
        <f t="shared" si="141"/>
        <v>0</v>
      </c>
      <c r="AE15" s="120">
        <f t="shared" si="20"/>
        <v>0</v>
      </c>
      <c r="AF15" s="120">
        <f t="shared" si="21"/>
        <v>0</v>
      </c>
      <c r="AG15" s="121">
        <f t="shared" ref="AG15:AH15" si="142">AC15</f>
        <v>0</v>
      </c>
      <c r="AH15" s="122">
        <f t="shared" si="142"/>
        <v>0</v>
      </c>
      <c r="AI15" s="120">
        <f t="shared" si="23"/>
        <v>0</v>
      </c>
      <c r="AJ15" s="120">
        <f t="shared" si="24"/>
        <v>0</v>
      </c>
      <c r="AK15" s="121">
        <f t="shared" ref="AK15:AL15" si="143">AG15</f>
        <v>0</v>
      </c>
      <c r="AL15" s="122">
        <f t="shared" si="143"/>
        <v>0</v>
      </c>
      <c r="AM15" s="120">
        <f t="shared" si="26"/>
        <v>0</v>
      </c>
      <c r="AN15" s="120">
        <f t="shared" si="27"/>
        <v>0</v>
      </c>
      <c r="AO15" s="121">
        <f t="shared" ref="AO15:AP15" si="144">AK15</f>
        <v>0</v>
      </c>
      <c r="AP15" s="122">
        <f t="shared" si="144"/>
        <v>0</v>
      </c>
      <c r="AQ15" s="120">
        <f t="shared" si="29"/>
        <v>0</v>
      </c>
      <c r="AR15" s="120">
        <f t="shared" si="30"/>
        <v>0</v>
      </c>
      <c r="AS15" s="121">
        <f t="shared" ref="AS15:AT15" si="145">AO15</f>
        <v>0</v>
      </c>
      <c r="AT15" s="122">
        <f t="shared" si="145"/>
        <v>0</v>
      </c>
      <c r="AU15" s="120">
        <f t="shared" si="32"/>
        <v>0</v>
      </c>
      <c r="AV15" s="120">
        <f t="shared" si="33"/>
        <v>0</v>
      </c>
      <c r="AW15" s="124">
        <v>0</v>
      </c>
      <c r="AX15" s="125">
        <f t="shared" si="34"/>
        <v>0</v>
      </c>
      <c r="AY15" s="15">
        <f t="shared" si="35"/>
        <v>0</v>
      </c>
    </row>
    <row r="16" spans="1:71">
      <c r="B16" s="126"/>
      <c r="C16" s="31"/>
      <c r="D16" s="120">
        <f t="shared" si="0"/>
        <v>0</v>
      </c>
      <c r="E16" s="121">
        <f t="shared" ref="E16:F16" si="146">B16</f>
        <v>0</v>
      </c>
      <c r="F16" s="122">
        <f t="shared" si="146"/>
        <v>0</v>
      </c>
      <c r="G16" s="120">
        <f t="shared" si="2"/>
        <v>0</v>
      </c>
      <c r="H16" s="120">
        <f t="shared" si="3"/>
        <v>0</v>
      </c>
      <c r="I16" s="121">
        <f t="shared" ref="I16:J16" si="147">E16</f>
        <v>0</v>
      </c>
      <c r="J16" s="122">
        <f t="shared" si="147"/>
        <v>0</v>
      </c>
      <c r="K16" s="120">
        <f t="shared" si="5"/>
        <v>0</v>
      </c>
      <c r="L16" s="120">
        <f t="shared" si="6"/>
        <v>0</v>
      </c>
      <c r="M16" s="123">
        <f t="shared" ref="M16:N16" si="148">I16</f>
        <v>0</v>
      </c>
      <c r="N16" s="31">
        <f t="shared" si="148"/>
        <v>0</v>
      </c>
      <c r="O16" s="120">
        <f t="shared" si="8"/>
        <v>0</v>
      </c>
      <c r="P16" s="120">
        <f t="shared" si="9"/>
        <v>0</v>
      </c>
      <c r="Q16" s="121">
        <f t="shared" ref="Q16:R16" si="149">M16</f>
        <v>0</v>
      </c>
      <c r="R16" s="122">
        <f t="shared" si="149"/>
        <v>0</v>
      </c>
      <c r="S16" s="120">
        <f t="shared" si="11"/>
        <v>0</v>
      </c>
      <c r="T16" s="120">
        <f t="shared" si="12"/>
        <v>0</v>
      </c>
      <c r="U16" s="121">
        <f t="shared" ref="U16:V16" si="150">Q16</f>
        <v>0</v>
      </c>
      <c r="V16" s="122">
        <f t="shared" si="150"/>
        <v>0</v>
      </c>
      <c r="W16" s="120">
        <f t="shared" si="14"/>
        <v>0</v>
      </c>
      <c r="X16" s="120">
        <f t="shared" si="15"/>
        <v>0</v>
      </c>
      <c r="Y16" s="121">
        <f t="shared" ref="Y16:Z16" si="151">U16</f>
        <v>0</v>
      </c>
      <c r="Z16" s="122">
        <f t="shared" si="151"/>
        <v>0</v>
      </c>
      <c r="AA16" s="120">
        <f t="shared" si="17"/>
        <v>0</v>
      </c>
      <c r="AB16" s="120">
        <f t="shared" si="18"/>
        <v>0</v>
      </c>
      <c r="AC16" s="121">
        <f t="shared" ref="AC16:AD16" si="152">Y16</f>
        <v>0</v>
      </c>
      <c r="AD16" s="122">
        <f t="shared" si="152"/>
        <v>0</v>
      </c>
      <c r="AE16" s="120">
        <f t="shared" si="20"/>
        <v>0</v>
      </c>
      <c r="AF16" s="120">
        <f t="shared" si="21"/>
        <v>0</v>
      </c>
      <c r="AG16" s="121">
        <f t="shared" ref="AG16:AH16" si="153">AC16</f>
        <v>0</v>
      </c>
      <c r="AH16" s="122">
        <f t="shared" si="153"/>
        <v>0</v>
      </c>
      <c r="AI16" s="120">
        <f t="shared" si="23"/>
        <v>0</v>
      </c>
      <c r="AJ16" s="120">
        <f t="shared" si="24"/>
        <v>0</v>
      </c>
      <c r="AK16" s="121">
        <f t="shared" ref="AK16:AL16" si="154">AG16</f>
        <v>0</v>
      </c>
      <c r="AL16" s="122">
        <f t="shared" si="154"/>
        <v>0</v>
      </c>
      <c r="AM16" s="120">
        <f t="shared" si="26"/>
        <v>0</v>
      </c>
      <c r="AN16" s="120">
        <f t="shared" si="27"/>
        <v>0</v>
      </c>
      <c r="AO16" s="121">
        <f t="shared" ref="AO16:AP16" si="155">AK16</f>
        <v>0</v>
      </c>
      <c r="AP16" s="122">
        <f t="shared" si="155"/>
        <v>0</v>
      </c>
      <c r="AQ16" s="120">
        <f t="shared" si="29"/>
        <v>0</v>
      </c>
      <c r="AR16" s="120">
        <f t="shared" si="30"/>
        <v>0</v>
      </c>
      <c r="AS16" s="121">
        <f t="shared" ref="AS16:AT16" si="156">AO16</f>
        <v>0</v>
      </c>
      <c r="AT16" s="122">
        <f t="shared" si="156"/>
        <v>0</v>
      </c>
      <c r="AU16" s="120">
        <f t="shared" si="32"/>
        <v>0</v>
      </c>
      <c r="AV16" s="120">
        <f t="shared" si="33"/>
        <v>0</v>
      </c>
      <c r="AW16" s="124">
        <v>0</v>
      </c>
      <c r="AX16" s="125">
        <f t="shared" si="34"/>
        <v>0</v>
      </c>
      <c r="AY16" s="15">
        <f t="shared" si="35"/>
        <v>0</v>
      </c>
    </row>
    <row r="17" spans="2:71">
      <c r="B17" s="119"/>
      <c r="C17" s="31"/>
      <c r="D17" s="120">
        <f t="shared" si="0"/>
        <v>0</v>
      </c>
      <c r="E17" s="121">
        <f t="shared" ref="E17:F17" si="157">B17</f>
        <v>0</v>
      </c>
      <c r="F17" s="122">
        <f t="shared" si="157"/>
        <v>0</v>
      </c>
      <c r="G17" s="120">
        <f t="shared" si="2"/>
        <v>0</v>
      </c>
      <c r="H17" s="120">
        <f t="shared" si="3"/>
        <v>0</v>
      </c>
      <c r="I17" s="121">
        <f t="shared" ref="I17:J17" si="158">E17</f>
        <v>0</v>
      </c>
      <c r="J17" s="122">
        <f t="shared" si="158"/>
        <v>0</v>
      </c>
      <c r="K17" s="120">
        <f t="shared" si="5"/>
        <v>0</v>
      </c>
      <c r="L17" s="120">
        <f t="shared" si="6"/>
        <v>0</v>
      </c>
      <c r="M17" s="123">
        <f t="shared" ref="M17:N17" si="159">I17</f>
        <v>0</v>
      </c>
      <c r="N17" s="31">
        <f t="shared" si="159"/>
        <v>0</v>
      </c>
      <c r="O17" s="120">
        <f t="shared" si="8"/>
        <v>0</v>
      </c>
      <c r="P17" s="120">
        <f t="shared" si="9"/>
        <v>0</v>
      </c>
      <c r="Q17" s="121">
        <f t="shared" ref="Q17:R17" si="160">M17</f>
        <v>0</v>
      </c>
      <c r="R17" s="122">
        <f t="shared" si="160"/>
        <v>0</v>
      </c>
      <c r="S17" s="120">
        <f t="shared" si="11"/>
        <v>0</v>
      </c>
      <c r="T17" s="120">
        <f t="shared" si="12"/>
        <v>0</v>
      </c>
      <c r="U17" s="121">
        <f t="shared" ref="U17:V17" si="161">Q17</f>
        <v>0</v>
      </c>
      <c r="V17" s="122">
        <f t="shared" si="161"/>
        <v>0</v>
      </c>
      <c r="W17" s="120">
        <f t="shared" si="14"/>
        <v>0</v>
      </c>
      <c r="X17" s="120">
        <f t="shared" si="15"/>
        <v>0</v>
      </c>
      <c r="Y17" s="121">
        <f t="shared" ref="Y17:Z17" si="162">U17</f>
        <v>0</v>
      </c>
      <c r="Z17" s="122">
        <f t="shared" si="162"/>
        <v>0</v>
      </c>
      <c r="AA17" s="120">
        <f t="shared" si="17"/>
        <v>0</v>
      </c>
      <c r="AB17" s="120">
        <f t="shared" si="18"/>
        <v>0</v>
      </c>
      <c r="AC17" s="121">
        <f t="shared" ref="AC17:AD17" si="163">Y17</f>
        <v>0</v>
      </c>
      <c r="AD17" s="122">
        <f t="shared" si="163"/>
        <v>0</v>
      </c>
      <c r="AE17" s="120">
        <f t="shared" si="20"/>
        <v>0</v>
      </c>
      <c r="AF17" s="120">
        <f t="shared" si="21"/>
        <v>0</v>
      </c>
      <c r="AG17" s="121">
        <f t="shared" ref="AG17:AH17" si="164">AC17</f>
        <v>0</v>
      </c>
      <c r="AH17" s="122">
        <f t="shared" si="164"/>
        <v>0</v>
      </c>
      <c r="AI17" s="120">
        <f t="shared" si="23"/>
        <v>0</v>
      </c>
      <c r="AJ17" s="120">
        <f t="shared" si="24"/>
        <v>0</v>
      </c>
      <c r="AK17" s="121">
        <f t="shared" ref="AK17:AL17" si="165">AG17</f>
        <v>0</v>
      </c>
      <c r="AL17" s="122">
        <f t="shared" si="165"/>
        <v>0</v>
      </c>
      <c r="AM17" s="120">
        <f t="shared" si="26"/>
        <v>0</v>
      </c>
      <c r="AN17" s="120">
        <f t="shared" si="27"/>
        <v>0</v>
      </c>
      <c r="AO17" s="121">
        <f t="shared" ref="AO17:AP17" si="166">AK17</f>
        <v>0</v>
      </c>
      <c r="AP17" s="122">
        <f t="shared" si="166"/>
        <v>0</v>
      </c>
      <c r="AQ17" s="120">
        <f t="shared" si="29"/>
        <v>0</v>
      </c>
      <c r="AR17" s="120">
        <f t="shared" si="30"/>
        <v>0</v>
      </c>
      <c r="AS17" s="121">
        <f t="shared" ref="AS17:AT17" si="167">AO17</f>
        <v>0</v>
      </c>
      <c r="AT17" s="122">
        <f t="shared" si="167"/>
        <v>0</v>
      </c>
      <c r="AU17" s="120">
        <f t="shared" si="32"/>
        <v>0</v>
      </c>
      <c r="AV17" s="120">
        <f t="shared" si="33"/>
        <v>0</v>
      </c>
      <c r="AW17" s="124">
        <v>0</v>
      </c>
      <c r="AX17" s="125">
        <f t="shared" si="34"/>
        <v>0</v>
      </c>
      <c r="AY17" s="15">
        <f t="shared" si="35"/>
        <v>0</v>
      </c>
    </row>
    <row r="18" spans="2:71">
      <c r="B18" s="119"/>
      <c r="C18" s="31"/>
      <c r="D18" s="120">
        <f t="shared" si="0"/>
        <v>0</v>
      </c>
      <c r="E18" s="121">
        <f t="shared" ref="E18:F18" si="168">B18</f>
        <v>0</v>
      </c>
      <c r="F18" s="122">
        <f t="shared" si="168"/>
        <v>0</v>
      </c>
      <c r="G18" s="120">
        <f t="shared" si="2"/>
        <v>0</v>
      </c>
      <c r="H18" s="120">
        <f t="shared" si="3"/>
        <v>0</v>
      </c>
      <c r="I18" s="121">
        <f t="shared" ref="I18:J18" si="169">E18</f>
        <v>0</v>
      </c>
      <c r="J18" s="122">
        <f t="shared" si="169"/>
        <v>0</v>
      </c>
      <c r="K18" s="120">
        <f t="shared" si="5"/>
        <v>0</v>
      </c>
      <c r="L18" s="120">
        <f t="shared" si="6"/>
        <v>0</v>
      </c>
      <c r="M18" s="123">
        <f t="shared" ref="M18:N18" si="170">I18</f>
        <v>0</v>
      </c>
      <c r="N18" s="31">
        <f t="shared" si="170"/>
        <v>0</v>
      </c>
      <c r="O18" s="120">
        <f t="shared" si="8"/>
        <v>0</v>
      </c>
      <c r="P18" s="120">
        <f t="shared" si="9"/>
        <v>0</v>
      </c>
      <c r="Q18" s="121">
        <f t="shared" ref="Q18:R18" si="171">M18</f>
        <v>0</v>
      </c>
      <c r="R18" s="122">
        <f t="shared" si="171"/>
        <v>0</v>
      </c>
      <c r="S18" s="120">
        <f t="shared" si="11"/>
        <v>0</v>
      </c>
      <c r="T18" s="120">
        <f t="shared" si="12"/>
        <v>0</v>
      </c>
      <c r="U18" s="121">
        <f t="shared" ref="U18:V18" si="172">Q18</f>
        <v>0</v>
      </c>
      <c r="V18" s="122">
        <f t="shared" si="172"/>
        <v>0</v>
      </c>
      <c r="W18" s="120">
        <f t="shared" si="14"/>
        <v>0</v>
      </c>
      <c r="X18" s="120">
        <f t="shared" si="15"/>
        <v>0</v>
      </c>
      <c r="Y18" s="121">
        <f t="shared" ref="Y18:Z18" si="173">U18</f>
        <v>0</v>
      </c>
      <c r="Z18" s="122">
        <f t="shared" si="173"/>
        <v>0</v>
      </c>
      <c r="AA18" s="120">
        <f t="shared" si="17"/>
        <v>0</v>
      </c>
      <c r="AB18" s="120">
        <f t="shared" si="18"/>
        <v>0</v>
      </c>
      <c r="AC18" s="121">
        <f t="shared" ref="AC18:AD18" si="174">Y18</f>
        <v>0</v>
      </c>
      <c r="AD18" s="122">
        <f t="shared" si="174"/>
        <v>0</v>
      </c>
      <c r="AE18" s="120">
        <f t="shared" si="20"/>
        <v>0</v>
      </c>
      <c r="AF18" s="120">
        <f t="shared" si="21"/>
        <v>0</v>
      </c>
      <c r="AG18" s="121">
        <f t="shared" ref="AG18:AH18" si="175">AC18</f>
        <v>0</v>
      </c>
      <c r="AH18" s="122">
        <f t="shared" si="175"/>
        <v>0</v>
      </c>
      <c r="AI18" s="120">
        <f t="shared" si="23"/>
        <v>0</v>
      </c>
      <c r="AJ18" s="120">
        <f t="shared" si="24"/>
        <v>0</v>
      </c>
      <c r="AK18" s="121">
        <f t="shared" ref="AK18:AL18" si="176">AG18</f>
        <v>0</v>
      </c>
      <c r="AL18" s="122">
        <f t="shared" si="176"/>
        <v>0</v>
      </c>
      <c r="AM18" s="120">
        <f t="shared" si="26"/>
        <v>0</v>
      </c>
      <c r="AN18" s="120">
        <f t="shared" si="27"/>
        <v>0</v>
      </c>
      <c r="AO18" s="121">
        <f t="shared" ref="AO18:AP18" si="177">AK18</f>
        <v>0</v>
      </c>
      <c r="AP18" s="122">
        <f t="shared" si="177"/>
        <v>0</v>
      </c>
      <c r="AQ18" s="120">
        <f t="shared" si="29"/>
        <v>0</v>
      </c>
      <c r="AR18" s="120">
        <f t="shared" si="30"/>
        <v>0</v>
      </c>
      <c r="AS18" s="121">
        <f t="shared" ref="AS18:AT18" si="178">AO18</f>
        <v>0</v>
      </c>
      <c r="AT18" s="122">
        <f t="shared" si="178"/>
        <v>0</v>
      </c>
      <c r="AU18" s="120">
        <f t="shared" si="32"/>
        <v>0</v>
      </c>
      <c r="AV18" s="120">
        <f t="shared" si="33"/>
        <v>0</v>
      </c>
      <c r="AW18" s="124">
        <v>0</v>
      </c>
      <c r="AX18" s="125">
        <f t="shared" si="34"/>
        <v>0</v>
      </c>
      <c r="AY18" s="15">
        <f t="shared" si="35"/>
        <v>0</v>
      </c>
    </row>
    <row r="19" spans="2:71">
      <c r="B19" s="119"/>
      <c r="C19" s="31"/>
      <c r="D19" s="120">
        <f t="shared" si="0"/>
        <v>0</v>
      </c>
      <c r="E19" s="121">
        <f t="shared" ref="E19:F19" si="179">B19</f>
        <v>0</v>
      </c>
      <c r="F19" s="122">
        <f t="shared" si="179"/>
        <v>0</v>
      </c>
      <c r="G19" s="120">
        <f t="shared" si="2"/>
        <v>0</v>
      </c>
      <c r="H19" s="120">
        <f t="shared" si="3"/>
        <v>0</v>
      </c>
      <c r="I19" s="121">
        <f t="shared" ref="I19:J19" si="180">E19</f>
        <v>0</v>
      </c>
      <c r="J19" s="122">
        <f t="shared" si="180"/>
        <v>0</v>
      </c>
      <c r="K19" s="120">
        <f t="shared" si="5"/>
        <v>0</v>
      </c>
      <c r="L19" s="120">
        <f t="shared" si="6"/>
        <v>0</v>
      </c>
      <c r="M19" s="123">
        <f t="shared" ref="M19:N19" si="181">I19</f>
        <v>0</v>
      </c>
      <c r="N19" s="31">
        <f t="shared" si="181"/>
        <v>0</v>
      </c>
      <c r="O19" s="120">
        <f t="shared" si="8"/>
        <v>0</v>
      </c>
      <c r="P19" s="120">
        <f t="shared" si="9"/>
        <v>0</v>
      </c>
      <c r="Q19" s="121">
        <f t="shared" ref="Q19:R19" si="182">M19</f>
        <v>0</v>
      </c>
      <c r="R19" s="122">
        <f t="shared" si="182"/>
        <v>0</v>
      </c>
      <c r="S19" s="120">
        <f t="shared" si="11"/>
        <v>0</v>
      </c>
      <c r="T19" s="120">
        <f t="shared" si="12"/>
        <v>0</v>
      </c>
      <c r="U19" s="121">
        <f t="shared" ref="U19:V19" si="183">Q19</f>
        <v>0</v>
      </c>
      <c r="V19" s="122">
        <f t="shared" si="183"/>
        <v>0</v>
      </c>
      <c r="W19" s="120">
        <f t="shared" si="14"/>
        <v>0</v>
      </c>
      <c r="X19" s="120">
        <f t="shared" si="15"/>
        <v>0</v>
      </c>
      <c r="Y19" s="121">
        <f t="shared" ref="Y19:Z19" si="184">U19</f>
        <v>0</v>
      </c>
      <c r="Z19" s="122">
        <f t="shared" si="184"/>
        <v>0</v>
      </c>
      <c r="AA19" s="120">
        <f t="shared" si="17"/>
        <v>0</v>
      </c>
      <c r="AB19" s="120">
        <f t="shared" si="18"/>
        <v>0</v>
      </c>
      <c r="AC19" s="121">
        <f t="shared" ref="AC19:AD19" si="185">Y19</f>
        <v>0</v>
      </c>
      <c r="AD19" s="122">
        <f t="shared" si="185"/>
        <v>0</v>
      </c>
      <c r="AE19" s="120">
        <f t="shared" si="20"/>
        <v>0</v>
      </c>
      <c r="AF19" s="120">
        <f t="shared" si="21"/>
        <v>0</v>
      </c>
      <c r="AG19" s="121">
        <f t="shared" ref="AG19:AH19" si="186">AC19</f>
        <v>0</v>
      </c>
      <c r="AH19" s="122">
        <f t="shared" si="186"/>
        <v>0</v>
      </c>
      <c r="AI19" s="120">
        <f t="shared" si="23"/>
        <v>0</v>
      </c>
      <c r="AJ19" s="120">
        <f t="shared" si="24"/>
        <v>0</v>
      </c>
      <c r="AK19" s="121">
        <f t="shared" ref="AK19:AL19" si="187">AG19</f>
        <v>0</v>
      </c>
      <c r="AL19" s="122">
        <f t="shared" si="187"/>
        <v>0</v>
      </c>
      <c r="AM19" s="120">
        <f t="shared" si="26"/>
        <v>0</v>
      </c>
      <c r="AN19" s="120">
        <f t="shared" si="27"/>
        <v>0</v>
      </c>
      <c r="AO19" s="121">
        <f t="shared" ref="AO19:AP19" si="188">AK19</f>
        <v>0</v>
      </c>
      <c r="AP19" s="122">
        <f t="shared" si="188"/>
        <v>0</v>
      </c>
      <c r="AQ19" s="120">
        <f t="shared" si="29"/>
        <v>0</v>
      </c>
      <c r="AR19" s="120">
        <f t="shared" si="30"/>
        <v>0</v>
      </c>
      <c r="AS19" s="121">
        <f t="shared" ref="AS19:AT19" si="189">AO19</f>
        <v>0</v>
      </c>
      <c r="AT19" s="122">
        <f t="shared" si="189"/>
        <v>0</v>
      </c>
      <c r="AU19" s="120">
        <f t="shared" si="32"/>
        <v>0</v>
      </c>
      <c r="AV19" s="120">
        <f t="shared" si="33"/>
        <v>0</v>
      </c>
      <c r="AW19" s="124">
        <v>0</v>
      </c>
      <c r="AX19" s="125">
        <f t="shared" si="34"/>
        <v>0</v>
      </c>
      <c r="AY19" s="15">
        <f t="shared" si="35"/>
        <v>0</v>
      </c>
    </row>
    <row r="20" spans="2:71">
      <c r="B20" s="119"/>
      <c r="C20" s="31"/>
      <c r="D20" s="120">
        <f t="shared" si="0"/>
        <v>0</v>
      </c>
      <c r="E20" s="121">
        <f t="shared" ref="E20:F20" si="190">B20</f>
        <v>0</v>
      </c>
      <c r="F20" s="122">
        <f t="shared" si="190"/>
        <v>0</v>
      </c>
      <c r="G20" s="120">
        <f t="shared" si="2"/>
        <v>0</v>
      </c>
      <c r="H20" s="120">
        <f t="shared" si="3"/>
        <v>0</v>
      </c>
      <c r="I20" s="121">
        <f t="shared" ref="I20:J20" si="191">E20</f>
        <v>0</v>
      </c>
      <c r="J20" s="122">
        <f t="shared" si="191"/>
        <v>0</v>
      </c>
      <c r="K20" s="120">
        <f t="shared" si="5"/>
        <v>0</v>
      </c>
      <c r="L20" s="120">
        <f t="shared" si="6"/>
        <v>0</v>
      </c>
      <c r="M20" s="123">
        <f t="shared" ref="M20:N20" si="192">I20</f>
        <v>0</v>
      </c>
      <c r="N20" s="31">
        <f t="shared" si="192"/>
        <v>0</v>
      </c>
      <c r="O20" s="120">
        <f t="shared" si="8"/>
        <v>0</v>
      </c>
      <c r="P20" s="120">
        <f t="shared" si="9"/>
        <v>0</v>
      </c>
      <c r="Q20" s="121">
        <f t="shared" ref="Q20:R20" si="193">M20</f>
        <v>0</v>
      </c>
      <c r="R20" s="122">
        <f t="shared" si="193"/>
        <v>0</v>
      </c>
      <c r="S20" s="120">
        <f t="shared" si="11"/>
        <v>0</v>
      </c>
      <c r="T20" s="120">
        <f t="shared" si="12"/>
        <v>0</v>
      </c>
      <c r="U20" s="121">
        <f t="shared" ref="U20:V20" si="194">Q20</f>
        <v>0</v>
      </c>
      <c r="V20" s="122">
        <f t="shared" si="194"/>
        <v>0</v>
      </c>
      <c r="W20" s="120">
        <f t="shared" si="14"/>
        <v>0</v>
      </c>
      <c r="X20" s="120">
        <f t="shared" si="15"/>
        <v>0</v>
      </c>
      <c r="Y20" s="121">
        <f t="shared" ref="Y20:Z20" si="195">U20</f>
        <v>0</v>
      </c>
      <c r="Z20" s="122">
        <f t="shared" si="195"/>
        <v>0</v>
      </c>
      <c r="AA20" s="120">
        <f t="shared" si="17"/>
        <v>0</v>
      </c>
      <c r="AB20" s="120">
        <f t="shared" si="18"/>
        <v>0</v>
      </c>
      <c r="AC20" s="121">
        <f t="shared" ref="AC20:AD20" si="196">Y20</f>
        <v>0</v>
      </c>
      <c r="AD20" s="122">
        <f t="shared" si="196"/>
        <v>0</v>
      </c>
      <c r="AE20" s="120">
        <f t="shared" si="20"/>
        <v>0</v>
      </c>
      <c r="AF20" s="120">
        <f t="shared" si="21"/>
        <v>0</v>
      </c>
      <c r="AG20" s="121">
        <f t="shared" ref="AG20:AH20" si="197">AC20</f>
        <v>0</v>
      </c>
      <c r="AH20" s="122">
        <f t="shared" si="197"/>
        <v>0</v>
      </c>
      <c r="AI20" s="120">
        <f t="shared" si="23"/>
        <v>0</v>
      </c>
      <c r="AJ20" s="120">
        <f t="shared" si="24"/>
        <v>0</v>
      </c>
      <c r="AK20" s="121">
        <f t="shared" ref="AK20:AL20" si="198">AG20</f>
        <v>0</v>
      </c>
      <c r="AL20" s="122">
        <f t="shared" si="198"/>
        <v>0</v>
      </c>
      <c r="AM20" s="120">
        <f t="shared" si="26"/>
        <v>0</v>
      </c>
      <c r="AN20" s="120">
        <f t="shared" si="27"/>
        <v>0</v>
      </c>
      <c r="AO20" s="121">
        <f t="shared" ref="AO20:AP20" si="199">AK20</f>
        <v>0</v>
      </c>
      <c r="AP20" s="122">
        <f t="shared" si="199"/>
        <v>0</v>
      </c>
      <c r="AQ20" s="120">
        <f t="shared" si="29"/>
        <v>0</v>
      </c>
      <c r="AR20" s="120">
        <f t="shared" si="30"/>
        <v>0</v>
      </c>
      <c r="AS20" s="121">
        <f t="shared" ref="AS20:AT20" si="200">AO20</f>
        <v>0</v>
      </c>
      <c r="AT20" s="122">
        <f t="shared" si="200"/>
        <v>0</v>
      </c>
      <c r="AU20" s="120">
        <f t="shared" si="32"/>
        <v>0</v>
      </c>
      <c r="AV20" s="120">
        <f t="shared" si="33"/>
        <v>0</v>
      </c>
      <c r="AW20" s="124">
        <v>0</v>
      </c>
      <c r="AX20" s="125">
        <f t="shared" si="34"/>
        <v>0</v>
      </c>
      <c r="AY20" s="15">
        <f t="shared" si="35"/>
        <v>0</v>
      </c>
    </row>
    <row r="21" spans="2:71" ht="15.75" customHeight="1">
      <c r="B21" s="119"/>
      <c r="C21" s="31"/>
      <c r="D21" s="120">
        <f t="shared" si="0"/>
        <v>0</v>
      </c>
      <c r="E21" s="121">
        <f t="shared" ref="E21:F21" si="201">B21</f>
        <v>0</v>
      </c>
      <c r="F21" s="122">
        <f t="shared" si="201"/>
        <v>0</v>
      </c>
      <c r="G21" s="120">
        <f t="shared" si="2"/>
        <v>0</v>
      </c>
      <c r="H21" s="120">
        <f t="shared" si="3"/>
        <v>0</v>
      </c>
      <c r="I21" s="121">
        <f t="shared" ref="I21:J21" si="202">E21</f>
        <v>0</v>
      </c>
      <c r="J21" s="122">
        <f t="shared" si="202"/>
        <v>0</v>
      </c>
      <c r="K21" s="120">
        <f t="shared" si="5"/>
        <v>0</v>
      </c>
      <c r="L21" s="120">
        <f t="shared" si="6"/>
        <v>0</v>
      </c>
      <c r="M21" s="123">
        <f t="shared" ref="M21:N21" si="203">I21</f>
        <v>0</v>
      </c>
      <c r="N21" s="31">
        <f t="shared" si="203"/>
        <v>0</v>
      </c>
      <c r="O21" s="120">
        <f t="shared" si="8"/>
        <v>0</v>
      </c>
      <c r="P21" s="120">
        <f t="shared" si="9"/>
        <v>0</v>
      </c>
      <c r="Q21" s="121">
        <f t="shared" ref="Q21:R21" si="204">M21</f>
        <v>0</v>
      </c>
      <c r="R21" s="122">
        <f t="shared" si="204"/>
        <v>0</v>
      </c>
      <c r="S21" s="120">
        <f t="shared" si="11"/>
        <v>0</v>
      </c>
      <c r="T21" s="120">
        <f t="shared" si="12"/>
        <v>0</v>
      </c>
      <c r="U21" s="121">
        <f t="shared" ref="U21:V21" si="205">Q21</f>
        <v>0</v>
      </c>
      <c r="V21" s="122">
        <f t="shared" si="205"/>
        <v>0</v>
      </c>
      <c r="W21" s="120">
        <f t="shared" si="14"/>
        <v>0</v>
      </c>
      <c r="X21" s="120">
        <f t="shared" si="15"/>
        <v>0</v>
      </c>
      <c r="Y21" s="121">
        <f t="shared" ref="Y21:Z21" si="206">U21</f>
        <v>0</v>
      </c>
      <c r="Z21" s="122">
        <f t="shared" si="206"/>
        <v>0</v>
      </c>
      <c r="AA21" s="120">
        <f t="shared" si="17"/>
        <v>0</v>
      </c>
      <c r="AB21" s="120">
        <f t="shared" si="18"/>
        <v>0</v>
      </c>
      <c r="AC21" s="121">
        <f t="shared" ref="AC21:AD21" si="207">Y21</f>
        <v>0</v>
      </c>
      <c r="AD21" s="122">
        <f t="shared" si="207"/>
        <v>0</v>
      </c>
      <c r="AE21" s="120">
        <f t="shared" si="20"/>
        <v>0</v>
      </c>
      <c r="AF21" s="120">
        <f t="shared" si="21"/>
        <v>0</v>
      </c>
      <c r="AG21" s="121">
        <f t="shared" ref="AG21:AH21" si="208">AC21</f>
        <v>0</v>
      </c>
      <c r="AH21" s="122">
        <f t="shared" si="208"/>
        <v>0</v>
      </c>
      <c r="AI21" s="120">
        <f t="shared" si="23"/>
        <v>0</v>
      </c>
      <c r="AJ21" s="120">
        <f t="shared" si="24"/>
        <v>0</v>
      </c>
      <c r="AK21" s="121">
        <f t="shared" ref="AK21:AL21" si="209">AG21</f>
        <v>0</v>
      </c>
      <c r="AL21" s="122">
        <f t="shared" si="209"/>
        <v>0</v>
      </c>
      <c r="AM21" s="120">
        <f t="shared" si="26"/>
        <v>0</v>
      </c>
      <c r="AN21" s="120">
        <f t="shared" si="27"/>
        <v>0</v>
      </c>
      <c r="AO21" s="121">
        <f t="shared" ref="AO21:AP21" si="210">AK21</f>
        <v>0</v>
      </c>
      <c r="AP21" s="122">
        <f t="shared" si="210"/>
        <v>0</v>
      </c>
      <c r="AQ21" s="120">
        <f t="shared" si="29"/>
        <v>0</v>
      </c>
      <c r="AR21" s="120">
        <f t="shared" si="30"/>
        <v>0</v>
      </c>
      <c r="AS21" s="121">
        <f t="shared" ref="AS21:AT21" si="211">AO21</f>
        <v>0</v>
      </c>
      <c r="AT21" s="122">
        <f t="shared" si="211"/>
        <v>0</v>
      </c>
      <c r="AU21" s="120">
        <f t="shared" si="32"/>
        <v>0</v>
      </c>
      <c r="AV21" s="120">
        <f t="shared" si="33"/>
        <v>0</v>
      </c>
      <c r="AW21" s="124">
        <v>0</v>
      </c>
      <c r="AX21" s="125">
        <f t="shared" si="34"/>
        <v>0</v>
      </c>
      <c r="AY21" s="15">
        <f t="shared" si="35"/>
        <v>0</v>
      </c>
    </row>
    <row r="22" spans="2:71" ht="15.75" customHeight="1">
      <c r="B22" s="119"/>
      <c r="C22" s="31"/>
      <c r="D22" s="120">
        <f t="shared" si="0"/>
        <v>0</v>
      </c>
      <c r="E22" s="121">
        <f t="shared" ref="E22:F22" si="212">B22</f>
        <v>0</v>
      </c>
      <c r="F22" s="122">
        <f t="shared" si="212"/>
        <v>0</v>
      </c>
      <c r="G22" s="120">
        <f t="shared" si="2"/>
        <v>0</v>
      </c>
      <c r="H22" s="120">
        <f t="shared" si="3"/>
        <v>0</v>
      </c>
      <c r="I22" s="121">
        <f t="shared" ref="I22:J22" si="213">E22</f>
        <v>0</v>
      </c>
      <c r="J22" s="122">
        <f t="shared" si="213"/>
        <v>0</v>
      </c>
      <c r="K22" s="120">
        <f t="shared" si="5"/>
        <v>0</v>
      </c>
      <c r="L22" s="120">
        <f t="shared" si="6"/>
        <v>0</v>
      </c>
      <c r="M22" s="123">
        <f t="shared" ref="M22:N22" si="214">I22</f>
        <v>0</v>
      </c>
      <c r="N22" s="31">
        <f t="shared" si="214"/>
        <v>0</v>
      </c>
      <c r="O22" s="120">
        <f t="shared" si="8"/>
        <v>0</v>
      </c>
      <c r="P22" s="120">
        <f t="shared" si="9"/>
        <v>0</v>
      </c>
      <c r="Q22" s="121">
        <f t="shared" ref="Q22:R22" si="215">M22</f>
        <v>0</v>
      </c>
      <c r="R22" s="122">
        <f t="shared" si="215"/>
        <v>0</v>
      </c>
      <c r="S22" s="120">
        <f t="shared" si="11"/>
        <v>0</v>
      </c>
      <c r="T22" s="120">
        <f t="shared" si="12"/>
        <v>0</v>
      </c>
      <c r="U22" s="121">
        <f t="shared" ref="U22:V22" si="216">Q22</f>
        <v>0</v>
      </c>
      <c r="V22" s="122">
        <f t="shared" si="216"/>
        <v>0</v>
      </c>
      <c r="W22" s="120">
        <f t="shared" si="14"/>
        <v>0</v>
      </c>
      <c r="X22" s="120">
        <f t="shared" si="15"/>
        <v>0</v>
      </c>
      <c r="Y22" s="121">
        <f t="shared" ref="Y22:Z22" si="217">U22</f>
        <v>0</v>
      </c>
      <c r="Z22" s="122">
        <f t="shared" si="217"/>
        <v>0</v>
      </c>
      <c r="AA22" s="120">
        <f t="shared" si="17"/>
        <v>0</v>
      </c>
      <c r="AB22" s="120">
        <f t="shared" si="18"/>
        <v>0</v>
      </c>
      <c r="AC22" s="121">
        <f t="shared" ref="AC22:AD22" si="218">Y22</f>
        <v>0</v>
      </c>
      <c r="AD22" s="122">
        <f t="shared" si="218"/>
        <v>0</v>
      </c>
      <c r="AE22" s="120">
        <f t="shared" si="20"/>
        <v>0</v>
      </c>
      <c r="AF22" s="120">
        <f t="shared" si="21"/>
        <v>0</v>
      </c>
      <c r="AG22" s="121">
        <f t="shared" ref="AG22:AH22" si="219">AC22</f>
        <v>0</v>
      </c>
      <c r="AH22" s="122">
        <f t="shared" si="219"/>
        <v>0</v>
      </c>
      <c r="AI22" s="120">
        <f t="shared" si="23"/>
        <v>0</v>
      </c>
      <c r="AJ22" s="120">
        <f t="shared" si="24"/>
        <v>0</v>
      </c>
      <c r="AK22" s="121">
        <f t="shared" ref="AK22:AL22" si="220">AG22</f>
        <v>0</v>
      </c>
      <c r="AL22" s="122">
        <f t="shared" si="220"/>
        <v>0</v>
      </c>
      <c r="AM22" s="120">
        <f t="shared" si="26"/>
        <v>0</v>
      </c>
      <c r="AN22" s="120">
        <f t="shared" si="27"/>
        <v>0</v>
      </c>
      <c r="AO22" s="121">
        <f t="shared" ref="AO22:AP22" si="221">AK22</f>
        <v>0</v>
      </c>
      <c r="AP22" s="122">
        <f t="shared" si="221"/>
        <v>0</v>
      </c>
      <c r="AQ22" s="120">
        <f t="shared" si="29"/>
        <v>0</v>
      </c>
      <c r="AR22" s="120">
        <f t="shared" si="30"/>
        <v>0</v>
      </c>
      <c r="AS22" s="121">
        <f t="shared" ref="AS22:AT22" si="222">AO22</f>
        <v>0</v>
      </c>
      <c r="AT22" s="122">
        <f t="shared" si="222"/>
        <v>0</v>
      </c>
      <c r="AU22" s="120">
        <f t="shared" si="32"/>
        <v>0</v>
      </c>
      <c r="AV22" s="120">
        <f t="shared" si="33"/>
        <v>0</v>
      </c>
      <c r="AW22" s="124">
        <v>0</v>
      </c>
      <c r="AX22" s="125">
        <f t="shared" si="34"/>
        <v>0</v>
      </c>
      <c r="AY22" s="15">
        <f t="shared" si="35"/>
        <v>0</v>
      </c>
    </row>
    <row r="23" spans="2:71" ht="15.75" customHeight="1">
      <c r="B23" s="119"/>
      <c r="C23" s="31"/>
      <c r="D23" s="120">
        <f t="shared" si="0"/>
        <v>0</v>
      </c>
      <c r="E23" s="121">
        <f t="shared" ref="E23:F23" si="223">B23</f>
        <v>0</v>
      </c>
      <c r="F23" s="122">
        <f t="shared" si="223"/>
        <v>0</v>
      </c>
      <c r="G23" s="120">
        <f t="shared" si="2"/>
        <v>0</v>
      </c>
      <c r="H23" s="120">
        <f t="shared" si="3"/>
        <v>0</v>
      </c>
      <c r="I23" s="121">
        <f t="shared" ref="I23:J23" si="224">E23</f>
        <v>0</v>
      </c>
      <c r="J23" s="122">
        <f t="shared" si="224"/>
        <v>0</v>
      </c>
      <c r="K23" s="120">
        <f t="shared" si="5"/>
        <v>0</v>
      </c>
      <c r="L23" s="120">
        <f t="shared" si="6"/>
        <v>0</v>
      </c>
      <c r="M23" s="123">
        <f t="shared" ref="M23:N23" si="225">I23</f>
        <v>0</v>
      </c>
      <c r="N23" s="31">
        <f t="shared" si="225"/>
        <v>0</v>
      </c>
      <c r="O23" s="120">
        <f t="shared" si="8"/>
        <v>0</v>
      </c>
      <c r="P23" s="120">
        <f t="shared" si="9"/>
        <v>0</v>
      </c>
      <c r="Q23" s="121">
        <f t="shared" ref="Q23:R23" si="226">M23</f>
        <v>0</v>
      </c>
      <c r="R23" s="122">
        <f t="shared" si="226"/>
        <v>0</v>
      </c>
      <c r="S23" s="120">
        <f t="shared" si="11"/>
        <v>0</v>
      </c>
      <c r="T23" s="120">
        <f t="shared" si="12"/>
        <v>0</v>
      </c>
      <c r="U23" s="121">
        <f t="shared" ref="U23:V23" si="227">Q23</f>
        <v>0</v>
      </c>
      <c r="V23" s="122">
        <f t="shared" si="227"/>
        <v>0</v>
      </c>
      <c r="W23" s="120">
        <f t="shared" si="14"/>
        <v>0</v>
      </c>
      <c r="X23" s="120">
        <f t="shared" si="15"/>
        <v>0</v>
      </c>
      <c r="Y23" s="121">
        <f t="shared" ref="Y23:Z23" si="228">U23</f>
        <v>0</v>
      </c>
      <c r="Z23" s="122">
        <f t="shared" si="228"/>
        <v>0</v>
      </c>
      <c r="AA23" s="120">
        <f t="shared" si="17"/>
        <v>0</v>
      </c>
      <c r="AB23" s="120">
        <f t="shared" si="18"/>
        <v>0</v>
      </c>
      <c r="AC23" s="121">
        <f t="shared" ref="AC23:AD23" si="229">Y23</f>
        <v>0</v>
      </c>
      <c r="AD23" s="122">
        <f t="shared" si="229"/>
        <v>0</v>
      </c>
      <c r="AE23" s="120">
        <f t="shared" si="20"/>
        <v>0</v>
      </c>
      <c r="AF23" s="120">
        <f t="shared" si="21"/>
        <v>0</v>
      </c>
      <c r="AG23" s="121">
        <f t="shared" ref="AG23:AH23" si="230">AC23</f>
        <v>0</v>
      </c>
      <c r="AH23" s="122">
        <f t="shared" si="230"/>
        <v>0</v>
      </c>
      <c r="AI23" s="120">
        <f t="shared" si="23"/>
        <v>0</v>
      </c>
      <c r="AJ23" s="120">
        <f t="shared" si="24"/>
        <v>0</v>
      </c>
      <c r="AK23" s="121">
        <f t="shared" ref="AK23:AL23" si="231">AG23</f>
        <v>0</v>
      </c>
      <c r="AL23" s="122">
        <f t="shared" si="231"/>
        <v>0</v>
      </c>
      <c r="AM23" s="120">
        <f t="shared" si="26"/>
        <v>0</v>
      </c>
      <c r="AN23" s="120">
        <f t="shared" si="27"/>
        <v>0</v>
      </c>
      <c r="AO23" s="121">
        <f t="shared" ref="AO23:AP23" si="232">AK23</f>
        <v>0</v>
      </c>
      <c r="AP23" s="122">
        <f t="shared" si="232"/>
        <v>0</v>
      </c>
      <c r="AQ23" s="120">
        <f t="shared" si="29"/>
        <v>0</v>
      </c>
      <c r="AR23" s="120">
        <f t="shared" si="30"/>
        <v>0</v>
      </c>
      <c r="AS23" s="121">
        <f t="shared" ref="AS23:AT23" si="233">AO23</f>
        <v>0</v>
      </c>
      <c r="AT23" s="122">
        <f t="shared" si="233"/>
        <v>0</v>
      </c>
      <c r="AU23" s="120">
        <f t="shared" si="32"/>
        <v>0</v>
      </c>
      <c r="AV23" s="120">
        <f t="shared" si="33"/>
        <v>0</v>
      </c>
      <c r="AW23" s="124">
        <v>0</v>
      </c>
      <c r="AX23" s="125">
        <f t="shared" si="34"/>
        <v>0</v>
      </c>
      <c r="AY23" s="15">
        <f t="shared" si="35"/>
        <v>0</v>
      </c>
    </row>
    <row r="24" spans="2:71" ht="15.75" customHeight="1">
      <c r="B24" s="119"/>
      <c r="C24" s="31"/>
      <c r="D24" s="120">
        <f t="shared" si="0"/>
        <v>0</v>
      </c>
      <c r="E24" s="121">
        <f t="shared" ref="E24:F24" si="234">B24</f>
        <v>0</v>
      </c>
      <c r="F24" s="122">
        <f t="shared" si="234"/>
        <v>0</v>
      </c>
      <c r="G24" s="120">
        <f t="shared" si="2"/>
        <v>0</v>
      </c>
      <c r="H24" s="120">
        <f t="shared" si="3"/>
        <v>0</v>
      </c>
      <c r="I24" s="121">
        <f t="shared" ref="I24:J24" si="235">E24</f>
        <v>0</v>
      </c>
      <c r="J24" s="122">
        <f t="shared" si="235"/>
        <v>0</v>
      </c>
      <c r="K24" s="120">
        <f t="shared" si="5"/>
        <v>0</v>
      </c>
      <c r="L24" s="120">
        <f t="shared" si="6"/>
        <v>0</v>
      </c>
      <c r="M24" s="123">
        <f t="shared" ref="M24:N24" si="236">I24</f>
        <v>0</v>
      </c>
      <c r="N24" s="31">
        <f t="shared" si="236"/>
        <v>0</v>
      </c>
      <c r="O24" s="120">
        <f t="shared" si="8"/>
        <v>0</v>
      </c>
      <c r="P24" s="120">
        <f t="shared" si="9"/>
        <v>0</v>
      </c>
      <c r="Q24" s="121">
        <f t="shared" ref="Q24:R24" si="237">M24</f>
        <v>0</v>
      </c>
      <c r="R24" s="122">
        <f t="shared" si="237"/>
        <v>0</v>
      </c>
      <c r="S24" s="120">
        <f t="shared" si="11"/>
        <v>0</v>
      </c>
      <c r="T24" s="120">
        <f t="shared" si="12"/>
        <v>0</v>
      </c>
      <c r="U24" s="121">
        <f t="shared" ref="U24:V24" si="238">Q24</f>
        <v>0</v>
      </c>
      <c r="V24" s="122">
        <f t="shared" si="238"/>
        <v>0</v>
      </c>
      <c r="W24" s="120">
        <f t="shared" si="14"/>
        <v>0</v>
      </c>
      <c r="X24" s="120">
        <f t="shared" si="15"/>
        <v>0</v>
      </c>
      <c r="Y24" s="121">
        <f t="shared" ref="Y24:Z24" si="239">U24</f>
        <v>0</v>
      </c>
      <c r="Z24" s="122">
        <f t="shared" si="239"/>
        <v>0</v>
      </c>
      <c r="AA24" s="120">
        <f t="shared" si="17"/>
        <v>0</v>
      </c>
      <c r="AB24" s="120">
        <f t="shared" si="18"/>
        <v>0</v>
      </c>
      <c r="AC24" s="121">
        <f t="shared" ref="AC24:AD24" si="240">Y24</f>
        <v>0</v>
      </c>
      <c r="AD24" s="122">
        <f t="shared" si="240"/>
        <v>0</v>
      </c>
      <c r="AE24" s="120">
        <f t="shared" si="20"/>
        <v>0</v>
      </c>
      <c r="AF24" s="120">
        <f t="shared" si="21"/>
        <v>0</v>
      </c>
      <c r="AG24" s="121">
        <f t="shared" ref="AG24:AH24" si="241">AC24</f>
        <v>0</v>
      </c>
      <c r="AH24" s="122">
        <f t="shared" si="241"/>
        <v>0</v>
      </c>
      <c r="AI24" s="120">
        <f t="shared" si="23"/>
        <v>0</v>
      </c>
      <c r="AJ24" s="120">
        <f t="shared" si="24"/>
        <v>0</v>
      </c>
      <c r="AK24" s="121">
        <f t="shared" ref="AK24:AL24" si="242">AG24</f>
        <v>0</v>
      </c>
      <c r="AL24" s="122">
        <f t="shared" si="242"/>
        <v>0</v>
      </c>
      <c r="AM24" s="120">
        <f t="shared" si="26"/>
        <v>0</v>
      </c>
      <c r="AN24" s="120">
        <f t="shared" si="27"/>
        <v>0</v>
      </c>
      <c r="AO24" s="121">
        <f t="shared" ref="AO24:AP24" si="243">AK24</f>
        <v>0</v>
      </c>
      <c r="AP24" s="122">
        <f t="shared" si="243"/>
        <v>0</v>
      </c>
      <c r="AQ24" s="120">
        <f t="shared" si="29"/>
        <v>0</v>
      </c>
      <c r="AR24" s="120">
        <f t="shared" si="30"/>
        <v>0</v>
      </c>
      <c r="AS24" s="121">
        <f t="shared" ref="AS24:AT24" si="244">AO24</f>
        <v>0</v>
      </c>
      <c r="AT24" s="122">
        <f t="shared" si="244"/>
        <v>0</v>
      </c>
      <c r="AU24" s="120">
        <f t="shared" si="32"/>
        <v>0</v>
      </c>
      <c r="AV24" s="120">
        <f t="shared" si="33"/>
        <v>0</v>
      </c>
      <c r="AW24" s="124">
        <v>0</v>
      </c>
      <c r="AX24" s="125">
        <f t="shared" si="34"/>
        <v>0</v>
      </c>
      <c r="AY24" s="15">
        <f t="shared" si="35"/>
        <v>0</v>
      </c>
    </row>
    <row r="25" spans="2:71" ht="15.75" customHeight="1">
      <c r="B25" s="119"/>
      <c r="C25" s="31"/>
      <c r="D25" s="120">
        <f t="shared" si="0"/>
        <v>0</v>
      </c>
      <c r="E25" s="121">
        <f t="shared" ref="E25:F25" si="245">B25</f>
        <v>0</v>
      </c>
      <c r="F25" s="122">
        <f t="shared" si="245"/>
        <v>0</v>
      </c>
      <c r="G25" s="120">
        <f t="shared" si="2"/>
        <v>0</v>
      </c>
      <c r="H25" s="120">
        <f t="shared" si="3"/>
        <v>0</v>
      </c>
      <c r="I25" s="121">
        <f t="shared" ref="I25:J25" si="246">E25</f>
        <v>0</v>
      </c>
      <c r="J25" s="122">
        <f t="shared" si="246"/>
        <v>0</v>
      </c>
      <c r="K25" s="120">
        <f t="shared" si="5"/>
        <v>0</v>
      </c>
      <c r="L25" s="120">
        <f t="shared" si="6"/>
        <v>0</v>
      </c>
      <c r="M25" s="123">
        <f t="shared" ref="M25:N25" si="247">I25</f>
        <v>0</v>
      </c>
      <c r="N25" s="31">
        <f t="shared" si="247"/>
        <v>0</v>
      </c>
      <c r="O25" s="120">
        <f t="shared" si="8"/>
        <v>0</v>
      </c>
      <c r="P25" s="120">
        <f t="shared" si="9"/>
        <v>0</v>
      </c>
      <c r="Q25" s="121">
        <f t="shared" ref="Q25:R25" si="248">M25</f>
        <v>0</v>
      </c>
      <c r="R25" s="122">
        <f t="shared" si="248"/>
        <v>0</v>
      </c>
      <c r="S25" s="120">
        <f t="shared" si="11"/>
        <v>0</v>
      </c>
      <c r="T25" s="120">
        <f t="shared" si="12"/>
        <v>0</v>
      </c>
      <c r="U25" s="121">
        <f t="shared" ref="U25:V25" si="249">Q25</f>
        <v>0</v>
      </c>
      <c r="V25" s="122">
        <f t="shared" si="249"/>
        <v>0</v>
      </c>
      <c r="W25" s="120">
        <f t="shared" si="14"/>
        <v>0</v>
      </c>
      <c r="X25" s="120">
        <f t="shared" si="15"/>
        <v>0</v>
      </c>
      <c r="Y25" s="121">
        <f t="shared" ref="Y25:Z25" si="250">U25</f>
        <v>0</v>
      </c>
      <c r="Z25" s="122">
        <f t="shared" si="250"/>
        <v>0</v>
      </c>
      <c r="AA25" s="120">
        <f t="shared" si="17"/>
        <v>0</v>
      </c>
      <c r="AB25" s="120">
        <f t="shared" si="18"/>
        <v>0</v>
      </c>
      <c r="AC25" s="121">
        <f t="shared" ref="AC25:AD25" si="251">Y25</f>
        <v>0</v>
      </c>
      <c r="AD25" s="122">
        <f t="shared" si="251"/>
        <v>0</v>
      </c>
      <c r="AE25" s="120">
        <f t="shared" si="20"/>
        <v>0</v>
      </c>
      <c r="AF25" s="120">
        <f t="shared" si="21"/>
        <v>0</v>
      </c>
      <c r="AG25" s="121">
        <f t="shared" ref="AG25:AH25" si="252">AC25</f>
        <v>0</v>
      </c>
      <c r="AH25" s="122">
        <f t="shared" si="252"/>
        <v>0</v>
      </c>
      <c r="AI25" s="120">
        <f t="shared" si="23"/>
        <v>0</v>
      </c>
      <c r="AJ25" s="120">
        <f t="shared" si="24"/>
        <v>0</v>
      </c>
      <c r="AK25" s="121">
        <f t="shared" ref="AK25:AL25" si="253">AG25</f>
        <v>0</v>
      </c>
      <c r="AL25" s="122">
        <f t="shared" si="253"/>
        <v>0</v>
      </c>
      <c r="AM25" s="120">
        <f t="shared" si="26"/>
        <v>0</v>
      </c>
      <c r="AN25" s="120">
        <f t="shared" si="27"/>
        <v>0</v>
      </c>
      <c r="AO25" s="121">
        <f t="shared" ref="AO25:AP25" si="254">AK25</f>
        <v>0</v>
      </c>
      <c r="AP25" s="122">
        <f t="shared" si="254"/>
        <v>0</v>
      </c>
      <c r="AQ25" s="120">
        <f t="shared" si="29"/>
        <v>0</v>
      </c>
      <c r="AR25" s="120">
        <f t="shared" si="30"/>
        <v>0</v>
      </c>
      <c r="AS25" s="121">
        <f t="shared" ref="AS25:AT25" si="255">AO25</f>
        <v>0</v>
      </c>
      <c r="AT25" s="122">
        <f t="shared" si="255"/>
        <v>0</v>
      </c>
      <c r="AU25" s="120">
        <f t="shared" si="32"/>
        <v>0</v>
      </c>
      <c r="AV25" s="120">
        <f t="shared" si="33"/>
        <v>0</v>
      </c>
      <c r="AW25" s="124">
        <v>0</v>
      </c>
      <c r="AX25" s="125">
        <f t="shared" si="34"/>
        <v>0</v>
      </c>
      <c r="AY25" s="15">
        <f t="shared" si="35"/>
        <v>0</v>
      </c>
    </row>
    <row r="26" spans="2:71" ht="15.75" customHeight="1">
      <c r="B26" s="119"/>
      <c r="C26" s="31"/>
      <c r="D26" s="120">
        <f t="shared" si="0"/>
        <v>0</v>
      </c>
      <c r="E26" s="121">
        <f t="shared" ref="E26:F26" si="256">B26</f>
        <v>0</v>
      </c>
      <c r="F26" s="122">
        <f t="shared" si="256"/>
        <v>0</v>
      </c>
      <c r="G26" s="120">
        <f t="shared" si="2"/>
        <v>0</v>
      </c>
      <c r="H26" s="120">
        <f t="shared" si="3"/>
        <v>0</v>
      </c>
      <c r="I26" s="121">
        <f t="shared" ref="I26:J26" si="257">E26</f>
        <v>0</v>
      </c>
      <c r="J26" s="122">
        <f t="shared" si="257"/>
        <v>0</v>
      </c>
      <c r="K26" s="120">
        <f t="shared" si="5"/>
        <v>0</v>
      </c>
      <c r="L26" s="120">
        <f t="shared" si="6"/>
        <v>0</v>
      </c>
      <c r="M26" s="123">
        <f t="shared" ref="M26:N26" si="258">I26</f>
        <v>0</v>
      </c>
      <c r="N26" s="31">
        <f t="shared" si="258"/>
        <v>0</v>
      </c>
      <c r="O26" s="120">
        <f t="shared" si="8"/>
        <v>0</v>
      </c>
      <c r="P26" s="120">
        <f t="shared" si="9"/>
        <v>0</v>
      </c>
      <c r="Q26" s="121">
        <f t="shared" ref="Q26:R26" si="259">M26</f>
        <v>0</v>
      </c>
      <c r="R26" s="122">
        <f t="shared" si="259"/>
        <v>0</v>
      </c>
      <c r="S26" s="120">
        <f t="shared" si="11"/>
        <v>0</v>
      </c>
      <c r="T26" s="120">
        <f t="shared" si="12"/>
        <v>0</v>
      </c>
      <c r="U26" s="121">
        <f t="shared" ref="U26:V26" si="260">Q26</f>
        <v>0</v>
      </c>
      <c r="V26" s="122">
        <f t="shared" si="260"/>
        <v>0</v>
      </c>
      <c r="W26" s="120">
        <f t="shared" si="14"/>
        <v>0</v>
      </c>
      <c r="X26" s="120">
        <f t="shared" si="15"/>
        <v>0</v>
      </c>
      <c r="Y26" s="121">
        <f t="shared" ref="Y26:Z26" si="261">U26</f>
        <v>0</v>
      </c>
      <c r="Z26" s="122">
        <f t="shared" si="261"/>
        <v>0</v>
      </c>
      <c r="AA26" s="120">
        <f t="shared" si="17"/>
        <v>0</v>
      </c>
      <c r="AB26" s="120">
        <f t="shared" si="18"/>
        <v>0</v>
      </c>
      <c r="AC26" s="121">
        <f t="shared" ref="AC26:AD26" si="262">Y26</f>
        <v>0</v>
      </c>
      <c r="AD26" s="122">
        <f t="shared" si="262"/>
        <v>0</v>
      </c>
      <c r="AE26" s="120">
        <f t="shared" si="20"/>
        <v>0</v>
      </c>
      <c r="AF26" s="120">
        <f t="shared" si="21"/>
        <v>0</v>
      </c>
      <c r="AG26" s="121">
        <f t="shared" ref="AG26:AH26" si="263">AC26</f>
        <v>0</v>
      </c>
      <c r="AH26" s="122">
        <f t="shared" si="263"/>
        <v>0</v>
      </c>
      <c r="AI26" s="120">
        <f t="shared" si="23"/>
        <v>0</v>
      </c>
      <c r="AJ26" s="120">
        <f t="shared" si="24"/>
        <v>0</v>
      </c>
      <c r="AK26" s="121">
        <f t="shared" ref="AK26:AL26" si="264">AG26</f>
        <v>0</v>
      </c>
      <c r="AL26" s="122">
        <f t="shared" si="264"/>
        <v>0</v>
      </c>
      <c r="AM26" s="120">
        <f t="shared" si="26"/>
        <v>0</v>
      </c>
      <c r="AN26" s="120">
        <f t="shared" si="27"/>
        <v>0</v>
      </c>
      <c r="AO26" s="121">
        <f t="shared" ref="AO26:AP26" si="265">AK26</f>
        <v>0</v>
      </c>
      <c r="AP26" s="122">
        <f t="shared" si="265"/>
        <v>0</v>
      </c>
      <c r="AQ26" s="120">
        <f t="shared" si="29"/>
        <v>0</v>
      </c>
      <c r="AR26" s="120">
        <f t="shared" si="30"/>
        <v>0</v>
      </c>
      <c r="AS26" s="121">
        <f t="shared" ref="AS26:AT26" si="266">AO26</f>
        <v>0</v>
      </c>
      <c r="AT26" s="122">
        <f t="shared" si="266"/>
        <v>0</v>
      </c>
      <c r="AU26" s="120">
        <f t="shared" si="32"/>
        <v>0</v>
      </c>
      <c r="AV26" s="120">
        <f t="shared" si="33"/>
        <v>0</v>
      </c>
      <c r="AW26" s="124">
        <v>0</v>
      </c>
      <c r="AX26" s="125">
        <f t="shared" si="34"/>
        <v>0</v>
      </c>
      <c r="AY26" s="15">
        <f t="shared" si="35"/>
        <v>0</v>
      </c>
    </row>
    <row r="27" spans="2:71" ht="15.75" customHeight="1">
      <c r="B27" s="119"/>
      <c r="C27" s="31"/>
      <c r="D27" s="120">
        <f t="shared" si="0"/>
        <v>0</v>
      </c>
      <c r="E27" s="121">
        <f t="shared" ref="E27:F27" si="267">B27</f>
        <v>0</v>
      </c>
      <c r="F27" s="122">
        <f t="shared" si="267"/>
        <v>0</v>
      </c>
      <c r="G27" s="120">
        <f t="shared" si="2"/>
        <v>0</v>
      </c>
      <c r="H27" s="120">
        <f t="shared" si="3"/>
        <v>0</v>
      </c>
      <c r="I27" s="121">
        <f t="shared" ref="I27:J27" si="268">E27</f>
        <v>0</v>
      </c>
      <c r="J27" s="122">
        <f t="shared" si="268"/>
        <v>0</v>
      </c>
      <c r="K27" s="120">
        <f t="shared" si="5"/>
        <v>0</v>
      </c>
      <c r="L27" s="120">
        <f t="shared" si="6"/>
        <v>0</v>
      </c>
      <c r="M27" s="123">
        <f t="shared" ref="M27:N27" si="269">I27</f>
        <v>0</v>
      </c>
      <c r="N27" s="31">
        <f t="shared" si="269"/>
        <v>0</v>
      </c>
      <c r="O27" s="120">
        <f t="shared" si="8"/>
        <v>0</v>
      </c>
      <c r="P27" s="120">
        <f t="shared" si="9"/>
        <v>0</v>
      </c>
      <c r="Q27" s="121">
        <f t="shared" ref="Q27:R27" si="270">M27</f>
        <v>0</v>
      </c>
      <c r="R27" s="122">
        <f t="shared" si="270"/>
        <v>0</v>
      </c>
      <c r="S27" s="120">
        <f t="shared" si="11"/>
        <v>0</v>
      </c>
      <c r="T27" s="120">
        <f t="shared" si="12"/>
        <v>0</v>
      </c>
      <c r="U27" s="121">
        <f t="shared" ref="U27:V27" si="271">Q27</f>
        <v>0</v>
      </c>
      <c r="V27" s="122">
        <f t="shared" si="271"/>
        <v>0</v>
      </c>
      <c r="W27" s="120">
        <f t="shared" si="14"/>
        <v>0</v>
      </c>
      <c r="X27" s="120">
        <f t="shared" si="15"/>
        <v>0</v>
      </c>
      <c r="Y27" s="121">
        <f t="shared" ref="Y27:Z27" si="272">U27</f>
        <v>0</v>
      </c>
      <c r="Z27" s="122">
        <f t="shared" si="272"/>
        <v>0</v>
      </c>
      <c r="AA27" s="120">
        <f t="shared" si="17"/>
        <v>0</v>
      </c>
      <c r="AB27" s="120">
        <f t="shared" si="18"/>
        <v>0</v>
      </c>
      <c r="AC27" s="121">
        <f t="shared" ref="AC27:AD27" si="273">Y27</f>
        <v>0</v>
      </c>
      <c r="AD27" s="122">
        <f t="shared" si="273"/>
        <v>0</v>
      </c>
      <c r="AE27" s="120">
        <f t="shared" si="20"/>
        <v>0</v>
      </c>
      <c r="AF27" s="120">
        <f t="shared" si="21"/>
        <v>0</v>
      </c>
      <c r="AG27" s="121">
        <f t="shared" ref="AG27:AH27" si="274">AC27</f>
        <v>0</v>
      </c>
      <c r="AH27" s="122">
        <f t="shared" si="274"/>
        <v>0</v>
      </c>
      <c r="AI27" s="120">
        <f t="shared" si="23"/>
        <v>0</v>
      </c>
      <c r="AJ27" s="120">
        <f t="shared" si="24"/>
        <v>0</v>
      </c>
      <c r="AK27" s="121">
        <f t="shared" ref="AK27:AL27" si="275">AG27</f>
        <v>0</v>
      </c>
      <c r="AL27" s="122">
        <f t="shared" si="275"/>
        <v>0</v>
      </c>
      <c r="AM27" s="120">
        <f t="shared" si="26"/>
        <v>0</v>
      </c>
      <c r="AN27" s="120">
        <f t="shared" si="27"/>
        <v>0</v>
      </c>
      <c r="AO27" s="121">
        <f t="shared" ref="AO27:AP27" si="276">AK27</f>
        <v>0</v>
      </c>
      <c r="AP27" s="122">
        <f t="shared" si="276"/>
        <v>0</v>
      </c>
      <c r="AQ27" s="120">
        <f t="shared" si="29"/>
        <v>0</v>
      </c>
      <c r="AR27" s="120">
        <f t="shared" si="30"/>
        <v>0</v>
      </c>
      <c r="AS27" s="121">
        <f t="shared" ref="AS27:AT27" si="277">AO27</f>
        <v>0</v>
      </c>
      <c r="AT27" s="122">
        <f t="shared" si="277"/>
        <v>0</v>
      </c>
      <c r="AU27" s="120">
        <f t="shared" si="32"/>
        <v>0</v>
      </c>
      <c r="AV27" s="120">
        <f t="shared" si="33"/>
        <v>0</v>
      </c>
      <c r="AW27" s="124">
        <v>0</v>
      </c>
      <c r="AX27" s="125">
        <f t="shared" si="34"/>
        <v>0</v>
      </c>
      <c r="AY27" s="15">
        <f t="shared" si="35"/>
        <v>0</v>
      </c>
    </row>
    <row r="28" spans="2:71" ht="15.75" customHeight="1">
      <c r="B28" s="119"/>
      <c r="C28" s="31"/>
      <c r="D28" s="120">
        <f t="shared" si="0"/>
        <v>0</v>
      </c>
      <c r="E28" s="121">
        <f t="shared" ref="E28:F28" si="278">B28</f>
        <v>0</v>
      </c>
      <c r="F28" s="122">
        <f t="shared" si="278"/>
        <v>0</v>
      </c>
      <c r="G28" s="120">
        <f t="shared" si="2"/>
        <v>0</v>
      </c>
      <c r="H28" s="120">
        <f t="shared" si="3"/>
        <v>0</v>
      </c>
      <c r="I28" s="121">
        <f t="shared" ref="I28:J28" si="279">E28</f>
        <v>0</v>
      </c>
      <c r="J28" s="122">
        <f t="shared" si="279"/>
        <v>0</v>
      </c>
      <c r="K28" s="120">
        <f t="shared" si="5"/>
        <v>0</v>
      </c>
      <c r="L28" s="120">
        <f t="shared" si="6"/>
        <v>0</v>
      </c>
      <c r="M28" s="123">
        <f t="shared" ref="M28:N28" si="280">I28</f>
        <v>0</v>
      </c>
      <c r="N28" s="31">
        <f t="shared" si="280"/>
        <v>0</v>
      </c>
      <c r="O28" s="120">
        <f t="shared" si="8"/>
        <v>0</v>
      </c>
      <c r="P28" s="120">
        <f t="shared" si="9"/>
        <v>0</v>
      </c>
      <c r="Q28" s="121">
        <f t="shared" ref="Q28:R28" si="281">M28</f>
        <v>0</v>
      </c>
      <c r="R28" s="122">
        <f t="shared" si="281"/>
        <v>0</v>
      </c>
      <c r="S28" s="120">
        <f t="shared" si="11"/>
        <v>0</v>
      </c>
      <c r="T28" s="120">
        <f t="shared" si="12"/>
        <v>0</v>
      </c>
      <c r="U28" s="121">
        <f t="shared" ref="U28:V28" si="282">Q28</f>
        <v>0</v>
      </c>
      <c r="V28" s="122">
        <f t="shared" si="282"/>
        <v>0</v>
      </c>
      <c r="W28" s="120">
        <f t="shared" si="14"/>
        <v>0</v>
      </c>
      <c r="X28" s="120">
        <f t="shared" si="15"/>
        <v>0</v>
      </c>
      <c r="Y28" s="121">
        <f t="shared" ref="Y28:Z28" si="283">U28</f>
        <v>0</v>
      </c>
      <c r="Z28" s="122">
        <f t="shared" si="283"/>
        <v>0</v>
      </c>
      <c r="AA28" s="120">
        <f t="shared" si="17"/>
        <v>0</v>
      </c>
      <c r="AB28" s="120">
        <f t="shared" si="18"/>
        <v>0</v>
      </c>
      <c r="AC28" s="121">
        <f t="shared" ref="AC28:AD28" si="284">Y28</f>
        <v>0</v>
      </c>
      <c r="AD28" s="122">
        <f t="shared" si="284"/>
        <v>0</v>
      </c>
      <c r="AE28" s="120">
        <f t="shared" si="20"/>
        <v>0</v>
      </c>
      <c r="AF28" s="120">
        <f t="shared" si="21"/>
        <v>0</v>
      </c>
      <c r="AG28" s="121">
        <f t="shared" ref="AG28:AH28" si="285">AC28</f>
        <v>0</v>
      </c>
      <c r="AH28" s="122">
        <f t="shared" si="285"/>
        <v>0</v>
      </c>
      <c r="AI28" s="120">
        <f t="shared" si="23"/>
        <v>0</v>
      </c>
      <c r="AJ28" s="120">
        <f t="shared" si="24"/>
        <v>0</v>
      </c>
      <c r="AK28" s="121">
        <f t="shared" ref="AK28:AL28" si="286">AG28</f>
        <v>0</v>
      </c>
      <c r="AL28" s="122">
        <f t="shared" si="286"/>
        <v>0</v>
      </c>
      <c r="AM28" s="120">
        <f t="shared" si="26"/>
        <v>0</v>
      </c>
      <c r="AN28" s="120">
        <f t="shared" si="27"/>
        <v>0</v>
      </c>
      <c r="AO28" s="121">
        <f t="shared" ref="AO28:AP28" si="287">AK28</f>
        <v>0</v>
      </c>
      <c r="AP28" s="122">
        <f t="shared" si="287"/>
        <v>0</v>
      </c>
      <c r="AQ28" s="120">
        <f t="shared" si="29"/>
        <v>0</v>
      </c>
      <c r="AR28" s="120">
        <f t="shared" si="30"/>
        <v>0</v>
      </c>
      <c r="AS28" s="121">
        <f t="shared" ref="AS28:AT28" si="288">AO28</f>
        <v>0</v>
      </c>
      <c r="AT28" s="122">
        <f t="shared" si="288"/>
        <v>0</v>
      </c>
      <c r="AU28" s="120">
        <f t="shared" si="32"/>
        <v>0</v>
      </c>
      <c r="AV28" s="120">
        <f t="shared" si="33"/>
        <v>0</v>
      </c>
      <c r="AW28" s="124">
        <v>0</v>
      </c>
      <c r="AX28" s="125">
        <f t="shared" si="34"/>
        <v>0</v>
      </c>
      <c r="AY28" s="15">
        <f t="shared" si="35"/>
        <v>0</v>
      </c>
    </row>
    <row r="29" spans="2:71" ht="15.75" customHeight="1">
      <c r="B29" s="119"/>
      <c r="C29" s="31"/>
      <c r="D29" s="120">
        <f t="shared" si="0"/>
        <v>0</v>
      </c>
      <c r="E29" s="121">
        <f t="shared" ref="E29:F29" si="289">B29</f>
        <v>0</v>
      </c>
      <c r="F29" s="122">
        <f t="shared" si="289"/>
        <v>0</v>
      </c>
      <c r="G29" s="120">
        <f t="shared" si="2"/>
        <v>0</v>
      </c>
      <c r="H29" s="120">
        <f t="shared" si="3"/>
        <v>0</v>
      </c>
      <c r="I29" s="121">
        <f t="shared" ref="I29:J29" si="290">E29</f>
        <v>0</v>
      </c>
      <c r="J29" s="122">
        <f t="shared" si="290"/>
        <v>0</v>
      </c>
      <c r="K29" s="120">
        <f t="shared" si="5"/>
        <v>0</v>
      </c>
      <c r="L29" s="120">
        <f t="shared" si="6"/>
        <v>0</v>
      </c>
      <c r="M29" s="123">
        <f t="shared" ref="M29:N29" si="291">I29</f>
        <v>0</v>
      </c>
      <c r="N29" s="31">
        <f t="shared" si="291"/>
        <v>0</v>
      </c>
      <c r="O29" s="120">
        <f t="shared" si="8"/>
        <v>0</v>
      </c>
      <c r="P29" s="120">
        <f t="shared" si="9"/>
        <v>0</v>
      </c>
      <c r="Q29" s="121">
        <f t="shared" ref="Q29:R29" si="292">M29</f>
        <v>0</v>
      </c>
      <c r="R29" s="122">
        <f t="shared" si="292"/>
        <v>0</v>
      </c>
      <c r="S29" s="120">
        <f t="shared" si="11"/>
        <v>0</v>
      </c>
      <c r="T29" s="120">
        <f t="shared" si="12"/>
        <v>0</v>
      </c>
      <c r="U29" s="121">
        <f t="shared" ref="U29:V29" si="293">Q29</f>
        <v>0</v>
      </c>
      <c r="V29" s="122">
        <f t="shared" si="293"/>
        <v>0</v>
      </c>
      <c r="W29" s="120">
        <f t="shared" si="14"/>
        <v>0</v>
      </c>
      <c r="X29" s="120">
        <f t="shared" si="15"/>
        <v>0</v>
      </c>
      <c r="Y29" s="121">
        <f t="shared" ref="Y29:Z29" si="294">U29</f>
        <v>0</v>
      </c>
      <c r="Z29" s="122">
        <f t="shared" si="294"/>
        <v>0</v>
      </c>
      <c r="AA29" s="120">
        <f t="shared" si="17"/>
        <v>0</v>
      </c>
      <c r="AB29" s="120">
        <f t="shared" si="18"/>
        <v>0</v>
      </c>
      <c r="AC29" s="121">
        <f t="shared" ref="AC29:AD29" si="295">Y29</f>
        <v>0</v>
      </c>
      <c r="AD29" s="122">
        <f t="shared" si="295"/>
        <v>0</v>
      </c>
      <c r="AE29" s="120">
        <f t="shared" si="20"/>
        <v>0</v>
      </c>
      <c r="AF29" s="120">
        <f t="shared" si="21"/>
        <v>0</v>
      </c>
      <c r="AG29" s="121">
        <f t="shared" ref="AG29:AH29" si="296">AC29</f>
        <v>0</v>
      </c>
      <c r="AH29" s="122">
        <f t="shared" si="296"/>
        <v>0</v>
      </c>
      <c r="AI29" s="120">
        <f t="shared" si="23"/>
        <v>0</v>
      </c>
      <c r="AJ29" s="120">
        <f t="shared" si="24"/>
        <v>0</v>
      </c>
      <c r="AK29" s="121">
        <f t="shared" ref="AK29:AL29" si="297">AG29</f>
        <v>0</v>
      </c>
      <c r="AL29" s="122">
        <f t="shared" si="297"/>
        <v>0</v>
      </c>
      <c r="AM29" s="120">
        <f t="shared" si="26"/>
        <v>0</v>
      </c>
      <c r="AN29" s="120">
        <f t="shared" si="27"/>
        <v>0</v>
      </c>
      <c r="AO29" s="121">
        <f t="shared" ref="AO29:AP29" si="298">AK29</f>
        <v>0</v>
      </c>
      <c r="AP29" s="122">
        <f t="shared" si="298"/>
        <v>0</v>
      </c>
      <c r="AQ29" s="120">
        <f t="shared" si="29"/>
        <v>0</v>
      </c>
      <c r="AR29" s="120">
        <f t="shared" si="30"/>
        <v>0</v>
      </c>
      <c r="AS29" s="121">
        <f t="shared" ref="AS29:AT29" si="299">AO29</f>
        <v>0</v>
      </c>
      <c r="AT29" s="122">
        <f t="shared" si="299"/>
        <v>0</v>
      </c>
      <c r="AU29" s="120">
        <f t="shared" si="32"/>
        <v>0</v>
      </c>
      <c r="AV29" s="120">
        <f t="shared" si="33"/>
        <v>0</v>
      </c>
      <c r="AW29" s="124">
        <v>0</v>
      </c>
      <c r="AX29" s="125">
        <f t="shared" si="34"/>
        <v>0</v>
      </c>
      <c r="AY29" s="15">
        <f t="shared" si="35"/>
        <v>0</v>
      </c>
    </row>
    <row r="30" spans="2:71" ht="15.75" customHeight="1">
      <c r="B30" s="119"/>
      <c r="C30" s="31"/>
      <c r="D30" s="120">
        <f t="shared" si="0"/>
        <v>0</v>
      </c>
      <c r="E30" s="121">
        <f t="shared" ref="E30:F30" si="300">B30</f>
        <v>0</v>
      </c>
      <c r="F30" s="122">
        <f t="shared" si="300"/>
        <v>0</v>
      </c>
      <c r="G30" s="120">
        <f t="shared" si="2"/>
        <v>0</v>
      </c>
      <c r="H30" s="120">
        <f t="shared" si="3"/>
        <v>0</v>
      </c>
      <c r="I30" s="121">
        <f t="shared" ref="I30:J30" si="301">E30</f>
        <v>0</v>
      </c>
      <c r="J30" s="122">
        <f t="shared" si="301"/>
        <v>0</v>
      </c>
      <c r="K30" s="120">
        <f t="shared" si="5"/>
        <v>0</v>
      </c>
      <c r="L30" s="120">
        <f t="shared" si="6"/>
        <v>0</v>
      </c>
      <c r="M30" s="123">
        <f t="shared" ref="M30:N30" si="302">I30</f>
        <v>0</v>
      </c>
      <c r="N30" s="31">
        <f t="shared" si="302"/>
        <v>0</v>
      </c>
      <c r="O30" s="120">
        <f t="shared" si="8"/>
        <v>0</v>
      </c>
      <c r="P30" s="120">
        <f t="shared" si="9"/>
        <v>0</v>
      </c>
      <c r="Q30" s="121">
        <f t="shared" ref="Q30:R30" si="303">M30</f>
        <v>0</v>
      </c>
      <c r="R30" s="122">
        <f t="shared" si="303"/>
        <v>0</v>
      </c>
      <c r="S30" s="120">
        <f t="shared" si="11"/>
        <v>0</v>
      </c>
      <c r="T30" s="120">
        <f t="shared" si="12"/>
        <v>0</v>
      </c>
      <c r="U30" s="121">
        <f t="shared" ref="U30:V30" si="304">Q30</f>
        <v>0</v>
      </c>
      <c r="V30" s="122">
        <f t="shared" si="304"/>
        <v>0</v>
      </c>
      <c r="W30" s="120">
        <f t="shared" si="14"/>
        <v>0</v>
      </c>
      <c r="X30" s="120">
        <f t="shared" si="15"/>
        <v>0</v>
      </c>
      <c r="Y30" s="121">
        <f t="shared" ref="Y30:Z30" si="305">U30</f>
        <v>0</v>
      </c>
      <c r="Z30" s="122">
        <f t="shared" si="305"/>
        <v>0</v>
      </c>
      <c r="AA30" s="120">
        <f t="shared" si="17"/>
        <v>0</v>
      </c>
      <c r="AB30" s="120">
        <f t="shared" si="18"/>
        <v>0</v>
      </c>
      <c r="AC30" s="121">
        <f t="shared" ref="AC30:AD30" si="306">Y30</f>
        <v>0</v>
      </c>
      <c r="AD30" s="122">
        <f t="shared" si="306"/>
        <v>0</v>
      </c>
      <c r="AE30" s="120">
        <f t="shared" si="20"/>
        <v>0</v>
      </c>
      <c r="AF30" s="120">
        <f t="shared" si="21"/>
        <v>0</v>
      </c>
      <c r="AG30" s="121">
        <f t="shared" ref="AG30:AH30" si="307">AC30</f>
        <v>0</v>
      </c>
      <c r="AH30" s="122">
        <f t="shared" si="307"/>
        <v>0</v>
      </c>
      <c r="AI30" s="120">
        <f t="shared" si="23"/>
        <v>0</v>
      </c>
      <c r="AJ30" s="120">
        <f t="shared" si="24"/>
        <v>0</v>
      </c>
      <c r="AK30" s="121">
        <f t="shared" ref="AK30:AL30" si="308">AG30</f>
        <v>0</v>
      </c>
      <c r="AL30" s="122">
        <f t="shared" si="308"/>
        <v>0</v>
      </c>
      <c r="AM30" s="120">
        <f t="shared" si="26"/>
        <v>0</v>
      </c>
      <c r="AN30" s="120">
        <f t="shared" si="27"/>
        <v>0</v>
      </c>
      <c r="AO30" s="121">
        <f t="shared" ref="AO30:AP30" si="309">AK30</f>
        <v>0</v>
      </c>
      <c r="AP30" s="122">
        <f t="shared" si="309"/>
        <v>0</v>
      </c>
      <c r="AQ30" s="120">
        <f t="shared" si="29"/>
        <v>0</v>
      </c>
      <c r="AR30" s="120">
        <f t="shared" si="30"/>
        <v>0</v>
      </c>
      <c r="AS30" s="121">
        <f t="shared" ref="AS30:AT30" si="310">AO30</f>
        <v>0</v>
      </c>
      <c r="AT30" s="122">
        <f t="shared" si="310"/>
        <v>0</v>
      </c>
      <c r="AU30" s="120">
        <f t="shared" si="32"/>
        <v>0</v>
      </c>
      <c r="AV30" s="120">
        <f t="shared" si="33"/>
        <v>0</v>
      </c>
      <c r="AW30" s="124">
        <v>0</v>
      </c>
      <c r="AX30" s="125">
        <f t="shared" si="34"/>
        <v>0</v>
      </c>
      <c r="AY30" s="15">
        <f t="shared" si="35"/>
        <v>0</v>
      </c>
    </row>
    <row r="31" spans="2:71" ht="15.75" customHeight="1">
      <c r="B31" s="119"/>
      <c r="C31" s="31"/>
      <c r="D31" s="120">
        <f t="shared" si="0"/>
        <v>0</v>
      </c>
      <c r="E31" s="121">
        <f t="shared" ref="E31:F31" si="311">B31</f>
        <v>0</v>
      </c>
      <c r="F31" s="122">
        <f t="shared" si="311"/>
        <v>0</v>
      </c>
      <c r="G31" s="120">
        <f t="shared" si="2"/>
        <v>0</v>
      </c>
      <c r="H31" s="120">
        <f t="shared" si="3"/>
        <v>0</v>
      </c>
      <c r="I31" s="121">
        <f t="shared" ref="I31:J31" si="312">E31</f>
        <v>0</v>
      </c>
      <c r="J31" s="122">
        <f t="shared" si="312"/>
        <v>0</v>
      </c>
      <c r="K31" s="120">
        <f t="shared" si="5"/>
        <v>0</v>
      </c>
      <c r="L31" s="120">
        <f t="shared" si="6"/>
        <v>0</v>
      </c>
      <c r="M31" s="123">
        <f t="shared" ref="M31:N31" si="313">I31</f>
        <v>0</v>
      </c>
      <c r="N31" s="31">
        <f t="shared" si="313"/>
        <v>0</v>
      </c>
      <c r="O31" s="120">
        <f t="shared" si="8"/>
        <v>0</v>
      </c>
      <c r="P31" s="120">
        <f t="shared" si="9"/>
        <v>0</v>
      </c>
      <c r="Q31" s="121">
        <f t="shared" ref="Q31:R31" si="314">M31</f>
        <v>0</v>
      </c>
      <c r="R31" s="122">
        <f t="shared" si="314"/>
        <v>0</v>
      </c>
      <c r="S31" s="120">
        <f t="shared" si="11"/>
        <v>0</v>
      </c>
      <c r="T31" s="120">
        <f t="shared" si="12"/>
        <v>0</v>
      </c>
      <c r="U31" s="121">
        <f t="shared" ref="U31:V31" si="315">Q31</f>
        <v>0</v>
      </c>
      <c r="V31" s="122">
        <f t="shared" si="315"/>
        <v>0</v>
      </c>
      <c r="W31" s="120">
        <f t="shared" si="14"/>
        <v>0</v>
      </c>
      <c r="X31" s="120">
        <f t="shared" si="15"/>
        <v>0</v>
      </c>
      <c r="Y31" s="121">
        <f t="shared" ref="Y31:Z31" si="316">U31</f>
        <v>0</v>
      </c>
      <c r="Z31" s="122">
        <f t="shared" si="316"/>
        <v>0</v>
      </c>
      <c r="AA31" s="120">
        <f t="shared" si="17"/>
        <v>0</v>
      </c>
      <c r="AB31" s="120">
        <f t="shared" si="18"/>
        <v>0</v>
      </c>
      <c r="AC31" s="121">
        <f t="shared" ref="AC31:AD31" si="317">Y31</f>
        <v>0</v>
      </c>
      <c r="AD31" s="122">
        <f t="shared" si="317"/>
        <v>0</v>
      </c>
      <c r="AE31" s="120">
        <f t="shared" si="20"/>
        <v>0</v>
      </c>
      <c r="AF31" s="120">
        <f t="shared" si="21"/>
        <v>0</v>
      </c>
      <c r="AG31" s="121">
        <f t="shared" ref="AG31:AH31" si="318">AC31</f>
        <v>0</v>
      </c>
      <c r="AH31" s="122">
        <f t="shared" si="318"/>
        <v>0</v>
      </c>
      <c r="AI31" s="120">
        <f t="shared" si="23"/>
        <v>0</v>
      </c>
      <c r="AJ31" s="120">
        <f t="shared" si="24"/>
        <v>0</v>
      </c>
      <c r="AK31" s="121">
        <f t="shared" ref="AK31:AL31" si="319">AG31</f>
        <v>0</v>
      </c>
      <c r="AL31" s="122">
        <f t="shared" si="319"/>
        <v>0</v>
      </c>
      <c r="AM31" s="120">
        <f t="shared" si="26"/>
        <v>0</v>
      </c>
      <c r="AN31" s="120">
        <f t="shared" si="27"/>
        <v>0</v>
      </c>
      <c r="AO31" s="121">
        <f t="shared" ref="AO31:AP31" si="320">AK31</f>
        <v>0</v>
      </c>
      <c r="AP31" s="122">
        <f t="shared" si="320"/>
        <v>0</v>
      </c>
      <c r="AQ31" s="120">
        <f t="shared" si="29"/>
        <v>0</v>
      </c>
      <c r="AR31" s="120">
        <f t="shared" si="30"/>
        <v>0</v>
      </c>
      <c r="AS31" s="121">
        <f t="shared" ref="AS31:AT31" si="321">AO31</f>
        <v>0</v>
      </c>
      <c r="AT31" s="122">
        <f t="shared" si="321"/>
        <v>0</v>
      </c>
      <c r="AU31" s="120">
        <f t="shared" si="32"/>
        <v>0</v>
      </c>
      <c r="AV31" s="120">
        <f t="shared" si="33"/>
        <v>0</v>
      </c>
      <c r="AW31" s="124">
        <v>0</v>
      </c>
      <c r="AX31" s="125">
        <f t="shared" si="34"/>
        <v>0</v>
      </c>
      <c r="AY31" s="15">
        <f t="shared" si="35"/>
        <v>0</v>
      </c>
    </row>
    <row r="32" spans="2:71" ht="15.75" customHeight="1">
      <c r="B32" s="119"/>
      <c r="C32" s="31"/>
      <c r="D32" s="120">
        <f t="shared" si="0"/>
        <v>0</v>
      </c>
      <c r="E32" s="121">
        <f t="shared" ref="E32:F32" si="322">B32</f>
        <v>0</v>
      </c>
      <c r="F32" s="122">
        <f t="shared" si="322"/>
        <v>0</v>
      </c>
      <c r="G32" s="120">
        <f t="shared" si="2"/>
        <v>0</v>
      </c>
      <c r="H32" s="120">
        <f t="shared" si="3"/>
        <v>0</v>
      </c>
      <c r="I32" s="121">
        <f t="shared" ref="I32:J32" si="323">E32</f>
        <v>0</v>
      </c>
      <c r="J32" s="122">
        <f t="shared" si="323"/>
        <v>0</v>
      </c>
      <c r="K32" s="120">
        <f t="shared" si="5"/>
        <v>0</v>
      </c>
      <c r="L32" s="120">
        <f t="shared" si="6"/>
        <v>0</v>
      </c>
      <c r="M32" s="123">
        <f t="shared" ref="M32:N32" si="324">I32</f>
        <v>0</v>
      </c>
      <c r="N32" s="31">
        <f t="shared" si="324"/>
        <v>0</v>
      </c>
      <c r="O32" s="120">
        <f t="shared" si="8"/>
        <v>0</v>
      </c>
      <c r="P32" s="120">
        <f t="shared" si="9"/>
        <v>0</v>
      </c>
      <c r="Q32" s="121">
        <f t="shared" ref="Q32:R32" si="325">M32</f>
        <v>0</v>
      </c>
      <c r="R32" s="122">
        <f t="shared" si="325"/>
        <v>0</v>
      </c>
      <c r="S32" s="120">
        <f t="shared" si="11"/>
        <v>0</v>
      </c>
      <c r="T32" s="120">
        <f t="shared" si="12"/>
        <v>0</v>
      </c>
      <c r="U32" s="121">
        <f t="shared" ref="U32:V32" si="326">Q32</f>
        <v>0</v>
      </c>
      <c r="V32" s="122">
        <f t="shared" si="326"/>
        <v>0</v>
      </c>
      <c r="W32" s="120">
        <f t="shared" si="14"/>
        <v>0</v>
      </c>
      <c r="X32" s="120">
        <f t="shared" si="15"/>
        <v>0</v>
      </c>
      <c r="Y32" s="121">
        <f t="shared" ref="Y32:Z32" si="327">U32</f>
        <v>0</v>
      </c>
      <c r="Z32" s="122">
        <f t="shared" si="327"/>
        <v>0</v>
      </c>
      <c r="AA32" s="120">
        <f t="shared" si="17"/>
        <v>0</v>
      </c>
      <c r="AB32" s="120">
        <f t="shared" si="18"/>
        <v>0</v>
      </c>
      <c r="AC32" s="121">
        <f t="shared" ref="AC32:AD32" si="328">Y32</f>
        <v>0</v>
      </c>
      <c r="AD32" s="122">
        <f t="shared" si="328"/>
        <v>0</v>
      </c>
      <c r="AE32" s="120">
        <f t="shared" si="20"/>
        <v>0</v>
      </c>
      <c r="AF32" s="120">
        <f t="shared" si="21"/>
        <v>0</v>
      </c>
      <c r="AG32" s="121">
        <f t="shared" ref="AG32:AH32" si="329">AC32</f>
        <v>0</v>
      </c>
      <c r="AH32" s="122">
        <f t="shared" si="329"/>
        <v>0</v>
      </c>
      <c r="AI32" s="120">
        <f t="shared" si="23"/>
        <v>0</v>
      </c>
      <c r="AJ32" s="120">
        <f t="shared" si="24"/>
        <v>0</v>
      </c>
      <c r="AK32" s="121">
        <f t="shared" ref="AK32:AL32" si="330">AG32</f>
        <v>0</v>
      </c>
      <c r="AL32" s="122">
        <f t="shared" si="330"/>
        <v>0</v>
      </c>
      <c r="AM32" s="120">
        <f t="shared" si="26"/>
        <v>0</v>
      </c>
      <c r="AN32" s="120">
        <f t="shared" si="27"/>
        <v>0</v>
      </c>
      <c r="AO32" s="121">
        <f t="shared" ref="AO32:AP32" si="331">AK32</f>
        <v>0</v>
      </c>
      <c r="AP32" s="122">
        <f t="shared" si="331"/>
        <v>0</v>
      </c>
      <c r="AQ32" s="120">
        <f t="shared" si="29"/>
        <v>0</v>
      </c>
      <c r="AR32" s="120">
        <f t="shared" si="30"/>
        <v>0</v>
      </c>
      <c r="AS32" s="121">
        <f t="shared" ref="AS32:AT32" si="332">AO32</f>
        <v>0</v>
      </c>
      <c r="AT32" s="122">
        <f t="shared" si="332"/>
        <v>0</v>
      </c>
      <c r="AU32" s="120">
        <f t="shared" si="32"/>
        <v>0</v>
      </c>
      <c r="AV32" s="120">
        <f t="shared" si="33"/>
        <v>0</v>
      </c>
      <c r="AW32" s="124">
        <v>0</v>
      </c>
      <c r="AX32" s="125">
        <f t="shared" si="34"/>
        <v>0</v>
      </c>
      <c r="AY32" s="15">
        <f t="shared" si="35"/>
        <v>0</v>
      </c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</row>
    <row r="33" spans="1:71" ht="15.75" customHeight="1">
      <c r="B33" s="119"/>
      <c r="C33" s="31"/>
      <c r="D33" s="120">
        <f t="shared" si="0"/>
        <v>0</v>
      </c>
      <c r="E33" s="121">
        <f t="shared" ref="E33:F33" si="333">B33</f>
        <v>0</v>
      </c>
      <c r="F33" s="122">
        <f t="shared" si="333"/>
        <v>0</v>
      </c>
      <c r="G33" s="120">
        <f t="shared" si="2"/>
        <v>0</v>
      </c>
      <c r="H33" s="120">
        <f t="shared" si="3"/>
        <v>0</v>
      </c>
      <c r="I33" s="121">
        <f t="shared" ref="I33:J33" si="334">E33</f>
        <v>0</v>
      </c>
      <c r="J33" s="122">
        <f t="shared" si="334"/>
        <v>0</v>
      </c>
      <c r="K33" s="120">
        <f t="shared" si="5"/>
        <v>0</v>
      </c>
      <c r="L33" s="120">
        <f t="shared" si="6"/>
        <v>0</v>
      </c>
      <c r="M33" s="123">
        <f t="shared" ref="M33:N33" si="335">I33</f>
        <v>0</v>
      </c>
      <c r="N33" s="31">
        <f t="shared" si="335"/>
        <v>0</v>
      </c>
      <c r="O33" s="120">
        <f t="shared" si="8"/>
        <v>0</v>
      </c>
      <c r="P33" s="120">
        <f t="shared" si="9"/>
        <v>0</v>
      </c>
      <c r="Q33" s="121">
        <f t="shared" ref="Q33:R33" si="336">M33</f>
        <v>0</v>
      </c>
      <c r="R33" s="122">
        <f t="shared" si="336"/>
        <v>0</v>
      </c>
      <c r="S33" s="120">
        <f t="shared" si="11"/>
        <v>0</v>
      </c>
      <c r="T33" s="120">
        <f t="shared" si="12"/>
        <v>0</v>
      </c>
      <c r="U33" s="121">
        <f t="shared" ref="U33:V33" si="337">Q33</f>
        <v>0</v>
      </c>
      <c r="V33" s="122">
        <f t="shared" si="337"/>
        <v>0</v>
      </c>
      <c r="W33" s="120">
        <f t="shared" si="14"/>
        <v>0</v>
      </c>
      <c r="X33" s="120">
        <f t="shared" si="15"/>
        <v>0</v>
      </c>
      <c r="Y33" s="121">
        <f t="shared" ref="Y33:Z33" si="338">U33</f>
        <v>0</v>
      </c>
      <c r="Z33" s="122">
        <f t="shared" si="338"/>
        <v>0</v>
      </c>
      <c r="AA33" s="120">
        <f t="shared" si="17"/>
        <v>0</v>
      </c>
      <c r="AB33" s="120">
        <f t="shared" si="18"/>
        <v>0</v>
      </c>
      <c r="AC33" s="121">
        <f t="shared" ref="AC33:AD33" si="339">Y33</f>
        <v>0</v>
      </c>
      <c r="AD33" s="122">
        <f t="shared" si="339"/>
        <v>0</v>
      </c>
      <c r="AE33" s="120">
        <f t="shared" si="20"/>
        <v>0</v>
      </c>
      <c r="AF33" s="120">
        <f t="shared" si="21"/>
        <v>0</v>
      </c>
      <c r="AG33" s="121">
        <f t="shared" ref="AG33:AH33" si="340">AC33</f>
        <v>0</v>
      </c>
      <c r="AH33" s="122">
        <f t="shared" si="340"/>
        <v>0</v>
      </c>
      <c r="AI33" s="120">
        <f t="shared" si="23"/>
        <v>0</v>
      </c>
      <c r="AJ33" s="120">
        <f t="shared" si="24"/>
        <v>0</v>
      </c>
      <c r="AK33" s="121">
        <f t="shared" ref="AK33:AL33" si="341">AG33</f>
        <v>0</v>
      </c>
      <c r="AL33" s="122">
        <f t="shared" si="341"/>
        <v>0</v>
      </c>
      <c r="AM33" s="120">
        <f t="shared" si="26"/>
        <v>0</v>
      </c>
      <c r="AN33" s="120">
        <f t="shared" si="27"/>
        <v>0</v>
      </c>
      <c r="AO33" s="121">
        <f t="shared" ref="AO33:AP33" si="342">AK33</f>
        <v>0</v>
      </c>
      <c r="AP33" s="122">
        <f t="shared" si="342"/>
        <v>0</v>
      </c>
      <c r="AQ33" s="120">
        <f t="shared" si="29"/>
        <v>0</v>
      </c>
      <c r="AR33" s="120">
        <f t="shared" si="30"/>
        <v>0</v>
      </c>
      <c r="AS33" s="121">
        <f t="shared" ref="AS33:AT33" si="343">AO33</f>
        <v>0</v>
      </c>
      <c r="AT33" s="122">
        <f t="shared" si="343"/>
        <v>0</v>
      </c>
      <c r="AU33" s="120">
        <f t="shared" si="32"/>
        <v>0</v>
      </c>
      <c r="AV33" s="120">
        <f t="shared" si="33"/>
        <v>0</v>
      </c>
      <c r="AW33" s="124">
        <v>0</v>
      </c>
      <c r="AX33" s="125">
        <f t="shared" si="34"/>
        <v>0</v>
      </c>
      <c r="AY33" s="15">
        <f t="shared" si="35"/>
        <v>0</v>
      </c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</row>
    <row r="34" spans="1:71" ht="15.75" customHeight="1">
      <c r="B34" s="119"/>
      <c r="C34" s="31"/>
      <c r="D34" s="120">
        <f t="shared" si="0"/>
        <v>0</v>
      </c>
      <c r="E34" s="121">
        <f t="shared" ref="E34:F34" si="344">B34</f>
        <v>0</v>
      </c>
      <c r="F34" s="122">
        <f t="shared" si="344"/>
        <v>0</v>
      </c>
      <c r="G34" s="120">
        <f t="shared" si="2"/>
        <v>0</v>
      </c>
      <c r="H34" s="120">
        <f t="shared" si="3"/>
        <v>0</v>
      </c>
      <c r="I34" s="121">
        <f t="shared" ref="I34:J34" si="345">E34</f>
        <v>0</v>
      </c>
      <c r="J34" s="122">
        <f t="shared" si="345"/>
        <v>0</v>
      </c>
      <c r="K34" s="120">
        <f t="shared" si="5"/>
        <v>0</v>
      </c>
      <c r="L34" s="120">
        <f t="shared" si="6"/>
        <v>0</v>
      </c>
      <c r="M34" s="123">
        <f t="shared" ref="M34:N34" si="346">I34</f>
        <v>0</v>
      </c>
      <c r="N34" s="31">
        <f t="shared" si="346"/>
        <v>0</v>
      </c>
      <c r="O34" s="120">
        <f t="shared" si="8"/>
        <v>0</v>
      </c>
      <c r="P34" s="120">
        <f t="shared" si="9"/>
        <v>0</v>
      </c>
      <c r="Q34" s="121">
        <f t="shared" ref="Q34:R34" si="347">M34</f>
        <v>0</v>
      </c>
      <c r="R34" s="122">
        <f t="shared" si="347"/>
        <v>0</v>
      </c>
      <c r="S34" s="120">
        <f t="shared" si="11"/>
        <v>0</v>
      </c>
      <c r="T34" s="120">
        <f t="shared" si="12"/>
        <v>0</v>
      </c>
      <c r="U34" s="121">
        <f t="shared" ref="U34:V34" si="348">Q34</f>
        <v>0</v>
      </c>
      <c r="V34" s="122">
        <f t="shared" si="348"/>
        <v>0</v>
      </c>
      <c r="W34" s="120">
        <f t="shared" si="14"/>
        <v>0</v>
      </c>
      <c r="X34" s="120">
        <f t="shared" si="15"/>
        <v>0</v>
      </c>
      <c r="Y34" s="121">
        <f t="shared" ref="Y34:Z34" si="349">U34</f>
        <v>0</v>
      </c>
      <c r="Z34" s="122">
        <f t="shared" si="349"/>
        <v>0</v>
      </c>
      <c r="AA34" s="120">
        <f t="shared" si="17"/>
        <v>0</v>
      </c>
      <c r="AB34" s="120">
        <f t="shared" si="18"/>
        <v>0</v>
      </c>
      <c r="AC34" s="121">
        <f t="shared" ref="AC34:AD34" si="350">Y34</f>
        <v>0</v>
      </c>
      <c r="AD34" s="122">
        <f t="shared" si="350"/>
        <v>0</v>
      </c>
      <c r="AE34" s="120">
        <f t="shared" si="20"/>
        <v>0</v>
      </c>
      <c r="AF34" s="120">
        <f t="shared" si="21"/>
        <v>0</v>
      </c>
      <c r="AG34" s="121">
        <f t="shared" ref="AG34:AH34" si="351">AC34</f>
        <v>0</v>
      </c>
      <c r="AH34" s="122">
        <f t="shared" si="351"/>
        <v>0</v>
      </c>
      <c r="AI34" s="120">
        <f t="shared" si="23"/>
        <v>0</v>
      </c>
      <c r="AJ34" s="120">
        <f t="shared" si="24"/>
        <v>0</v>
      </c>
      <c r="AK34" s="121">
        <f t="shared" ref="AK34:AL34" si="352">AG34</f>
        <v>0</v>
      </c>
      <c r="AL34" s="122">
        <f t="shared" si="352"/>
        <v>0</v>
      </c>
      <c r="AM34" s="120">
        <f t="shared" si="26"/>
        <v>0</v>
      </c>
      <c r="AN34" s="120">
        <f t="shared" si="27"/>
        <v>0</v>
      </c>
      <c r="AO34" s="121">
        <f t="shared" ref="AO34:AP34" si="353">AK34</f>
        <v>0</v>
      </c>
      <c r="AP34" s="122">
        <f t="shared" si="353"/>
        <v>0</v>
      </c>
      <c r="AQ34" s="120">
        <f t="shared" si="29"/>
        <v>0</v>
      </c>
      <c r="AR34" s="120">
        <f t="shared" si="30"/>
        <v>0</v>
      </c>
      <c r="AS34" s="121">
        <f t="shared" ref="AS34:AT34" si="354">AO34</f>
        <v>0</v>
      </c>
      <c r="AT34" s="122">
        <f t="shared" si="354"/>
        <v>0</v>
      </c>
      <c r="AU34" s="120">
        <f t="shared" si="32"/>
        <v>0</v>
      </c>
      <c r="AV34" s="120">
        <f t="shared" si="33"/>
        <v>0</v>
      </c>
      <c r="AW34" s="124">
        <v>0</v>
      </c>
      <c r="AX34" s="125">
        <f t="shared" si="34"/>
        <v>0</v>
      </c>
      <c r="AY34" s="15">
        <f t="shared" si="35"/>
        <v>0</v>
      </c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</row>
    <row r="35" spans="1:71" ht="15.75" customHeight="1">
      <c r="B35" s="127" t="s">
        <v>26</v>
      </c>
      <c r="C35" s="128">
        <f t="shared" ref="C35:D35" si="355">SUM(C5:C34)</f>
        <v>25000</v>
      </c>
      <c r="D35" s="120">
        <f t="shared" si="355"/>
        <v>1</v>
      </c>
      <c r="E35" s="729"/>
      <c r="F35" s="128">
        <f>SUM(F5:F34)</f>
        <v>25000</v>
      </c>
      <c r="G35" s="120">
        <f t="shared" si="2"/>
        <v>0</v>
      </c>
      <c r="H35" s="120">
        <f>SUM(H5:H34)</f>
        <v>1</v>
      </c>
      <c r="I35" s="729"/>
      <c r="J35" s="128">
        <f>SUM(J5:J34)</f>
        <v>25000</v>
      </c>
      <c r="K35" s="120">
        <f t="shared" si="5"/>
        <v>0</v>
      </c>
      <c r="L35" s="120">
        <f>SUM(L5:L34)</f>
        <v>1</v>
      </c>
      <c r="M35" s="729"/>
      <c r="N35" s="128">
        <f>SUM(N5:N34)</f>
        <v>25000</v>
      </c>
      <c r="O35" s="120">
        <f t="shared" si="8"/>
        <v>0</v>
      </c>
      <c r="P35" s="120">
        <f>SUM(P5:P34)</f>
        <v>1</v>
      </c>
      <c r="Q35" s="729"/>
      <c r="R35" s="128">
        <f>SUM(R5:R34)</f>
        <v>25000</v>
      </c>
      <c r="S35" s="120">
        <f t="shared" si="11"/>
        <v>0</v>
      </c>
      <c r="T35" s="120">
        <f>SUM(T5:T34)</f>
        <v>1</v>
      </c>
      <c r="U35" s="729"/>
      <c r="V35" s="128">
        <f>SUM(V5:V34)</f>
        <v>25000</v>
      </c>
      <c r="W35" s="120">
        <f t="shared" si="14"/>
        <v>0</v>
      </c>
      <c r="X35" s="120">
        <f>SUM(X5:X34)</f>
        <v>1</v>
      </c>
      <c r="Y35" s="729"/>
      <c r="Z35" s="128">
        <f>SUM(Z5:Z34)</f>
        <v>25000</v>
      </c>
      <c r="AA35" s="120">
        <f t="shared" si="17"/>
        <v>0</v>
      </c>
      <c r="AB35" s="120">
        <f>SUM(AB5:AB34)</f>
        <v>1</v>
      </c>
      <c r="AC35" s="729"/>
      <c r="AD35" s="128">
        <f>SUM(AD5:AD34)</f>
        <v>25000</v>
      </c>
      <c r="AE35" s="120">
        <f t="shared" si="20"/>
        <v>0</v>
      </c>
      <c r="AF35" s="120">
        <f>SUM(AF5:AF34)</f>
        <v>1</v>
      </c>
      <c r="AG35" s="729"/>
      <c r="AH35" s="128">
        <f>SUM(AH5:AH34)</f>
        <v>25000</v>
      </c>
      <c r="AI35" s="120">
        <f t="shared" si="23"/>
        <v>0</v>
      </c>
      <c r="AJ35" s="120">
        <f>SUM(AJ5:AJ34)</f>
        <v>1</v>
      </c>
      <c r="AK35" s="729"/>
      <c r="AL35" s="128">
        <f>SUM(AL5:AL34)</f>
        <v>25000</v>
      </c>
      <c r="AM35" s="120">
        <f t="shared" si="26"/>
        <v>0</v>
      </c>
      <c r="AN35" s="120">
        <f>SUM(AN5:AN34)</f>
        <v>1</v>
      </c>
      <c r="AO35" s="729">
        <f>(AN37-AH37)/AH37</f>
        <v>-1</v>
      </c>
      <c r="AP35" s="128">
        <f>SUM(AP5:AP34)</f>
        <v>25000</v>
      </c>
      <c r="AQ35" s="120">
        <f t="shared" si="29"/>
        <v>0</v>
      </c>
      <c r="AR35" s="120">
        <f>SUM(AR5:AR34)</f>
        <v>1</v>
      </c>
      <c r="AS35" s="729"/>
      <c r="AT35" s="128">
        <f>SUM(AT5:AT34)</f>
        <v>25000</v>
      </c>
      <c r="AU35" s="120">
        <f t="shared" si="32"/>
        <v>0</v>
      </c>
      <c r="AV35" s="120">
        <f>SUM(AV5:AV34)</f>
        <v>1</v>
      </c>
      <c r="AW35" s="125">
        <f>IF(O71=0,0,(AY35-O71)/O71)</f>
        <v>0</v>
      </c>
      <c r="AX35" s="125">
        <f t="shared" si="34"/>
        <v>0</v>
      </c>
      <c r="AY35" s="15">
        <f>SUM(AY5:AY34)</f>
        <v>25000</v>
      </c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</row>
    <row r="36" spans="1:71" ht="15.75" customHeight="1">
      <c r="A36" s="40"/>
      <c r="B36" s="129" t="s">
        <v>84</v>
      </c>
      <c r="C36" s="130"/>
      <c r="D36" s="732"/>
      <c r="E36" s="730"/>
      <c r="F36" s="130"/>
      <c r="G36" s="131"/>
      <c r="H36" s="131"/>
      <c r="I36" s="730"/>
      <c r="J36" s="130"/>
      <c r="K36" s="131"/>
      <c r="L36" s="131"/>
      <c r="M36" s="730"/>
      <c r="N36" s="130"/>
      <c r="O36" s="131"/>
      <c r="P36" s="131"/>
      <c r="Q36" s="730"/>
      <c r="R36" s="130"/>
      <c r="S36" s="131"/>
      <c r="T36" s="131"/>
      <c r="U36" s="730"/>
      <c r="V36" s="130"/>
      <c r="W36" s="131"/>
      <c r="X36" s="131"/>
      <c r="Y36" s="730"/>
      <c r="Z36" s="130"/>
      <c r="AA36" s="131"/>
      <c r="AB36" s="131"/>
      <c r="AC36" s="730"/>
      <c r="AD36" s="130"/>
      <c r="AE36" s="131"/>
      <c r="AF36" s="131"/>
      <c r="AG36" s="730"/>
      <c r="AH36" s="130"/>
      <c r="AI36" s="131"/>
      <c r="AJ36" s="131"/>
      <c r="AK36" s="730"/>
      <c r="AL36" s="130"/>
      <c r="AM36" s="131"/>
      <c r="AN36" s="131"/>
      <c r="AO36" s="730"/>
      <c r="AP36" s="130"/>
      <c r="AQ36" s="131"/>
      <c r="AR36" s="131"/>
      <c r="AS36" s="730"/>
      <c r="AT36" s="130"/>
      <c r="AU36" s="131"/>
      <c r="AV36" s="131"/>
      <c r="AW36" s="120"/>
      <c r="AX36" s="125">
        <f t="shared" si="34"/>
        <v>0</v>
      </c>
      <c r="AY36" s="15">
        <f>C36+F36+J36+N36+R36+V36+Z36+AD36+AH36+AL36+AP36+AT36</f>
        <v>0</v>
      </c>
      <c r="AZ36" s="132"/>
      <c r="BA36" s="133"/>
      <c r="BB36" s="133"/>
      <c r="BC36" s="134"/>
      <c r="BD36" s="134"/>
      <c r="BE36" s="134"/>
      <c r="BF36" s="132"/>
      <c r="BG36" s="133"/>
      <c r="BH36" s="133"/>
      <c r="BI36" s="134"/>
      <c r="BJ36" s="134"/>
      <c r="BK36" s="134"/>
      <c r="BL36" s="132"/>
      <c r="BM36" s="133"/>
      <c r="BN36" s="133"/>
      <c r="BO36" s="134"/>
      <c r="BP36" s="134"/>
      <c r="BQ36" s="134"/>
      <c r="BR36" s="132"/>
      <c r="BS36" s="133"/>
    </row>
    <row r="37" spans="1:71" ht="15.75" customHeight="1">
      <c r="B37" s="127" t="s">
        <v>85</v>
      </c>
      <c r="C37" s="128">
        <f>C35-C36</f>
        <v>25000</v>
      </c>
      <c r="D37" s="731"/>
      <c r="E37" s="731"/>
      <c r="F37" s="128">
        <f>F35-F36</f>
        <v>25000</v>
      </c>
      <c r="G37" s="120">
        <f>IF(C37=0,0,(F37-C37)/C37)</f>
        <v>0</v>
      </c>
      <c r="H37" s="135"/>
      <c r="I37" s="731"/>
      <c r="J37" s="128">
        <f>J35-J36</f>
        <v>25000</v>
      </c>
      <c r="K37" s="120">
        <f>IF(F37=0,0,(J37-F37)/F37)</f>
        <v>0</v>
      </c>
      <c r="L37" s="135"/>
      <c r="M37" s="731"/>
      <c r="N37" s="128">
        <f>N35-N36</f>
        <v>25000</v>
      </c>
      <c r="O37" s="120">
        <f>IF(J37=0,0,(N37-J37)/J37)</f>
        <v>0</v>
      </c>
      <c r="P37" s="135"/>
      <c r="Q37" s="731"/>
      <c r="R37" s="128">
        <f>R35-R36</f>
        <v>25000</v>
      </c>
      <c r="S37" s="120">
        <f>IF(N37=0,0,(R37-N37)/N37)</f>
        <v>0</v>
      </c>
      <c r="T37" s="135"/>
      <c r="U37" s="731"/>
      <c r="V37" s="128">
        <f>V35-V36</f>
        <v>25000</v>
      </c>
      <c r="W37" s="120">
        <f>IF(R37=0,0,(V37-R37)/R37)</f>
        <v>0</v>
      </c>
      <c r="X37" s="135"/>
      <c r="Y37" s="731"/>
      <c r="Z37" s="128">
        <f>Z35-Z36</f>
        <v>25000</v>
      </c>
      <c r="AA37" s="120">
        <f>IF(V37=0,0,(Z37-V37)/V37)</f>
        <v>0</v>
      </c>
      <c r="AB37" s="135"/>
      <c r="AC37" s="731"/>
      <c r="AD37" s="128">
        <f>AD35-AD36</f>
        <v>25000</v>
      </c>
      <c r="AE37" s="120">
        <f>IF(Z37=0,0,(AD37-Z37)/Z37)</f>
        <v>0</v>
      </c>
      <c r="AF37" s="135"/>
      <c r="AG37" s="731"/>
      <c r="AH37" s="128">
        <f>AH35-AH36</f>
        <v>25000</v>
      </c>
      <c r="AI37" s="120">
        <f>IF(AD37=0,0,(AH37-AD37)/AD37)</f>
        <v>0</v>
      </c>
      <c r="AJ37" s="135"/>
      <c r="AK37" s="731"/>
      <c r="AL37" s="128">
        <f>AL35-AL36</f>
        <v>25000</v>
      </c>
      <c r="AM37" s="120">
        <f>IF(AH37=0,0,(AL37-AH37)/AH37)</f>
        <v>0</v>
      </c>
      <c r="AN37" s="135"/>
      <c r="AO37" s="731"/>
      <c r="AP37" s="128">
        <f>AP35-AP36</f>
        <v>25000</v>
      </c>
      <c r="AQ37" s="120">
        <f>IF(AL37=0,0,(AP37-AL37)/AL37)</f>
        <v>0</v>
      </c>
      <c r="AR37" s="135"/>
      <c r="AS37" s="731"/>
      <c r="AT37" s="128">
        <f>AT35-AT36</f>
        <v>25000</v>
      </c>
      <c r="AU37" s="120">
        <f>IF(AP37=0,0,(AT37-AP37)/AP37)</f>
        <v>0</v>
      </c>
      <c r="AV37" s="135"/>
      <c r="AW37" s="125">
        <f>IF(O73=0,0,(AY37-O73)/O73)</f>
        <v>0</v>
      </c>
      <c r="AX37" s="125">
        <f t="shared" si="34"/>
        <v>0</v>
      </c>
      <c r="AY37" s="15">
        <f>AY35-AY36</f>
        <v>25000</v>
      </c>
      <c r="AZ37" s="108"/>
      <c r="BA37" s="56"/>
      <c r="BB37" s="56"/>
      <c r="BC37" s="136"/>
      <c r="BD37" s="136"/>
      <c r="BE37" s="136"/>
      <c r="BF37" s="108"/>
      <c r="BG37" s="56"/>
      <c r="BH37" s="56"/>
      <c r="BI37" s="136"/>
      <c r="BJ37" s="136"/>
      <c r="BK37" s="136"/>
      <c r="BL37" s="108"/>
      <c r="BM37" s="56"/>
      <c r="BN37" s="56"/>
      <c r="BO37" s="136"/>
      <c r="BP37" s="136"/>
      <c r="BQ37" s="136"/>
      <c r="BR37" s="108"/>
      <c r="BS37" s="56"/>
    </row>
    <row r="38" spans="1:71" ht="15.75" customHeight="1">
      <c r="A38" s="2"/>
      <c r="B38" s="27"/>
      <c r="C38" s="108"/>
      <c r="D38" s="27"/>
      <c r="E38" s="28"/>
      <c r="F38" s="108"/>
      <c r="G38" s="56"/>
      <c r="H38" s="136"/>
      <c r="I38" s="28"/>
      <c r="J38" s="108"/>
      <c r="K38" s="56"/>
      <c r="L38" s="136"/>
      <c r="M38" s="28"/>
      <c r="N38" s="108"/>
      <c r="O38" s="56"/>
      <c r="P38" s="136"/>
      <c r="Q38" s="28"/>
      <c r="R38" s="108"/>
      <c r="S38" s="56"/>
      <c r="T38" s="136"/>
      <c r="U38" s="28"/>
      <c r="V38" s="108"/>
      <c r="W38" s="56"/>
      <c r="X38" s="136"/>
      <c r="Y38" s="28"/>
      <c r="Z38" s="108"/>
      <c r="AA38" s="56"/>
      <c r="AB38" s="136"/>
      <c r="AC38" s="28"/>
      <c r="AD38" s="108"/>
      <c r="AE38" s="56"/>
      <c r="AF38" s="136"/>
      <c r="AG38" s="28"/>
      <c r="AH38" s="108"/>
      <c r="AI38" s="56"/>
      <c r="AJ38" s="136"/>
      <c r="AK38" s="28"/>
      <c r="AL38" s="108"/>
      <c r="AM38" s="56"/>
      <c r="AN38" s="136"/>
      <c r="AO38" s="28"/>
      <c r="AP38" s="108"/>
      <c r="AQ38" s="56"/>
      <c r="AR38" s="136"/>
      <c r="AS38" s="28"/>
      <c r="AT38" s="108"/>
      <c r="AU38" s="56"/>
      <c r="AV38" s="136"/>
      <c r="AW38" s="136"/>
      <c r="AX38" s="134"/>
      <c r="AY38" s="15"/>
      <c r="AZ38" s="108"/>
      <c r="BA38" s="56"/>
      <c r="BB38" s="56"/>
      <c r="BC38" s="136"/>
      <c r="BD38" s="136"/>
      <c r="BE38" s="136"/>
      <c r="BF38" s="108"/>
      <c r="BG38" s="56"/>
      <c r="BH38" s="56"/>
      <c r="BI38" s="136"/>
      <c r="BJ38" s="136"/>
      <c r="BK38" s="136"/>
      <c r="BL38" s="108"/>
      <c r="BM38" s="56"/>
      <c r="BN38" s="56"/>
      <c r="BO38" s="136"/>
      <c r="BP38" s="136"/>
      <c r="BQ38" s="136"/>
      <c r="BR38" s="108"/>
      <c r="BS38" s="56"/>
    </row>
    <row r="39" spans="1:71" ht="15.75" customHeight="1">
      <c r="A39" s="40"/>
      <c r="B39" s="41"/>
      <c r="C39" s="132"/>
      <c r="D39" s="133"/>
      <c r="E39" s="46"/>
      <c r="F39" s="132"/>
      <c r="G39" s="133"/>
      <c r="H39" s="133"/>
      <c r="I39" s="132"/>
      <c r="J39" s="132"/>
      <c r="K39" s="133"/>
      <c r="L39" s="133"/>
      <c r="M39" s="132"/>
      <c r="N39" s="132"/>
      <c r="O39" s="133"/>
      <c r="P39" s="133"/>
      <c r="Q39" s="132"/>
      <c r="R39" s="132"/>
      <c r="S39" s="41"/>
      <c r="T39" s="133"/>
      <c r="U39" s="132"/>
      <c r="V39" s="132"/>
      <c r="W39" s="41"/>
      <c r="X39" s="41"/>
      <c r="Y39" s="132"/>
      <c r="Z39" s="132"/>
      <c r="AA39" s="41"/>
      <c r="AB39" s="133"/>
      <c r="AC39" s="132"/>
      <c r="AD39" s="132"/>
      <c r="AE39" s="41"/>
      <c r="AF39" s="133"/>
      <c r="AG39" s="132"/>
      <c r="AH39" s="132"/>
      <c r="AI39" s="41"/>
      <c r="AJ39" s="133"/>
      <c r="AK39" s="132"/>
      <c r="AL39" s="132"/>
      <c r="AM39" s="41"/>
      <c r="AN39" s="133"/>
      <c r="AO39" s="132"/>
      <c r="AP39" s="132"/>
      <c r="AQ39" s="41"/>
      <c r="AR39" s="133"/>
      <c r="AS39" s="132"/>
      <c r="AT39" s="132"/>
      <c r="AU39" s="41"/>
      <c r="AV39" s="133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</row>
    <row r="40" spans="1:71" ht="15.75" customHeight="1">
      <c r="B40" s="27"/>
      <c r="C40" s="28" t="s">
        <v>8</v>
      </c>
      <c r="D40" s="28" t="s">
        <v>9</v>
      </c>
      <c r="E40" s="28" t="s">
        <v>10</v>
      </c>
      <c r="F40" s="28" t="s">
        <v>11</v>
      </c>
      <c r="G40" s="28" t="s">
        <v>12</v>
      </c>
      <c r="H40" s="28" t="s">
        <v>13</v>
      </c>
      <c r="I40" s="28" t="s">
        <v>14</v>
      </c>
      <c r="J40" s="28" t="s">
        <v>15</v>
      </c>
      <c r="K40" s="28" t="s">
        <v>16</v>
      </c>
      <c r="L40" s="28" t="s">
        <v>17</v>
      </c>
      <c r="M40" s="28" t="s">
        <v>18</v>
      </c>
      <c r="N40" s="28" t="s">
        <v>19</v>
      </c>
      <c r="O40" s="29" t="s">
        <v>41</v>
      </c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</row>
    <row r="41" spans="1:71" ht="15.75" customHeight="1">
      <c r="B41" s="126" t="str">
        <f t="shared" ref="B41:C41" si="356">B5</f>
        <v>CDB DI (Reserva de Emergência)</v>
      </c>
      <c r="C41" s="28">
        <f t="shared" si="356"/>
        <v>25000</v>
      </c>
      <c r="D41" s="28">
        <f t="shared" ref="D41:D73" si="357">F5</f>
        <v>25000</v>
      </c>
      <c r="E41" s="28">
        <f t="shared" ref="E41:E73" si="358">J5</f>
        <v>25000</v>
      </c>
      <c r="F41" s="28">
        <f t="shared" ref="F41:F73" si="359">N5</f>
        <v>25000</v>
      </c>
      <c r="G41" s="28">
        <f t="shared" ref="G41:G73" si="360">R5</f>
        <v>25000</v>
      </c>
      <c r="H41" s="28">
        <f t="shared" ref="H41:H73" si="361">V5</f>
        <v>25000</v>
      </c>
      <c r="I41" s="15">
        <f t="shared" ref="I41:I73" si="362">Z5</f>
        <v>25000</v>
      </c>
      <c r="J41" s="15">
        <f t="shared" ref="J41:J73" si="363">AD5</f>
        <v>25000</v>
      </c>
      <c r="K41" s="15">
        <f t="shared" ref="K41:K73" si="364">AH5</f>
        <v>25000</v>
      </c>
      <c r="L41" s="15">
        <f t="shared" ref="L41:L73" si="365">AL5</f>
        <v>25000</v>
      </c>
      <c r="M41" s="15">
        <f t="shared" ref="M41:M73" si="366">AP5</f>
        <v>25000</v>
      </c>
      <c r="N41" s="15">
        <f t="shared" ref="N41:N73" si="367">AT5</f>
        <v>25000</v>
      </c>
      <c r="O41" s="29">
        <f t="array" ref="O41">IFERROR(INDEX(C41:N41,MATCH(SMALL(IF(C41:N41=0,1E+300,(C41:N41)*(100^COLUMN(C41:N41))),1),(C41:N41)*100^COLUMN(C41:N41),0)),0)</f>
        <v>25000</v>
      </c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</row>
    <row r="42" spans="1:71" ht="15.75" customHeight="1">
      <c r="B42" s="126">
        <f t="shared" ref="B42:C42" si="368">B6</f>
        <v>0</v>
      </c>
      <c r="C42" s="28">
        <f t="shared" si="368"/>
        <v>0</v>
      </c>
      <c r="D42" s="28">
        <f t="shared" si="357"/>
        <v>0</v>
      </c>
      <c r="E42" s="28">
        <f t="shared" si="358"/>
        <v>0</v>
      </c>
      <c r="F42" s="28">
        <f t="shared" si="359"/>
        <v>0</v>
      </c>
      <c r="G42" s="28">
        <f t="shared" si="360"/>
        <v>0</v>
      </c>
      <c r="H42" s="28">
        <f t="shared" si="361"/>
        <v>0</v>
      </c>
      <c r="I42" s="15">
        <f t="shared" si="362"/>
        <v>0</v>
      </c>
      <c r="J42" s="15">
        <f t="shared" si="363"/>
        <v>0</v>
      </c>
      <c r="K42" s="15">
        <f t="shared" si="364"/>
        <v>0</v>
      </c>
      <c r="L42" s="15">
        <f t="shared" si="365"/>
        <v>0</v>
      </c>
      <c r="M42" s="15">
        <f t="shared" si="366"/>
        <v>0</v>
      </c>
      <c r="N42" s="15">
        <f t="shared" si="367"/>
        <v>0</v>
      </c>
      <c r="O42" s="29">
        <f t="array" ref="O42">IFERROR(INDEX(C42:N42,MATCH(SMALL(IF(C42:N42=0,1E+300,(C42:N42)*(100^COLUMN(C42:N42))),1),(C42:N42)*100^COLUMN(C42:N42),0)),0)</f>
        <v>0</v>
      </c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</row>
    <row r="43" spans="1:71" ht="15.75" customHeight="1">
      <c r="B43" s="126">
        <f t="shared" ref="B43:C43" si="369">B7</f>
        <v>0</v>
      </c>
      <c r="C43" s="28">
        <f t="shared" si="369"/>
        <v>0</v>
      </c>
      <c r="D43" s="28">
        <f t="shared" si="357"/>
        <v>0</v>
      </c>
      <c r="E43" s="28">
        <f t="shared" si="358"/>
        <v>0</v>
      </c>
      <c r="F43" s="28">
        <f t="shared" si="359"/>
        <v>0</v>
      </c>
      <c r="G43" s="28">
        <f t="shared" si="360"/>
        <v>0</v>
      </c>
      <c r="H43" s="28">
        <f t="shared" si="361"/>
        <v>0</v>
      </c>
      <c r="I43" s="15">
        <f t="shared" si="362"/>
        <v>0</v>
      </c>
      <c r="J43" s="15">
        <f t="shared" si="363"/>
        <v>0</v>
      </c>
      <c r="K43" s="15">
        <f t="shared" si="364"/>
        <v>0</v>
      </c>
      <c r="L43" s="15">
        <f t="shared" si="365"/>
        <v>0</v>
      </c>
      <c r="M43" s="15">
        <f t="shared" si="366"/>
        <v>0</v>
      </c>
      <c r="N43" s="15">
        <f t="shared" si="367"/>
        <v>0</v>
      </c>
      <c r="O43" s="29">
        <f t="array" ref="O43">IFERROR(INDEX(C43:N43,MATCH(SMALL(IF(C43:N43=0,1E+300,(C43:N43)*(100^COLUMN(C43:N43))),1),(C43:N43)*100^COLUMN(C43:N43),0)),0)</f>
        <v>0</v>
      </c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</row>
    <row r="44" spans="1:71" ht="15.75" customHeight="1">
      <c r="B44" s="126">
        <f t="shared" ref="B44:C44" si="370">B8</f>
        <v>0</v>
      </c>
      <c r="C44" s="28">
        <f t="shared" si="370"/>
        <v>0</v>
      </c>
      <c r="D44" s="28">
        <f t="shared" si="357"/>
        <v>0</v>
      </c>
      <c r="E44" s="28">
        <f t="shared" si="358"/>
        <v>0</v>
      </c>
      <c r="F44" s="28">
        <f t="shared" si="359"/>
        <v>0</v>
      </c>
      <c r="G44" s="28">
        <f t="shared" si="360"/>
        <v>0</v>
      </c>
      <c r="H44" s="28">
        <f t="shared" si="361"/>
        <v>0</v>
      </c>
      <c r="I44" s="15">
        <f t="shared" si="362"/>
        <v>0</v>
      </c>
      <c r="J44" s="15">
        <f t="shared" si="363"/>
        <v>0</v>
      </c>
      <c r="K44" s="15">
        <f t="shared" si="364"/>
        <v>0</v>
      </c>
      <c r="L44" s="15">
        <f t="shared" si="365"/>
        <v>0</v>
      </c>
      <c r="M44" s="15">
        <f t="shared" si="366"/>
        <v>0</v>
      </c>
      <c r="N44" s="15">
        <f t="shared" si="367"/>
        <v>0</v>
      </c>
      <c r="O44" s="29">
        <f t="array" ref="O44">IFERROR(INDEX(C44:N44,MATCH(SMALL(IF(C44:N44=0,1E+300,(C44:N44)*(100^COLUMN(C44:N44))),1),(C44:N44)*100^COLUMN(C44:N44),0)),0)</f>
        <v>0</v>
      </c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</row>
    <row r="45" spans="1:71" ht="15.75" customHeight="1">
      <c r="B45" s="126">
        <f t="shared" ref="B45:C45" si="371">B9</f>
        <v>0</v>
      </c>
      <c r="C45" s="28">
        <f t="shared" si="371"/>
        <v>0</v>
      </c>
      <c r="D45" s="28">
        <f t="shared" si="357"/>
        <v>0</v>
      </c>
      <c r="E45" s="28">
        <f t="shared" si="358"/>
        <v>0</v>
      </c>
      <c r="F45" s="28">
        <f t="shared" si="359"/>
        <v>0</v>
      </c>
      <c r="G45" s="28">
        <f t="shared" si="360"/>
        <v>0</v>
      </c>
      <c r="H45" s="28">
        <f t="shared" si="361"/>
        <v>0</v>
      </c>
      <c r="I45" s="15">
        <f t="shared" si="362"/>
        <v>0</v>
      </c>
      <c r="J45" s="15">
        <f t="shared" si="363"/>
        <v>0</v>
      </c>
      <c r="K45" s="15">
        <f t="shared" si="364"/>
        <v>0</v>
      </c>
      <c r="L45" s="15">
        <f t="shared" si="365"/>
        <v>0</v>
      </c>
      <c r="M45" s="15">
        <f t="shared" si="366"/>
        <v>0</v>
      </c>
      <c r="N45" s="15">
        <f t="shared" si="367"/>
        <v>0</v>
      </c>
      <c r="O45" s="29">
        <f t="array" ref="O45">IFERROR(INDEX(C45:N45,MATCH(SMALL(IF(C45:N45=0,1E+300,(C45:N45)*(100^COLUMN(C45:N45))),1),(C45:N45)*100^COLUMN(C45:N45),0)),0)</f>
        <v>0</v>
      </c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</row>
    <row r="46" spans="1:71" ht="15.75" customHeight="1">
      <c r="B46" s="126">
        <f t="shared" ref="B46:C46" si="372">B10</f>
        <v>0</v>
      </c>
      <c r="C46" s="28">
        <f t="shared" si="372"/>
        <v>0</v>
      </c>
      <c r="D46" s="28">
        <f t="shared" si="357"/>
        <v>0</v>
      </c>
      <c r="E46" s="28">
        <f t="shared" si="358"/>
        <v>0</v>
      </c>
      <c r="F46" s="28">
        <f t="shared" si="359"/>
        <v>0</v>
      </c>
      <c r="G46" s="28">
        <f t="shared" si="360"/>
        <v>0</v>
      </c>
      <c r="H46" s="28">
        <f t="shared" si="361"/>
        <v>0</v>
      </c>
      <c r="I46" s="15">
        <f t="shared" si="362"/>
        <v>0</v>
      </c>
      <c r="J46" s="15">
        <f t="shared" si="363"/>
        <v>0</v>
      </c>
      <c r="K46" s="15">
        <f t="shared" si="364"/>
        <v>0</v>
      </c>
      <c r="L46" s="15">
        <f t="shared" si="365"/>
        <v>0</v>
      </c>
      <c r="M46" s="15">
        <f t="shared" si="366"/>
        <v>0</v>
      </c>
      <c r="N46" s="15">
        <f t="shared" si="367"/>
        <v>0</v>
      </c>
      <c r="O46" s="29">
        <f t="array" ref="O46">IFERROR(INDEX(C46:N46,MATCH(SMALL(IF(C46:N46=0,1E+300,(C46:N46)*(100^COLUMN(C46:N46))),1),(C46:N46)*100^COLUMN(C46:N46),0)),0)</f>
        <v>0</v>
      </c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</row>
    <row r="47" spans="1:71" ht="15.75" customHeight="1">
      <c r="B47" s="126">
        <f t="shared" ref="B47:C47" si="373">B11</f>
        <v>0</v>
      </c>
      <c r="C47" s="28">
        <f t="shared" si="373"/>
        <v>0</v>
      </c>
      <c r="D47" s="28">
        <f t="shared" si="357"/>
        <v>0</v>
      </c>
      <c r="E47" s="28">
        <f t="shared" si="358"/>
        <v>0</v>
      </c>
      <c r="F47" s="28">
        <f t="shared" si="359"/>
        <v>0</v>
      </c>
      <c r="G47" s="28">
        <f t="shared" si="360"/>
        <v>0</v>
      </c>
      <c r="H47" s="28">
        <f t="shared" si="361"/>
        <v>0</v>
      </c>
      <c r="I47" s="15">
        <f t="shared" si="362"/>
        <v>0</v>
      </c>
      <c r="J47" s="15">
        <f t="shared" si="363"/>
        <v>0</v>
      </c>
      <c r="K47" s="15">
        <f t="shared" si="364"/>
        <v>0</v>
      </c>
      <c r="L47" s="15">
        <f t="shared" si="365"/>
        <v>0</v>
      </c>
      <c r="M47" s="15">
        <f t="shared" si="366"/>
        <v>0</v>
      </c>
      <c r="N47" s="15">
        <f t="shared" si="367"/>
        <v>0</v>
      </c>
      <c r="O47" s="29">
        <f t="array" ref="O47">IFERROR(INDEX(C47:N47,MATCH(SMALL(IF(C47:N47=0,1E+300,(C47:N47)*(100^COLUMN(C47:N47))),1),(C47:N47)*100^COLUMN(C47:N47),0)),0)</f>
        <v>0</v>
      </c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</row>
    <row r="48" spans="1:71" ht="15.75" customHeight="1">
      <c r="B48" s="126">
        <f t="shared" ref="B48:C48" si="374">B12</f>
        <v>0</v>
      </c>
      <c r="C48" s="28">
        <f t="shared" si="374"/>
        <v>0</v>
      </c>
      <c r="D48" s="28">
        <f t="shared" si="357"/>
        <v>0</v>
      </c>
      <c r="E48" s="28">
        <f t="shared" si="358"/>
        <v>0</v>
      </c>
      <c r="F48" s="28">
        <f t="shared" si="359"/>
        <v>0</v>
      </c>
      <c r="G48" s="28">
        <f t="shared" si="360"/>
        <v>0</v>
      </c>
      <c r="H48" s="28">
        <f t="shared" si="361"/>
        <v>0</v>
      </c>
      <c r="I48" s="15">
        <f t="shared" si="362"/>
        <v>0</v>
      </c>
      <c r="J48" s="15">
        <f t="shared" si="363"/>
        <v>0</v>
      </c>
      <c r="K48" s="15">
        <f t="shared" si="364"/>
        <v>0</v>
      </c>
      <c r="L48" s="15">
        <f t="shared" si="365"/>
        <v>0</v>
      </c>
      <c r="M48" s="15">
        <f t="shared" si="366"/>
        <v>0</v>
      </c>
      <c r="N48" s="15">
        <f t="shared" si="367"/>
        <v>0</v>
      </c>
      <c r="O48" s="29">
        <f t="array" ref="O48">IFERROR(INDEX(C48:N48,MATCH(SMALL(IF(C48:N48=0,1E+300,(C48:N48)*(100^COLUMN(C48:N48))),1),(C48:N48)*100^COLUMN(C48:N48),0)),0)</f>
        <v>0</v>
      </c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</row>
    <row r="49" spans="2:71" ht="15.75" customHeight="1">
      <c r="B49" s="126">
        <f t="shared" ref="B49:C49" si="375">B13</f>
        <v>0</v>
      </c>
      <c r="C49" s="28">
        <f t="shared" si="375"/>
        <v>0</v>
      </c>
      <c r="D49" s="28">
        <f t="shared" si="357"/>
        <v>0</v>
      </c>
      <c r="E49" s="28">
        <f t="shared" si="358"/>
        <v>0</v>
      </c>
      <c r="F49" s="28">
        <f t="shared" si="359"/>
        <v>0</v>
      </c>
      <c r="G49" s="28">
        <f t="shared" si="360"/>
        <v>0</v>
      </c>
      <c r="H49" s="28">
        <f t="shared" si="361"/>
        <v>0</v>
      </c>
      <c r="I49" s="15">
        <f t="shared" si="362"/>
        <v>0</v>
      </c>
      <c r="J49" s="15">
        <f t="shared" si="363"/>
        <v>0</v>
      </c>
      <c r="K49" s="15">
        <f t="shared" si="364"/>
        <v>0</v>
      </c>
      <c r="L49" s="15">
        <f t="shared" si="365"/>
        <v>0</v>
      </c>
      <c r="M49" s="15">
        <f t="shared" si="366"/>
        <v>0</v>
      </c>
      <c r="N49" s="15">
        <f t="shared" si="367"/>
        <v>0</v>
      </c>
      <c r="O49" s="29">
        <f t="array" ref="O49">IFERROR(INDEX(C49:N49,MATCH(SMALL(IF(C49:N49=0,1E+300,(C49:N49)*(100^COLUMN(C49:N49))),1),(C49:N49)*100^COLUMN(C49:N49),0)),0)</f>
        <v>0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</row>
    <row r="50" spans="2:71" ht="15.75" customHeight="1">
      <c r="B50" s="126">
        <f t="shared" ref="B50:C50" si="376">B14</f>
        <v>0</v>
      </c>
      <c r="C50" s="28">
        <f t="shared" si="376"/>
        <v>0</v>
      </c>
      <c r="D50" s="28">
        <f t="shared" si="357"/>
        <v>0</v>
      </c>
      <c r="E50" s="28">
        <f t="shared" si="358"/>
        <v>0</v>
      </c>
      <c r="F50" s="28">
        <f t="shared" si="359"/>
        <v>0</v>
      </c>
      <c r="G50" s="28">
        <f t="shared" si="360"/>
        <v>0</v>
      </c>
      <c r="H50" s="28">
        <f t="shared" si="361"/>
        <v>0</v>
      </c>
      <c r="I50" s="15">
        <f t="shared" si="362"/>
        <v>0</v>
      </c>
      <c r="J50" s="15">
        <f t="shared" si="363"/>
        <v>0</v>
      </c>
      <c r="K50" s="15">
        <f t="shared" si="364"/>
        <v>0</v>
      </c>
      <c r="L50" s="15">
        <f t="shared" si="365"/>
        <v>0</v>
      </c>
      <c r="M50" s="15">
        <f t="shared" si="366"/>
        <v>0</v>
      </c>
      <c r="N50" s="15">
        <f t="shared" si="367"/>
        <v>0</v>
      </c>
      <c r="O50" s="29">
        <f t="array" ref="O50">IFERROR(INDEX(C50:N50,MATCH(SMALL(IF(C50:N50=0,1E+300,(C50:N50)*(100^COLUMN(C50:N50))),1),(C50:N50)*100^COLUMN(C50:N50),0)),0)</f>
        <v>0</v>
      </c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</row>
    <row r="51" spans="2:71" ht="15.75" customHeight="1">
      <c r="B51" s="126">
        <f t="shared" ref="B51:C51" si="377">B15</f>
        <v>0</v>
      </c>
      <c r="C51" s="28">
        <f t="shared" si="377"/>
        <v>0</v>
      </c>
      <c r="D51" s="28">
        <f t="shared" si="357"/>
        <v>0</v>
      </c>
      <c r="E51" s="28">
        <f t="shared" si="358"/>
        <v>0</v>
      </c>
      <c r="F51" s="28">
        <f t="shared" si="359"/>
        <v>0</v>
      </c>
      <c r="G51" s="28">
        <f t="shared" si="360"/>
        <v>0</v>
      </c>
      <c r="H51" s="28">
        <f t="shared" si="361"/>
        <v>0</v>
      </c>
      <c r="I51" s="15">
        <f t="shared" si="362"/>
        <v>0</v>
      </c>
      <c r="J51" s="15">
        <f t="shared" si="363"/>
        <v>0</v>
      </c>
      <c r="K51" s="15">
        <f t="shared" si="364"/>
        <v>0</v>
      </c>
      <c r="L51" s="15">
        <f t="shared" si="365"/>
        <v>0</v>
      </c>
      <c r="M51" s="15">
        <f t="shared" si="366"/>
        <v>0</v>
      </c>
      <c r="N51" s="15">
        <f t="shared" si="367"/>
        <v>0</v>
      </c>
      <c r="O51" s="29">
        <f t="array" ref="O51">IFERROR(INDEX(C51:N51,MATCH(SMALL(IF(C51:N51=0,1E+300,(C51:N51)*(100^COLUMN(C51:N51))),1),(C51:N51)*100^COLUMN(C51:N51),0)),0)</f>
        <v>0</v>
      </c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</row>
    <row r="52" spans="2:71" ht="15.75" customHeight="1">
      <c r="B52" s="126">
        <f t="shared" ref="B52:C52" si="378">B16</f>
        <v>0</v>
      </c>
      <c r="C52" s="28">
        <f t="shared" si="378"/>
        <v>0</v>
      </c>
      <c r="D52" s="28">
        <f t="shared" si="357"/>
        <v>0</v>
      </c>
      <c r="E52" s="28">
        <f t="shared" si="358"/>
        <v>0</v>
      </c>
      <c r="F52" s="28">
        <f t="shared" si="359"/>
        <v>0</v>
      </c>
      <c r="G52" s="28">
        <f t="shared" si="360"/>
        <v>0</v>
      </c>
      <c r="H52" s="28">
        <f t="shared" si="361"/>
        <v>0</v>
      </c>
      <c r="I52" s="15">
        <f t="shared" si="362"/>
        <v>0</v>
      </c>
      <c r="J52" s="15">
        <f t="shared" si="363"/>
        <v>0</v>
      </c>
      <c r="K52" s="15">
        <f t="shared" si="364"/>
        <v>0</v>
      </c>
      <c r="L52" s="15">
        <f t="shared" si="365"/>
        <v>0</v>
      </c>
      <c r="M52" s="15">
        <f t="shared" si="366"/>
        <v>0</v>
      </c>
      <c r="N52" s="15">
        <f t="shared" si="367"/>
        <v>0</v>
      </c>
      <c r="O52" s="29">
        <f t="array" ref="O52">IFERROR(INDEX(C52:N52,MATCH(SMALL(IF(C52:N52=0,1E+300,(C52:N52)*(100^COLUMN(C52:N52))),1),(C52:N52)*100^COLUMN(C52:N52),0)),0)</f>
        <v>0</v>
      </c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</row>
    <row r="53" spans="2:71" ht="15.75" customHeight="1">
      <c r="B53" s="126">
        <f t="shared" ref="B53:C53" si="379">B17</f>
        <v>0</v>
      </c>
      <c r="C53" s="28">
        <f t="shared" si="379"/>
        <v>0</v>
      </c>
      <c r="D53" s="28">
        <f t="shared" si="357"/>
        <v>0</v>
      </c>
      <c r="E53" s="28">
        <f t="shared" si="358"/>
        <v>0</v>
      </c>
      <c r="F53" s="28">
        <f t="shared" si="359"/>
        <v>0</v>
      </c>
      <c r="G53" s="28">
        <f t="shared" si="360"/>
        <v>0</v>
      </c>
      <c r="H53" s="28">
        <f t="shared" si="361"/>
        <v>0</v>
      </c>
      <c r="I53" s="15">
        <f t="shared" si="362"/>
        <v>0</v>
      </c>
      <c r="J53" s="15">
        <f t="shared" si="363"/>
        <v>0</v>
      </c>
      <c r="K53" s="15">
        <f t="shared" si="364"/>
        <v>0</v>
      </c>
      <c r="L53" s="15">
        <f t="shared" si="365"/>
        <v>0</v>
      </c>
      <c r="M53" s="15">
        <f t="shared" si="366"/>
        <v>0</v>
      </c>
      <c r="N53" s="15">
        <f t="shared" si="367"/>
        <v>0</v>
      </c>
      <c r="O53" s="29">
        <f t="array" ref="O53">IFERROR(INDEX(C53:N53,MATCH(SMALL(IF(C53:N53=0,1E+300,(C53:N53)*(100^COLUMN(C53:N53))),1),(C53:N53)*100^COLUMN(C53:N53),0)),0)</f>
        <v>0</v>
      </c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</row>
    <row r="54" spans="2:71" ht="15.75" customHeight="1">
      <c r="B54" s="126">
        <f t="shared" ref="B54:C54" si="380">B18</f>
        <v>0</v>
      </c>
      <c r="C54" s="28">
        <f t="shared" si="380"/>
        <v>0</v>
      </c>
      <c r="D54" s="28">
        <f t="shared" si="357"/>
        <v>0</v>
      </c>
      <c r="E54" s="28">
        <f t="shared" si="358"/>
        <v>0</v>
      </c>
      <c r="F54" s="28">
        <f t="shared" si="359"/>
        <v>0</v>
      </c>
      <c r="G54" s="28">
        <f t="shared" si="360"/>
        <v>0</v>
      </c>
      <c r="H54" s="28">
        <f t="shared" si="361"/>
        <v>0</v>
      </c>
      <c r="I54" s="15">
        <f t="shared" si="362"/>
        <v>0</v>
      </c>
      <c r="J54" s="15">
        <f t="shared" si="363"/>
        <v>0</v>
      </c>
      <c r="K54" s="15">
        <f t="shared" si="364"/>
        <v>0</v>
      </c>
      <c r="L54" s="15">
        <f t="shared" si="365"/>
        <v>0</v>
      </c>
      <c r="M54" s="15">
        <f t="shared" si="366"/>
        <v>0</v>
      </c>
      <c r="N54" s="15">
        <f t="shared" si="367"/>
        <v>0</v>
      </c>
      <c r="O54" s="29">
        <f t="array" ref="O54">IFERROR(INDEX(C54:N54,MATCH(SMALL(IF(C54:N54=0,1E+300,(C54:N54)*(100^COLUMN(C54:N54))),1),(C54:N54)*100^COLUMN(C54:N54),0)),0)</f>
        <v>0</v>
      </c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</row>
    <row r="55" spans="2:71" ht="15.75" customHeight="1">
      <c r="B55" s="126">
        <f t="shared" ref="B55:C55" si="381">B19</f>
        <v>0</v>
      </c>
      <c r="C55" s="28">
        <f t="shared" si="381"/>
        <v>0</v>
      </c>
      <c r="D55" s="28">
        <f t="shared" si="357"/>
        <v>0</v>
      </c>
      <c r="E55" s="28">
        <f t="shared" si="358"/>
        <v>0</v>
      </c>
      <c r="F55" s="28">
        <f t="shared" si="359"/>
        <v>0</v>
      </c>
      <c r="G55" s="28">
        <f t="shared" si="360"/>
        <v>0</v>
      </c>
      <c r="H55" s="28">
        <f t="shared" si="361"/>
        <v>0</v>
      </c>
      <c r="I55" s="15">
        <f t="shared" si="362"/>
        <v>0</v>
      </c>
      <c r="J55" s="15">
        <f t="shared" si="363"/>
        <v>0</v>
      </c>
      <c r="K55" s="15">
        <f t="shared" si="364"/>
        <v>0</v>
      </c>
      <c r="L55" s="15">
        <f t="shared" si="365"/>
        <v>0</v>
      </c>
      <c r="M55" s="15">
        <f t="shared" si="366"/>
        <v>0</v>
      </c>
      <c r="N55" s="15">
        <f t="shared" si="367"/>
        <v>0</v>
      </c>
      <c r="O55" s="29">
        <f t="array" ref="O55">IFERROR(INDEX(C55:N55,MATCH(SMALL(IF(C55:N55=0,1E+300,(C55:N55)*(100^COLUMN(C55:N55))),1),(C55:N55)*100^COLUMN(C55:N55),0)),0)</f>
        <v>0</v>
      </c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</row>
    <row r="56" spans="2:71" ht="15.75" customHeight="1">
      <c r="B56" s="126">
        <f t="shared" ref="B56:C56" si="382">B20</f>
        <v>0</v>
      </c>
      <c r="C56" s="28">
        <f t="shared" si="382"/>
        <v>0</v>
      </c>
      <c r="D56" s="28">
        <f t="shared" si="357"/>
        <v>0</v>
      </c>
      <c r="E56" s="28">
        <f t="shared" si="358"/>
        <v>0</v>
      </c>
      <c r="F56" s="28">
        <f t="shared" si="359"/>
        <v>0</v>
      </c>
      <c r="G56" s="28">
        <f t="shared" si="360"/>
        <v>0</v>
      </c>
      <c r="H56" s="28">
        <f t="shared" si="361"/>
        <v>0</v>
      </c>
      <c r="I56" s="15">
        <f t="shared" si="362"/>
        <v>0</v>
      </c>
      <c r="J56" s="15">
        <f t="shared" si="363"/>
        <v>0</v>
      </c>
      <c r="K56" s="15">
        <f t="shared" si="364"/>
        <v>0</v>
      </c>
      <c r="L56" s="15">
        <f t="shared" si="365"/>
        <v>0</v>
      </c>
      <c r="M56" s="15">
        <f t="shared" si="366"/>
        <v>0</v>
      </c>
      <c r="N56" s="15">
        <f t="shared" si="367"/>
        <v>0</v>
      </c>
      <c r="O56" s="29">
        <f t="array" ref="O56">IFERROR(INDEX(C56:N56,MATCH(SMALL(IF(C56:N56=0,1E+300,(C56:N56)*(100^COLUMN(C56:N56))),1),(C56:N56)*100^COLUMN(C56:N56),0)),0)</f>
        <v>0</v>
      </c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</row>
    <row r="57" spans="2:71" ht="15.75" customHeight="1">
      <c r="B57" s="126">
        <f t="shared" ref="B57:C57" si="383">B21</f>
        <v>0</v>
      </c>
      <c r="C57" s="28">
        <f t="shared" si="383"/>
        <v>0</v>
      </c>
      <c r="D57" s="28">
        <f t="shared" si="357"/>
        <v>0</v>
      </c>
      <c r="E57" s="28">
        <f t="shared" si="358"/>
        <v>0</v>
      </c>
      <c r="F57" s="28">
        <f t="shared" si="359"/>
        <v>0</v>
      </c>
      <c r="G57" s="28">
        <f t="shared" si="360"/>
        <v>0</v>
      </c>
      <c r="H57" s="28">
        <f t="shared" si="361"/>
        <v>0</v>
      </c>
      <c r="I57" s="15">
        <f t="shared" si="362"/>
        <v>0</v>
      </c>
      <c r="J57" s="15">
        <f t="shared" si="363"/>
        <v>0</v>
      </c>
      <c r="K57" s="15">
        <f t="shared" si="364"/>
        <v>0</v>
      </c>
      <c r="L57" s="15">
        <f t="shared" si="365"/>
        <v>0</v>
      </c>
      <c r="M57" s="15">
        <f t="shared" si="366"/>
        <v>0</v>
      </c>
      <c r="N57" s="15">
        <f t="shared" si="367"/>
        <v>0</v>
      </c>
      <c r="O57" s="29">
        <f t="array" ref="O57">IFERROR(INDEX(C57:N57,MATCH(SMALL(IF(C57:N57=0,1E+300,(C57:N57)*(100^COLUMN(C57:N57))),1),(C57:N57)*100^COLUMN(C57:N57),0)),0)</f>
        <v>0</v>
      </c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</row>
    <row r="58" spans="2:71" ht="15.75" customHeight="1">
      <c r="B58" s="126">
        <f t="shared" ref="B58:C58" si="384">B22</f>
        <v>0</v>
      </c>
      <c r="C58" s="28">
        <f t="shared" si="384"/>
        <v>0</v>
      </c>
      <c r="D58" s="28">
        <f t="shared" si="357"/>
        <v>0</v>
      </c>
      <c r="E58" s="28">
        <f t="shared" si="358"/>
        <v>0</v>
      </c>
      <c r="F58" s="28">
        <f t="shared" si="359"/>
        <v>0</v>
      </c>
      <c r="G58" s="28">
        <f t="shared" si="360"/>
        <v>0</v>
      </c>
      <c r="H58" s="28">
        <f t="shared" si="361"/>
        <v>0</v>
      </c>
      <c r="I58" s="15">
        <f t="shared" si="362"/>
        <v>0</v>
      </c>
      <c r="J58" s="15">
        <f t="shared" si="363"/>
        <v>0</v>
      </c>
      <c r="K58" s="15">
        <f t="shared" si="364"/>
        <v>0</v>
      </c>
      <c r="L58" s="15">
        <f t="shared" si="365"/>
        <v>0</v>
      </c>
      <c r="M58" s="15">
        <f t="shared" si="366"/>
        <v>0</v>
      </c>
      <c r="N58" s="15">
        <f t="shared" si="367"/>
        <v>0</v>
      </c>
      <c r="O58" s="29">
        <f t="array" ref="O58">IFERROR(INDEX(C58:N58,MATCH(SMALL(IF(C58:N58=0,1E+300,(C58:N58)*(100^COLUMN(C58:N58))),1),(C58:N58)*100^COLUMN(C58:N58),0)),0)</f>
        <v>0</v>
      </c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</row>
    <row r="59" spans="2:71" ht="15.75" customHeight="1">
      <c r="B59" s="126">
        <f t="shared" ref="B59:C59" si="385">B23</f>
        <v>0</v>
      </c>
      <c r="C59" s="28">
        <f t="shared" si="385"/>
        <v>0</v>
      </c>
      <c r="D59" s="28">
        <f t="shared" si="357"/>
        <v>0</v>
      </c>
      <c r="E59" s="28">
        <f t="shared" si="358"/>
        <v>0</v>
      </c>
      <c r="F59" s="28">
        <f t="shared" si="359"/>
        <v>0</v>
      </c>
      <c r="G59" s="28">
        <f t="shared" si="360"/>
        <v>0</v>
      </c>
      <c r="H59" s="28">
        <f t="shared" si="361"/>
        <v>0</v>
      </c>
      <c r="I59" s="15">
        <f t="shared" si="362"/>
        <v>0</v>
      </c>
      <c r="J59" s="15">
        <f t="shared" si="363"/>
        <v>0</v>
      </c>
      <c r="K59" s="15">
        <f t="shared" si="364"/>
        <v>0</v>
      </c>
      <c r="L59" s="15">
        <f t="shared" si="365"/>
        <v>0</v>
      </c>
      <c r="M59" s="15">
        <f t="shared" si="366"/>
        <v>0</v>
      </c>
      <c r="N59" s="15">
        <f t="shared" si="367"/>
        <v>0</v>
      </c>
      <c r="O59" s="29">
        <f t="array" ref="O59">IFERROR(INDEX(C59:N59,MATCH(SMALL(IF(C59:N59=0,1E+300,(C59:N59)*(100^COLUMN(C59:N59))),1),(C59:N59)*100^COLUMN(C59:N59),0)),0)</f>
        <v>0</v>
      </c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</row>
    <row r="60" spans="2:71" ht="15.75" customHeight="1">
      <c r="B60" s="126">
        <f t="shared" ref="B60:C60" si="386">B24</f>
        <v>0</v>
      </c>
      <c r="C60" s="28">
        <f t="shared" si="386"/>
        <v>0</v>
      </c>
      <c r="D60" s="28">
        <f t="shared" si="357"/>
        <v>0</v>
      </c>
      <c r="E60" s="28">
        <f t="shared" si="358"/>
        <v>0</v>
      </c>
      <c r="F60" s="28">
        <f t="shared" si="359"/>
        <v>0</v>
      </c>
      <c r="G60" s="28">
        <f t="shared" si="360"/>
        <v>0</v>
      </c>
      <c r="H60" s="28">
        <f t="shared" si="361"/>
        <v>0</v>
      </c>
      <c r="I60" s="15">
        <f t="shared" si="362"/>
        <v>0</v>
      </c>
      <c r="J60" s="15">
        <f t="shared" si="363"/>
        <v>0</v>
      </c>
      <c r="K60" s="15">
        <f t="shared" si="364"/>
        <v>0</v>
      </c>
      <c r="L60" s="15">
        <f t="shared" si="365"/>
        <v>0</v>
      </c>
      <c r="M60" s="15">
        <f t="shared" si="366"/>
        <v>0</v>
      </c>
      <c r="N60" s="15">
        <f t="shared" si="367"/>
        <v>0</v>
      </c>
      <c r="O60" s="29">
        <f t="array" ref="O60">IFERROR(INDEX(C60:N60,MATCH(SMALL(IF(C60:N60=0,1E+300,(C60:N60)*(100^COLUMN(C60:N60))),1),(C60:N60)*100^COLUMN(C60:N60),0)),0)</f>
        <v>0</v>
      </c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</row>
    <row r="61" spans="2:71" ht="15.75" customHeight="1">
      <c r="B61" s="126">
        <f t="shared" ref="B61:C61" si="387">B25</f>
        <v>0</v>
      </c>
      <c r="C61" s="28">
        <f t="shared" si="387"/>
        <v>0</v>
      </c>
      <c r="D61" s="28">
        <f t="shared" si="357"/>
        <v>0</v>
      </c>
      <c r="E61" s="28">
        <f t="shared" si="358"/>
        <v>0</v>
      </c>
      <c r="F61" s="28">
        <f t="shared" si="359"/>
        <v>0</v>
      </c>
      <c r="G61" s="28">
        <f t="shared" si="360"/>
        <v>0</v>
      </c>
      <c r="H61" s="28">
        <f t="shared" si="361"/>
        <v>0</v>
      </c>
      <c r="I61" s="15">
        <f t="shared" si="362"/>
        <v>0</v>
      </c>
      <c r="J61" s="15">
        <f t="shared" si="363"/>
        <v>0</v>
      </c>
      <c r="K61" s="15">
        <f t="shared" si="364"/>
        <v>0</v>
      </c>
      <c r="L61" s="15">
        <f t="shared" si="365"/>
        <v>0</v>
      </c>
      <c r="M61" s="15">
        <f t="shared" si="366"/>
        <v>0</v>
      </c>
      <c r="N61" s="15">
        <f t="shared" si="367"/>
        <v>0</v>
      </c>
      <c r="O61" s="29">
        <f t="array" ref="O61">IFERROR(INDEX(C61:N61,MATCH(SMALL(IF(C61:N61=0,1E+300,(C61:N61)*(100^COLUMN(C61:N61))),1),(C61:N61)*100^COLUMN(C61:N61),0)),0)</f>
        <v>0</v>
      </c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</row>
    <row r="62" spans="2:71" ht="15.75" customHeight="1">
      <c r="B62" s="126">
        <f t="shared" ref="B62:C62" si="388">B26</f>
        <v>0</v>
      </c>
      <c r="C62" s="28">
        <f t="shared" si="388"/>
        <v>0</v>
      </c>
      <c r="D62" s="28">
        <f t="shared" si="357"/>
        <v>0</v>
      </c>
      <c r="E62" s="28">
        <f t="shared" si="358"/>
        <v>0</v>
      </c>
      <c r="F62" s="28">
        <f t="shared" si="359"/>
        <v>0</v>
      </c>
      <c r="G62" s="28">
        <f t="shared" si="360"/>
        <v>0</v>
      </c>
      <c r="H62" s="28">
        <f t="shared" si="361"/>
        <v>0</v>
      </c>
      <c r="I62" s="15">
        <f t="shared" si="362"/>
        <v>0</v>
      </c>
      <c r="J62" s="15">
        <f t="shared" si="363"/>
        <v>0</v>
      </c>
      <c r="K62" s="15">
        <f t="shared" si="364"/>
        <v>0</v>
      </c>
      <c r="L62" s="15">
        <f t="shared" si="365"/>
        <v>0</v>
      </c>
      <c r="M62" s="15">
        <f t="shared" si="366"/>
        <v>0</v>
      </c>
      <c r="N62" s="15">
        <f t="shared" si="367"/>
        <v>0</v>
      </c>
      <c r="O62" s="29">
        <f t="array" ref="O62">IFERROR(INDEX(C62:N62,MATCH(SMALL(IF(C62:N62=0,1E+300,(C62:N62)*(100^COLUMN(C62:N62))),1),(C62:N62)*100^COLUMN(C62:N62),0)),0)</f>
        <v>0</v>
      </c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</row>
    <row r="63" spans="2:71" ht="15.75" customHeight="1">
      <c r="B63" s="126">
        <f t="shared" ref="B63:C63" si="389">B27</f>
        <v>0</v>
      </c>
      <c r="C63" s="28">
        <f t="shared" si="389"/>
        <v>0</v>
      </c>
      <c r="D63" s="28">
        <f t="shared" si="357"/>
        <v>0</v>
      </c>
      <c r="E63" s="28">
        <f t="shared" si="358"/>
        <v>0</v>
      </c>
      <c r="F63" s="28">
        <f t="shared" si="359"/>
        <v>0</v>
      </c>
      <c r="G63" s="28">
        <f t="shared" si="360"/>
        <v>0</v>
      </c>
      <c r="H63" s="28">
        <f t="shared" si="361"/>
        <v>0</v>
      </c>
      <c r="I63" s="15">
        <f t="shared" si="362"/>
        <v>0</v>
      </c>
      <c r="J63" s="15">
        <f t="shared" si="363"/>
        <v>0</v>
      </c>
      <c r="K63" s="15">
        <f t="shared" si="364"/>
        <v>0</v>
      </c>
      <c r="L63" s="15">
        <f t="shared" si="365"/>
        <v>0</v>
      </c>
      <c r="M63" s="15">
        <f t="shared" si="366"/>
        <v>0</v>
      </c>
      <c r="N63" s="15">
        <f t="shared" si="367"/>
        <v>0</v>
      </c>
      <c r="O63" s="29">
        <f t="array" ref="O63">IFERROR(INDEX(C63:N63,MATCH(SMALL(IF(C63:N63=0,1E+300,(C63:N63)*(100^COLUMN(C63:N63))),1),(C63:N63)*100^COLUMN(C63:N63),0)),0)</f>
        <v>0</v>
      </c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</row>
    <row r="64" spans="2:71" ht="15.75" customHeight="1">
      <c r="B64" s="126">
        <f t="shared" ref="B64:C64" si="390">B28</f>
        <v>0</v>
      </c>
      <c r="C64" s="28">
        <f t="shared" si="390"/>
        <v>0</v>
      </c>
      <c r="D64" s="28">
        <f t="shared" si="357"/>
        <v>0</v>
      </c>
      <c r="E64" s="28">
        <f t="shared" si="358"/>
        <v>0</v>
      </c>
      <c r="F64" s="28">
        <f t="shared" si="359"/>
        <v>0</v>
      </c>
      <c r="G64" s="28">
        <f t="shared" si="360"/>
        <v>0</v>
      </c>
      <c r="H64" s="28">
        <f t="shared" si="361"/>
        <v>0</v>
      </c>
      <c r="I64" s="15">
        <f t="shared" si="362"/>
        <v>0</v>
      </c>
      <c r="J64" s="15">
        <f t="shared" si="363"/>
        <v>0</v>
      </c>
      <c r="K64" s="15">
        <f t="shared" si="364"/>
        <v>0</v>
      </c>
      <c r="L64" s="15">
        <f t="shared" si="365"/>
        <v>0</v>
      </c>
      <c r="M64" s="15">
        <f t="shared" si="366"/>
        <v>0</v>
      </c>
      <c r="N64" s="15">
        <f t="shared" si="367"/>
        <v>0</v>
      </c>
      <c r="O64" s="29">
        <f t="array" ref="O64">IFERROR(INDEX(C64:N64,MATCH(SMALL(IF(C64:N64=0,1E+300,(C64:N64)*(100^COLUMN(C64:N64))),1),(C64:N64)*100^COLUMN(C64:N64),0)),0)</f>
        <v>0</v>
      </c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</row>
    <row r="65" spans="1:71" ht="15.75" customHeight="1">
      <c r="B65" s="126">
        <f t="shared" ref="B65:C65" si="391">B29</f>
        <v>0</v>
      </c>
      <c r="C65" s="28">
        <f t="shared" si="391"/>
        <v>0</v>
      </c>
      <c r="D65" s="28">
        <f t="shared" si="357"/>
        <v>0</v>
      </c>
      <c r="E65" s="28">
        <f t="shared" si="358"/>
        <v>0</v>
      </c>
      <c r="F65" s="28">
        <f t="shared" si="359"/>
        <v>0</v>
      </c>
      <c r="G65" s="28">
        <f t="shared" si="360"/>
        <v>0</v>
      </c>
      <c r="H65" s="28">
        <f t="shared" si="361"/>
        <v>0</v>
      </c>
      <c r="I65" s="15">
        <f t="shared" si="362"/>
        <v>0</v>
      </c>
      <c r="J65" s="15">
        <f t="shared" si="363"/>
        <v>0</v>
      </c>
      <c r="K65" s="15">
        <f t="shared" si="364"/>
        <v>0</v>
      </c>
      <c r="L65" s="15">
        <f t="shared" si="365"/>
        <v>0</v>
      </c>
      <c r="M65" s="15">
        <f t="shared" si="366"/>
        <v>0</v>
      </c>
      <c r="N65" s="15">
        <f t="shared" si="367"/>
        <v>0</v>
      </c>
      <c r="O65" s="29">
        <f t="array" ref="O65">IFERROR(INDEX(C65:N65,MATCH(SMALL(IF(C65:N65=0,1E+300,(C65:N65)*(100^COLUMN(C65:N65))),1),(C65:N65)*100^COLUMN(C65:N65),0)),0)</f>
        <v>0</v>
      </c>
    </row>
    <row r="66" spans="1:71" ht="15.75" customHeight="1">
      <c r="B66" s="126">
        <f t="shared" ref="B66:C66" si="392">B30</f>
        <v>0</v>
      </c>
      <c r="C66" s="28">
        <f t="shared" si="392"/>
        <v>0</v>
      </c>
      <c r="D66" s="28">
        <f t="shared" si="357"/>
        <v>0</v>
      </c>
      <c r="E66" s="28">
        <f t="shared" si="358"/>
        <v>0</v>
      </c>
      <c r="F66" s="28">
        <f t="shared" si="359"/>
        <v>0</v>
      </c>
      <c r="G66" s="28">
        <f t="shared" si="360"/>
        <v>0</v>
      </c>
      <c r="H66" s="28">
        <f t="shared" si="361"/>
        <v>0</v>
      </c>
      <c r="I66" s="15">
        <f t="shared" si="362"/>
        <v>0</v>
      </c>
      <c r="J66" s="15">
        <f t="shared" si="363"/>
        <v>0</v>
      </c>
      <c r="K66" s="15">
        <f t="shared" si="364"/>
        <v>0</v>
      </c>
      <c r="L66" s="15">
        <f t="shared" si="365"/>
        <v>0</v>
      </c>
      <c r="M66" s="15">
        <f t="shared" si="366"/>
        <v>0</v>
      </c>
      <c r="N66" s="15">
        <f t="shared" si="367"/>
        <v>0</v>
      </c>
      <c r="O66" s="29">
        <f t="array" ref="O66">IFERROR(INDEX(C66:N66,MATCH(SMALL(IF(C66:N66=0,1E+300,(C66:N66)*(100^COLUMN(C66:N66))),1),(C66:N66)*100^COLUMN(C66:N66),0)),0)</f>
        <v>0</v>
      </c>
    </row>
    <row r="67" spans="1:71" ht="15.75" customHeight="1">
      <c r="B67" s="126">
        <f t="shared" ref="B67:C67" si="393">B31</f>
        <v>0</v>
      </c>
      <c r="C67" s="28">
        <f t="shared" si="393"/>
        <v>0</v>
      </c>
      <c r="D67" s="28">
        <f t="shared" si="357"/>
        <v>0</v>
      </c>
      <c r="E67" s="28">
        <f t="shared" si="358"/>
        <v>0</v>
      </c>
      <c r="F67" s="28">
        <f t="shared" si="359"/>
        <v>0</v>
      </c>
      <c r="G67" s="28">
        <f t="shared" si="360"/>
        <v>0</v>
      </c>
      <c r="H67" s="28">
        <f t="shared" si="361"/>
        <v>0</v>
      </c>
      <c r="I67" s="15">
        <f t="shared" si="362"/>
        <v>0</v>
      </c>
      <c r="J67" s="15">
        <f t="shared" si="363"/>
        <v>0</v>
      </c>
      <c r="K67" s="15">
        <f t="shared" si="364"/>
        <v>0</v>
      </c>
      <c r="L67" s="15">
        <f t="shared" si="365"/>
        <v>0</v>
      </c>
      <c r="M67" s="15">
        <f t="shared" si="366"/>
        <v>0</v>
      </c>
      <c r="N67" s="15">
        <f t="shared" si="367"/>
        <v>0</v>
      </c>
      <c r="O67" s="29">
        <f t="array" ref="O67">IFERROR(INDEX(C67:N67,MATCH(SMALL(IF(C67:N67=0,1E+300,(C67:N67)*(100^COLUMN(C67:N67))),1),(C67:N67)*100^COLUMN(C67:N67),0)),0)</f>
        <v>0</v>
      </c>
    </row>
    <row r="68" spans="1:71" ht="15.75" customHeight="1">
      <c r="B68" s="126">
        <f t="shared" ref="B68:C68" si="394">B32</f>
        <v>0</v>
      </c>
      <c r="C68" s="28">
        <f t="shared" si="394"/>
        <v>0</v>
      </c>
      <c r="D68" s="28">
        <f t="shared" si="357"/>
        <v>0</v>
      </c>
      <c r="E68" s="28">
        <f t="shared" si="358"/>
        <v>0</v>
      </c>
      <c r="F68" s="28">
        <f t="shared" si="359"/>
        <v>0</v>
      </c>
      <c r="G68" s="28">
        <f t="shared" si="360"/>
        <v>0</v>
      </c>
      <c r="H68" s="28">
        <f t="shared" si="361"/>
        <v>0</v>
      </c>
      <c r="I68" s="15">
        <f t="shared" si="362"/>
        <v>0</v>
      </c>
      <c r="J68" s="15">
        <f t="shared" si="363"/>
        <v>0</v>
      </c>
      <c r="K68" s="15">
        <f t="shared" si="364"/>
        <v>0</v>
      </c>
      <c r="L68" s="15">
        <f t="shared" si="365"/>
        <v>0</v>
      </c>
      <c r="M68" s="15">
        <f t="shared" si="366"/>
        <v>0</v>
      </c>
      <c r="N68" s="15">
        <f t="shared" si="367"/>
        <v>0</v>
      </c>
      <c r="O68" s="29">
        <f t="array" ref="O68">IFERROR(INDEX(C68:N68,MATCH(SMALL(IF(C68:N68=0,1E+300,(C68:N68)*(100^COLUMN(C68:N68))),1),(C68:N68)*100^COLUMN(C68:N68),0)),0)</f>
        <v>0</v>
      </c>
    </row>
    <row r="69" spans="1:71" ht="15.75" customHeight="1">
      <c r="B69" s="126">
        <f t="shared" ref="B69:C69" si="395">B33</f>
        <v>0</v>
      </c>
      <c r="C69" s="28">
        <f t="shared" si="395"/>
        <v>0</v>
      </c>
      <c r="D69" s="28">
        <f t="shared" si="357"/>
        <v>0</v>
      </c>
      <c r="E69" s="28">
        <f t="shared" si="358"/>
        <v>0</v>
      </c>
      <c r="F69" s="28">
        <f t="shared" si="359"/>
        <v>0</v>
      </c>
      <c r="G69" s="28">
        <f t="shared" si="360"/>
        <v>0</v>
      </c>
      <c r="H69" s="28">
        <f t="shared" si="361"/>
        <v>0</v>
      </c>
      <c r="I69" s="15">
        <f t="shared" si="362"/>
        <v>0</v>
      </c>
      <c r="J69" s="15">
        <f t="shared" si="363"/>
        <v>0</v>
      </c>
      <c r="K69" s="15">
        <f t="shared" si="364"/>
        <v>0</v>
      </c>
      <c r="L69" s="15">
        <f t="shared" si="365"/>
        <v>0</v>
      </c>
      <c r="M69" s="15">
        <f t="shared" si="366"/>
        <v>0</v>
      </c>
      <c r="N69" s="15">
        <f t="shared" si="367"/>
        <v>0</v>
      </c>
      <c r="O69" s="29">
        <f t="array" ref="O69">IFERROR(INDEX(C69:N69,MATCH(SMALL(IF(C69:N69=0,1E+300,(C69:N69)*(100^COLUMN(C69:N69))),1),(C69:N69)*100^COLUMN(C69:N69),0)),0)</f>
        <v>0</v>
      </c>
    </row>
    <row r="70" spans="1:71" ht="15.75" customHeight="1">
      <c r="B70" s="126">
        <f t="shared" ref="B70:C70" si="396">B34</f>
        <v>0</v>
      </c>
      <c r="C70" s="28">
        <f t="shared" si="396"/>
        <v>0</v>
      </c>
      <c r="D70" s="28">
        <f t="shared" si="357"/>
        <v>0</v>
      </c>
      <c r="E70" s="28">
        <f t="shared" si="358"/>
        <v>0</v>
      </c>
      <c r="F70" s="28">
        <f t="shared" si="359"/>
        <v>0</v>
      </c>
      <c r="G70" s="28">
        <f t="shared" si="360"/>
        <v>0</v>
      </c>
      <c r="H70" s="28">
        <f t="shared" si="361"/>
        <v>0</v>
      </c>
      <c r="I70" s="15">
        <f t="shared" si="362"/>
        <v>0</v>
      </c>
      <c r="J70" s="15">
        <f t="shared" si="363"/>
        <v>0</v>
      </c>
      <c r="K70" s="15">
        <f t="shared" si="364"/>
        <v>0</v>
      </c>
      <c r="L70" s="15">
        <f t="shared" si="365"/>
        <v>0</v>
      </c>
      <c r="M70" s="15">
        <f t="shared" si="366"/>
        <v>0</v>
      </c>
      <c r="N70" s="15">
        <f t="shared" si="367"/>
        <v>0</v>
      </c>
      <c r="O70" s="29">
        <f t="array" ref="O70">IFERROR(INDEX(C70:N70,MATCH(SMALL(IF(C70:N70=0,1E+300,(C70:N70)*(100^COLUMN(C70:N70))),1),(C70:N70)*100^COLUMN(C70:N70),0)),0)</f>
        <v>0</v>
      </c>
    </row>
    <row r="71" spans="1:71" ht="15.75" customHeight="1">
      <c r="A71" s="2"/>
      <c r="B71" s="126" t="str">
        <f t="shared" ref="B71:C71" si="397">B35</f>
        <v>TOTAL</v>
      </c>
      <c r="C71" s="28">
        <f t="shared" si="397"/>
        <v>25000</v>
      </c>
      <c r="D71" s="28">
        <f t="shared" si="357"/>
        <v>25000</v>
      </c>
      <c r="E71" s="28">
        <f t="shared" si="358"/>
        <v>25000</v>
      </c>
      <c r="F71" s="28">
        <f t="shared" si="359"/>
        <v>25000</v>
      </c>
      <c r="G71" s="28">
        <f t="shared" si="360"/>
        <v>25000</v>
      </c>
      <c r="H71" s="28">
        <f t="shared" si="361"/>
        <v>25000</v>
      </c>
      <c r="I71" s="15">
        <f t="shared" si="362"/>
        <v>25000</v>
      </c>
      <c r="J71" s="15">
        <f t="shared" si="363"/>
        <v>25000</v>
      </c>
      <c r="K71" s="15">
        <f t="shared" si="364"/>
        <v>25000</v>
      </c>
      <c r="L71" s="15">
        <f t="shared" si="365"/>
        <v>25000</v>
      </c>
      <c r="M71" s="15">
        <f t="shared" si="366"/>
        <v>25000</v>
      </c>
      <c r="N71" s="15">
        <f t="shared" si="367"/>
        <v>25000</v>
      </c>
      <c r="O71" s="29">
        <f t="array" ref="O71">IFERROR(INDEX(C71:N71,MATCH(SMALL(IF(C71:N71=0,1E+300,(C71:N71)*(100^COLUMN(C71:N71))),1),(C71:N71)*100^COLUMN(C71:N71),0)),0)</f>
        <v>25000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</row>
    <row r="72" spans="1:71" ht="15.75" customHeight="1">
      <c r="A72" s="2"/>
      <c r="B72" s="126" t="str">
        <f t="shared" ref="B72:C72" si="398">B36</f>
        <v>NOVOS APORTES</v>
      </c>
      <c r="C72" s="28">
        <f t="shared" si="398"/>
        <v>0</v>
      </c>
      <c r="D72" s="28">
        <f t="shared" si="357"/>
        <v>0</v>
      </c>
      <c r="E72" s="28">
        <f t="shared" si="358"/>
        <v>0</v>
      </c>
      <c r="F72" s="28">
        <f t="shared" si="359"/>
        <v>0</v>
      </c>
      <c r="G72" s="28">
        <f t="shared" si="360"/>
        <v>0</v>
      </c>
      <c r="H72" s="28">
        <f t="shared" si="361"/>
        <v>0</v>
      </c>
      <c r="I72" s="15">
        <f t="shared" si="362"/>
        <v>0</v>
      </c>
      <c r="J72" s="15">
        <f t="shared" si="363"/>
        <v>0</v>
      </c>
      <c r="K72" s="15">
        <f t="shared" si="364"/>
        <v>0</v>
      </c>
      <c r="L72" s="15">
        <f t="shared" si="365"/>
        <v>0</v>
      </c>
      <c r="M72" s="15">
        <f t="shared" si="366"/>
        <v>0</v>
      </c>
      <c r="N72" s="15">
        <f t="shared" si="367"/>
        <v>0</v>
      </c>
      <c r="O72" s="29">
        <f t="array" ref="O72">IFERROR(INDEX(C72:N72,MATCH(SMALL(IF(C72:N72=0,1E+300,(C72:N72)*(100^COLUMN(C72:N72))),1),(C72:N72)*100^COLUMN(C72:N72),0)),0)</f>
        <v>0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</row>
    <row r="73" spans="1:71" ht="15.75" customHeight="1">
      <c r="A73" s="2"/>
      <c r="B73" s="126" t="str">
        <f t="shared" ref="B73:C73" si="399">B37</f>
        <v>TOTAL SEM APORTES</v>
      </c>
      <c r="C73" s="28">
        <f t="shared" si="399"/>
        <v>25000</v>
      </c>
      <c r="D73" s="28">
        <f t="shared" si="357"/>
        <v>25000</v>
      </c>
      <c r="E73" s="28">
        <f t="shared" si="358"/>
        <v>25000</v>
      </c>
      <c r="F73" s="28">
        <f t="shared" si="359"/>
        <v>25000</v>
      </c>
      <c r="G73" s="28">
        <f t="shared" si="360"/>
        <v>25000</v>
      </c>
      <c r="H73" s="28">
        <f t="shared" si="361"/>
        <v>25000</v>
      </c>
      <c r="I73" s="15">
        <f t="shared" si="362"/>
        <v>25000</v>
      </c>
      <c r="J73" s="15">
        <f t="shared" si="363"/>
        <v>25000</v>
      </c>
      <c r="K73" s="15">
        <f t="shared" si="364"/>
        <v>25000</v>
      </c>
      <c r="L73" s="15">
        <f t="shared" si="365"/>
        <v>25000</v>
      </c>
      <c r="M73" s="15">
        <f t="shared" si="366"/>
        <v>25000</v>
      </c>
      <c r="N73" s="15">
        <f t="shared" si="367"/>
        <v>25000</v>
      </c>
      <c r="O73" s="29">
        <f t="array" ref="O73">IFERROR(INDEX(C73:N73,MATCH(SMALL(IF(C73:N73=0,1E+300,(C73:N73)*(100^COLUMN(C73:N73))),1),(C73:N73)*100^COLUMN(C73:N73),0)),0)</f>
        <v>25000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</row>
    <row r="74" spans="1:71" ht="15.75" customHeight="1">
      <c r="A74" s="2"/>
      <c r="B74" s="126"/>
      <c r="C74" s="28"/>
      <c r="D74" s="28"/>
      <c r="E74" s="28"/>
      <c r="F74" s="28"/>
      <c r="G74" s="28"/>
      <c r="H74" s="28"/>
      <c r="I74" s="15"/>
      <c r="J74" s="15"/>
      <c r="K74" s="15"/>
      <c r="L74" s="15"/>
      <c r="M74" s="15"/>
      <c r="N74" s="15"/>
      <c r="O74" s="29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</row>
    <row r="75" spans="1:71" ht="15.75" customHeight="1">
      <c r="B75" s="27"/>
      <c r="C75" s="28"/>
      <c r="D75" s="28"/>
      <c r="E75" s="28"/>
      <c r="F75" s="28"/>
      <c r="G75" s="28"/>
      <c r="H75" s="27"/>
      <c r="I75" s="15"/>
      <c r="J75" s="15"/>
      <c r="K75" s="15"/>
      <c r="L75" s="16"/>
    </row>
    <row r="76" spans="1:71" ht="21" customHeight="1">
      <c r="B76" s="733" t="s">
        <v>86</v>
      </c>
      <c r="C76" s="705"/>
      <c r="D76" s="705"/>
      <c r="E76" s="705"/>
      <c r="F76" s="705"/>
      <c r="G76" s="705"/>
      <c r="H76" s="705"/>
      <c r="I76" s="705"/>
      <c r="J76" s="705"/>
      <c r="K76" s="706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8"/>
      <c r="AB76" s="27"/>
      <c r="AC76" s="27"/>
      <c r="AD76" s="27"/>
      <c r="AE76" s="27"/>
      <c r="AF76" s="27"/>
      <c r="AG76" s="27"/>
      <c r="AH76" s="108"/>
      <c r="AI76" s="108"/>
      <c r="AJ76" s="108"/>
      <c r="AK76" s="108"/>
      <c r="AL76" s="108"/>
      <c r="AM76" s="108"/>
      <c r="AN76" s="139"/>
      <c r="AO76" s="139"/>
      <c r="AP76" s="139"/>
      <c r="AQ76" s="139"/>
      <c r="AR76" s="139"/>
      <c r="AS76" s="139"/>
      <c r="AT76" s="27"/>
      <c r="AU76" s="27"/>
      <c r="AV76" s="27"/>
      <c r="AW76" s="27"/>
      <c r="AX76" s="27"/>
      <c r="AY76" s="27"/>
      <c r="AZ76" s="108"/>
      <c r="BA76" s="108"/>
      <c r="BB76" s="108"/>
      <c r="BC76" s="108"/>
      <c r="BD76" s="108"/>
      <c r="BE76" s="108"/>
      <c r="BF76" s="139"/>
      <c r="BG76" s="139"/>
      <c r="BH76" s="139"/>
      <c r="BI76" s="139"/>
      <c r="BJ76" s="139"/>
      <c r="BK76" s="139"/>
      <c r="BL76" s="27"/>
      <c r="BM76" s="27"/>
      <c r="BN76" s="27"/>
      <c r="BO76" s="27"/>
      <c r="BP76" s="27"/>
      <c r="BQ76" s="27"/>
      <c r="BR76" s="108"/>
      <c r="BS76" s="139"/>
    </row>
    <row r="77" spans="1:71" ht="25.5" customHeight="1">
      <c r="B77" s="697"/>
      <c r="C77" s="686"/>
      <c r="D77" s="686"/>
      <c r="E77" s="686"/>
      <c r="F77" s="686"/>
      <c r="G77" s="686"/>
      <c r="H77" s="686"/>
      <c r="I77" s="686"/>
      <c r="J77" s="686"/>
      <c r="K77" s="68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8"/>
      <c r="AB77" s="27"/>
      <c r="AC77" s="27"/>
      <c r="AD77" s="27"/>
      <c r="AE77" s="27"/>
      <c r="AF77" s="27"/>
      <c r="AG77" s="27"/>
      <c r="AH77" s="108"/>
      <c r="AI77" s="108"/>
      <c r="AJ77" s="108"/>
      <c r="AK77" s="108"/>
      <c r="AL77" s="108"/>
      <c r="AM77" s="108"/>
      <c r="AN77" s="139"/>
      <c r="AO77" s="139"/>
      <c r="AP77" s="139"/>
      <c r="AQ77" s="139"/>
      <c r="AR77" s="139"/>
      <c r="AS77" s="139"/>
      <c r="AT77" s="27"/>
      <c r="AU77" s="27"/>
      <c r="AV77" s="27"/>
      <c r="AW77" s="27"/>
      <c r="AX77" s="27"/>
      <c r="AY77" s="27"/>
      <c r="AZ77" s="108"/>
      <c r="BA77" s="108"/>
      <c r="BB77" s="108"/>
      <c r="BC77" s="108"/>
      <c r="BD77" s="108"/>
      <c r="BE77" s="108"/>
      <c r="BF77" s="139"/>
      <c r="BG77" s="139"/>
      <c r="BH77" s="139"/>
      <c r="BI77" s="139"/>
      <c r="BJ77" s="139"/>
      <c r="BK77" s="139"/>
      <c r="BL77" s="27"/>
      <c r="BM77" s="27"/>
      <c r="BN77" s="27"/>
      <c r="BO77" s="27"/>
      <c r="BP77" s="27"/>
      <c r="BQ77" s="27"/>
      <c r="BR77" s="108"/>
      <c r="BS77" s="139"/>
    </row>
    <row r="78" spans="1:71" ht="15.75" customHeight="1">
      <c r="B78" s="734" t="s">
        <v>87</v>
      </c>
      <c r="C78" s="676"/>
      <c r="D78" s="676"/>
      <c r="E78" s="676"/>
      <c r="F78" s="676"/>
      <c r="G78" s="676"/>
      <c r="H78" s="676"/>
      <c r="I78" s="676"/>
      <c r="J78" s="676"/>
      <c r="K78" s="675"/>
      <c r="L78" s="140"/>
      <c r="M78" s="140"/>
      <c r="N78" s="140"/>
      <c r="O78" s="140"/>
      <c r="P78" s="2"/>
      <c r="Q78" s="2"/>
      <c r="R78" s="2"/>
      <c r="S78" s="2"/>
      <c r="T78" s="2"/>
      <c r="U78" s="2"/>
      <c r="V78" s="735"/>
      <c r="W78" s="673"/>
      <c r="X78" s="673"/>
      <c r="Y78" s="673"/>
      <c r="Z78" s="673"/>
      <c r="AA78" s="673"/>
      <c r="AB78" s="2"/>
      <c r="AC78" s="735"/>
      <c r="AD78" s="673"/>
      <c r="AE78" s="673"/>
      <c r="AF78" s="673"/>
      <c r="AG78" s="673"/>
      <c r="AH78" s="673"/>
      <c r="AI78" s="2"/>
      <c r="AJ78" s="2"/>
      <c r="AK78" s="2"/>
      <c r="AL78" s="2"/>
      <c r="AM78" s="2"/>
      <c r="AN78" s="2"/>
      <c r="AO78" s="2"/>
      <c r="AP78" s="2"/>
    </row>
    <row r="79" spans="1:71" ht="15.75" customHeight="1">
      <c r="B79" s="142" t="s">
        <v>88</v>
      </c>
      <c r="C79" s="143" t="s">
        <v>89</v>
      </c>
      <c r="D79" s="143" t="s">
        <v>90</v>
      </c>
      <c r="E79" s="143" t="s">
        <v>91</v>
      </c>
      <c r="F79" s="143" t="s">
        <v>92</v>
      </c>
      <c r="G79" s="143" t="s">
        <v>93</v>
      </c>
      <c r="H79" s="143" t="s">
        <v>94</v>
      </c>
      <c r="I79" s="143" t="s">
        <v>94</v>
      </c>
      <c r="J79" s="143" t="s">
        <v>95</v>
      </c>
      <c r="K79" s="144" t="s">
        <v>96</v>
      </c>
      <c r="L79" s="16"/>
      <c r="M79" s="2"/>
      <c r="N79" s="2"/>
      <c r="O79" s="2"/>
      <c r="P79" s="2"/>
      <c r="Q79" s="2"/>
      <c r="R79" s="2"/>
      <c r="S79" s="2"/>
      <c r="T79" s="2"/>
      <c r="U79" s="2"/>
      <c r="V79" s="145"/>
      <c r="W79" s="146"/>
      <c r="X79" s="146"/>
      <c r="Y79" s="146"/>
      <c r="Z79" s="146"/>
      <c r="AA79" s="146"/>
      <c r="AB79" s="2"/>
      <c r="AC79" s="145"/>
      <c r="AD79" s="146"/>
      <c r="AE79" s="146"/>
      <c r="AF79" s="146"/>
      <c r="AG79" s="146"/>
      <c r="AH79" s="146"/>
      <c r="AI79" s="2"/>
      <c r="AJ79" s="2"/>
      <c r="AK79" s="2"/>
      <c r="AL79" s="2"/>
      <c r="AM79" s="2"/>
      <c r="AN79" s="2"/>
      <c r="AO79" s="2"/>
      <c r="AP79" s="2"/>
    </row>
    <row r="80" spans="1:71" ht="15.75" customHeight="1">
      <c r="B80" s="147"/>
      <c r="C80" s="148"/>
      <c r="D80" s="149"/>
      <c r="E80" s="148"/>
      <c r="F80" s="150"/>
      <c r="G80" s="150"/>
      <c r="H80" s="151">
        <f t="shared" ref="H80:H179" si="400">(F80-D80)-G80</f>
        <v>0</v>
      </c>
      <c r="I80" s="152" t="e">
        <f t="shared" ref="I80:I179" si="401">H80/D80</f>
        <v>#DIV/0!</v>
      </c>
      <c r="J80" s="153">
        <f t="shared" ref="J80:J179" si="402">(E80-C80)/30</f>
        <v>0</v>
      </c>
      <c r="K80" s="154" t="e">
        <f t="shared" ref="K80:K179" si="403">I80/J80</f>
        <v>#DIV/0!</v>
      </c>
      <c r="L80" s="16"/>
      <c r="M80" s="2"/>
      <c r="N80" s="2"/>
      <c r="O80" s="2"/>
      <c r="P80" s="2"/>
      <c r="Q80" s="2"/>
      <c r="R80" s="2"/>
      <c r="S80" s="2"/>
      <c r="T80" s="2"/>
      <c r="U80" s="2"/>
      <c r="V80" s="2"/>
      <c r="W80" s="28"/>
      <c r="X80" s="28"/>
      <c r="Y80" s="28"/>
      <c r="Z80" s="2"/>
      <c r="AA80" s="2"/>
      <c r="AB80" s="2"/>
      <c r="AC80" s="2"/>
      <c r="AD80" s="28"/>
      <c r="AE80" s="28"/>
      <c r="AF80" s="28"/>
      <c r="AG80" s="2"/>
      <c r="AH80" s="2"/>
    </row>
    <row r="81" spans="2:34" ht="15.75" customHeight="1">
      <c r="B81" s="155"/>
      <c r="C81" s="156"/>
      <c r="D81" s="157"/>
      <c r="E81" s="156"/>
      <c r="F81" s="158"/>
      <c r="G81" s="158"/>
      <c r="H81" s="12">
        <f t="shared" si="400"/>
        <v>0</v>
      </c>
      <c r="I81" s="159" t="e">
        <f t="shared" si="401"/>
        <v>#DIV/0!</v>
      </c>
      <c r="J81" s="160">
        <f t="shared" si="402"/>
        <v>0</v>
      </c>
      <c r="K81" s="161" t="e">
        <f t="shared" si="403"/>
        <v>#DIV/0!</v>
      </c>
      <c r="L81" s="16"/>
      <c r="M81" s="2"/>
      <c r="N81" s="2"/>
      <c r="O81" s="2"/>
      <c r="P81" s="2"/>
      <c r="Q81" s="2"/>
      <c r="R81" s="2"/>
      <c r="S81" s="2"/>
      <c r="T81" s="2"/>
      <c r="U81" s="2"/>
      <c r="V81" s="2"/>
      <c r="W81" s="28"/>
      <c r="X81" s="28"/>
      <c r="Y81" s="28"/>
      <c r="Z81" s="2"/>
      <c r="AA81" s="2"/>
      <c r="AB81" s="2"/>
      <c r="AC81" s="2"/>
      <c r="AD81" s="28"/>
      <c r="AE81" s="28"/>
      <c r="AF81" s="28"/>
      <c r="AG81" s="2"/>
      <c r="AH81" s="2"/>
    </row>
    <row r="82" spans="2:34" ht="15.75" customHeight="1">
      <c r="B82" s="155"/>
      <c r="C82" s="156"/>
      <c r="D82" s="156"/>
      <c r="E82" s="157"/>
      <c r="F82" s="157"/>
      <c r="G82" s="157"/>
      <c r="H82" s="12">
        <f t="shared" si="400"/>
        <v>0</v>
      </c>
      <c r="I82" s="159" t="e">
        <f t="shared" si="401"/>
        <v>#DIV/0!</v>
      </c>
      <c r="J82" s="160">
        <f t="shared" si="402"/>
        <v>0</v>
      </c>
      <c r="K82" s="161" t="e">
        <f t="shared" si="403"/>
        <v>#DIV/0!</v>
      </c>
      <c r="L82" s="88"/>
      <c r="M82" s="2"/>
      <c r="N82" s="2"/>
      <c r="O82" s="162"/>
      <c r="P82" s="2"/>
      <c r="Q82" s="2"/>
      <c r="R82" s="2"/>
      <c r="S82" s="2"/>
      <c r="T82" s="2"/>
      <c r="U82" s="2"/>
      <c r="V82" s="2"/>
      <c r="W82" s="28"/>
      <c r="X82" s="28"/>
      <c r="Y82" s="28"/>
      <c r="Z82" s="2"/>
      <c r="AA82" s="2"/>
      <c r="AB82" s="2"/>
      <c r="AC82" s="2"/>
      <c r="AD82" s="28"/>
      <c r="AE82" s="28"/>
      <c r="AF82" s="28"/>
      <c r="AG82" s="2"/>
      <c r="AH82" s="2"/>
    </row>
    <row r="83" spans="2:34" ht="15.75" customHeight="1">
      <c r="B83" s="155"/>
      <c r="C83" s="156"/>
      <c r="D83" s="156"/>
      <c r="E83" s="157"/>
      <c r="F83" s="157"/>
      <c r="G83" s="157"/>
      <c r="H83" s="12">
        <f t="shared" si="400"/>
        <v>0</v>
      </c>
      <c r="I83" s="159" t="e">
        <f t="shared" si="401"/>
        <v>#DIV/0!</v>
      </c>
      <c r="J83" s="160">
        <f t="shared" si="402"/>
        <v>0</v>
      </c>
      <c r="K83" s="161" t="e">
        <f t="shared" si="403"/>
        <v>#DIV/0!</v>
      </c>
      <c r="L83" s="88"/>
      <c r="M83" s="2"/>
      <c r="N83" s="2"/>
      <c r="O83" s="162"/>
      <c r="P83" s="2"/>
      <c r="Q83" s="2"/>
      <c r="R83" s="2"/>
      <c r="S83" s="2"/>
      <c r="T83" s="2"/>
      <c r="U83" s="2"/>
      <c r="V83" s="2"/>
      <c r="W83" s="28"/>
      <c r="X83" s="28"/>
      <c r="Y83" s="28"/>
      <c r="Z83" s="2"/>
      <c r="AA83" s="2"/>
      <c r="AB83" s="2"/>
      <c r="AC83" s="2"/>
      <c r="AD83" s="28"/>
      <c r="AE83" s="28"/>
      <c r="AF83" s="28"/>
      <c r="AG83" s="2"/>
      <c r="AH83" s="2"/>
    </row>
    <row r="84" spans="2:34" ht="15.75" customHeight="1">
      <c r="B84" s="155"/>
      <c r="C84" s="156"/>
      <c r="D84" s="156"/>
      <c r="E84" s="157"/>
      <c r="F84" s="157"/>
      <c r="G84" s="157"/>
      <c r="H84" s="12">
        <f t="shared" si="400"/>
        <v>0</v>
      </c>
      <c r="I84" s="159" t="e">
        <f t="shared" si="401"/>
        <v>#DIV/0!</v>
      </c>
      <c r="J84" s="160">
        <f t="shared" si="402"/>
        <v>0</v>
      </c>
      <c r="K84" s="161" t="e">
        <f t="shared" si="403"/>
        <v>#DIV/0!</v>
      </c>
      <c r="L84" s="88"/>
      <c r="M84" s="2"/>
      <c r="N84" s="2"/>
      <c r="O84" s="162"/>
      <c r="P84" s="2"/>
      <c r="Q84" s="2"/>
      <c r="R84" s="2"/>
      <c r="S84" s="2"/>
      <c r="T84" s="2"/>
      <c r="U84" s="2"/>
      <c r="V84" s="2"/>
      <c r="W84" s="28"/>
      <c r="X84" s="28"/>
      <c r="Y84" s="28"/>
      <c r="Z84" s="2"/>
      <c r="AA84" s="2"/>
      <c r="AB84" s="2"/>
      <c r="AC84" s="2"/>
      <c r="AD84" s="28"/>
      <c r="AE84" s="28"/>
      <c r="AF84" s="28"/>
      <c r="AG84" s="2"/>
      <c r="AH84" s="2"/>
    </row>
    <row r="85" spans="2:34" ht="15.75" customHeight="1">
      <c r="B85" s="155"/>
      <c r="C85" s="156"/>
      <c r="D85" s="156"/>
      <c r="E85" s="157"/>
      <c r="F85" s="157"/>
      <c r="G85" s="157"/>
      <c r="H85" s="12">
        <f t="shared" si="400"/>
        <v>0</v>
      </c>
      <c r="I85" s="159" t="e">
        <f t="shared" si="401"/>
        <v>#DIV/0!</v>
      </c>
      <c r="J85" s="160">
        <f t="shared" si="402"/>
        <v>0</v>
      </c>
      <c r="K85" s="161" t="e">
        <f t="shared" si="403"/>
        <v>#DIV/0!</v>
      </c>
      <c r="L85" s="88"/>
      <c r="M85" s="2"/>
      <c r="N85" s="2"/>
      <c r="O85" s="162"/>
      <c r="P85" s="2"/>
      <c r="Q85" s="2"/>
      <c r="R85" s="2"/>
      <c r="S85" s="2"/>
      <c r="T85" s="2"/>
      <c r="U85" s="2"/>
      <c r="V85" s="2"/>
      <c r="W85" s="28"/>
      <c r="X85" s="28"/>
      <c r="Y85" s="28"/>
      <c r="Z85" s="2"/>
      <c r="AA85" s="2"/>
      <c r="AB85" s="2"/>
      <c r="AC85" s="2"/>
      <c r="AD85" s="28"/>
      <c r="AE85" s="28"/>
      <c r="AF85" s="28"/>
      <c r="AG85" s="2"/>
      <c r="AH85" s="2"/>
    </row>
    <row r="86" spans="2:34" ht="15.75" customHeight="1">
      <c r="B86" s="155"/>
      <c r="C86" s="156"/>
      <c r="D86" s="156"/>
      <c r="E86" s="157"/>
      <c r="F86" s="157"/>
      <c r="G86" s="157"/>
      <c r="H86" s="12">
        <f t="shared" si="400"/>
        <v>0</v>
      </c>
      <c r="I86" s="159" t="e">
        <f t="shared" si="401"/>
        <v>#DIV/0!</v>
      </c>
      <c r="J86" s="160">
        <f t="shared" si="402"/>
        <v>0</v>
      </c>
      <c r="K86" s="161" t="e">
        <f t="shared" si="403"/>
        <v>#DIV/0!</v>
      </c>
      <c r="L86" s="88"/>
      <c r="M86" s="2"/>
      <c r="N86" s="2"/>
      <c r="O86" s="162"/>
      <c r="P86" s="2"/>
      <c r="Q86" s="2"/>
      <c r="R86" s="2"/>
      <c r="S86" s="2"/>
      <c r="T86" s="2"/>
      <c r="U86" s="2"/>
      <c r="V86" s="2"/>
      <c r="W86" s="28"/>
      <c r="X86" s="28"/>
      <c r="Y86" s="28"/>
      <c r="Z86" s="2"/>
      <c r="AA86" s="2"/>
      <c r="AB86" s="2"/>
      <c r="AC86" s="2"/>
      <c r="AD86" s="28"/>
      <c r="AE86" s="28"/>
      <c r="AF86" s="28"/>
      <c r="AG86" s="2"/>
      <c r="AH86" s="2"/>
    </row>
    <row r="87" spans="2:34" ht="15.75" customHeight="1">
      <c r="B87" s="155"/>
      <c r="C87" s="156"/>
      <c r="D87" s="156"/>
      <c r="E87" s="157"/>
      <c r="F87" s="157"/>
      <c r="G87" s="157"/>
      <c r="H87" s="12">
        <f t="shared" si="400"/>
        <v>0</v>
      </c>
      <c r="I87" s="159" t="e">
        <f t="shared" si="401"/>
        <v>#DIV/0!</v>
      </c>
      <c r="J87" s="160">
        <f t="shared" si="402"/>
        <v>0</v>
      </c>
      <c r="K87" s="161" t="e">
        <f t="shared" si="403"/>
        <v>#DIV/0!</v>
      </c>
      <c r="L87" s="88"/>
      <c r="M87" s="2"/>
      <c r="N87" s="2"/>
      <c r="O87" s="162"/>
      <c r="P87" s="2"/>
      <c r="Q87" s="2"/>
      <c r="R87" s="2"/>
      <c r="S87" s="2"/>
      <c r="T87" s="2"/>
      <c r="U87" s="2"/>
      <c r="V87" s="2"/>
      <c r="W87" s="28"/>
      <c r="X87" s="28"/>
      <c r="Y87" s="28"/>
      <c r="Z87" s="2"/>
      <c r="AA87" s="2"/>
      <c r="AB87" s="2"/>
      <c r="AC87" s="2"/>
      <c r="AD87" s="28"/>
      <c r="AE87" s="28"/>
      <c r="AF87" s="28"/>
      <c r="AG87" s="2"/>
      <c r="AH87" s="2"/>
    </row>
    <row r="88" spans="2:34" ht="15.75" customHeight="1">
      <c r="B88" s="155"/>
      <c r="C88" s="156"/>
      <c r="D88" s="156"/>
      <c r="E88" s="157"/>
      <c r="F88" s="157"/>
      <c r="G88" s="157"/>
      <c r="H88" s="12">
        <f t="shared" si="400"/>
        <v>0</v>
      </c>
      <c r="I88" s="159" t="e">
        <f t="shared" si="401"/>
        <v>#DIV/0!</v>
      </c>
      <c r="J88" s="160">
        <f t="shared" si="402"/>
        <v>0</v>
      </c>
      <c r="K88" s="161" t="e">
        <f t="shared" si="403"/>
        <v>#DIV/0!</v>
      </c>
      <c r="L88" s="88"/>
      <c r="M88" s="2"/>
      <c r="N88" s="2"/>
      <c r="O88" s="162"/>
      <c r="P88" s="2"/>
      <c r="Q88" s="2"/>
      <c r="R88" s="2"/>
      <c r="S88" s="2"/>
      <c r="T88" s="2"/>
      <c r="U88" s="2"/>
      <c r="V88" s="2"/>
      <c r="W88" s="28"/>
      <c r="X88" s="28"/>
      <c r="Y88" s="28"/>
      <c r="Z88" s="2"/>
      <c r="AA88" s="2"/>
      <c r="AB88" s="2"/>
      <c r="AC88" s="2"/>
      <c r="AD88" s="28"/>
      <c r="AE88" s="28"/>
      <c r="AF88" s="28"/>
      <c r="AG88" s="2"/>
      <c r="AH88" s="2"/>
    </row>
    <row r="89" spans="2:34" ht="15.75" customHeight="1">
      <c r="B89" s="155"/>
      <c r="C89" s="156"/>
      <c r="D89" s="156"/>
      <c r="E89" s="157"/>
      <c r="F89" s="157"/>
      <c r="G89" s="157"/>
      <c r="H89" s="12">
        <f t="shared" si="400"/>
        <v>0</v>
      </c>
      <c r="I89" s="159" t="e">
        <f t="shared" si="401"/>
        <v>#DIV/0!</v>
      </c>
      <c r="J89" s="160">
        <f t="shared" si="402"/>
        <v>0</v>
      </c>
      <c r="K89" s="161" t="e">
        <f t="shared" si="403"/>
        <v>#DIV/0!</v>
      </c>
      <c r="L89" s="88"/>
      <c r="M89" s="2"/>
      <c r="N89" s="2"/>
      <c r="O89" s="162"/>
      <c r="P89" s="2"/>
      <c r="Q89" s="2"/>
      <c r="R89" s="2"/>
      <c r="S89" s="2"/>
      <c r="T89" s="2"/>
      <c r="U89" s="2"/>
      <c r="V89" s="2"/>
      <c r="W89" s="28"/>
      <c r="X89" s="28"/>
      <c r="Y89" s="28"/>
      <c r="Z89" s="2"/>
      <c r="AA89" s="2"/>
      <c r="AB89" s="2"/>
      <c r="AC89" s="2"/>
      <c r="AD89" s="28"/>
      <c r="AE89" s="28"/>
      <c r="AF89" s="28"/>
      <c r="AG89" s="2"/>
      <c r="AH89" s="2"/>
    </row>
    <row r="90" spans="2:34" ht="15.75" customHeight="1">
      <c r="B90" s="155"/>
      <c r="C90" s="156"/>
      <c r="D90" s="156"/>
      <c r="E90" s="157"/>
      <c r="F90" s="157"/>
      <c r="G90" s="157"/>
      <c r="H90" s="12">
        <f t="shared" si="400"/>
        <v>0</v>
      </c>
      <c r="I90" s="159" t="e">
        <f t="shared" si="401"/>
        <v>#DIV/0!</v>
      </c>
      <c r="J90" s="160">
        <f t="shared" si="402"/>
        <v>0</v>
      </c>
      <c r="K90" s="161" t="e">
        <f t="shared" si="403"/>
        <v>#DIV/0!</v>
      </c>
      <c r="L90" s="88"/>
      <c r="M90" s="2"/>
      <c r="N90" s="2"/>
      <c r="O90" s="162"/>
      <c r="P90" s="2"/>
      <c r="Q90" s="2"/>
      <c r="R90" s="2"/>
      <c r="S90" s="2"/>
      <c r="T90" s="2"/>
      <c r="U90" s="2"/>
      <c r="V90" s="2"/>
      <c r="W90" s="28"/>
      <c r="X90" s="28"/>
      <c r="Y90" s="28"/>
      <c r="Z90" s="2"/>
      <c r="AA90" s="2"/>
      <c r="AB90" s="2"/>
      <c r="AC90" s="2"/>
      <c r="AD90" s="28"/>
      <c r="AE90" s="28"/>
      <c r="AF90" s="28"/>
      <c r="AG90" s="2"/>
      <c r="AH90" s="2"/>
    </row>
    <row r="91" spans="2:34" ht="15.75" customHeight="1">
      <c r="B91" s="155"/>
      <c r="C91" s="156"/>
      <c r="D91" s="156"/>
      <c r="E91" s="157"/>
      <c r="F91" s="157"/>
      <c r="G91" s="157"/>
      <c r="H91" s="12">
        <f t="shared" si="400"/>
        <v>0</v>
      </c>
      <c r="I91" s="159" t="e">
        <f t="shared" si="401"/>
        <v>#DIV/0!</v>
      </c>
      <c r="J91" s="160">
        <f t="shared" si="402"/>
        <v>0</v>
      </c>
      <c r="K91" s="161" t="e">
        <f t="shared" si="403"/>
        <v>#DIV/0!</v>
      </c>
      <c r="L91" s="88"/>
      <c r="M91" s="2"/>
      <c r="N91" s="2"/>
      <c r="O91" s="162"/>
      <c r="P91" s="2"/>
      <c r="V91" s="40"/>
      <c r="W91" s="46"/>
      <c r="X91" s="46"/>
      <c r="Y91" s="46"/>
      <c r="Z91" s="40"/>
      <c r="AA91" s="40"/>
      <c r="AB91" s="40"/>
      <c r="AC91" s="40"/>
      <c r="AD91" s="46"/>
      <c r="AE91" s="46"/>
      <c r="AF91" s="46"/>
      <c r="AG91" s="40"/>
      <c r="AH91" s="40"/>
    </row>
    <row r="92" spans="2:34" ht="15.75" customHeight="1">
      <c r="B92" s="155"/>
      <c r="C92" s="156"/>
      <c r="D92" s="156"/>
      <c r="E92" s="157"/>
      <c r="F92" s="157"/>
      <c r="G92" s="157"/>
      <c r="H92" s="12">
        <f t="shared" si="400"/>
        <v>0</v>
      </c>
      <c r="I92" s="159" t="e">
        <f t="shared" si="401"/>
        <v>#DIV/0!</v>
      </c>
      <c r="J92" s="160">
        <f t="shared" si="402"/>
        <v>0</v>
      </c>
      <c r="K92" s="161" t="e">
        <f t="shared" si="403"/>
        <v>#DIV/0!</v>
      </c>
      <c r="L92" s="88"/>
      <c r="M92" s="2"/>
      <c r="N92" s="2"/>
      <c r="O92" s="162"/>
      <c r="P92" s="2"/>
      <c r="V92" s="40"/>
      <c r="W92" s="46"/>
      <c r="X92" s="46"/>
      <c r="Y92" s="46"/>
      <c r="Z92" s="40"/>
      <c r="AA92" s="40"/>
      <c r="AB92" s="40"/>
      <c r="AC92" s="40"/>
      <c r="AD92" s="46"/>
      <c r="AE92" s="46"/>
      <c r="AF92" s="46"/>
      <c r="AG92" s="40"/>
      <c r="AH92" s="40"/>
    </row>
    <row r="93" spans="2:34" ht="15.75" customHeight="1">
      <c r="B93" s="155"/>
      <c r="C93" s="156"/>
      <c r="D93" s="156"/>
      <c r="E93" s="157"/>
      <c r="F93" s="157"/>
      <c r="G93" s="157"/>
      <c r="H93" s="12">
        <f t="shared" si="400"/>
        <v>0</v>
      </c>
      <c r="I93" s="159" t="e">
        <f t="shared" si="401"/>
        <v>#DIV/0!</v>
      </c>
      <c r="J93" s="160">
        <f t="shared" si="402"/>
        <v>0</v>
      </c>
      <c r="K93" s="161" t="e">
        <f t="shared" si="403"/>
        <v>#DIV/0!</v>
      </c>
      <c r="L93" s="88"/>
      <c r="M93" s="2"/>
      <c r="N93" s="2"/>
      <c r="O93" s="162"/>
      <c r="P93" s="2"/>
      <c r="V93" s="40"/>
      <c r="W93" s="46"/>
      <c r="X93" s="46"/>
      <c r="Y93" s="46"/>
      <c r="Z93" s="40"/>
      <c r="AA93" s="40"/>
      <c r="AB93" s="40"/>
      <c r="AC93" s="40"/>
      <c r="AD93" s="46"/>
      <c r="AE93" s="46"/>
      <c r="AF93" s="46"/>
      <c r="AG93" s="40"/>
      <c r="AH93" s="40"/>
    </row>
    <row r="94" spans="2:34" ht="15.75" customHeight="1">
      <c r="B94" s="155"/>
      <c r="C94" s="156"/>
      <c r="D94" s="156"/>
      <c r="E94" s="157"/>
      <c r="F94" s="157"/>
      <c r="G94" s="157"/>
      <c r="H94" s="12">
        <f t="shared" si="400"/>
        <v>0</v>
      </c>
      <c r="I94" s="159" t="e">
        <f t="shared" si="401"/>
        <v>#DIV/0!</v>
      </c>
      <c r="J94" s="160">
        <f t="shared" si="402"/>
        <v>0</v>
      </c>
      <c r="K94" s="161" t="e">
        <f t="shared" si="403"/>
        <v>#DIV/0!</v>
      </c>
      <c r="L94" s="88"/>
      <c r="M94" s="2"/>
      <c r="N94" s="2"/>
      <c r="O94" s="162"/>
      <c r="P94" s="2"/>
      <c r="V94" s="40"/>
      <c r="W94" s="46"/>
      <c r="X94" s="46"/>
      <c r="Y94" s="46"/>
      <c r="Z94" s="40"/>
      <c r="AA94" s="40"/>
      <c r="AB94" s="40"/>
      <c r="AC94" s="40"/>
      <c r="AD94" s="46"/>
      <c r="AE94" s="46"/>
      <c r="AF94" s="46"/>
      <c r="AG94" s="40"/>
      <c r="AH94" s="40"/>
    </row>
    <row r="95" spans="2:34" ht="15.75" customHeight="1">
      <c r="B95" s="155"/>
      <c r="C95" s="156"/>
      <c r="D95" s="156"/>
      <c r="E95" s="157"/>
      <c r="F95" s="157"/>
      <c r="G95" s="157"/>
      <c r="H95" s="12">
        <f t="shared" si="400"/>
        <v>0</v>
      </c>
      <c r="I95" s="159" t="e">
        <f t="shared" si="401"/>
        <v>#DIV/0!</v>
      </c>
      <c r="J95" s="160">
        <f t="shared" si="402"/>
        <v>0</v>
      </c>
      <c r="K95" s="161" t="e">
        <f t="shared" si="403"/>
        <v>#DIV/0!</v>
      </c>
      <c r="L95" s="88"/>
      <c r="M95" s="2"/>
      <c r="N95" s="2"/>
      <c r="O95" s="162"/>
      <c r="P95" s="2"/>
      <c r="V95" s="40"/>
      <c r="W95" s="46"/>
      <c r="X95" s="46"/>
      <c r="Y95" s="46"/>
      <c r="Z95" s="40"/>
      <c r="AA95" s="40"/>
      <c r="AB95" s="40"/>
      <c r="AC95" s="40"/>
      <c r="AD95" s="46"/>
      <c r="AE95" s="46"/>
      <c r="AF95" s="46"/>
      <c r="AG95" s="40"/>
      <c r="AH95" s="40"/>
    </row>
    <row r="96" spans="2:34" ht="15.75" customHeight="1">
      <c r="B96" s="155"/>
      <c r="C96" s="156"/>
      <c r="D96" s="156"/>
      <c r="E96" s="157"/>
      <c r="F96" s="157"/>
      <c r="G96" s="157"/>
      <c r="H96" s="12">
        <f t="shared" si="400"/>
        <v>0</v>
      </c>
      <c r="I96" s="159" t="e">
        <f t="shared" si="401"/>
        <v>#DIV/0!</v>
      </c>
      <c r="J96" s="160">
        <f t="shared" si="402"/>
        <v>0</v>
      </c>
      <c r="K96" s="161" t="e">
        <f t="shared" si="403"/>
        <v>#DIV/0!</v>
      </c>
      <c r="L96" s="88"/>
      <c r="M96" s="2"/>
      <c r="N96" s="2"/>
      <c r="O96" s="162"/>
      <c r="P96" s="2"/>
      <c r="V96" s="40"/>
      <c r="W96" s="46"/>
      <c r="X96" s="46"/>
      <c r="Y96" s="46"/>
      <c r="Z96" s="40"/>
      <c r="AA96" s="40"/>
      <c r="AB96" s="40"/>
      <c r="AC96" s="40"/>
      <c r="AD96" s="46"/>
      <c r="AE96" s="46"/>
      <c r="AF96" s="46"/>
      <c r="AG96" s="40"/>
      <c r="AH96" s="40"/>
    </row>
    <row r="97" spans="2:34" ht="15.75" customHeight="1">
      <c r="B97" s="155"/>
      <c r="C97" s="156"/>
      <c r="D97" s="156"/>
      <c r="E97" s="157"/>
      <c r="F97" s="157"/>
      <c r="G97" s="157"/>
      <c r="H97" s="12">
        <f t="shared" si="400"/>
        <v>0</v>
      </c>
      <c r="I97" s="159" t="e">
        <f t="shared" si="401"/>
        <v>#DIV/0!</v>
      </c>
      <c r="J97" s="160">
        <f t="shared" si="402"/>
        <v>0</v>
      </c>
      <c r="K97" s="161" t="e">
        <f t="shared" si="403"/>
        <v>#DIV/0!</v>
      </c>
      <c r="L97" s="88"/>
      <c r="M97" s="2"/>
      <c r="N97" s="2"/>
      <c r="O97" s="162"/>
      <c r="P97" s="2"/>
      <c r="V97" s="40"/>
      <c r="W97" s="46"/>
      <c r="X97" s="46"/>
      <c r="Y97" s="46"/>
      <c r="Z97" s="40"/>
      <c r="AA97" s="40"/>
      <c r="AB97" s="40"/>
      <c r="AC97" s="40"/>
      <c r="AD97" s="46"/>
      <c r="AE97" s="46"/>
      <c r="AF97" s="46"/>
      <c r="AG97" s="40"/>
      <c r="AH97" s="40"/>
    </row>
    <row r="98" spans="2:34" ht="15.75" customHeight="1">
      <c r="B98" s="155"/>
      <c r="C98" s="156"/>
      <c r="D98" s="156"/>
      <c r="E98" s="157"/>
      <c r="F98" s="157"/>
      <c r="G98" s="157"/>
      <c r="H98" s="12">
        <f t="shared" si="400"/>
        <v>0</v>
      </c>
      <c r="I98" s="159" t="e">
        <f t="shared" si="401"/>
        <v>#DIV/0!</v>
      </c>
      <c r="J98" s="160">
        <f t="shared" si="402"/>
        <v>0</v>
      </c>
      <c r="K98" s="161" t="e">
        <f t="shared" si="403"/>
        <v>#DIV/0!</v>
      </c>
      <c r="L98" s="88"/>
      <c r="M98" s="2"/>
      <c r="N98" s="2"/>
      <c r="O98" s="162"/>
      <c r="P98" s="2"/>
      <c r="V98" s="40"/>
      <c r="W98" s="46"/>
      <c r="X98" s="46"/>
      <c r="Y98" s="46"/>
      <c r="Z98" s="40"/>
      <c r="AA98" s="40"/>
      <c r="AB98" s="40"/>
      <c r="AC98" s="40"/>
      <c r="AD98" s="46"/>
      <c r="AE98" s="46"/>
      <c r="AF98" s="46"/>
      <c r="AG98" s="40"/>
      <c r="AH98" s="40"/>
    </row>
    <row r="99" spans="2:34" ht="15.75" customHeight="1">
      <c r="B99" s="155"/>
      <c r="C99" s="156"/>
      <c r="D99" s="156"/>
      <c r="E99" s="157"/>
      <c r="F99" s="157"/>
      <c r="G99" s="157"/>
      <c r="H99" s="12">
        <f t="shared" si="400"/>
        <v>0</v>
      </c>
      <c r="I99" s="159" t="e">
        <f t="shared" si="401"/>
        <v>#DIV/0!</v>
      </c>
      <c r="J99" s="160">
        <f t="shared" si="402"/>
        <v>0</v>
      </c>
      <c r="K99" s="161" t="e">
        <f t="shared" si="403"/>
        <v>#DIV/0!</v>
      </c>
      <c r="L99" s="88"/>
      <c r="M99" s="2"/>
      <c r="N99" s="2"/>
      <c r="O99" s="162"/>
      <c r="P99" s="2"/>
      <c r="V99" s="40"/>
      <c r="W99" s="46"/>
      <c r="X99" s="46"/>
      <c r="Y99" s="46"/>
      <c r="Z99" s="40"/>
      <c r="AA99" s="40"/>
      <c r="AB99" s="40"/>
      <c r="AC99" s="40"/>
      <c r="AD99" s="46"/>
      <c r="AE99" s="46"/>
      <c r="AF99" s="46"/>
      <c r="AG99" s="40"/>
      <c r="AH99" s="40"/>
    </row>
    <row r="100" spans="2:34" ht="15.75" customHeight="1">
      <c r="B100" s="155"/>
      <c r="C100" s="156"/>
      <c r="D100" s="156"/>
      <c r="E100" s="157"/>
      <c r="F100" s="157"/>
      <c r="G100" s="157"/>
      <c r="H100" s="12">
        <f t="shared" si="400"/>
        <v>0</v>
      </c>
      <c r="I100" s="159" t="e">
        <f t="shared" si="401"/>
        <v>#DIV/0!</v>
      </c>
      <c r="J100" s="160">
        <f t="shared" si="402"/>
        <v>0</v>
      </c>
      <c r="K100" s="161" t="e">
        <f t="shared" si="403"/>
        <v>#DIV/0!</v>
      </c>
      <c r="L100" s="88"/>
      <c r="M100" s="2"/>
      <c r="N100" s="2"/>
      <c r="O100" s="162"/>
      <c r="P100" s="2"/>
      <c r="V100" s="40"/>
      <c r="W100" s="46"/>
      <c r="X100" s="46"/>
      <c r="Y100" s="46"/>
      <c r="Z100" s="40"/>
      <c r="AA100" s="40"/>
      <c r="AB100" s="40"/>
      <c r="AC100" s="40"/>
      <c r="AD100" s="46"/>
      <c r="AE100" s="46"/>
      <c r="AF100" s="46"/>
      <c r="AG100" s="40"/>
      <c r="AH100" s="40"/>
    </row>
    <row r="101" spans="2:34" ht="15.75" customHeight="1">
      <c r="B101" s="155"/>
      <c r="C101" s="156"/>
      <c r="D101" s="156"/>
      <c r="E101" s="157"/>
      <c r="F101" s="157"/>
      <c r="G101" s="157"/>
      <c r="H101" s="12">
        <f t="shared" si="400"/>
        <v>0</v>
      </c>
      <c r="I101" s="159" t="e">
        <f t="shared" si="401"/>
        <v>#DIV/0!</v>
      </c>
      <c r="J101" s="160">
        <f t="shared" si="402"/>
        <v>0</v>
      </c>
      <c r="K101" s="161" t="e">
        <f t="shared" si="403"/>
        <v>#DIV/0!</v>
      </c>
      <c r="L101" s="88"/>
      <c r="M101" s="2"/>
      <c r="N101" s="2"/>
      <c r="O101" s="162"/>
      <c r="P101" s="2"/>
      <c r="V101" s="40"/>
      <c r="W101" s="46"/>
      <c r="X101" s="46"/>
      <c r="Y101" s="46"/>
      <c r="Z101" s="40"/>
      <c r="AA101" s="40"/>
      <c r="AB101" s="40"/>
      <c r="AC101" s="40"/>
      <c r="AD101" s="46"/>
      <c r="AE101" s="46"/>
      <c r="AF101" s="46"/>
      <c r="AG101" s="40"/>
      <c r="AH101" s="40"/>
    </row>
    <row r="102" spans="2:34" ht="15.75" customHeight="1">
      <c r="B102" s="155"/>
      <c r="C102" s="156"/>
      <c r="D102" s="156"/>
      <c r="E102" s="157"/>
      <c r="F102" s="157"/>
      <c r="G102" s="157"/>
      <c r="H102" s="12">
        <f t="shared" si="400"/>
        <v>0</v>
      </c>
      <c r="I102" s="159" t="e">
        <f t="shared" si="401"/>
        <v>#DIV/0!</v>
      </c>
      <c r="J102" s="160">
        <f t="shared" si="402"/>
        <v>0</v>
      </c>
      <c r="K102" s="161" t="e">
        <f t="shared" si="403"/>
        <v>#DIV/0!</v>
      </c>
      <c r="L102" s="88"/>
      <c r="M102" s="2"/>
      <c r="N102" s="2"/>
      <c r="O102" s="162"/>
      <c r="P102" s="2"/>
      <c r="V102" s="40"/>
      <c r="W102" s="46"/>
      <c r="X102" s="46"/>
      <c r="Y102" s="46"/>
      <c r="Z102" s="40"/>
      <c r="AA102" s="40"/>
      <c r="AB102" s="40"/>
      <c r="AC102" s="40"/>
      <c r="AD102" s="46"/>
      <c r="AE102" s="46"/>
      <c r="AF102" s="46"/>
      <c r="AG102" s="40"/>
      <c r="AH102" s="40"/>
    </row>
    <row r="103" spans="2:34" ht="15.75" customHeight="1">
      <c r="B103" s="155"/>
      <c r="C103" s="156"/>
      <c r="D103" s="156"/>
      <c r="E103" s="157"/>
      <c r="F103" s="157"/>
      <c r="G103" s="157"/>
      <c r="H103" s="12">
        <f t="shared" si="400"/>
        <v>0</v>
      </c>
      <c r="I103" s="159" t="e">
        <f t="shared" si="401"/>
        <v>#DIV/0!</v>
      </c>
      <c r="J103" s="160">
        <f t="shared" si="402"/>
        <v>0</v>
      </c>
      <c r="K103" s="161" t="e">
        <f t="shared" si="403"/>
        <v>#DIV/0!</v>
      </c>
      <c r="L103" s="88"/>
      <c r="M103" s="2"/>
      <c r="N103" s="2"/>
      <c r="O103" s="162"/>
      <c r="P103" s="2"/>
      <c r="V103" s="40"/>
      <c r="W103" s="46"/>
      <c r="X103" s="46"/>
      <c r="Y103" s="46"/>
      <c r="Z103" s="40"/>
      <c r="AA103" s="40"/>
      <c r="AB103" s="40"/>
      <c r="AC103" s="40"/>
      <c r="AD103" s="46"/>
      <c r="AE103" s="46"/>
      <c r="AF103" s="46"/>
      <c r="AG103" s="40"/>
      <c r="AH103" s="40"/>
    </row>
    <row r="104" spans="2:34" ht="15.75" customHeight="1">
      <c r="B104" s="155"/>
      <c r="C104" s="163"/>
      <c r="D104" s="163"/>
      <c r="E104" s="156"/>
      <c r="F104" s="156"/>
      <c r="G104" s="156"/>
      <c r="H104" s="12">
        <f t="shared" si="400"/>
        <v>0</v>
      </c>
      <c r="I104" s="159" t="e">
        <f t="shared" si="401"/>
        <v>#DIV/0!</v>
      </c>
      <c r="J104" s="160">
        <f t="shared" si="402"/>
        <v>0</v>
      </c>
      <c r="K104" s="161" t="e">
        <f t="shared" si="403"/>
        <v>#DIV/0!</v>
      </c>
      <c r="L104" s="88"/>
      <c r="M104" s="2"/>
      <c r="N104" s="2"/>
      <c r="O104" s="162"/>
      <c r="P104" s="2"/>
      <c r="V104" s="41"/>
      <c r="W104" s="132"/>
      <c r="X104" s="164"/>
      <c r="Y104" s="164"/>
      <c r="Z104" s="40"/>
      <c r="AA104" s="40"/>
      <c r="AB104" s="40"/>
      <c r="AC104" s="41"/>
      <c r="AD104" s="132"/>
      <c r="AE104" s="164"/>
      <c r="AF104" s="164"/>
      <c r="AG104" s="40"/>
      <c r="AH104" s="40"/>
    </row>
    <row r="105" spans="2:34" ht="15.75" customHeight="1">
      <c r="B105" s="155"/>
      <c r="C105" s="156"/>
      <c r="D105" s="156"/>
      <c r="E105" s="157"/>
      <c r="F105" s="157"/>
      <c r="G105" s="157"/>
      <c r="H105" s="12">
        <f t="shared" si="400"/>
        <v>0</v>
      </c>
      <c r="I105" s="159" t="e">
        <f t="shared" si="401"/>
        <v>#DIV/0!</v>
      </c>
      <c r="J105" s="160">
        <f t="shared" si="402"/>
        <v>0</v>
      </c>
      <c r="K105" s="161" t="e">
        <f t="shared" si="403"/>
        <v>#DIV/0!</v>
      </c>
      <c r="L105" s="88"/>
      <c r="M105" s="2"/>
      <c r="N105" s="2"/>
      <c r="O105" s="162"/>
      <c r="P105" s="2"/>
      <c r="V105" s="40"/>
      <c r="W105" s="46"/>
      <c r="X105" s="46"/>
      <c r="Y105" s="46"/>
      <c r="Z105" s="40"/>
      <c r="AA105" s="40"/>
      <c r="AB105" s="40"/>
      <c r="AC105" s="40"/>
      <c r="AD105" s="46"/>
      <c r="AE105" s="46"/>
      <c r="AF105" s="46"/>
      <c r="AG105" s="40"/>
      <c r="AH105" s="40"/>
    </row>
    <row r="106" spans="2:34" ht="15.75" customHeight="1">
      <c r="B106" s="155"/>
      <c r="C106" s="156"/>
      <c r="D106" s="156"/>
      <c r="E106" s="157"/>
      <c r="F106" s="157"/>
      <c r="G106" s="157"/>
      <c r="H106" s="12">
        <f t="shared" si="400"/>
        <v>0</v>
      </c>
      <c r="I106" s="159" t="e">
        <f t="shared" si="401"/>
        <v>#DIV/0!</v>
      </c>
      <c r="J106" s="160">
        <f t="shared" si="402"/>
        <v>0</v>
      </c>
      <c r="K106" s="161" t="e">
        <f t="shared" si="403"/>
        <v>#DIV/0!</v>
      </c>
      <c r="L106" s="88"/>
      <c r="M106" s="2"/>
      <c r="N106" s="2"/>
      <c r="O106" s="162"/>
      <c r="P106" s="2"/>
      <c r="V106" s="40"/>
      <c r="W106" s="46"/>
      <c r="X106" s="46"/>
      <c r="Y106" s="46"/>
      <c r="Z106" s="40"/>
      <c r="AA106" s="40"/>
      <c r="AB106" s="40"/>
      <c r="AC106" s="40"/>
      <c r="AD106" s="46"/>
      <c r="AE106" s="46"/>
      <c r="AF106" s="46"/>
      <c r="AG106" s="40"/>
      <c r="AH106" s="40"/>
    </row>
    <row r="107" spans="2:34" ht="15.75" customHeight="1">
      <c r="B107" s="155"/>
      <c r="C107" s="156"/>
      <c r="D107" s="156"/>
      <c r="E107" s="157"/>
      <c r="F107" s="157"/>
      <c r="G107" s="157"/>
      <c r="H107" s="12">
        <f t="shared" si="400"/>
        <v>0</v>
      </c>
      <c r="I107" s="159" t="e">
        <f t="shared" si="401"/>
        <v>#DIV/0!</v>
      </c>
      <c r="J107" s="160">
        <f t="shared" si="402"/>
        <v>0</v>
      </c>
      <c r="K107" s="161" t="e">
        <f t="shared" si="403"/>
        <v>#DIV/0!</v>
      </c>
      <c r="L107" s="88"/>
      <c r="M107" s="2"/>
      <c r="N107" s="2"/>
      <c r="O107" s="162"/>
      <c r="P107" s="2"/>
      <c r="V107" s="40"/>
      <c r="W107" s="46"/>
      <c r="X107" s="46"/>
      <c r="Y107" s="46"/>
      <c r="Z107" s="40"/>
      <c r="AA107" s="40"/>
      <c r="AB107" s="40"/>
      <c r="AC107" s="40"/>
      <c r="AD107" s="46"/>
      <c r="AE107" s="46"/>
      <c r="AF107" s="46"/>
      <c r="AG107" s="40"/>
      <c r="AH107" s="40"/>
    </row>
    <row r="108" spans="2:34" ht="15.75" customHeight="1">
      <c r="B108" s="155"/>
      <c r="C108" s="156"/>
      <c r="D108" s="156"/>
      <c r="E108" s="157"/>
      <c r="F108" s="157"/>
      <c r="G108" s="157"/>
      <c r="H108" s="12">
        <f t="shared" si="400"/>
        <v>0</v>
      </c>
      <c r="I108" s="159" t="e">
        <f t="shared" si="401"/>
        <v>#DIV/0!</v>
      </c>
      <c r="J108" s="160">
        <f t="shared" si="402"/>
        <v>0</v>
      </c>
      <c r="K108" s="161" t="e">
        <f t="shared" si="403"/>
        <v>#DIV/0!</v>
      </c>
      <c r="L108" s="88"/>
      <c r="M108" s="2"/>
      <c r="N108" s="2"/>
      <c r="O108" s="162"/>
      <c r="P108" s="2"/>
      <c r="V108" s="40"/>
      <c r="W108" s="46"/>
      <c r="X108" s="46"/>
      <c r="Y108" s="46"/>
      <c r="Z108" s="40"/>
      <c r="AA108" s="40"/>
      <c r="AB108" s="40"/>
      <c r="AC108" s="40"/>
      <c r="AD108" s="46"/>
      <c r="AE108" s="46"/>
      <c r="AF108" s="46"/>
      <c r="AG108" s="40"/>
      <c r="AH108" s="40"/>
    </row>
    <row r="109" spans="2:34" ht="15.75" customHeight="1">
      <c r="B109" s="155"/>
      <c r="C109" s="156"/>
      <c r="D109" s="156"/>
      <c r="E109" s="157"/>
      <c r="F109" s="157"/>
      <c r="G109" s="157"/>
      <c r="H109" s="12">
        <f t="shared" si="400"/>
        <v>0</v>
      </c>
      <c r="I109" s="159" t="e">
        <f t="shared" si="401"/>
        <v>#DIV/0!</v>
      </c>
      <c r="J109" s="160">
        <f t="shared" si="402"/>
        <v>0</v>
      </c>
      <c r="K109" s="161" t="e">
        <f t="shared" si="403"/>
        <v>#DIV/0!</v>
      </c>
      <c r="L109" s="88"/>
      <c r="M109" s="2"/>
      <c r="N109" s="2"/>
      <c r="O109" s="162"/>
      <c r="P109" s="2"/>
      <c r="V109" s="40"/>
      <c r="W109" s="46"/>
      <c r="X109" s="46"/>
      <c r="Y109" s="46"/>
      <c r="Z109" s="40"/>
      <c r="AA109" s="40"/>
      <c r="AB109" s="40"/>
      <c r="AC109" s="40"/>
      <c r="AD109" s="46"/>
      <c r="AE109" s="46"/>
      <c r="AF109" s="46"/>
      <c r="AG109" s="40"/>
      <c r="AH109" s="40"/>
    </row>
    <row r="110" spans="2:34" ht="15.75" customHeight="1">
      <c r="B110" s="155"/>
      <c r="C110" s="156"/>
      <c r="D110" s="156"/>
      <c r="E110" s="157"/>
      <c r="F110" s="157"/>
      <c r="G110" s="157"/>
      <c r="H110" s="12">
        <f t="shared" si="400"/>
        <v>0</v>
      </c>
      <c r="I110" s="159" t="e">
        <f t="shared" si="401"/>
        <v>#DIV/0!</v>
      </c>
      <c r="J110" s="160">
        <f t="shared" si="402"/>
        <v>0</v>
      </c>
      <c r="K110" s="161" t="e">
        <f t="shared" si="403"/>
        <v>#DIV/0!</v>
      </c>
      <c r="L110" s="88"/>
      <c r="M110" s="2"/>
      <c r="N110" s="2"/>
      <c r="O110" s="162"/>
      <c r="P110" s="2"/>
      <c r="V110" s="40"/>
      <c r="W110" s="46"/>
      <c r="X110" s="46"/>
      <c r="Y110" s="46"/>
      <c r="Z110" s="40"/>
      <c r="AA110" s="40"/>
      <c r="AB110" s="40"/>
      <c r="AC110" s="40"/>
      <c r="AD110" s="46"/>
      <c r="AE110" s="46"/>
      <c r="AF110" s="46"/>
      <c r="AG110" s="40"/>
      <c r="AH110" s="40"/>
    </row>
    <row r="111" spans="2:34" ht="15.75" customHeight="1">
      <c r="B111" s="155"/>
      <c r="C111" s="156"/>
      <c r="D111" s="156"/>
      <c r="E111" s="157"/>
      <c r="F111" s="157"/>
      <c r="G111" s="157"/>
      <c r="H111" s="12">
        <f t="shared" si="400"/>
        <v>0</v>
      </c>
      <c r="I111" s="159" t="e">
        <f t="shared" si="401"/>
        <v>#DIV/0!</v>
      </c>
      <c r="J111" s="160">
        <f t="shared" si="402"/>
        <v>0</v>
      </c>
      <c r="K111" s="161" t="e">
        <f t="shared" si="403"/>
        <v>#DIV/0!</v>
      </c>
      <c r="L111" s="88"/>
      <c r="M111" s="2"/>
      <c r="N111" s="2"/>
      <c r="O111" s="162"/>
      <c r="P111" s="2"/>
      <c r="V111" s="40"/>
      <c r="W111" s="46"/>
      <c r="X111" s="46"/>
      <c r="Y111" s="46"/>
      <c r="Z111" s="40"/>
      <c r="AA111" s="40"/>
      <c r="AB111" s="40"/>
      <c r="AC111" s="40"/>
      <c r="AD111" s="46"/>
      <c r="AE111" s="46"/>
      <c r="AF111" s="46"/>
      <c r="AG111" s="40"/>
      <c r="AH111" s="40"/>
    </row>
    <row r="112" spans="2:34" ht="15.75" customHeight="1">
      <c r="B112" s="155"/>
      <c r="C112" s="156"/>
      <c r="D112" s="156"/>
      <c r="E112" s="157"/>
      <c r="F112" s="157"/>
      <c r="G112" s="157"/>
      <c r="H112" s="12">
        <f t="shared" si="400"/>
        <v>0</v>
      </c>
      <c r="I112" s="159" t="e">
        <f t="shared" si="401"/>
        <v>#DIV/0!</v>
      </c>
      <c r="J112" s="160">
        <f t="shared" si="402"/>
        <v>0</v>
      </c>
      <c r="K112" s="161" t="e">
        <f t="shared" si="403"/>
        <v>#DIV/0!</v>
      </c>
      <c r="L112" s="88"/>
      <c r="M112" s="2"/>
      <c r="N112" s="2"/>
      <c r="O112" s="162"/>
      <c r="P112" s="2"/>
      <c r="V112" s="40"/>
      <c r="W112" s="46"/>
      <c r="X112" s="46"/>
      <c r="Y112" s="46"/>
      <c r="Z112" s="40"/>
      <c r="AA112" s="40"/>
      <c r="AB112" s="40"/>
      <c r="AC112" s="40"/>
      <c r="AD112" s="46"/>
      <c r="AE112" s="46"/>
      <c r="AF112" s="46"/>
      <c r="AG112" s="40"/>
      <c r="AH112" s="40"/>
    </row>
    <row r="113" spans="2:34" ht="15.75" customHeight="1">
      <c r="B113" s="155"/>
      <c r="C113" s="156"/>
      <c r="D113" s="156"/>
      <c r="E113" s="157"/>
      <c r="F113" s="157"/>
      <c r="G113" s="157"/>
      <c r="H113" s="12">
        <f t="shared" si="400"/>
        <v>0</v>
      </c>
      <c r="I113" s="159" t="e">
        <f t="shared" si="401"/>
        <v>#DIV/0!</v>
      </c>
      <c r="J113" s="160">
        <f t="shared" si="402"/>
        <v>0</v>
      </c>
      <c r="K113" s="161" t="e">
        <f t="shared" si="403"/>
        <v>#DIV/0!</v>
      </c>
      <c r="L113" s="88"/>
      <c r="M113" s="2"/>
      <c r="N113" s="2"/>
      <c r="O113" s="162"/>
      <c r="P113" s="2"/>
      <c r="V113" s="40"/>
      <c r="W113" s="46"/>
      <c r="X113" s="46"/>
      <c r="Y113" s="46"/>
      <c r="Z113" s="40"/>
      <c r="AA113" s="40"/>
      <c r="AB113" s="40"/>
      <c r="AC113" s="40"/>
      <c r="AD113" s="46"/>
      <c r="AE113" s="46"/>
      <c r="AF113" s="46"/>
      <c r="AG113" s="40"/>
      <c r="AH113" s="40"/>
    </row>
    <row r="114" spans="2:34" ht="15.75" customHeight="1">
      <c r="B114" s="155"/>
      <c r="C114" s="156"/>
      <c r="D114" s="156"/>
      <c r="E114" s="157"/>
      <c r="F114" s="157"/>
      <c r="G114" s="157"/>
      <c r="H114" s="12">
        <f t="shared" si="400"/>
        <v>0</v>
      </c>
      <c r="I114" s="159" t="e">
        <f t="shared" si="401"/>
        <v>#DIV/0!</v>
      </c>
      <c r="J114" s="160">
        <f t="shared" si="402"/>
        <v>0</v>
      </c>
      <c r="K114" s="161" t="e">
        <f t="shared" si="403"/>
        <v>#DIV/0!</v>
      </c>
      <c r="L114" s="88"/>
      <c r="M114" s="2"/>
      <c r="N114" s="2"/>
      <c r="O114" s="162"/>
      <c r="P114" s="2"/>
      <c r="V114" s="40"/>
      <c r="W114" s="46"/>
      <c r="X114" s="46"/>
      <c r="Y114" s="46"/>
      <c r="Z114" s="40"/>
      <c r="AA114" s="40"/>
      <c r="AB114" s="40"/>
      <c r="AC114" s="40"/>
      <c r="AD114" s="46"/>
      <c r="AE114" s="46"/>
      <c r="AF114" s="46"/>
      <c r="AG114" s="40"/>
      <c r="AH114" s="40"/>
    </row>
    <row r="115" spans="2:34" ht="15.75" customHeight="1">
      <c r="B115" s="155"/>
      <c r="C115" s="156"/>
      <c r="D115" s="156"/>
      <c r="E115" s="157"/>
      <c r="F115" s="157"/>
      <c r="G115" s="157"/>
      <c r="H115" s="12">
        <f t="shared" si="400"/>
        <v>0</v>
      </c>
      <c r="I115" s="159" t="e">
        <f t="shared" si="401"/>
        <v>#DIV/0!</v>
      </c>
      <c r="J115" s="160">
        <f t="shared" si="402"/>
        <v>0</v>
      </c>
      <c r="K115" s="161" t="e">
        <f t="shared" si="403"/>
        <v>#DIV/0!</v>
      </c>
      <c r="L115" s="88"/>
      <c r="M115" s="2"/>
      <c r="N115" s="2"/>
      <c r="O115" s="162"/>
      <c r="P115" s="2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</row>
    <row r="116" spans="2:34" ht="15.75" customHeight="1">
      <c r="B116" s="155"/>
      <c r="C116" s="156"/>
      <c r="D116" s="156"/>
      <c r="E116" s="157"/>
      <c r="F116" s="157"/>
      <c r="G116" s="157"/>
      <c r="H116" s="12">
        <f t="shared" si="400"/>
        <v>0</v>
      </c>
      <c r="I116" s="159" t="e">
        <f t="shared" si="401"/>
        <v>#DIV/0!</v>
      </c>
      <c r="J116" s="160">
        <f t="shared" si="402"/>
        <v>0</v>
      </c>
      <c r="K116" s="161" t="e">
        <f t="shared" si="403"/>
        <v>#DIV/0!</v>
      </c>
      <c r="L116" s="88"/>
      <c r="M116" s="2"/>
      <c r="N116" s="2"/>
      <c r="O116" s="162"/>
      <c r="P116" s="2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</row>
    <row r="117" spans="2:34" ht="15.75" customHeight="1">
      <c r="B117" s="155"/>
      <c r="C117" s="156"/>
      <c r="D117" s="156"/>
      <c r="E117" s="157"/>
      <c r="F117" s="157"/>
      <c r="G117" s="157"/>
      <c r="H117" s="12">
        <f t="shared" si="400"/>
        <v>0</v>
      </c>
      <c r="I117" s="159" t="e">
        <f t="shared" si="401"/>
        <v>#DIV/0!</v>
      </c>
      <c r="J117" s="160">
        <f t="shared" si="402"/>
        <v>0</v>
      </c>
      <c r="K117" s="161" t="e">
        <f t="shared" si="403"/>
        <v>#DIV/0!</v>
      </c>
      <c r="L117" s="88"/>
      <c r="M117" s="2"/>
      <c r="N117" s="2"/>
      <c r="O117" s="162"/>
      <c r="P117" s="2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</row>
    <row r="118" spans="2:34" ht="15.75" customHeight="1">
      <c r="B118" s="155"/>
      <c r="C118" s="156"/>
      <c r="D118" s="156"/>
      <c r="E118" s="157"/>
      <c r="F118" s="157"/>
      <c r="G118" s="157"/>
      <c r="H118" s="12">
        <f t="shared" si="400"/>
        <v>0</v>
      </c>
      <c r="I118" s="159" t="e">
        <f t="shared" si="401"/>
        <v>#DIV/0!</v>
      </c>
      <c r="J118" s="160">
        <f t="shared" si="402"/>
        <v>0</v>
      </c>
      <c r="K118" s="161" t="e">
        <f t="shared" si="403"/>
        <v>#DIV/0!</v>
      </c>
      <c r="L118" s="88"/>
      <c r="M118" s="2"/>
      <c r="N118" s="2"/>
      <c r="O118" s="162"/>
      <c r="P118" s="2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</row>
    <row r="119" spans="2:34" ht="15.75" customHeight="1">
      <c r="B119" s="155"/>
      <c r="C119" s="156"/>
      <c r="D119" s="156"/>
      <c r="E119" s="157"/>
      <c r="F119" s="157"/>
      <c r="G119" s="157"/>
      <c r="H119" s="12">
        <f t="shared" si="400"/>
        <v>0</v>
      </c>
      <c r="I119" s="159" t="e">
        <f t="shared" si="401"/>
        <v>#DIV/0!</v>
      </c>
      <c r="J119" s="160">
        <f t="shared" si="402"/>
        <v>0</v>
      </c>
      <c r="K119" s="161" t="e">
        <f t="shared" si="403"/>
        <v>#DIV/0!</v>
      </c>
      <c r="L119" s="88"/>
      <c r="M119" s="2"/>
      <c r="N119" s="2"/>
      <c r="O119" s="162"/>
      <c r="P119" s="2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</row>
    <row r="120" spans="2:34" ht="15.75" customHeight="1">
      <c r="B120" s="155"/>
      <c r="C120" s="156"/>
      <c r="D120" s="156"/>
      <c r="E120" s="157"/>
      <c r="F120" s="157"/>
      <c r="G120" s="157"/>
      <c r="H120" s="12">
        <f t="shared" si="400"/>
        <v>0</v>
      </c>
      <c r="I120" s="159" t="e">
        <f t="shared" si="401"/>
        <v>#DIV/0!</v>
      </c>
      <c r="J120" s="160">
        <f t="shared" si="402"/>
        <v>0</v>
      </c>
      <c r="K120" s="161" t="e">
        <f t="shared" si="403"/>
        <v>#DIV/0!</v>
      </c>
      <c r="L120" s="88"/>
      <c r="M120" s="2"/>
      <c r="N120" s="2"/>
      <c r="O120" s="162"/>
      <c r="P120" s="2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</row>
    <row r="121" spans="2:34" ht="15.75" customHeight="1">
      <c r="B121" s="155"/>
      <c r="C121" s="156"/>
      <c r="D121" s="156"/>
      <c r="E121" s="157"/>
      <c r="F121" s="157"/>
      <c r="G121" s="157"/>
      <c r="H121" s="12">
        <f t="shared" si="400"/>
        <v>0</v>
      </c>
      <c r="I121" s="159" t="e">
        <f t="shared" si="401"/>
        <v>#DIV/0!</v>
      </c>
      <c r="J121" s="160">
        <f t="shared" si="402"/>
        <v>0</v>
      </c>
      <c r="K121" s="161" t="e">
        <f t="shared" si="403"/>
        <v>#DIV/0!</v>
      </c>
      <c r="L121" s="88"/>
      <c r="M121" s="2"/>
      <c r="N121" s="2"/>
      <c r="O121" s="162"/>
      <c r="P121" s="2"/>
    </row>
    <row r="122" spans="2:34" ht="15.75" customHeight="1">
      <c r="B122" s="155"/>
      <c r="C122" s="156"/>
      <c r="D122" s="156"/>
      <c r="E122" s="157"/>
      <c r="F122" s="157"/>
      <c r="G122" s="157"/>
      <c r="H122" s="12">
        <f t="shared" si="400"/>
        <v>0</v>
      </c>
      <c r="I122" s="159" t="e">
        <f t="shared" si="401"/>
        <v>#DIV/0!</v>
      </c>
      <c r="J122" s="160">
        <f t="shared" si="402"/>
        <v>0</v>
      </c>
      <c r="K122" s="161" t="e">
        <f t="shared" si="403"/>
        <v>#DIV/0!</v>
      </c>
      <c r="L122" s="88"/>
      <c r="M122" s="2"/>
      <c r="N122" s="2"/>
      <c r="O122" s="162"/>
      <c r="P122" s="2"/>
    </row>
    <row r="123" spans="2:34" ht="15.75" customHeight="1">
      <c r="B123" s="155"/>
      <c r="C123" s="156"/>
      <c r="D123" s="156"/>
      <c r="E123" s="157"/>
      <c r="F123" s="157"/>
      <c r="G123" s="157"/>
      <c r="H123" s="12">
        <f t="shared" si="400"/>
        <v>0</v>
      </c>
      <c r="I123" s="159" t="e">
        <f t="shared" si="401"/>
        <v>#DIV/0!</v>
      </c>
      <c r="J123" s="160">
        <f t="shared" si="402"/>
        <v>0</v>
      </c>
      <c r="K123" s="161" t="e">
        <f t="shared" si="403"/>
        <v>#DIV/0!</v>
      </c>
      <c r="L123" s="88"/>
      <c r="M123" s="2"/>
      <c r="N123" s="2"/>
      <c r="O123" s="162"/>
      <c r="P123" s="2"/>
    </row>
    <row r="124" spans="2:34" ht="15.75" customHeight="1">
      <c r="B124" s="155"/>
      <c r="C124" s="156"/>
      <c r="D124" s="156"/>
      <c r="E124" s="157"/>
      <c r="F124" s="157"/>
      <c r="G124" s="157"/>
      <c r="H124" s="12">
        <f t="shared" si="400"/>
        <v>0</v>
      </c>
      <c r="I124" s="159" t="e">
        <f t="shared" si="401"/>
        <v>#DIV/0!</v>
      </c>
      <c r="J124" s="160">
        <f t="shared" si="402"/>
        <v>0</v>
      </c>
      <c r="K124" s="161" t="e">
        <f t="shared" si="403"/>
        <v>#DIV/0!</v>
      </c>
      <c r="L124" s="88"/>
      <c r="M124" s="2"/>
      <c r="N124" s="2"/>
      <c r="O124" s="162"/>
      <c r="P124" s="2"/>
    </row>
    <row r="125" spans="2:34" ht="15.75" customHeight="1">
      <c r="B125" s="155"/>
      <c r="C125" s="156"/>
      <c r="D125" s="156"/>
      <c r="E125" s="157"/>
      <c r="F125" s="157"/>
      <c r="G125" s="157"/>
      <c r="H125" s="12">
        <f t="shared" si="400"/>
        <v>0</v>
      </c>
      <c r="I125" s="159" t="e">
        <f t="shared" si="401"/>
        <v>#DIV/0!</v>
      </c>
      <c r="J125" s="160">
        <f t="shared" si="402"/>
        <v>0</v>
      </c>
      <c r="K125" s="161" t="e">
        <f t="shared" si="403"/>
        <v>#DIV/0!</v>
      </c>
      <c r="L125" s="88"/>
      <c r="M125" s="2"/>
      <c r="N125" s="2"/>
      <c r="O125" s="162"/>
      <c r="P125" s="2"/>
    </row>
    <row r="126" spans="2:34" ht="15.75" customHeight="1">
      <c r="B126" s="155"/>
      <c r="C126" s="156"/>
      <c r="D126" s="156"/>
      <c r="E126" s="157"/>
      <c r="F126" s="157"/>
      <c r="G126" s="157"/>
      <c r="H126" s="12">
        <f t="shared" si="400"/>
        <v>0</v>
      </c>
      <c r="I126" s="159" t="e">
        <f t="shared" si="401"/>
        <v>#DIV/0!</v>
      </c>
      <c r="J126" s="160">
        <f t="shared" si="402"/>
        <v>0</v>
      </c>
      <c r="K126" s="161" t="e">
        <f t="shared" si="403"/>
        <v>#DIV/0!</v>
      </c>
      <c r="L126" s="88"/>
      <c r="M126" s="2"/>
      <c r="N126" s="2"/>
      <c r="O126" s="162"/>
      <c r="P126" s="2"/>
    </row>
    <row r="127" spans="2:34" ht="15.75" customHeight="1">
      <c r="B127" s="155"/>
      <c r="C127" s="156"/>
      <c r="D127" s="156"/>
      <c r="E127" s="157"/>
      <c r="F127" s="157"/>
      <c r="G127" s="157"/>
      <c r="H127" s="12">
        <f t="shared" si="400"/>
        <v>0</v>
      </c>
      <c r="I127" s="159" t="e">
        <f t="shared" si="401"/>
        <v>#DIV/0!</v>
      </c>
      <c r="J127" s="160">
        <f t="shared" si="402"/>
        <v>0</v>
      </c>
      <c r="K127" s="161" t="e">
        <f t="shared" si="403"/>
        <v>#DIV/0!</v>
      </c>
      <c r="L127" s="88"/>
      <c r="M127" s="2"/>
      <c r="N127" s="2"/>
      <c r="O127" s="162"/>
      <c r="P127" s="2"/>
    </row>
    <row r="128" spans="2:34" ht="15.75" customHeight="1">
      <c r="B128" s="155"/>
      <c r="C128" s="156"/>
      <c r="D128" s="156"/>
      <c r="E128" s="157"/>
      <c r="F128" s="157"/>
      <c r="G128" s="157"/>
      <c r="H128" s="12">
        <f t="shared" si="400"/>
        <v>0</v>
      </c>
      <c r="I128" s="159" t="e">
        <f t="shared" si="401"/>
        <v>#DIV/0!</v>
      </c>
      <c r="J128" s="160">
        <f t="shared" si="402"/>
        <v>0</v>
      </c>
      <c r="K128" s="161" t="e">
        <f t="shared" si="403"/>
        <v>#DIV/0!</v>
      </c>
      <c r="L128" s="88"/>
      <c r="M128" s="2"/>
      <c r="N128" s="2"/>
      <c r="O128" s="162"/>
      <c r="P128" s="2"/>
    </row>
    <row r="129" spans="2:16" ht="15.75" customHeight="1">
      <c r="B129" s="155"/>
      <c r="C129" s="163"/>
      <c r="D129" s="163"/>
      <c r="E129" s="156"/>
      <c r="F129" s="156"/>
      <c r="G129" s="156"/>
      <c r="H129" s="12">
        <f t="shared" si="400"/>
        <v>0</v>
      </c>
      <c r="I129" s="159" t="e">
        <f t="shared" si="401"/>
        <v>#DIV/0!</v>
      </c>
      <c r="J129" s="160">
        <f t="shared" si="402"/>
        <v>0</v>
      </c>
      <c r="K129" s="161" t="e">
        <f t="shared" si="403"/>
        <v>#DIV/0!</v>
      </c>
      <c r="L129" s="88"/>
      <c r="M129" s="2"/>
      <c r="N129" s="2"/>
      <c r="O129" s="162"/>
      <c r="P129" s="2"/>
    </row>
    <row r="130" spans="2:16" ht="15.75" customHeight="1">
      <c r="B130" s="155"/>
      <c r="C130" s="156"/>
      <c r="D130" s="156"/>
      <c r="E130" s="157"/>
      <c r="F130" s="157"/>
      <c r="G130" s="157"/>
      <c r="H130" s="12">
        <f t="shared" si="400"/>
        <v>0</v>
      </c>
      <c r="I130" s="159" t="e">
        <f t="shared" si="401"/>
        <v>#DIV/0!</v>
      </c>
      <c r="J130" s="160">
        <f t="shared" si="402"/>
        <v>0</v>
      </c>
      <c r="K130" s="161" t="e">
        <f t="shared" si="403"/>
        <v>#DIV/0!</v>
      </c>
      <c r="L130" s="88"/>
      <c r="M130" s="2"/>
      <c r="N130" s="2"/>
      <c r="O130" s="162"/>
      <c r="P130" s="2"/>
    </row>
    <row r="131" spans="2:16" ht="15.75" customHeight="1">
      <c r="B131" s="155"/>
      <c r="C131" s="156"/>
      <c r="D131" s="156"/>
      <c r="E131" s="157"/>
      <c r="F131" s="157"/>
      <c r="G131" s="157"/>
      <c r="H131" s="12">
        <f t="shared" si="400"/>
        <v>0</v>
      </c>
      <c r="I131" s="159" t="e">
        <f t="shared" si="401"/>
        <v>#DIV/0!</v>
      </c>
      <c r="J131" s="160">
        <f t="shared" si="402"/>
        <v>0</v>
      </c>
      <c r="K131" s="161" t="e">
        <f t="shared" si="403"/>
        <v>#DIV/0!</v>
      </c>
      <c r="L131" s="88"/>
      <c r="M131" s="2"/>
      <c r="N131" s="2"/>
      <c r="O131" s="162"/>
      <c r="P131" s="2"/>
    </row>
    <row r="132" spans="2:16" ht="15.75" customHeight="1">
      <c r="B132" s="155"/>
      <c r="C132" s="156"/>
      <c r="D132" s="156"/>
      <c r="E132" s="157"/>
      <c r="F132" s="157"/>
      <c r="G132" s="157"/>
      <c r="H132" s="12">
        <f t="shared" si="400"/>
        <v>0</v>
      </c>
      <c r="I132" s="159" t="e">
        <f t="shared" si="401"/>
        <v>#DIV/0!</v>
      </c>
      <c r="J132" s="160">
        <f t="shared" si="402"/>
        <v>0</v>
      </c>
      <c r="K132" s="161" t="e">
        <f t="shared" si="403"/>
        <v>#DIV/0!</v>
      </c>
      <c r="L132" s="88"/>
      <c r="M132" s="2"/>
      <c r="N132" s="2"/>
      <c r="O132" s="162"/>
      <c r="P132" s="2"/>
    </row>
    <row r="133" spans="2:16" ht="15.75" customHeight="1">
      <c r="B133" s="155"/>
      <c r="C133" s="156"/>
      <c r="D133" s="156"/>
      <c r="E133" s="157"/>
      <c r="F133" s="157"/>
      <c r="G133" s="157"/>
      <c r="H133" s="12">
        <f t="shared" si="400"/>
        <v>0</v>
      </c>
      <c r="I133" s="159" t="e">
        <f t="shared" si="401"/>
        <v>#DIV/0!</v>
      </c>
      <c r="J133" s="160">
        <f t="shared" si="402"/>
        <v>0</v>
      </c>
      <c r="K133" s="161" t="e">
        <f t="shared" si="403"/>
        <v>#DIV/0!</v>
      </c>
      <c r="L133" s="88"/>
      <c r="M133" s="2"/>
      <c r="N133" s="2"/>
      <c r="O133" s="162"/>
      <c r="P133" s="2"/>
    </row>
    <row r="134" spans="2:16" ht="15.75" customHeight="1">
      <c r="B134" s="155"/>
      <c r="C134" s="156"/>
      <c r="D134" s="156"/>
      <c r="E134" s="157"/>
      <c r="F134" s="157"/>
      <c r="G134" s="157"/>
      <c r="H134" s="12">
        <f t="shared" si="400"/>
        <v>0</v>
      </c>
      <c r="I134" s="159" t="e">
        <f t="shared" si="401"/>
        <v>#DIV/0!</v>
      </c>
      <c r="J134" s="160">
        <f t="shared" si="402"/>
        <v>0</v>
      </c>
      <c r="K134" s="161" t="e">
        <f t="shared" si="403"/>
        <v>#DIV/0!</v>
      </c>
      <c r="L134" s="88"/>
      <c r="M134" s="2"/>
      <c r="N134" s="2"/>
      <c r="O134" s="162"/>
      <c r="P134" s="2"/>
    </row>
    <row r="135" spans="2:16" ht="15.75" customHeight="1">
      <c r="B135" s="155"/>
      <c r="C135" s="156"/>
      <c r="D135" s="156"/>
      <c r="E135" s="157"/>
      <c r="F135" s="157"/>
      <c r="G135" s="157"/>
      <c r="H135" s="12">
        <f t="shared" si="400"/>
        <v>0</v>
      </c>
      <c r="I135" s="159" t="e">
        <f t="shared" si="401"/>
        <v>#DIV/0!</v>
      </c>
      <c r="J135" s="160">
        <f t="shared" si="402"/>
        <v>0</v>
      </c>
      <c r="K135" s="161" t="e">
        <f t="shared" si="403"/>
        <v>#DIV/0!</v>
      </c>
      <c r="L135" s="88"/>
      <c r="M135" s="2"/>
      <c r="N135" s="2"/>
      <c r="O135" s="162"/>
      <c r="P135" s="2"/>
    </row>
    <row r="136" spans="2:16" ht="15.75" customHeight="1">
      <c r="B136" s="155"/>
      <c r="C136" s="156"/>
      <c r="D136" s="156"/>
      <c r="E136" s="157"/>
      <c r="F136" s="157"/>
      <c r="G136" s="157"/>
      <c r="H136" s="12">
        <f t="shared" si="400"/>
        <v>0</v>
      </c>
      <c r="I136" s="159" t="e">
        <f t="shared" si="401"/>
        <v>#DIV/0!</v>
      </c>
      <c r="J136" s="160">
        <f t="shared" si="402"/>
        <v>0</v>
      </c>
      <c r="K136" s="161" t="e">
        <f t="shared" si="403"/>
        <v>#DIV/0!</v>
      </c>
      <c r="L136" s="88"/>
      <c r="M136" s="2"/>
      <c r="N136" s="2"/>
      <c r="O136" s="162"/>
      <c r="P136" s="2"/>
    </row>
    <row r="137" spans="2:16" ht="15.75" customHeight="1">
      <c r="B137" s="155"/>
      <c r="C137" s="156"/>
      <c r="D137" s="156"/>
      <c r="E137" s="157"/>
      <c r="F137" s="157"/>
      <c r="G137" s="157"/>
      <c r="H137" s="12">
        <f t="shared" si="400"/>
        <v>0</v>
      </c>
      <c r="I137" s="159" t="e">
        <f t="shared" si="401"/>
        <v>#DIV/0!</v>
      </c>
      <c r="J137" s="160">
        <f t="shared" si="402"/>
        <v>0</v>
      </c>
      <c r="K137" s="161" t="e">
        <f t="shared" si="403"/>
        <v>#DIV/0!</v>
      </c>
      <c r="L137" s="88"/>
      <c r="M137" s="2"/>
      <c r="N137" s="2"/>
      <c r="O137" s="162"/>
      <c r="P137" s="2"/>
    </row>
    <row r="138" spans="2:16" ht="15.75" customHeight="1">
      <c r="B138" s="155"/>
      <c r="C138" s="156"/>
      <c r="D138" s="156"/>
      <c r="E138" s="157"/>
      <c r="F138" s="157"/>
      <c r="G138" s="157"/>
      <c r="H138" s="12">
        <f t="shared" si="400"/>
        <v>0</v>
      </c>
      <c r="I138" s="159" t="e">
        <f t="shared" si="401"/>
        <v>#DIV/0!</v>
      </c>
      <c r="J138" s="160">
        <f t="shared" si="402"/>
        <v>0</v>
      </c>
      <c r="K138" s="161" t="e">
        <f t="shared" si="403"/>
        <v>#DIV/0!</v>
      </c>
      <c r="L138" s="88"/>
      <c r="M138" s="2"/>
      <c r="N138" s="2"/>
      <c r="O138" s="162"/>
      <c r="P138" s="2"/>
    </row>
    <row r="139" spans="2:16" ht="15.75" customHeight="1">
      <c r="B139" s="155"/>
      <c r="C139" s="156"/>
      <c r="D139" s="156"/>
      <c r="E139" s="157"/>
      <c r="F139" s="157"/>
      <c r="G139" s="157"/>
      <c r="H139" s="12">
        <f t="shared" si="400"/>
        <v>0</v>
      </c>
      <c r="I139" s="159" t="e">
        <f t="shared" si="401"/>
        <v>#DIV/0!</v>
      </c>
      <c r="J139" s="160">
        <f t="shared" si="402"/>
        <v>0</v>
      </c>
      <c r="K139" s="161" t="e">
        <f t="shared" si="403"/>
        <v>#DIV/0!</v>
      </c>
      <c r="L139" s="88"/>
      <c r="M139" s="2"/>
      <c r="N139" s="2"/>
      <c r="O139" s="162"/>
      <c r="P139" s="2"/>
    </row>
    <row r="140" spans="2:16" ht="15.75" customHeight="1">
      <c r="B140" s="155"/>
      <c r="C140" s="156"/>
      <c r="D140" s="156"/>
      <c r="E140" s="157"/>
      <c r="F140" s="157"/>
      <c r="G140" s="157"/>
      <c r="H140" s="12">
        <f t="shared" si="400"/>
        <v>0</v>
      </c>
      <c r="I140" s="159" t="e">
        <f t="shared" si="401"/>
        <v>#DIV/0!</v>
      </c>
      <c r="J140" s="160">
        <f t="shared" si="402"/>
        <v>0</v>
      </c>
      <c r="K140" s="161" t="e">
        <f t="shared" si="403"/>
        <v>#DIV/0!</v>
      </c>
      <c r="L140" s="88"/>
      <c r="M140" s="2"/>
      <c r="N140" s="2"/>
      <c r="O140" s="162"/>
      <c r="P140" s="2"/>
    </row>
    <row r="141" spans="2:16" ht="15.75" customHeight="1">
      <c r="B141" s="155"/>
      <c r="C141" s="156"/>
      <c r="D141" s="156"/>
      <c r="E141" s="157"/>
      <c r="F141" s="157"/>
      <c r="G141" s="157"/>
      <c r="H141" s="12">
        <f t="shared" si="400"/>
        <v>0</v>
      </c>
      <c r="I141" s="159" t="e">
        <f t="shared" si="401"/>
        <v>#DIV/0!</v>
      </c>
      <c r="J141" s="160">
        <f t="shared" si="402"/>
        <v>0</v>
      </c>
      <c r="K141" s="161" t="e">
        <f t="shared" si="403"/>
        <v>#DIV/0!</v>
      </c>
      <c r="L141" s="88"/>
      <c r="M141" s="2"/>
      <c r="N141" s="2"/>
      <c r="O141" s="162"/>
      <c r="P141" s="2"/>
    </row>
    <row r="142" spans="2:16" ht="15.75" customHeight="1">
      <c r="B142" s="155"/>
      <c r="C142" s="156"/>
      <c r="D142" s="156"/>
      <c r="E142" s="157"/>
      <c r="F142" s="157"/>
      <c r="G142" s="157"/>
      <c r="H142" s="12">
        <f t="shared" si="400"/>
        <v>0</v>
      </c>
      <c r="I142" s="159" t="e">
        <f t="shared" si="401"/>
        <v>#DIV/0!</v>
      </c>
      <c r="J142" s="160">
        <f t="shared" si="402"/>
        <v>0</v>
      </c>
      <c r="K142" s="161" t="e">
        <f t="shared" si="403"/>
        <v>#DIV/0!</v>
      </c>
      <c r="L142" s="88"/>
      <c r="M142" s="2"/>
      <c r="N142" s="2"/>
      <c r="O142" s="162"/>
      <c r="P142" s="2"/>
    </row>
    <row r="143" spans="2:16" ht="15.75" customHeight="1">
      <c r="B143" s="155"/>
      <c r="C143" s="156"/>
      <c r="D143" s="156"/>
      <c r="E143" s="157"/>
      <c r="F143" s="157"/>
      <c r="G143" s="157"/>
      <c r="H143" s="12">
        <f t="shared" si="400"/>
        <v>0</v>
      </c>
      <c r="I143" s="159" t="e">
        <f t="shared" si="401"/>
        <v>#DIV/0!</v>
      </c>
      <c r="J143" s="160">
        <f t="shared" si="402"/>
        <v>0</v>
      </c>
      <c r="K143" s="161" t="e">
        <f t="shared" si="403"/>
        <v>#DIV/0!</v>
      </c>
      <c r="L143" s="88"/>
      <c r="M143" s="2"/>
      <c r="N143" s="2"/>
      <c r="O143" s="162"/>
      <c r="P143" s="2"/>
    </row>
    <row r="144" spans="2:16" ht="15.75" customHeight="1">
      <c r="B144" s="155"/>
      <c r="C144" s="156"/>
      <c r="D144" s="156"/>
      <c r="E144" s="157"/>
      <c r="F144" s="157"/>
      <c r="G144" s="157"/>
      <c r="H144" s="12">
        <f t="shared" si="400"/>
        <v>0</v>
      </c>
      <c r="I144" s="159" t="e">
        <f t="shared" si="401"/>
        <v>#DIV/0!</v>
      </c>
      <c r="J144" s="160">
        <f t="shared" si="402"/>
        <v>0</v>
      </c>
      <c r="K144" s="161" t="e">
        <f t="shared" si="403"/>
        <v>#DIV/0!</v>
      </c>
      <c r="L144" s="88"/>
      <c r="M144" s="2"/>
      <c r="N144" s="2"/>
      <c r="O144" s="162"/>
      <c r="P144" s="2"/>
    </row>
    <row r="145" spans="2:16" ht="15.75" customHeight="1">
      <c r="B145" s="155"/>
      <c r="C145" s="156"/>
      <c r="D145" s="156"/>
      <c r="E145" s="157"/>
      <c r="F145" s="157"/>
      <c r="G145" s="157"/>
      <c r="H145" s="12">
        <f t="shared" si="400"/>
        <v>0</v>
      </c>
      <c r="I145" s="159" t="e">
        <f t="shared" si="401"/>
        <v>#DIV/0!</v>
      </c>
      <c r="J145" s="160">
        <f t="shared" si="402"/>
        <v>0</v>
      </c>
      <c r="K145" s="161" t="e">
        <f t="shared" si="403"/>
        <v>#DIV/0!</v>
      </c>
      <c r="L145" s="88"/>
      <c r="M145" s="2"/>
      <c r="N145" s="2"/>
      <c r="O145" s="162"/>
      <c r="P145" s="2"/>
    </row>
    <row r="146" spans="2:16" ht="15.75" customHeight="1">
      <c r="B146" s="155"/>
      <c r="C146" s="156"/>
      <c r="D146" s="156"/>
      <c r="E146" s="157"/>
      <c r="F146" s="157"/>
      <c r="G146" s="157"/>
      <c r="H146" s="12">
        <f t="shared" si="400"/>
        <v>0</v>
      </c>
      <c r="I146" s="159" t="e">
        <f t="shared" si="401"/>
        <v>#DIV/0!</v>
      </c>
      <c r="J146" s="160">
        <f t="shared" si="402"/>
        <v>0</v>
      </c>
      <c r="K146" s="161" t="e">
        <f t="shared" si="403"/>
        <v>#DIV/0!</v>
      </c>
      <c r="L146" s="88"/>
      <c r="M146" s="2"/>
      <c r="N146" s="2"/>
      <c r="O146" s="162"/>
      <c r="P146" s="2"/>
    </row>
    <row r="147" spans="2:16" ht="15.75" customHeight="1">
      <c r="B147" s="155"/>
      <c r="C147" s="156"/>
      <c r="D147" s="156"/>
      <c r="E147" s="157"/>
      <c r="F147" s="157"/>
      <c r="G147" s="157"/>
      <c r="H147" s="12">
        <f t="shared" si="400"/>
        <v>0</v>
      </c>
      <c r="I147" s="159" t="e">
        <f t="shared" si="401"/>
        <v>#DIV/0!</v>
      </c>
      <c r="J147" s="160">
        <f t="shared" si="402"/>
        <v>0</v>
      </c>
      <c r="K147" s="161" t="e">
        <f t="shared" si="403"/>
        <v>#DIV/0!</v>
      </c>
      <c r="L147" s="88"/>
      <c r="M147" s="2"/>
      <c r="N147" s="2"/>
      <c r="O147" s="162"/>
      <c r="P147" s="2"/>
    </row>
    <row r="148" spans="2:16" ht="15.75" customHeight="1">
      <c r="B148" s="155"/>
      <c r="C148" s="156"/>
      <c r="D148" s="156"/>
      <c r="E148" s="157"/>
      <c r="F148" s="157"/>
      <c r="G148" s="157"/>
      <c r="H148" s="12">
        <f t="shared" si="400"/>
        <v>0</v>
      </c>
      <c r="I148" s="159" t="e">
        <f t="shared" si="401"/>
        <v>#DIV/0!</v>
      </c>
      <c r="J148" s="160">
        <f t="shared" si="402"/>
        <v>0</v>
      </c>
      <c r="K148" s="161" t="e">
        <f t="shared" si="403"/>
        <v>#DIV/0!</v>
      </c>
      <c r="L148" s="88"/>
      <c r="M148" s="2"/>
      <c r="N148" s="2"/>
      <c r="O148" s="162"/>
      <c r="P148" s="2"/>
    </row>
    <row r="149" spans="2:16" ht="15.75" customHeight="1">
      <c r="B149" s="155"/>
      <c r="C149" s="156"/>
      <c r="D149" s="156"/>
      <c r="E149" s="157"/>
      <c r="F149" s="157"/>
      <c r="G149" s="157"/>
      <c r="H149" s="12">
        <f t="shared" si="400"/>
        <v>0</v>
      </c>
      <c r="I149" s="159" t="e">
        <f t="shared" si="401"/>
        <v>#DIV/0!</v>
      </c>
      <c r="J149" s="160">
        <f t="shared" si="402"/>
        <v>0</v>
      </c>
      <c r="K149" s="161" t="e">
        <f t="shared" si="403"/>
        <v>#DIV/0!</v>
      </c>
      <c r="L149" s="88"/>
      <c r="M149" s="2"/>
      <c r="N149" s="2"/>
      <c r="O149" s="162"/>
      <c r="P149" s="2"/>
    </row>
    <row r="150" spans="2:16" ht="15.75" customHeight="1">
      <c r="B150" s="155"/>
      <c r="C150" s="156"/>
      <c r="D150" s="156"/>
      <c r="E150" s="157"/>
      <c r="F150" s="157"/>
      <c r="G150" s="157"/>
      <c r="H150" s="12">
        <f t="shared" si="400"/>
        <v>0</v>
      </c>
      <c r="I150" s="159" t="e">
        <f t="shared" si="401"/>
        <v>#DIV/0!</v>
      </c>
      <c r="J150" s="160">
        <f t="shared" si="402"/>
        <v>0</v>
      </c>
      <c r="K150" s="161" t="e">
        <f t="shared" si="403"/>
        <v>#DIV/0!</v>
      </c>
      <c r="L150" s="88"/>
      <c r="M150" s="2"/>
      <c r="N150" s="2"/>
      <c r="O150" s="162"/>
      <c r="P150" s="2"/>
    </row>
    <row r="151" spans="2:16" ht="15.75" customHeight="1">
      <c r="B151" s="155"/>
      <c r="C151" s="156"/>
      <c r="D151" s="156"/>
      <c r="E151" s="157"/>
      <c r="F151" s="157"/>
      <c r="G151" s="157"/>
      <c r="H151" s="12">
        <f t="shared" si="400"/>
        <v>0</v>
      </c>
      <c r="I151" s="159" t="e">
        <f t="shared" si="401"/>
        <v>#DIV/0!</v>
      </c>
      <c r="J151" s="160">
        <f t="shared" si="402"/>
        <v>0</v>
      </c>
      <c r="K151" s="161" t="e">
        <f t="shared" si="403"/>
        <v>#DIV/0!</v>
      </c>
      <c r="L151" s="88"/>
      <c r="M151" s="2"/>
      <c r="N151" s="2"/>
      <c r="O151" s="162"/>
      <c r="P151" s="2"/>
    </row>
    <row r="152" spans="2:16" ht="15.75" customHeight="1">
      <c r="B152" s="155"/>
      <c r="C152" s="156"/>
      <c r="D152" s="156"/>
      <c r="E152" s="157"/>
      <c r="F152" s="157"/>
      <c r="G152" s="157"/>
      <c r="H152" s="12">
        <f t="shared" si="400"/>
        <v>0</v>
      </c>
      <c r="I152" s="159" t="e">
        <f t="shared" si="401"/>
        <v>#DIV/0!</v>
      </c>
      <c r="J152" s="160">
        <f t="shared" si="402"/>
        <v>0</v>
      </c>
      <c r="K152" s="161" t="e">
        <f t="shared" si="403"/>
        <v>#DIV/0!</v>
      </c>
      <c r="L152" s="88"/>
      <c r="M152" s="2"/>
      <c r="N152" s="2"/>
      <c r="O152" s="162"/>
      <c r="P152" s="2"/>
    </row>
    <row r="153" spans="2:16" ht="15.75" customHeight="1">
      <c r="B153" s="155"/>
      <c r="C153" s="156"/>
      <c r="D153" s="156"/>
      <c r="E153" s="157"/>
      <c r="F153" s="157"/>
      <c r="G153" s="157"/>
      <c r="H153" s="12">
        <f t="shared" si="400"/>
        <v>0</v>
      </c>
      <c r="I153" s="159" t="e">
        <f t="shared" si="401"/>
        <v>#DIV/0!</v>
      </c>
      <c r="J153" s="160">
        <f t="shared" si="402"/>
        <v>0</v>
      </c>
      <c r="K153" s="161" t="e">
        <f t="shared" si="403"/>
        <v>#DIV/0!</v>
      </c>
      <c r="L153" s="88"/>
      <c r="M153" s="2"/>
      <c r="N153" s="2"/>
      <c r="O153" s="162"/>
      <c r="P153" s="2"/>
    </row>
    <row r="154" spans="2:16" ht="15.75" customHeight="1">
      <c r="B154" s="155"/>
      <c r="C154" s="163"/>
      <c r="D154" s="163"/>
      <c r="E154" s="156"/>
      <c r="F154" s="156"/>
      <c r="G154" s="156"/>
      <c r="H154" s="12">
        <f t="shared" si="400"/>
        <v>0</v>
      </c>
      <c r="I154" s="159" t="e">
        <f t="shared" si="401"/>
        <v>#DIV/0!</v>
      </c>
      <c r="J154" s="160">
        <f t="shared" si="402"/>
        <v>0</v>
      </c>
      <c r="K154" s="161" t="e">
        <f t="shared" si="403"/>
        <v>#DIV/0!</v>
      </c>
      <c r="L154" s="88"/>
      <c r="M154" s="2"/>
      <c r="N154" s="2"/>
      <c r="O154" s="162"/>
      <c r="P154" s="2"/>
    </row>
    <row r="155" spans="2:16" ht="15.75" customHeight="1">
      <c r="B155" s="155"/>
      <c r="C155" s="156"/>
      <c r="D155" s="156"/>
      <c r="E155" s="157"/>
      <c r="F155" s="157"/>
      <c r="G155" s="157"/>
      <c r="H155" s="12">
        <f t="shared" si="400"/>
        <v>0</v>
      </c>
      <c r="I155" s="159" t="e">
        <f t="shared" si="401"/>
        <v>#DIV/0!</v>
      </c>
      <c r="J155" s="160">
        <f t="shared" si="402"/>
        <v>0</v>
      </c>
      <c r="K155" s="161" t="e">
        <f t="shared" si="403"/>
        <v>#DIV/0!</v>
      </c>
      <c r="L155" s="88"/>
      <c r="M155" s="2"/>
      <c r="N155" s="2"/>
      <c r="O155" s="162"/>
      <c r="P155" s="2"/>
    </row>
    <row r="156" spans="2:16" ht="15.75" customHeight="1">
      <c r="B156" s="155"/>
      <c r="C156" s="156"/>
      <c r="D156" s="156"/>
      <c r="E156" s="157"/>
      <c r="F156" s="157"/>
      <c r="G156" s="157"/>
      <c r="H156" s="12">
        <f t="shared" si="400"/>
        <v>0</v>
      </c>
      <c r="I156" s="159" t="e">
        <f t="shared" si="401"/>
        <v>#DIV/0!</v>
      </c>
      <c r="J156" s="160">
        <f t="shared" si="402"/>
        <v>0</v>
      </c>
      <c r="K156" s="161" t="e">
        <f t="shared" si="403"/>
        <v>#DIV/0!</v>
      </c>
      <c r="L156" s="88"/>
      <c r="M156" s="2"/>
      <c r="N156" s="2"/>
      <c r="O156" s="162"/>
      <c r="P156" s="2"/>
    </row>
    <row r="157" spans="2:16" ht="15.75" customHeight="1">
      <c r="B157" s="155"/>
      <c r="C157" s="156"/>
      <c r="D157" s="156"/>
      <c r="E157" s="157"/>
      <c r="F157" s="157"/>
      <c r="G157" s="157"/>
      <c r="H157" s="12">
        <f t="shared" si="400"/>
        <v>0</v>
      </c>
      <c r="I157" s="159" t="e">
        <f t="shared" si="401"/>
        <v>#DIV/0!</v>
      </c>
      <c r="J157" s="160">
        <f t="shared" si="402"/>
        <v>0</v>
      </c>
      <c r="K157" s="161" t="e">
        <f t="shared" si="403"/>
        <v>#DIV/0!</v>
      </c>
      <c r="L157" s="88"/>
      <c r="M157" s="2"/>
      <c r="N157" s="2"/>
      <c r="O157" s="162"/>
      <c r="P157" s="2"/>
    </row>
    <row r="158" spans="2:16" ht="15.75" customHeight="1">
      <c r="B158" s="155"/>
      <c r="C158" s="156"/>
      <c r="D158" s="156"/>
      <c r="E158" s="157"/>
      <c r="F158" s="157"/>
      <c r="G158" s="157"/>
      <c r="H158" s="12">
        <f t="shared" si="400"/>
        <v>0</v>
      </c>
      <c r="I158" s="159" t="e">
        <f t="shared" si="401"/>
        <v>#DIV/0!</v>
      </c>
      <c r="J158" s="160">
        <f t="shared" si="402"/>
        <v>0</v>
      </c>
      <c r="K158" s="161" t="e">
        <f t="shared" si="403"/>
        <v>#DIV/0!</v>
      </c>
      <c r="L158" s="88"/>
      <c r="M158" s="2"/>
      <c r="N158" s="2"/>
      <c r="O158" s="162"/>
      <c r="P158" s="2"/>
    </row>
    <row r="159" spans="2:16" ht="15.75" customHeight="1">
      <c r="B159" s="155"/>
      <c r="C159" s="156"/>
      <c r="D159" s="156"/>
      <c r="E159" s="157"/>
      <c r="F159" s="157"/>
      <c r="G159" s="157"/>
      <c r="H159" s="12">
        <f t="shared" si="400"/>
        <v>0</v>
      </c>
      <c r="I159" s="159" t="e">
        <f t="shared" si="401"/>
        <v>#DIV/0!</v>
      </c>
      <c r="J159" s="160">
        <f t="shared" si="402"/>
        <v>0</v>
      </c>
      <c r="K159" s="161" t="e">
        <f t="shared" si="403"/>
        <v>#DIV/0!</v>
      </c>
      <c r="L159" s="88"/>
      <c r="M159" s="2"/>
      <c r="N159" s="2"/>
      <c r="O159" s="162"/>
      <c r="P159" s="2"/>
    </row>
    <row r="160" spans="2:16" ht="15.75" customHeight="1">
      <c r="B160" s="155"/>
      <c r="C160" s="156"/>
      <c r="D160" s="156"/>
      <c r="E160" s="157"/>
      <c r="F160" s="157"/>
      <c r="G160" s="157"/>
      <c r="H160" s="12">
        <f t="shared" si="400"/>
        <v>0</v>
      </c>
      <c r="I160" s="159" t="e">
        <f t="shared" si="401"/>
        <v>#DIV/0!</v>
      </c>
      <c r="J160" s="160">
        <f t="shared" si="402"/>
        <v>0</v>
      </c>
      <c r="K160" s="161" t="e">
        <f t="shared" si="403"/>
        <v>#DIV/0!</v>
      </c>
      <c r="L160" s="88"/>
      <c r="M160" s="2"/>
      <c r="N160" s="2"/>
      <c r="O160" s="162"/>
      <c r="P160" s="2"/>
    </row>
    <row r="161" spans="2:16" ht="15.75" customHeight="1">
      <c r="B161" s="155"/>
      <c r="C161" s="156"/>
      <c r="D161" s="156"/>
      <c r="E161" s="157"/>
      <c r="F161" s="157"/>
      <c r="G161" s="157"/>
      <c r="H161" s="12">
        <f t="shared" si="400"/>
        <v>0</v>
      </c>
      <c r="I161" s="159" t="e">
        <f t="shared" si="401"/>
        <v>#DIV/0!</v>
      </c>
      <c r="J161" s="160">
        <f t="shared" si="402"/>
        <v>0</v>
      </c>
      <c r="K161" s="161" t="e">
        <f t="shared" si="403"/>
        <v>#DIV/0!</v>
      </c>
      <c r="L161" s="88"/>
      <c r="M161" s="2"/>
      <c r="N161" s="2"/>
      <c r="O161" s="162"/>
      <c r="P161" s="2"/>
    </row>
    <row r="162" spans="2:16" ht="15.75" customHeight="1">
      <c r="B162" s="155"/>
      <c r="C162" s="156"/>
      <c r="D162" s="156"/>
      <c r="E162" s="157"/>
      <c r="F162" s="157"/>
      <c r="G162" s="157"/>
      <c r="H162" s="12">
        <f t="shared" si="400"/>
        <v>0</v>
      </c>
      <c r="I162" s="159" t="e">
        <f t="shared" si="401"/>
        <v>#DIV/0!</v>
      </c>
      <c r="J162" s="160">
        <f t="shared" si="402"/>
        <v>0</v>
      </c>
      <c r="K162" s="161" t="e">
        <f t="shared" si="403"/>
        <v>#DIV/0!</v>
      </c>
      <c r="L162" s="88"/>
      <c r="M162" s="2"/>
      <c r="N162" s="2"/>
      <c r="O162" s="162"/>
      <c r="P162" s="2"/>
    </row>
    <row r="163" spans="2:16" ht="15.75" customHeight="1">
      <c r="B163" s="155"/>
      <c r="C163" s="156"/>
      <c r="D163" s="156"/>
      <c r="E163" s="157"/>
      <c r="F163" s="157"/>
      <c r="G163" s="157"/>
      <c r="H163" s="12">
        <f t="shared" si="400"/>
        <v>0</v>
      </c>
      <c r="I163" s="159" t="e">
        <f t="shared" si="401"/>
        <v>#DIV/0!</v>
      </c>
      <c r="J163" s="160">
        <f t="shared" si="402"/>
        <v>0</v>
      </c>
      <c r="K163" s="161" t="e">
        <f t="shared" si="403"/>
        <v>#DIV/0!</v>
      </c>
      <c r="L163" s="88"/>
      <c r="M163" s="2"/>
      <c r="N163" s="2"/>
      <c r="O163" s="162"/>
      <c r="P163" s="2"/>
    </row>
    <row r="164" spans="2:16" ht="15.75" customHeight="1">
      <c r="B164" s="155"/>
      <c r="C164" s="156"/>
      <c r="D164" s="156"/>
      <c r="E164" s="157"/>
      <c r="F164" s="157"/>
      <c r="G164" s="157"/>
      <c r="H164" s="12">
        <f t="shared" si="400"/>
        <v>0</v>
      </c>
      <c r="I164" s="159" t="e">
        <f t="shared" si="401"/>
        <v>#DIV/0!</v>
      </c>
      <c r="J164" s="160">
        <f t="shared" si="402"/>
        <v>0</v>
      </c>
      <c r="K164" s="161" t="e">
        <f t="shared" si="403"/>
        <v>#DIV/0!</v>
      </c>
      <c r="L164" s="88"/>
      <c r="M164" s="2"/>
      <c r="N164" s="2"/>
      <c r="O164" s="162"/>
      <c r="P164" s="2"/>
    </row>
    <row r="165" spans="2:16" ht="15.75" customHeight="1">
      <c r="B165" s="155"/>
      <c r="C165" s="156"/>
      <c r="D165" s="156"/>
      <c r="E165" s="157"/>
      <c r="F165" s="157"/>
      <c r="G165" s="157"/>
      <c r="H165" s="12">
        <f t="shared" si="400"/>
        <v>0</v>
      </c>
      <c r="I165" s="159" t="e">
        <f t="shared" si="401"/>
        <v>#DIV/0!</v>
      </c>
      <c r="J165" s="160">
        <f t="shared" si="402"/>
        <v>0</v>
      </c>
      <c r="K165" s="161" t="e">
        <f t="shared" si="403"/>
        <v>#DIV/0!</v>
      </c>
      <c r="L165" s="88"/>
      <c r="M165" s="2"/>
      <c r="N165" s="2"/>
      <c r="O165" s="162"/>
      <c r="P165" s="2"/>
    </row>
    <row r="166" spans="2:16" ht="15.75" customHeight="1">
      <c r="B166" s="155"/>
      <c r="C166" s="156"/>
      <c r="D166" s="156"/>
      <c r="E166" s="157"/>
      <c r="F166" s="157"/>
      <c r="G166" s="157"/>
      <c r="H166" s="12">
        <f t="shared" si="400"/>
        <v>0</v>
      </c>
      <c r="I166" s="159" t="e">
        <f t="shared" si="401"/>
        <v>#DIV/0!</v>
      </c>
      <c r="J166" s="160">
        <f t="shared" si="402"/>
        <v>0</v>
      </c>
      <c r="K166" s="161" t="e">
        <f t="shared" si="403"/>
        <v>#DIV/0!</v>
      </c>
      <c r="L166" s="88"/>
      <c r="M166" s="2"/>
      <c r="N166" s="2"/>
      <c r="O166" s="162"/>
      <c r="P166" s="2"/>
    </row>
    <row r="167" spans="2:16" ht="15.75" customHeight="1">
      <c r="B167" s="155"/>
      <c r="C167" s="156"/>
      <c r="D167" s="156"/>
      <c r="E167" s="157"/>
      <c r="F167" s="157"/>
      <c r="G167" s="157"/>
      <c r="H167" s="12">
        <f t="shared" si="400"/>
        <v>0</v>
      </c>
      <c r="I167" s="159" t="e">
        <f t="shared" si="401"/>
        <v>#DIV/0!</v>
      </c>
      <c r="J167" s="160">
        <f t="shared" si="402"/>
        <v>0</v>
      </c>
      <c r="K167" s="161" t="e">
        <f t="shared" si="403"/>
        <v>#DIV/0!</v>
      </c>
      <c r="L167" s="88"/>
      <c r="M167" s="2"/>
      <c r="N167" s="2"/>
      <c r="O167" s="162"/>
      <c r="P167" s="2"/>
    </row>
    <row r="168" spans="2:16" ht="15.75" customHeight="1">
      <c r="B168" s="155"/>
      <c r="C168" s="156"/>
      <c r="D168" s="156"/>
      <c r="E168" s="157"/>
      <c r="F168" s="157"/>
      <c r="G168" s="157"/>
      <c r="H168" s="12">
        <f t="shared" si="400"/>
        <v>0</v>
      </c>
      <c r="I168" s="159" t="e">
        <f t="shared" si="401"/>
        <v>#DIV/0!</v>
      </c>
      <c r="J168" s="160">
        <f t="shared" si="402"/>
        <v>0</v>
      </c>
      <c r="K168" s="161" t="e">
        <f t="shared" si="403"/>
        <v>#DIV/0!</v>
      </c>
      <c r="L168" s="88"/>
      <c r="M168" s="2"/>
      <c r="N168" s="2"/>
      <c r="O168" s="162"/>
      <c r="P168" s="2"/>
    </row>
    <row r="169" spans="2:16" ht="15.75" customHeight="1">
      <c r="B169" s="155"/>
      <c r="C169" s="156"/>
      <c r="D169" s="156"/>
      <c r="E169" s="157"/>
      <c r="F169" s="157"/>
      <c r="G169" s="157"/>
      <c r="H169" s="12">
        <f t="shared" si="400"/>
        <v>0</v>
      </c>
      <c r="I169" s="159" t="e">
        <f t="shared" si="401"/>
        <v>#DIV/0!</v>
      </c>
      <c r="J169" s="160">
        <f t="shared" si="402"/>
        <v>0</v>
      </c>
      <c r="K169" s="161" t="e">
        <f t="shared" si="403"/>
        <v>#DIV/0!</v>
      </c>
      <c r="L169" s="88"/>
      <c r="M169" s="2"/>
      <c r="N169" s="2"/>
      <c r="O169" s="162"/>
      <c r="P169" s="2"/>
    </row>
    <row r="170" spans="2:16" ht="15.75" customHeight="1">
      <c r="B170" s="155"/>
      <c r="C170" s="156"/>
      <c r="D170" s="156"/>
      <c r="E170" s="157"/>
      <c r="F170" s="157"/>
      <c r="G170" s="157"/>
      <c r="H170" s="12">
        <f t="shared" si="400"/>
        <v>0</v>
      </c>
      <c r="I170" s="159" t="e">
        <f t="shared" si="401"/>
        <v>#DIV/0!</v>
      </c>
      <c r="J170" s="160">
        <f t="shared" si="402"/>
        <v>0</v>
      </c>
      <c r="K170" s="161" t="e">
        <f t="shared" si="403"/>
        <v>#DIV/0!</v>
      </c>
      <c r="L170" s="88"/>
      <c r="M170" s="2"/>
      <c r="N170" s="2"/>
      <c r="O170" s="162"/>
      <c r="P170" s="2"/>
    </row>
    <row r="171" spans="2:16" ht="15.75" customHeight="1">
      <c r="B171" s="155"/>
      <c r="C171" s="156"/>
      <c r="D171" s="156"/>
      <c r="E171" s="157"/>
      <c r="F171" s="157"/>
      <c r="G171" s="157"/>
      <c r="H171" s="12">
        <f t="shared" si="400"/>
        <v>0</v>
      </c>
      <c r="I171" s="159" t="e">
        <f t="shared" si="401"/>
        <v>#DIV/0!</v>
      </c>
      <c r="J171" s="160">
        <f t="shared" si="402"/>
        <v>0</v>
      </c>
      <c r="K171" s="161" t="e">
        <f t="shared" si="403"/>
        <v>#DIV/0!</v>
      </c>
      <c r="L171" s="88"/>
      <c r="M171" s="2"/>
      <c r="N171" s="2"/>
      <c r="O171" s="162"/>
      <c r="P171" s="2"/>
    </row>
    <row r="172" spans="2:16" ht="15.75" customHeight="1">
      <c r="B172" s="155"/>
      <c r="C172" s="156"/>
      <c r="D172" s="156"/>
      <c r="E172" s="157"/>
      <c r="F172" s="157"/>
      <c r="G172" s="157"/>
      <c r="H172" s="12">
        <f t="shared" si="400"/>
        <v>0</v>
      </c>
      <c r="I172" s="159" t="e">
        <f t="shared" si="401"/>
        <v>#DIV/0!</v>
      </c>
      <c r="J172" s="160">
        <f t="shared" si="402"/>
        <v>0</v>
      </c>
      <c r="K172" s="161" t="e">
        <f t="shared" si="403"/>
        <v>#DIV/0!</v>
      </c>
      <c r="L172" s="88"/>
      <c r="M172" s="2"/>
      <c r="N172" s="2"/>
      <c r="O172" s="162"/>
      <c r="P172" s="2"/>
    </row>
    <row r="173" spans="2:16" ht="15.75" customHeight="1">
      <c r="B173" s="155"/>
      <c r="C173" s="156"/>
      <c r="D173" s="156"/>
      <c r="E173" s="157"/>
      <c r="F173" s="157"/>
      <c r="G173" s="157"/>
      <c r="H173" s="12">
        <f t="shared" si="400"/>
        <v>0</v>
      </c>
      <c r="I173" s="159" t="e">
        <f t="shared" si="401"/>
        <v>#DIV/0!</v>
      </c>
      <c r="J173" s="160">
        <f t="shared" si="402"/>
        <v>0</v>
      </c>
      <c r="K173" s="161" t="e">
        <f t="shared" si="403"/>
        <v>#DIV/0!</v>
      </c>
      <c r="L173" s="88"/>
      <c r="M173" s="2"/>
      <c r="N173" s="2"/>
      <c r="O173" s="162"/>
      <c r="P173" s="2"/>
    </row>
    <row r="174" spans="2:16" ht="15.75" customHeight="1">
      <c r="B174" s="155"/>
      <c r="C174" s="156"/>
      <c r="D174" s="156"/>
      <c r="E174" s="157"/>
      <c r="F174" s="157"/>
      <c r="G174" s="157"/>
      <c r="H174" s="12">
        <f t="shared" si="400"/>
        <v>0</v>
      </c>
      <c r="I174" s="159" t="e">
        <f t="shared" si="401"/>
        <v>#DIV/0!</v>
      </c>
      <c r="J174" s="160">
        <f t="shared" si="402"/>
        <v>0</v>
      </c>
      <c r="K174" s="161" t="e">
        <f t="shared" si="403"/>
        <v>#DIV/0!</v>
      </c>
      <c r="L174" s="88"/>
      <c r="M174" s="2"/>
      <c r="N174" s="2"/>
      <c r="O174" s="162"/>
      <c r="P174" s="2"/>
    </row>
    <row r="175" spans="2:16" ht="15.75" customHeight="1">
      <c r="B175" s="155"/>
      <c r="C175" s="156"/>
      <c r="D175" s="156"/>
      <c r="E175" s="157"/>
      <c r="F175" s="157"/>
      <c r="G175" s="157"/>
      <c r="H175" s="12">
        <f t="shared" si="400"/>
        <v>0</v>
      </c>
      <c r="I175" s="159" t="e">
        <f t="shared" si="401"/>
        <v>#DIV/0!</v>
      </c>
      <c r="J175" s="160">
        <f t="shared" si="402"/>
        <v>0</v>
      </c>
      <c r="K175" s="161" t="e">
        <f t="shared" si="403"/>
        <v>#DIV/0!</v>
      </c>
      <c r="L175" s="88"/>
      <c r="M175" s="2"/>
      <c r="N175" s="2"/>
      <c r="O175" s="162"/>
      <c r="P175" s="2"/>
    </row>
    <row r="176" spans="2:16" ht="15.75" customHeight="1">
      <c r="B176" s="155"/>
      <c r="C176" s="156"/>
      <c r="D176" s="156"/>
      <c r="E176" s="157"/>
      <c r="F176" s="157"/>
      <c r="G176" s="157"/>
      <c r="H176" s="12">
        <f t="shared" si="400"/>
        <v>0</v>
      </c>
      <c r="I176" s="159" t="e">
        <f t="shared" si="401"/>
        <v>#DIV/0!</v>
      </c>
      <c r="J176" s="160">
        <f t="shared" si="402"/>
        <v>0</v>
      </c>
      <c r="K176" s="161" t="e">
        <f t="shared" si="403"/>
        <v>#DIV/0!</v>
      </c>
      <c r="L176" s="88"/>
      <c r="M176" s="2"/>
      <c r="N176" s="2"/>
      <c r="O176" s="162"/>
      <c r="P176" s="2"/>
    </row>
    <row r="177" spans="2:16" ht="15.75" customHeight="1">
      <c r="B177" s="155"/>
      <c r="C177" s="156"/>
      <c r="D177" s="156"/>
      <c r="E177" s="157"/>
      <c r="F177" s="157"/>
      <c r="G177" s="157"/>
      <c r="H177" s="12">
        <f t="shared" si="400"/>
        <v>0</v>
      </c>
      <c r="I177" s="159" t="e">
        <f t="shared" si="401"/>
        <v>#DIV/0!</v>
      </c>
      <c r="J177" s="160">
        <f t="shared" si="402"/>
        <v>0</v>
      </c>
      <c r="K177" s="161" t="e">
        <f t="shared" si="403"/>
        <v>#DIV/0!</v>
      </c>
      <c r="L177" s="88"/>
      <c r="M177" s="2"/>
      <c r="N177" s="2"/>
      <c r="O177" s="162"/>
      <c r="P177" s="2"/>
    </row>
    <row r="178" spans="2:16" ht="15.75" customHeight="1">
      <c r="B178" s="155"/>
      <c r="C178" s="156"/>
      <c r="D178" s="156"/>
      <c r="E178" s="157"/>
      <c r="F178" s="157"/>
      <c r="G178" s="157"/>
      <c r="H178" s="12">
        <f t="shared" si="400"/>
        <v>0</v>
      </c>
      <c r="I178" s="159" t="e">
        <f t="shared" si="401"/>
        <v>#DIV/0!</v>
      </c>
      <c r="J178" s="160">
        <f t="shared" si="402"/>
        <v>0</v>
      </c>
      <c r="K178" s="161" t="e">
        <f t="shared" si="403"/>
        <v>#DIV/0!</v>
      </c>
      <c r="L178" s="88"/>
      <c r="M178" s="2"/>
      <c r="N178" s="2"/>
      <c r="O178" s="162"/>
      <c r="P178" s="2"/>
    </row>
    <row r="179" spans="2:16" ht="15.75" customHeight="1">
      <c r="B179" s="165"/>
      <c r="C179" s="166"/>
      <c r="D179" s="166"/>
      <c r="E179" s="167"/>
      <c r="F179" s="167"/>
      <c r="G179" s="167"/>
      <c r="H179" s="168">
        <f t="shared" si="400"/>
        <v>0</v>
      </c>
      <c r="I179" s="169" t="e">
        <f t="shared" si="401"/>
        <v>#DIV/0!</v>
      </c>
      <c r="J179" s="170">
        <f t="shared" si="402"/>
        <v>0</v>
      </c>
      <c r="K179" s="171" t="e">
        <f t="shared" si="403"/>
        <v>#DIV/0!</v>
      </c>
      <c r="L179" s="88"/>
      <c r="M179" s="2"/>
      <c r="N179" s="2"/>
      <c r="O179" s="162"/>
      <c r="P179" s="2"/>
    </row>
    <row r="180" spans="2:16" ht="15.75" customHeight="1">
      <c r="B180" s="27"/>
      <c r="C180" s="28"/>
      <c r="D180" s="28"/>
      <c r="E180" s="28"/>
      <c r="F180" s="28"/>
      <c r="G180" s="28"/>
      <c r="H180" s="28"/>
      <c r="I180" s="15"/>
      <c r="J180" s="15"/>
      <c r="K180" s="15"/>
      <c r="L180" s="16"/>
      <c r="M180" s="2"/>
      <c r="N180" s="2"/>
      <c r="O180" s="2"/>
      <c r="P180" s="2"/>
    </row>
    <row r="181" spans="2:16" ht="15.75" customHeight="1">
      <c r="B181" s="27"/>
      <c r="C181" s="28"/>
      <c r="D181" s="28"/>
      <c r="E181" s="28"/>
      <c r="F181" s="28"/>
      <c r="G181" s="28"/>
      <c r="H181" s="27"/>
      <c r="I181" s="15"/>
      <c r="J181" s="15"/>
      <c r="K181" s="15"/>
      <c r="L181" s="16"/>
    </row>
    <row r="182" spans="2:16" ht="15.75" customHeight="1">
      <c r="B182" s="27"/>
      <c r="C182" s="28"/>
      <c r="D182" s="28"/>
      <c r="E182" s="28"/>
      <c r="F182" s="28"/>
      <c r="G182" s="28"/>
      <c r="H182" s="27"/>
      <c r="I182" s="15"/>
      <c r="J182" s="15"/>
      <c r="K182" s="15"/>
      <c r="L182" s="16"/>
    </row>
    <row r="183" spans="2:16" ht="15.75" customHeight="1">
      <c r="B183" s="27"/>
      <c r="C183" s="28"/>
      <c r="D183" s="28"/>
      <c r="E183" s="28"/>
      <c r="F183" s="28"/>
      <c r="G183" s="28"/>
      <c r="H183" s="27"/>
      <c r="I183" s="15"/>
      <c r="J183" s="15"/>
      <c r="K183" s="15"/>
      <c r="L183" s="16"/>
    </row>
    <row r="184" spans="2:16" ht="15.75" customHeight="1">
      <c r="B184" s="27"/>
      <c r="C184" s="28"/>
      <c r="D184" s="28"/>
      <c r="E184" s="28"/>
      <c r="F184" s="28"/>
      <c r="G184" s="28"/>
      <c r="H184" s="27"/>
      <c r="I184" s="15"/>
      <c r="J184" s="15"/>
      <c r="K184" s="15"/>
      <c r="L184" s="16"/>
    </row>
    <row r="185" spans="2:16" ht="15.75" customHeight="1">
      <c r="B185" s="27"/>
      <c r="C185" s="28"/>
      <c r="D185" s="28"/>
      <c r="E185" s="28"/>
      <c r="F185" s="28"/>
      <c r="G185" s="28"/>
      <c r="H185" s="27"/>
      <c r="I185" s="15"/>
      <c r="J185" s="15"/>
      <c r="K185" s="15"/>
      <c r="L185" s="16"/>
    </row>
    <row r="186" spans="2:16" ht="15.75" customHeight="1">
      <c r="B186" s="27"/>
      <c r="C186" s="28"/>
      <c r="D186" s="28"/>
      <c r="E186" s="28"/>
      <c r="F186" s="28"/>
      <c r="G186" s="28"/>
      <c r="H186" s="27"/>
      <c r="I186" s="15"/>
      <c r="J186" s="15"/>
      <c r="K186" s="15"/>
      <c r="L186" s="16"/>
    </row>
    <row r="187" spans="2:16" ht="15.75" customHeight="1">
      <c r="B187" s="27"/>
      <c r="C187" s="28"/>
      <c r="D187" s="28"/>
      <c r="E187" s="28"/>
      <c r="F187" s="28"/>
      <c r="G187" s="28"/>
      <c r="H187" s="27"/>
      <c r="I187" s="15"/>
      <c r="J187" s="15"/>
      <c r="K187" s="15"/>
      <c r="L187" s="16"/>
    </row>
    <row r="188" spans="2:16" ht="15.75" customHeight="1">
      <c r="B188" s="27"/>
      <c r="C188" s="28"/>
      <c r="D188" s="28"/>
      <c r="E188" s="28"/>
      <c r="F188" s="28"/>
      <c r="G188" s="28"/>
      <c r="H188" s="27"/>
      <c r="I188" s="15"/>
      <c r="J188" s="15"/>
      <c r="K188" s="15"/>
      <c r="L188" s="16"/>
    </row>
    <row r="189" spans="2:16" ht="15.75" customHeight="1">
      <c r="B189" s="27"/>
      <c r="C189" s="28"/>
      <c r="D189" s="28"/>
      <c r="E189" s="28"/>
      <c r="F189" s="28"/>
      <c r="G189" s="28"/>
      <c r="H189" s="27"/>
      <c r="I189" s="15"/>
      <c r="J189" s="15"/>
      <c r="K189" s="15"/>
      <c r="L189" s="16"/>
    </row>
    <row r="190" spans="2:16" ht="15.75" customHeight="1">
      <c r="B190" s="27"/>
      <c r="C190" s="28"/>
      <c r="D190" s="28"/>
      <c r="E190" s="28"/>
      <c r="F190" s="28"/>
      <c r="G190" s="28"/>
      <c r="H190" s="27"/>
      <c r="I190" s="15"/>
      <c r="J190" s="15"/>
      <c r="K190" s="15"/>
      <c r="L190" s="16"/>
    </row>
    <row r="191" spans="2:16" ht="15.75" customHeight="1">
      <c r="B191" s="27"/>
      <c r="C191" s="28"/>
      <c r="D191" s="28"/>
      <c r="E191" s="28"/>
      <c r="F191" s="28"/>
      <c r="G191" s="28"/>
      <c r="H191" s="27"/>
      <c r="I191" s="15"/>
      <c r="J191" s="15"/>
      <c r="K191" s="15"/>
      <c r="L191" s="16"/>
    </row>
    <row r="192" spans="2:16" ht="15.75" customHeight="1">
      <c r="B192" s="27"/>
      <c r="C192" s="28"/>
      <c r="D192" s="28"/>
      <c r="E192" s="28"/>
      <c r="F192" s="28"/>
      <c r="G192" s="28"/>
      <c r="H192" s="27"/>
      <c r="I192" s="15"/>
      <c r="J192" s="15"/>
      <c r="K192" s="15"/>
      <c r="L192" s="16"/>
    </row>
    <row r="193" spans="2:12" ht="15.75" customHeight="1">
      <c r="B193" s="27"/>
      <c r="C193" s="28"/>
      <c r="D193" s="28"/>
      <c r="E193" s="28"/>
      <c r="F193" s="28"/>
      <c r="G193" s="28"/>
      <c r="H193" s="27"/>
      <c r="I193" s="15"/>
      <c r="J193" s="15"/>
      <c r="K193" s="15"/>
      <c r="L193" s="16"/>
    </row>
    <row r="194" spans="2:12" ht="15.75" customHeight="1">
      <c r="B194" s="27"/>
      <c r="C194" s="28"/>
      <c r="D194" s="28"/>
      <c r="E194" s="28"/>
      <c r="F194" s="28"/>
      <c r="G194" s="28"/>
      <c r="H194" s="27"/>
      <c r="I194" s="15"/>
      <c r="J194" s="15"/>
      <c r="K194" s="15"/>
      <c r="L194" s="16"/>
    </row>
    <row r="195" spans="2:12" ht="15.75" customHeight="1">
      <c r="B195" s="27"/>
      <c r="C195" s="28"/>
      <c r="D195" s="28"/>
      <c r="E195" s="28"/>
      <c r="F195" s="28"/>
      <c r="G195" s="28"/>
      <c r="H195" s="27"/>
      <c r="I195" s="15"/>
      <c r="J195" s="15"/>
      <c r="K195" s="15"/>
      <c r="L195" s="16"/>
    </row>
    <row r="196" spans="2:12" ht="15.75" customHeight="1">
      <c r="B196" s="27"/>
      <c r="C196" s="28"/>
      <c r="D196" s="28"/>
      <c r="E196" s="28"/>
      <c r="F196" s="28"/>
      <c r="G196" s="28"/>
      <c r="H196" s="27"/>
      <c r="I196" s="15"/>
      <c r="J196" s="15"/>
      <c r="K196" s="15"/>
      <c r="L196" s="16"/>
    </row>
    <row r="197" spans="2:12" ht="15.75" customHeight="1">
      <c r="B197" s="27"/>
      <c r="C197" s="28"/>
      <c r="D197" s="28"/>
      <c r="E197" s="28"/>
      <c r="F197" s="28"/>
      <c r="G197" s="28"/>
      <c r="H197" s="27"/>
      <c r="I197" s="15"/>
      <c r="J197" s="15"/>
      <c r="K197" s="15"/>
      <c r="L197" s="16"/>
    </row>
    <row r="198" spans="2:12" ht="15.75" customHeight="1">
      <c r="B198" s="27"/>
      <c r="C198" s="28"/>
      <c r="D198" s="28"/>
      <c r="E198" s="28"/>
      <c r="F198" s="28"/>
      <c r="G198" s="28"/>
      <c r="H198" s="27"/>
      <c r="I198" s="15"/>
      <c r="J198" s="15"/>
      <c r="K198" s="15"/>
      <c r="L198" s="16"/>
    </row>
    <row r="199" spans="2:12" ht="15.75" customHeight="1">
      <c r="B199" s="27"/>
      <c r="C199" s="28"/>
      <c r="D199" s="28"/>
      <c r="E199" s="28"/>
      <c r="F199" s="28"/>
      <c r="G199" s="28"/>
      <c r="H199" s="27"/>
      <c r="I199" s="15"/>
      <c r="J199" s="15"/>
      <c r="K199" s="15"/>
      <c r="L199" s="16"/>
    </row>
    <row r="200" spans="2:12" ht="15.75" customHeight="1">
      <c r="B200" s="27"/>
      <c r="C200" s="28"/>
      <c r="D200" s="28"/>
      <c r="E200" s="28"/>
      <c r="F200" s="28"/>
      <c r="G200" s="28"/>
      <c r="H200" s="27"/>
      <c r="I200" s="15"/>
      <c r="J200" s="15"/>
      <c r="K200" s="15"/>
      <c r="L200" s="16"/>
    </row>
    <row r="201" spans="2:12" ht="15.75" customHeight="1">
      <c r="B201" s="27"/>
      <c r="C201" s="28"/>
      <c r="D201" s="28"/>
      <c r="E201" s="28"/>
      <c r="F201" s="28"/>
      <c r="G201" s="28"/>
      <c r="H201" s="27"/>
      <c r="I201" s="15"/>
      <c r="J201" s="15"/>
      <c r="K201" s="15"/>
      <c r="L201" s="16"/>
    </row>
    <row r="202" spans="2:12" ht="15.75" customHeight="1">
      <c r="B202" s="27"/>
      <c r="C202" s="28"/>
      <c r="D202" s="28"/>
      <c r="E202" s="28"/>
      <c r="F202" s="28"/>
      <c r="G202" s="28"/>
      <c r="H202" s="27"/>
      <c r="I202" s="15"/>
      <c r="J202" s="15"/>
      <c r="K202" s="15"/>
      <c r="L202" s="16"/>
    </row>
    <row r="203" spans="2:12" ht="15.75" customHeight="1">
      <c r="B203" s="27"/>
      <c r="C203" s="28"/>
      <c r="D203" s="28"/>
      <c r="E203" s="28"/>
      <c r="F203" s="28"/>
      <c r="G203" s="28"/>
      <c r="H203" s="27"/>
      <c r="I203" s="15"/>
      <c r="J203" s="15"/>
      <c r="K203" s="15"/>
      <c r="L203" s="16"/>
    </row>
    <row r="204" spans="2:12" ht="15.75" customHeight="1">
      <c r="B204" s="27"/>
      <c r="C204" s="28"/>
      <c r="D204" s="28"/>
      <c r="E204" s="28"/>
      <c r="F204" s="28"/>
      <c r="G204" s="28"/>
      <c r="H204" s="27"/>
      <c r="I204" s="15"/>
      <c r="J204" s="15"/>
      <c r="K204" s="15"/>
      <c r="L204" s="16"/>
    </row>
    <row r="205" spans="2:12" ht="15.75" customHeight="1">
      <c r="B205" s="27"/>
      <c r="C205" s="28"/>
      <c r="D205" s="28"/>
      <c r="E205" s="28"/>
      <c r="F205" s="28"/>
      <c r="G205" s="28"/>
      <c r="H205" s="27"/>
      <c r="I205" s="15"/>
      <c r="J205" s="15"/>
      <c r="K205" s="15"/>
      <c r="L205" s="16"/>
    </row>
    <row r="206" spans="2:12" ht="15.75" customHeight="1">
      <c r="B206" s="27"/>
      <c r="C206" s="28"/>
      <c r="D206" s="28"/>
      <c r="E206" s="28"/>
      <c r="F206" s="28"/>
      <c r="G206" s="28"/>
      <c r="H206" s="27"/>
      <c r="I206" s="15"/>
      <c r="J206" s="15"/>
      <c r="K206" s="15"/>
      <c r="L206" s="16"/>
    </row>
    <row r="207" spans="2:12" ht="15.75" customHeight="1">
      <c r="B207" s="27"/>
      <c r="C207" s="28"/>
      <c r="D207" s="28"/>
      <c r="E207" s="28"/>
      <c r="F207" s="28"/>
      <c r="G207" s="28"/>
      <c r="H207" s="27"/>
      <c r="I207" s="15"/>
      <c r="J207" s="15"/>
      <c r="K207" s="15"/>
      <c r="L207" s="16"/>
    </row>
    <row r="208" spans="2:12" ht="15.75" customHeight="1">
      <c r="B208" s="27"/>
      <c r="C208" s="28"/>
      <c r="D208" s="28"/>
      <c r="E208" s="28"/>
      <c r="F208" s="28"/>
      <c r="G208" s="28"/>
      <c r="H208" s="27"/>
      <c r="I208" s="15"/>
      <c r="J208" s="15"/>
      <c r="K208" s="15"/>
      <c r="L208" s="16"/>
    </row>
    <row r="209" spans="2:12" ht="15.75" customHeight="1">
      <c r="B209" s="27"/>
      <c r="C209" s="28"/>
      <c r="D209" s="28"/>
      <c r="E209" s="28"/>
      <c r="F209" s="28"/>
      <c r="G209" s="28"/>
      <c r="H209" s="27"/>
      <c r="I209" s="15"/>
      <c r="J209" s="15"/>
      <c r="K209" s="15"/>
      <c r="L209" s="16"/>
    </row>
    <row r="210" spans="2:12" ht="15.75" customHeight="1">
      <c r="B210" s="27"/>
      <c r="C210" s="28"/>
      <c r="D210" s="28"/>
      <c r="E210" s="28"/>
      <c r="F210" s="28"/>
      <c r="G210" s="28"/>
      <c r="H210" s="27"/>
      <c r="I210" s="15"/>
      <c r="J210" s="15"/>
      <c r="K210" s="15"/>
      <c r="L210" s="16"/>
    </row>
    <row r="211" spans="2:12" ht="15.75" customHeight="1">
      <c r="B211" s="27"/>
      <c r="C211" s="28"/>
      <c r="D211" s="28"/>
      <c r="E211" s="28"/>
      <c r="F211" s="28"/>
      <c r="G211" s="28"/>
      <c r="H211" s="27"/>
      <c r="I211" s="15"/>
      <c r="J211" s="15"/>
      <c r="K211" s="15"/>
      <c r="L211" s="16"/>
    </row>
    <row r="212" spans="2:12" ht="15.75" customHeight="1">
      <c r="B212" s="27"/>
      <c r="C212" s="28"/>
      <c r="D212" s="28"/>
      <c r="E212" s="28"/>
      <c r="F212" s="28"/>
      <c r="G212" s="28"/>
      <c r="H212" s="27"/>
      <c r="I212" s="15"/>
      <c r="J212" s="15"/>
      <c r="K212" s="15"/>
      <c r="L212" s="16"/>
    </row>
    <row r="213" spans="2:12" ht="15.75" customHeight="1">
      <c r="B213" s="27"/>
      <c r="C213" s="28"/>
      <c r="D213" s="28"/>
      <c r="E213" s="28"/>
      <c r="F213" s="28"/>
      <c r="G213" s="28"/>
      <c r="H213" s="27"/>
      <c r="I213" s="15"/>
      <c r="J213" s="15"/>
      <c r="K213" s="15"/>
      <c r="L213" s="16"/>
    </row>
    <row r="214" spans="2:12" ht="15.75" customHeight="1">
      <c r="B214" s="27"/>
      <c r="C214" s="28"/>
      <c r="D214" s="28"/>
      <c r="E214" s="28"/>
      <c r="F214" s="28"/>
      <c r="G214" s="28"/>
      <c r="H214" s="27"/>
      <c r="I214" s="15"/>
      <c r="J214" s="15"/>
      <c r="K214" s="15"/>
      <c r="L214" s="16"/>
    </row>
    <row r="215" spans="2:12" ht="15.75" customHeight="1">
      <c r="B215" s="27"/>
      <c r="C215" s="28"/>
      <c r="D215" s="28"/>
      <c r="E215" s="28"/>
      <c r="F215" s="28"/>
      <c r="G215" s="28"/>
      <c r="H215" s="27"/>
      <c r="I215" s="15"/>
      <c r="J215" s="15"/>
      <c r="K215" s="15"/>
      <c r="L215" s="16"/>
    </row>
    <row r="216" spans="2:12" ht="15.75" customHeight="1">
      <c r="B216" s="27"/>
      <c r="C216" s="28"/>
      <c r="D216" s="28"/>
      <c r="E216" s="28"/>
      <c r="F216" s="28"/>
      <c r="G216" s="28"/>
      <c r="H216" s="27"/>
      <c r="I216" s="15"/>
      <c r="J216" s="15"/>
      <c r="K216" s="15"/>
      <c r="L216" s="16"/>
    </row>
    <row r="217" spans="2:12" ht="15.75" customHeight="1">
      <c r="B217" s="27"/>
      <c r="C217" s="28"/>
      <c r="D217" s="28"/>
      <c r="E217" s="28"/>
      <c r="F217" s="28"/>
      <c r="G217" s="28"/>
      <c r="H217" s="27"/>
      <c r="I217" s="15"/>
      <c r="J217" s="15"/>
      <c r="K217" s="15"/>
      <c r="L217" s="16"/>
    </row>
    <row r="218" spans="2:12" ht="15.75" customHeight="1">
      <c r="B218" s="27"/>
      <c r="C218" s="28"/>
      <c r="D218" s="28"/>
      <c r="E218" s="28"/>
      <c r="F218" s="28"/>
      <c r="G218" s="28"/>
      <c r="H218" s="27"/>
      <c r="I218" s="15"/>
      <c r="J218" s="15"/>
      <c r="K218" s="15"/>
      <c r="L218" s="16"/>
    </row>
    <row r="219" spans="2:12" ht="15.75" customHeight="1">
      <c r="B219" s="27"/>
      <c r="C219" s="28"/>
      <c r="D219" s="28"/>
      <c r="E219" s="28"/>
      <c r="F219" s="28"/>
      <c r="G219" s="28"/>
      <c r="H219" s="27"/>
      <c r="I219" s="15"/>
      <c r="J219" s="15"/>
      <c r="K219" s="15"/>
      <c r="L219" s="16"/>
    </row>
    <row r="220" spans="2:12" ht="15.75" customHeight="1">
      <c r="B220" s="27"/>
      <c r="C220" s="28"/>
      <c r="D220" s="28"/>
      <c r="E220" s="28"/>
      <c r="F220" s="28"/>
      <c r="G220" s="28"/>
      <c r="H220" s="27"/>
      <c r="I220" s="15"/>
      <c r="J220" s="15"/>
      <c r="K220" s="15"/>
      <c r="L220" s="16"/>
    </row>
    <row r="221" spans="2:12" ht="15.75" customHeight="1">
      <c r="B221" s="27"/>
      <c r="C221" s="28"/>
      <c r="D221" s="28"/>
      <c r="E221" s="28"/>
      <c r="F221" s="28"/>
      <c r="G221" s="28"/>
      <c r="H221" s="27"/>
      <c r="I221" s="15"/>
      <c r="J221" s="15"/>
      <c r="K221" s="15"/>
      <c r="L221" s="16"/>
    </row>
    <row r="222" spans="2:12" ht="15.75" customHeight="1">
      <c r="B222" s="27"/>
      <c r="C222" s="28"/>
      <c r="D222" s="28"/>
      <c r="E222" s="28"/>
      <c r="F222" s="28"/>
      <c r="G222" s="28"/>
      <c r="H222" s="27"/>
      <c r="I222" s="15"/>
      <c r="J222" s="15"/>
      <c r="K222" s="15"/>
      <c r="L222" s="16"/>
    </row>
    <row r="223" spans="2:12" ht="15.75" customHeight="1">
      <c r="B223" s="27"/>
      <c r="C223" s="28"/>
      <c r="D223" s="28"/>
      <c r="E223" s="28"/>
      <c r="F223" s="28"/>
      <c r="G223" s="28"/>
      <c r="H223" s="27"/>
      <c r="I223" s="15"/>
      <c r="J223" s="15"/>
      <c r="K223" s="15"/>
      <c r="L223" s="16"/>
    </row>
    <row r="224" spans="2:12" ht="15.75" customHeight="1">
      <c r="B224" s="27"/>
      <c r="C224" s="28"/>
      <c r="D224" s="28"/>
      <c r="E224" s="28"/>
      <c r="F224" s="28"/>
      <c r="G224" s="28"/>
      <c r="H224" s="27"/>
      <c r="I224" s="15"/>
      <c r="J224" s="15"/>
      <c r="K224" s="15"/>
      <c r="L224" s="16"/>
    </row>
    <row r="225" spans="2:12" ht="15.75" customHeight="1">
      <c r="B225" s="27"/>
      <c r="C225" s="28"/>
      <c r="D225" s="28"/>
      <c r="E225" s="28"/>
      <c r="F225" s="28"/>
      <c r="G225" s="28"/>
      <c r="H225" s="27"/>
      <c r="I225" s="15"/>
      <c r="J225" s="15"/>
      <c r="K225" s="15"/>
      <c r="L225" s="16"/>
    </row>
    <row r="226" spans="2:12" ht="15.75" customHeight="1">
      <c r="B226" s="27"/>
      <c r="C226" s="28"/>
      <c r="D226" s="28"/>
      <c r="E226" s="28"/>
      <c r="F226" s="28"/>
      <c r="G226" s="28"/>
      <c r="H226" s="27"/>
      <c r="I226" s="15"/>
      <c r="J226" s="15"/>
      <c r="K226" s="15"/>
      <c r="L226" s="16"/>
    </row>
    <row r="227" spans="2:12" ht="15.75" customHeight="1">
      <c r="B227" s="27"/>
      <c r="C227" s="28"/>
      <c r="D227" s="28"/>
      <c r="E227" s="28"/>
      <c r="F227" s="28"/>
      <c r="G227" s="28"/>
      <c r="H227" s="27"/>
      <c r="I227" s="15"/>
      <c r="J227" s="15"/>
      <c r="K227" s="15"/>
      <c r="L227" s="16"/>
    </row>
    <row r="228" spans="2:12" ht="15.75" customHeight="1">
      <c r="B228" s="27"/>
      <c r="C228" s="28"/>
      <c r="D228" s="28"/>
      <c r="E228" s="28"/>
      <c r="F228" s="28"/>
      <c r="G228" s="28"/>
      <c r="H228" s="27"/>
      <c r="I228" s="15"/>
      <c r="J228" s="15"/>
      <c r="K228" s="15"/>
      <c r="L228" s="16"/>
    </row>
    <row r="229" spans="2:12" ht="15.75" customHeight="1">
      <c r="B229" s="27"/>
      <c r="C229" s="28"/>
      <c r="D229" s="28"/>
      <c r="E229" s="28"/>
      <c r="F229" s="28"/>
      <c r="G229" s="28"/>
      <c r="H229" s="27"/>
      <c r="I229" s="15"/>
      <c r="J229" s="15"/>
      <c r="K229" s="15"/>
      <c r="L229" s="16"/>
    </row>
    <row r="230" spans="2:12" ht="15.75" customHeight="1">
      <c r="B230" s="27"/>
      <c r="C230" s="28"/>
      <c r="D230" s="28"/>
      <c r="E230" s="28"/>
      <c r="F230" s="28"/>
      <c r="G230" s="28"/>
      <c r="H230" s="27"/>
      <c r="I230" s="15"/>
      <c r="J230" s="15"/>
      <c r="K230" s="15"/>
      <c r="L230" s="16"/>
    </row>
    <row r="231" spans="2:12" ht="15.75" customHeight="1">
      <c r="B231" s="27"/>
      <c r="C231" s="28"/>
      <c r="D231" s="28"/>
      <c r="E231" s="28"/>
      <c r="F231" s="28"/>
      <c r="G231" s="28"/>
      <c r="H231" s="27"/>
      <c r="I231" s="15"/>
      <c r="J231" s="15"/>
      <c r="K231" s="15"/>
      <c r="L231" s="16"/>
    </row>
    <row r="232" spans="2:12" ht="15.75" customHeight="1">
      <c r="B232" s="27"/>
      <c r="C232" s="28"/>
      <c r="D232" s="28"/>
      <c r="E232" s="28"/>
      <c r="F232" s="28"/>
      <c r="G232" s="28"/>
      <c r="H232" s="27"/>
      <c r="I232" s="15"/>
      <c r="J232" s="15"/>
      <c r="K232" s="15"/>
      <c r="L232" s="16"/>
    </row>
    <row r="233" spans="2:12" ht="15.75" customHeight="1">
      <c r="B233" s="27"/>
      <c r="C233" s="28"/>
      <c r="D233" s="28"/>
      <c r="E233" s="28"/>
      <c r="F233" s="28"/>
      <c r="G233" s="28"/>
      <c r="H233" s="27"/>
      <c r="I233" s="15"/>
      <c r="J233" s="15"/>
      <c r="K233" s="15"/>
      <c r="L233" s="16"/>
    </row>
    <row r="234" spans="2:12" ht="15.75" customHeight="1">
      <c r="B234" s="27"/>
      <c r="C234" s="28"/>
      <c r="D234" s="28"/>
      <c r="E234" s="28"/>
      <c r="F234" s="28"/>
      <c r="G234" s="28"/>
      <c r="H234" s="27"/>
      <c r="I234" s="15"/>
      <c r="J234" s="15"/>
      <c r="K234" s="15"/>
      <c r="L234" s="16"/>
    </row>
    <row r="235" spans="2:12" ht="15.75" customHeight="1">
      <c r="B235" s="27"/>
      <c r="C235" s="28"/>
      <c r="D235" s="28"/>
      <c r="E235" s="28"/>
      <c r="F235" s="28"/>
      <c r="G235" s="28"/>
      <c r="H235" s="27"/>
      <c r="I235" s="15"/>
      <c r="J235" s="15"/>
      <c r="K235" s="15"/>
      <c r="L235" s="16"/>
    </row>
    <row r="236" spans="2:12" ht="15.75" customHeight="1">
      <c r="B236" s="27"/>
      <c r="C236" s="28"/>
      <c r="D236" s="28"/>
      <c r="E236" s="28"/>
      <c r="F236" s="28"/>
      <c r="G236" s="28"/>
      <c r="H236" s="27"/>
      <c r="I236" s="15"/>
      <c r="J236" s="15"/>
      <c r="K236" s="15"/>
      <c r="L236" s="16"/>
    </row>
    <row r="237" spans="2:12" ht="15.75" customHeight="1">
      <c r="B237" s="27"/>
      <c r="C237" s="28"/>
      <c r="D237" s="28"/>
      <c r="E237" s="28"/>
      <c r="F237" s="28"/>
      <c r="G237" s="28"/>
      <c r="H237" s="27"/>
      <c r="I237" s="15"/>
      <c r="J237" s="15"/>
      <c r="K237" s="15"/>
      <c r="L237" s="16"/>
    </row>
    <row r="238" spans="2:12" ht="15.75" customHeight="1">
      <c r="B238" s="27"/>
      <c r="C238" s="28"/>
      <c r="D238" s="28"/>
      <c r="E238" s="28"/>
      <c r="F238" s="28"/>
      <c r="G238" s="28"/>
      <c r="H238" s="27"/>
      <c r="I238" s="15"/>
      <c r="J238" s="15"/>
      <c r="K238" s="15"/>
      <c r="L238" s="16"/>
    </row>
    <row r="239" spans="2:12" ht="15.75" customHeight="1">
      <c r="B239" s="27"/>
      <c r="C239" s="28"/>
      <c r="D239" s="28"/>
      <c r="E239" s="28"/>
      <c r="F239" s="28"/>
      <c r="G239" s="28"/>
      <c r="H239" s="27"/>
      <c r="I239" s="15"/>
      <c r="J239" s="15"/>
      <c r="K239" s="15"/>
      <c r="L239" s="16"/>
    </row>
    <row r="240" spans="2:12" ht="15.75" customHeight="1">
      <c r="B240" s="27"/>
      <c r="C240" s="28"/>
      <c r="D240" s="28"/>
      <c r="E240" s="28"/>
      <c r="F240" s="28"/>
      <c r="G240" s="28"/>
      <c r="H240" s="27"/>
      <c r="I240" s="15"/>
      <c r="J240" s="15"/>
      <c r="K240" s="15"/>
      <c r="L240" s="16"/>
    </row>
    <row r="241" spans="2:12" ht="15.75" customHeight="1">
      <c r="B241" s="27"/>
      <c r="C241" s="28"/>
      <c r="D241" s="28"/>
      <c r="E241" s="28"/>
      <c r="F241" s="28"/>
      <c r="G241" s="28"/>
      <c r="H241" s="27"/>
      <c r="I241" s="15"/>
      <c r="J241" s="15"/>
      <c r="K241" s="15"/>
      <c r="L241" s="16"/>
    </row>
    <row r="242" spans="2:12" ht="15.75" customHeight="1">
      <c r="B242" s="27"/>
      <c r="C242" s="28"/>
      <c r="D242" s="28"/>
      <c r="E242" s="28"/>
      <c r="F242" s="28"/>
      <c r="G242" s="28"/>
      <c r="H242" s="27"/>
      <c r="I242" s="15"/>
      <c r="J242" s="15"/>
      <c r="K242" s="15"/>
      <c r="L242" s="16"/>
    </row>
    <row r="243" spans="2:12" ht="15.75" customHeight="1">
      <c r="B243" s="27"/>
      <c r="C243" s="28"/>
      <c r="D243" s="28"/>
      <c r="E243" s="28"/>
      <c r="F243" s="28"/>
      <c r="G243" s="28"/>
      <c r="H243" s="27"/>
      <c r="I243" s="15"/>
      <c r="J243" s="15"/>
      <c r="K243" s="15"/>
      <c r="L243" s="16"/>
    </row>
    <row r="244" spans="2:12" ht="15.75" customHeight="1">
      <c r="B244" s="27"/>
      <c r="C244" s="28"/>
      <c r="D244" s="28"/>
      <c r="E244" s="28"/>
      <c r="F244" s="28"/>
      <c r="G244" s="28"/>
      <c r="H244" s="27"/>
      <c r="I244" s="15"/>
      <c r="J244" s="15"/>
      <c r="K244" s="15"/>
      <c r="L244" s="16"/>
    </row>
    <row r="245" spans="2:12" ht="15.75" customHeight="1">
      <c r="B245" s="27"/>
      <c r="C245" s="28"/>
      <c r="D245" s="28"/>
      <c r="E245" s="28"/>
      <c r="F245" s="28"/>
      <c r="G245" s="28"/>
      <c r="H245" s="27"/>
      <c r="I245" s="15"/>
      <c r="J245" s="15"/>
      <c r="K245" s="15"/>
      <c r="L245" s="16"/>
    </row>
    <row r="246" spans="2:12" ht="15.75" customHeight="1">
      <c r="B246" s="27"/>
      <c r="C246" s="28"/>
      <c r="D246" s="28"/>
      <c r="E246" s="28"/>
      <c r="F246" s="28"/>
      <c r="G246" s="28"/>
      <c r="H246" s="27"/>
      <c r="I246" s="15"/>
      <c r="J246" s="15"/>
      <c r="K246" s="15"/>
      <c r="L246" s="16"/>
    </row>
    <row r="247" spans="2:12" ht="15.75" customHeight="1">
      <c r="B247" s="27"/>
      <c r="C247" s="28"/>
      <c r="D247" s="28"/>
      <c r="E247" s="28"/>
      <c r="F247" s="28"/>
      <c r="G247" s="28"/>
      <c r="H247" s="27"/>
      <c r="I247" s="15"/>
      <c r="J247" s="15"/>
      <c r="K247" s="15"/>
      <c r="L247" s="16"/>
    </row>
    <row r="248" spans="2:12" ht="15.75" customHeight="1">
      <c r="B248" s="27"/>
      <c r="C248" s="28"/>
      <c r="D248" s="28"/>
      <c r="E248" s="28"/>
      <c r="F248" s="28"/>
      <c r="G248" s="28"/>
      <c r="H248" s="27"/>
      <c r="I248" s="15"/>
      <c r="J248" s="15"/>
      <c r="K248" s="15"/>
      <c r="L248" s="16"/>
    </row>
    <row r="249" spans="2:12" ht="15.75" customHeight="1">
      <c r="B249" s="27"/>
      <c r="C249" s="28"/>
      <c r="D249" s="28"/>
      <c r="E249" s="28"/>
      <c r="F249" s="28"/>
      <c r="G249" s="28"/>
      <c r="H249" s="27"/>
      <c r="I249" s="15"/>
      <c r="J249" s="15"/>
      <c r="K249" s="15"/>
      <c r="L249" s="16"/>
    </row>
    <row r="250" spans="2:12" ht="15.75" customHeight="1">
      <c r="B250" s="27"/>
      <c r="C250" s="28"/>
      <c r="D250" s="28"/>
      <c r="E250" s="28"/>
      <c r="F250" s="28"/>
      <c r="G250" s="28"/>
      <c r="H250" s="27"/>
      <c r="I250" s="15"/>
      <c r="J250" s="15"/>
      <c r="K250" s="15"/>
      <c r="L250" s="16"/>
    </row>
    <row r="251" spans="2:12" ht="15.75" customHeight="1">
      <c r="B251" s="27"/>
      <c r="C251" s="28"/>
      <c r="D251" s="28"/>
      <c r="E251" s="28"/>
      <c r="F251" s="28"/>
      <c r="G251" s="28"/>
      <c r="H251" s="27"/>
      <c r="I251" s="15"/>
      <c r="J251" s="15"/>
      <c r="K251" s="15"/>
      <c r="L251" s="16"/>
    </row>
    <row r="252" spans="2:12" ht="15.75" customHeight="1">
      <c r="B252" s="27"/>
      <c r="C252" s="28"/>
      <c r="D252" s="28"/>
      <c r="E252" s="28"/>
      <c r="F252" s="28"/>
      <c r="G252" s="28"/>
      <c r="H252" s="27"/>
      <c r="I252" s="15"/>
      <c r="J252" s="15"/>
      <c r="K252" s="15"/>
      <c r="L252" s="16"/>
    </row>
    <row r="253" spans="2:12" ht="15.75" customHeight="1">
      <c r="B253" s="27"/>
      <c r="C253" s="28"/>
      <c r="D253" s="28"/>
      <c r="E253" s="28"/>
      <c r="F253" s="28"/>
      <c r="G253" s="28"/>
      <c r="H253" s="27"/>
      <c r="I253" s="15"/>
      <c r="J253" s="15"/>
      <c r="K253" s="15"/>
      <c r="L253" s="16"/>
    </row>
    <row r="254" spans="2:12" ht="15.75" customHeight="1">
      <c r="B254" s="27"/>
      <c r="C254" s="28"/>
      <c r="D254" s="28"/>
      <c r="E254" s="28"/>
      <c r="F254" s="28"/>
      <c r="G254" s="28"/>
      <c r="H254" s="27"/>
      <c r="I254" s="15"/>
      <c r="J254" s="15"/>
      <c r="K254" s="15"/>
      <c r="L254" s="16"/>
    </row>
    <row r="255" spans="2:12" ht="15.75" customHeight="1">
      <c r="B255" s="27"/>
      <c r="C255" s="28"/>
      <c r="D255" s="28"/>
      <c r="E255" s="28"/>
      <c r="F255" s="28"/>
      <c r="G255" s="28"/>
      <c r="H255" s="27"/>
      <c r="I255" s="15"/>
      <c r="J255" s="15"/>
      <c r="K255" s="15"/>
      <c r="L255" s="16"/>
    </row>
    <row r="256" spans="2:12" ht="15.75" customHeight="1">
      <c r="B256" s="27"/>
      <c r="C256" s="28"/>
      <c r="D256" s="28"/>
      <c r="E256" s="28"/>
      <c r="F256" s="28"/>
      <c r="G256" s="28"/>
      <c r="H256" s="27"/>
      <c r="I256" s="15"/>
      <c r="J256" s="15"/>
      <c r="K256" s="15"/>
      <c r="L256" s="16"/>
    </row>
    <row r="257" spans="2:12" ht="15.75" customHeight="1">
      <c r="B257" s="27"/>
      <c r="C257" s="28"/>
      <c r="D257" s="28"/>
      <c r="E257" s="28"/>
      <c r="F257" s="28"/>
      <c r="G257" s="28"/>
      <c r="H257" s="27"/>
      <c r="I257" s="15"/>
      <c r="J257" s="15"/>
      <c r="K257" s="15"/>
      <c r="L257" s="16"/>
    </row>
    <row r="258" spans="2:12" ht="15.75" customHeight="1">
      <c r="B258" s="27"/>
      <c r="C258" s="28"/>
      <c r="D258" s="28"/>
      <c r="E258" s="28"/>
      <c r="F258" s="28"/>
      <c r="G258" s="28"/>
      <c r="H258" s="27"/>
      <c r="I258" s="15"/>
      <c r="J258" s="15"/>
      <c r="K258" s="15"/>
      <c r="L258" s="16"/>
    </row>
    <row r="259" spans="2:12" ht="15.75" customHeight="1">
      <c r="B259" s="27"/>
      <c r="C259" s="28"/>
      <c r="D259" s="28"/>
      <c r="E259" s="28"/>
      <c r="F259" s="28"/>
      <c r="G259" s="28"/>
      <c r="H259" s="27"/>
      <c r="I259" s="15"/>
      <c r="J259" s="15"/>
      <c r="K259" s="15"/>
      <c r="L259" s="16"/>
    </row>
    <row r="260" spans="2:12" ht="15.75" customHeight="1">
      <c r="B260" s="27"/>
      <c r="C260" s="28"/>
      <c r="D260" s="28"/>
      <c r="E260" s="28"/>
      <c r="F260" s="28"/>
      <c r="G260" s="28"/>
      <c r="H260" s="27"/>
      <c r="I260" s="15"/>
      <c r="J260" s="15"/>
      <c r="K260" s="15"/>
      <c r="L260" s="16"/>
    </row>
    <row r="261" spans="2:12" ht="15.75" customHeight="1">
      <c r="B261" s="27"/>
      <c r="C261" s="28"/>
      <c r="D261" s="28"/>
      <c r="E261" s="28"/>
      <c r="F261" s="28"/>
      <c r="G261" s="28"/>
      <c r="H261" s="27"/>
      <c r="I261" s="15"/>
      <c r="J261" s="15"/>
      <c r="K261" s="15"/>
      <c r="L261" s="16"/>
    </row>
    <row r="262" spans="2:12" ht="15.75" customHeight="1">
      <c r="B262" s="27"/>
      <c r="C262" s="28"/>
      <c r="D262" s="28"/>
      <c r="E262" s="28"/>
      <c r="F262" s="28"/>
      <c r="G262" s="28"/>
      <c r="H262" s="27"/>
      <c r="I262" s="15"/>
      <c r="J262" s="15"/>
      <c r="K262" s="15"/>
      <c r="L262" s="16"/>
    </row>
    <row r="263" spans="2:12" ht="15.75" customHeight="1">
      <c r="B263" s="27"/>
      <c r="C263" s="28"/>
      <c r="D263" s="28"/>
      <c r="E263" s="28"/>
      <c r="F263" s="28"/>
      <c r="G263" s="28"/>
      <c r="H263" s="27"/>
      <c r="I263" s="15"/>
      <c r="J263" s="15"/>
      <c r="K263" s="15"/>
      <c r="L263" s="16"/>
    </row>
    <row r="264" spans="2:12" ht="15.75" customHeight="1">
      <c r="B264" s="27"/>
      <c r="C264" s="28"/>
      <c r="D264" s="28"/>
      <c r="E264" s="28"/>
      <c r="F264" s="28"/>
      <c r="G264" s="28"/>
      <c r="H264" s="27"/>
      <c r="I264" s="15"/>
      <c r="J264" s="15"/>
      <c r="K264" s="15"/>
      <c r="L264" s="16"/>
    </row>
    <row r="265" spans="2:12" ht="15.75" customHeight="1">
      <c r="B265" s="27"/>
      <c r="C265" s="28"/>
      <c r="D265" s="28"/>
      <c r="E265" s="28"/>
      <c r="F265" s="28"/>
      <c r="G265" s="28"/>
      <c r="H265" s="27"/>
      <c r="I265" s="15"/>
      <c r="J265" s="15"/>
      <c r="K265" s="15"/>
      <c r="L265" s="16"/>
    </row>
    <row r="266" spans="2:12" ht="15.75" customHeight="1">
      <c r="B266" s="27"/>
      <c r="C266" s="28"/>
      <c r="D266" s="28"/>
      <c r="E266" s="28"/>
      <c r="F266" s="28"/>
      <c r="G266" s="28"/>
      <c r="H266" s="27"/>
      <c r="I266" s="15"/>
      <c r="J266" s="15"/>
      <c r="K266" s="15"/>
      <c r="L266" s="16"/>
    </row>
    <row r="267" spans="2:12" ht="15.75" customHeight="1">
      <c r="B267" s="27"/>
      <c r="C267" s="28"/>
      <c r="D267" s="28"/>
      <c r="E267" s="28"/>
      <c r="F267" s="28"/>
      <c r="G267" s="28"/>
      <c r="H267" s="27"/>
      <c r="I267" s="15"/>
      <c r="J267" s="15"/>
      <c r="K267" s="15"/>
      <c r="L267" s="16"/>
    </row>
    <row r="268" spans="2:12" ht="15.75" customHeight="1">
      <c r="B268" s="27"/>
      <c r="C268" s="28"/>
      <c r="D268" s="28"/>
      <c r="E268" s="28"/>
      <c r="F268" s="28"/>
      <c r="G268" s="28"/>
      <c r="H268" s="27"/>
      <c r="I268" s="15"/>
      <c r="J268" s="15"/>
      <c r="K268" s="15"/>
      <c r="L268" s="16"/>
    </row>
    <row r="269" spans="2:12" ht="15.75" customHeight="1">
      <c r="B269" s="27"/>
      <c r="C269" s="28"/>
      <c r="D269" s="28"/>
      <c r="E269" s="28"/>
      <c r="F269" s="28"/>
      <c r="G269" s="28"/>
      <c r="H269" s="27"/>
      <c r="I269" s="15"/>
      <c r="J269" s="15"/>
      <c r="K269" s="15"/>
      <c r="L269" s="16"/>
    </row>
    <row r="270" spans="2:12" ht="15.75" customHeight="1">
      <c r="B270" s="27"/>
      <c r="C270" s="28"/>
      <c r="D270" s="28"/>
      <c r="E270" s="28"/>
      <c r="F270" s="28"/>
      <c r="G270" s="28"/>
      <c r="H270" s="27"/>
      <c r="I270" s="15"/>
      <c r="J270" s="15"/>
      <c r="K270" s="15"/>
      <c r="L270" s="16"/>
    </row>
    <row r="271" spans="2:12" ht="15.75" customHeight="1">
      <c r="B271" s="27"/>
      <c r="C271" s="28"/>
      <c r="D271" s="28"/>
      <c r="E271" s="28"/>
      <c r="F271" s="28"/>
      <c r="G271" s="28"/>
      <c r="H271" s="27"/>
      <c r="I271" s="15"/>
      <c r="J271" s="15"/>
      <c r="K271" s="15"/>
      <c r="L271" s="16"/>
    </row>
    <row r="272" spans="2:12" ht="15.75" customHeight="1">
      <c r="B272" s="27"/>
      <c r="C272" s="28"/>
      <c r="D272" s="28"/>
      <c r="E272" s="28"/>
      <c r="F272" s="28"/>
      <c r="G272" s="28"/>
      <c r="H272" s="27"/>
      <c r="I272" s="15"/>
      <c r="J272" s="15"/>
      <c r="K272" s="15"/>
      <c r="L272" s="16"/>
    </row>
    <row r="273" spans="2:12" ht="15.75" customHeight="1">
      <c r="B273" s="27"/>
      <c r="C273" s="28"/>
      <c r="D273" s="28"/>
      <c r="E273" s="28"/>
      <c r="F273" s="28"/>
      <c r="G273" s="28"/>
      <c r="H273" s="27"/>
      <c r="I273" s="15"/>
      <c r="J273" s="15"/>
      <c r="K273" s="15"/>
      <c r="L273" s="16"/>
    </row>
    <row r="274" spans="2:12" ht="15.75" customHeight="1">
      <c r="B274" s="27"/>
      <c r="C274" s="28"/>
      <c r="D274" s="28"/>
      <c r="E274" s="28"/>
      <c r="F274" s="28"/>
      <c r="G274" s="28"/>
      <c r="H274" s="27"/>
      <c r="I274" s="15"/>
      <c r="J274" s="15"/>
      <c r="K274" s="15"/>
      <c r="L274" s="16"/>
    </row>
    <row r="275" spans="2:12" ht="15.75" customHeight="1">
      <c r="B275" s="27"/>
      <c r="C275" s="28"/>
      <c r="D275" s="28"/>
      <c r="E275" s="28"/>
      <c r="F275" s="28"/>
      <c r="G275" s="28"/>
      <c r="H275" s="27"/>
      <c r="I275" s="15"/>
      <c r="J275" s="15"/>
      <c r="K275" s="15"/>
      <c r="L275" s="16"/>
    </row>
    <row r="276" spans="2:12" ht="15.75" customHeight="1">
      <c r="B276" s="27"/>
      <c r="C276" s="28"/>
      <c r="D276" s="28"/>
      <c r="E276" s="28"/>
      <c r="F276" s="28"/>
      <c r="G276" s="28"/>
      <c r="H276" s="27"/>
      <c r="I276" s="15"/>
      <c r="J276" s="15"/>
      <c r="K276" s="15"/>
      <c r="L276" s="16"/>
    </row>
    <row r="277" spans="2:12" ht="15.75" customHeight="1">
      <c r="B277" s="27"/>
      <c r="C277" s="28"/>
      <c r="D277" s="28"/>
      <c r="E277" s="28"/>
      <c r="F277" s="28"/>
      <c r="G277" s="28"/>
      <c r="H277" s="27"/>
      <c r="I277" s="15"/>
      <c r="J277" s="15"/>
      <c r="K277" s="15"/>
      <c r="L277" s="16"/>
    </row>
    <row r="278" spans="2:12" ht="15.75" customHeight="1">
      <c r="B278" s="27"/>
      <c r="C278" s="28"/>
      <c r="D278" s="28"/>
      <c r="E278" s="28"/>
      <c r="F278" s="28"/>
      <c r="G278" s="28"/>
      <c r="H278" s="27"/>
      <c r="I278" s="15"/>
      <c r="J278" s="15"/>
      <c r="K278" s="15"/>
      <c r="L278" s="16"/>
    </row>
    <row r="279" spans="2:12" ht="15.75" customHeight="1">
      <c r="B279" s="27"/>
      <c r="C279" s="28"/>
      <c r="D279" s="28"/>
      <c r="E279" s="28"/>
      <c r="F279" s="28"/>
      <c r="G279" s="28"/>
      <c r="H279" s="27"/>
      <c r="I279" s="15"/>
      <c r="J279" s="15"/>
      <c r="K279" s="15"/>
      <c r="L279" s="16"/>
    </row>
    <row r="280" spans="2:12" ht="15.75" customHeight="1">
      <c r="B280" s="27"/>
      <c r="C280" s="28"/>
      <c r="D280" s="28"/>
      <c r="E280" s="28"/>
      <c r="F280" s="28"/>
      <c r="G280" s="28"/>
      <c r="H280" s="27"/>
      <c r="I280" s="15"/>
      <c r="J280" s="15"/>
      <c r="K280" s="15"/>
      <c r="L280" s="16"/>
    </row>
    <row r="281" spans="2:12" ht="15.75" customHeight="1">
      <c r="B281" s="27"/>
      <c r="C281" s="28"/>
      <c r="D281" s="28"/>
      <c r="E281" s="28"/>
      <c r="F281" s="28"/>
      <c r="G281" s="28"/>
      <c r="H281" s="27"/>
      <c r="I281" s="15"/>
      <c r="J281" s="15"/>
      <c r="K281" s="15"/>
      <c r="L281" s="16"/>
    </row>
    <row r="282" spans="2:12" ht="15.75" customHeight="1">
      <c r="B282" s="27"/>
      <c r="C282" s="28"/>
      <c r="D282" s="28"/>
      <c r="E282" s="28"/>
      <c r="F282" s="28"/>
      <c r="G282" s="28"/>
      <c r="H282" s="27"/>
      <c r="I282" s="15"/>
      <c r="J282" s="15"/>
      <c r="K282" s="15"/>
      <c r="L282" s="16"/>
    </row>
    <row r="283" spans="2:12" ht="15.75" customHeight="1">
      <c r="B283" s="27"/>
      <c r="C283" s="28"/>
      <c r="D283" s="28"/>
      <c r="E283" s="28"/>
      <c r="F283" s="28"/>
      <c r="G283" s="28"/>
      <c r="H283" s="27"/>
      <c r="I283" s="15"/>
      <c r="J283" s="15"/>
      <c r="K283" s="15"/>
      <c r="L283" s="16"/>
    </row>
    <row r="284" spans="2:12" ht="15.75" customHeight="1">
      <c r="B284" s="27"/>
      <c r="C284" s="28"/>
      <c r="D284" s="28"/>
      <c r="E284" s="28"/>
      <c r="F284" s="28"/>
      <c r="G284" s="28"/>
      <c r="H284" s="27"/>
      <c r="I284" s="15"/>
      <c r="J284" s="15"/>
      <c r="K284" s="15"/>
      <c r="L284" s="16"/>
    </row>
    <row r="285" spans="2:12" ht="15.75" customHeight="1">
      <c r="B285" s="27"/>
      <c r="C285" s="28"/>
      <c r="D285" s="28"/>
      <c r="E285" s="28"/>
      <c r="F285" s="28"/>
      <c r="G285" s="28"/>
      <c r="H285" s="27"/>
      <c r="I285" s="15"/>
      <c r="J285" s="15"/>
      <c r="K285" s="15"/>
      <c r="L285" s="16"/>
    </row>
    <row r="286" spans="2:12" ht="15.75" customHeight="1">
      <c r="B286" s="27"/>
      <c r="C286" s="28"/>
      <c r="D286" s="28"/>
      <c r="E286" s="28"/>
      <c r="F286" s="28"/>
      <c r="G286" s="28"/>
      <c r="H286" s="27"/>
      <c r="I286" s="15"/>
      <c r="J286" s="15"/>
      <c r="K286" s="15"/>
      <c r="L286" s="16"/>
    </row>
    <row r="287" spans="2:12" ht="15.75" customHeight="1">
      <c r="B287" s="27"/>
      <c r="C287" s="28"/>
      <c r="D287" s="28"/>
      <c r="E287" s="28"/>
      <c r="F287" s="28"/>
      <c r="G287" s="28"/>
      <c r="H287" s="27"/>
      <c r="I287" s="15"/>
      <c r="J287" s="15"/>
      <c r="K287" s="15"/>
      <c r="L287" s="16"/>
    </row>
    <row r="288" spans="2:12" ht="15.75" customHeight="1">
      <c r="B288" s="27"/>
      <c r="C288" s="28"/>
      <c r="D288" s="28"/>
      <c r="E288" s="28"/>
      <c r="F288" s="28"/>
      <c r="G288" s="28"/>
      <c r="H288" s="27"/>
      <c r="I288" s="15"/>
      <c r="J288" s="15"/>
      <c r="K288" s="15"/>
      <c r="L288" s="16"/>
    </row>
    <row r="289" spans="2:12" ht="15.75" customHeight="1">
      <c r="B289" s="27"/>
      <c r="C289" s="28"/>
      <c r="D289" s="28"/>
      <c r="E289" s="28"/>
      <c r="F289" s="28"/>
      <c r="G289" s="28"/>
      <c r="H289" s="27"/>
      <c r="I289" s="15"/>
      <c r="J289" s="15"/>
      <c r="K289" s="15"/>
      <c r="L289" s="16"/>
    </row>
    <row r="290" spans="2:12" ht="15.75" customHeight="1">
      <c r="B290" s="27"/>
      <c r="C290" s="28"/>
      <c r="D290" s="28"/>
      <c r="E290" s="28"/>
      <c r="F290" s="28"/>
      <c r="G290" s="28"/>
      <c r="H290" s="27"/>
      <c r="I290" s="15"/>
      <c r="J290" s="15"/>
      <c r="K290" s="15"/>
      <c r="L290" s="16"/>
    </row>
    <row r="291" spans="2:12" ht="15.75" customHeight="1">
      <c r="B291" s="27"/>
      <c r="C291" s="28"/>
      <c r="D291" s="28"/>
      <c r="E291" s="28"/>
      <c r="F291" s="28"/>
      <c r="G291" s="28"/>
      <c r="H291" s="27"/>
      <c r="I291" s="15"/>
      <c r="J291" s="15"/>
      <c r="K291" s="15"/>
      <c r="L291" s="16"/>
    </row>
    <row r="292" spans="2:12" ht="15.75" customHeight="1">
      <c r="B292" s="27"/>
      <c r="C292" s="28"/>
      <c r="D292" s="28"/>
      <c r="E292" s="28"/>
      <c r="F292" s="28"/>
      <c r="G292" s="28"/>
      <c r="H292" s="27"/>
      <c r="I292" s="15"/>
      <c r="J292" s="15"/>
      <c r="K292" s="15"/>
      <c r="L292" s="16"/>
    </row>
    <row r="293" spans="2:12" ht="15.75" customHeight="1">
      <c r="B293" s="27"/>
      <c r="C293" s="28"/>
      <c r="D293" s="28"/>
      <c r="E293" s="28"/>
      <c r="F293" s="28"/>
      <c r="G293" s="28"/>
      <c r="H293" s="27"/>
      <c r="I293" s="15"/>
      <c r="J293" s="15"/>
      <c r="K293" s="15"/>
      <c r="L293" s="16"/>
    </row>
    <row r="294" spans="2:12" ht="15.75" customHeight="1">
      <c r="B294" s="27"/>
      <c r="C294" s="28"/>
      <c r="D294" s="28"/>
      <c r="E294" s="28"/>
      <c r="F294" s="28"/>
      <c r="G294" s="28"/>
      <c r="H294" s="27"/>
      <c r="I294" s="15"/>
      <c r="J294" s="15"/>
      <c r="K294" s="15"/>
      <c r="L294" s="16"/>
    </row>
    <row r="295" spans="2:12" ht="15.75" customHeight="1">
      <c r="B295" s="27"/>
      <c r="C295" s="28"/>
      <c r="D295" s="28"/>
      <c r="E295" s="28"/>
      <c r="F295" s="28"/>
      <c r="G295" s="28"/>
      <c r="H295" s="27"/>
      <c r="I295" s="15"/>
      <c r="J295" s="15"/>
      <c r="K295" s="15"/>
      <c r="L295" s="16"/>
    </row>
    <row r="296" spans="2:12" ht="15.75" customHeight="1">
      <c r="B296" s="27"/>
      <c r="C296" s="28"/>
      <c r="D296" s="28"/>
      <c r="E296" s="28"/>
      <c r="F296" s="28"/>
      <c r="G296" s="28"/>
      <c r="H296" s="27"/>
      <c r="I296" s="15"/>
      <c r="J296" s="15"/>
      <c r="K296" s="15"/>
      <c r="L296" s="16"/>
    </row>
    <row r="297" spans="2:12" ht="15.75" customHeight="1">
      <c r="B297" s="27"/>
      <c r="C297" s="28"/>
      <c r="D297" s="28"/>
      <c r="E297" s="28"/>
      <c r="F297" s="28"/>
      <c r="G297" s="28"/>
      <c r="H297" s="27"/>
      <c r="I297" s="15"/>
      <c r="J297" s="15"/>
      <c r="K297" s="15"/>
      <c r="L297" s="16"/>
    </row>
    <row r="298" spans="2:12" ht="15.75" customHeight="1">
      <c r="B298" s="27"/>
      <c r="C298" s="28"/>
      <c r="D298" s="28"/>
      <c r="E298" s="28"/>
      <c r="F298" s="28"/>
      <c r="G298" s="28"/>
      <c r="H298" s="27"/>
      <c r="I298" s="15"/>
      <c r="J298" s="15"/>
      <c r="K298" s="15"/>
      <c r="L298" s="16"/>
    </row>
    <row r="299" spans="2:12" ht="15.75" customHeight="1">
      <c r="B299" s="27"/>
      <c r="C299" s="28"/>
      <c r="D299" s="28"/>
      <c r="E299" s="28"/>
      <c r="F299" s="28"/>
      <c r="G299" s="28"/>
      <c r="H299" s="27"/>
      <c r="I299" s="15"/>
      <c r="J299" s="15"/>
      <c r="K299" s="15"/>
      <c r="L299" s="16"/>
    </row>
    <row r="300" spans="2:12" ht="15.75" customHeight="1">
      <c r="B300" s="27"/>
      <c r="C300" s="28"/>
      <c r="D300" s="28"/>
      <c r="E300" s="28"/>
      <c r="F300" s="28"/>
      <c r="G300" s="28"/>
      <c r="H300" s="27"/>
      <c r="I300" s="15"/>
      <c r="J300" s="15"/>
      <c r="K300" s="15"/>
      <c r="L300" s="16"/>
    </row>
    <row r="301" spans="2:12" ht="15.75" customHeight="1">
      <c r="B301" s="27"/>
      <c r="C301" s="28"/>
      <c r="D301" s="28"/>
      <c r="E301" s="28"/>
      <c r="F301" s="28"/>
      <c r="G301" s="28"/>
      <c r="H301" s="27"/>
      <c r="I301" s="15"/>
      <c r="J301" s="15"/>
      <c r="K301" s="15"/>
      <c r="L301" s="16"/>
    </row>
    <row r="302" spans="2:12" ht="15.75" customHeight="1">
      <c r="B302" s="27"/>
      <c r="C302" s="28"/>
      <c r="D302" s="28"/>
      <c r="E302" s="28"/>
      <c r="F302" s="28"/>
      <c r="G302" s="28"/>
      <c r="H302" s="27"/>
      <c r="I302" s="15"/>
      <c r="J302" s="15"/>
      <c r="K302" s="15"/>
      <c r="L302" s="16"/>
    </row>
    <row r="303" spans="2:12" ht="15.75" customHeight="1">
      <c r="B303" s="27"/>
      <c r="C303" s="28"/>
      <c r="D303" s="28"/>
      <c r="E303" s="28"/>
      <c r="F303" s="28"/>
      <c r="G303" s="28"/>
      <c r="H303" s="27"/>
      <c r="I303" s="15"/>
      <c r="J303" s="15"/>
      <c r="K303" s="15"/>
      <c r="L303" s="16"/>
    </row>
    <row r="304" spans="2:12" ht="15.75" customHeight="1">
      <c r="B304" s="27"/>
      <c r="C304" s="28"/>
      <c r="D304" s="28"/>
      <c r="E304" s="28"/>
      <c r="F304" s="28"/>
      <c r="G304" s="28"/>
      <c r="H304" s="27"/>
      <c r="I304" s="15"/>
      <c r="J304" s="15"/>
      <c r="K304" s="15"/>
      <c r="L304" s="16"/>
    </row>
    <row r="305" spans="2:12" ht="15.75" customHeight="1">
      <c r="B305" s="27"/>
      <c r="C305" s="28"/>
      <c r="D305" s="28"/>
      <c r="E305" s="28"/>
      <c r="F305" s="28"/>
      <c r="G305" s="28"/>
      <c r="H305" s="27"/>
      <c r="I305" s="15"/>
      <c r="J305" s="15"/>
      <c r="K305" s="15"/>
      <c r="L305" s="16"/>
    </row>
    <row r="306" spans="2:12" ht="15.75" customHeight="1">
      <c r="B306" s="27"/>
      <c r="C306" s="28"/>
      <c r="D306" s="28"/>
      <c r="E306" s="28"/>
      <c r="F306" s="28"/>
      <c r="G306" s="28"/>
      <c r="H306" s="27"/>
      <c r="I306" s="15"/>
      <c r="J306" s="15"/>
      <c r="K306" s="15"/>
      <c r="L306" s="16"/>
    </row>
    <row r="307" spans="2:12" ht="15.75" customHeight="1">
      <c r="B307" s="27"/>
      <c r="C307" s="28"/>
      <c r="D307" s="28"/>
      <c r="E307" s="28"/>
      <c r="F307" s="28"/>
      <c r="G307" s="28"/>
      <c r="H307" s="27"/>
      <c r="I307" s="15"/>
      <c r="J307" s="15"/>
      <c r="K307" s="15"/>
      <c r="L307" s="16"/>
    </row>
    <row r="308" spans="2:12" ht="15.75" customHeight="1">
      <c r="B308" s="27"/>
      <c r="C308" s="28"/>
      <c r="D308" s="28"/>
      <c r="E308" s="28"/>
      <c r="F308" s="28"/>
      <c r="G308" s="28"/>
      <c r="H308" s="27"/>
      <c r="I308" s="15"/>
      <c r="J308" s="15"/>
      <c r="K308" s="15"/>
      <c r="L308" s="16"/>
    </row>
    <row r="309" spans="2:12" ht="15.75" customHeight="1">
      <c r="B309" s="27"/>
      <c r="C309" s="28"/>
      <c r="D309" s="28"/>
      <c r="E309" s="28"/>
      <c r="F309" s="28"/>
      <c r="G309" s="28"/>
      <c r="H309" s="27"/>
      <c r="I309" s="15"/>
      <c r="J309" s="15"/>
      <c r="K309" s="15"/>
      <c r="L309" s="16"/>
    </row>
    <row r="310" spans="2:12" ht="15.75" customHeight="1">
      <c r="B310" s="27"/>
      <c r="C310" s="28"/>
      <c r="D310" s="28"/>
      <c r="E310" s="28"/>
      <c r="F310" s="28"/>
      <c r="G310" s="28"/>
      <c r="H310" s="27"/>
      <c r="I310" s="15"/>
      <c r="J310" s="15"/>
      <c r="K310" s="15"/>
      <c r="L310" s="16"/>
    </row>
    <row r="311" spans="2:12" ht="15.75" customHeight="1">
      <c r="B311" s="27"/>
      <c r="C311" s="28"/>
      <c r="D311" s="28"/>
      <c r="E311" s="28"/>
      <c r="F311" s="28"/>
      <c r="G311" s="28"/>
      <c r="H311" s="27"/>
      <c r="I311" s="15"/>
      <c r="J311" s="15"/>
      <c r="K311" s="15"/>
      <c r="L311" s="16"/>
    </row>
    <row r="312" spans="2:12" ht="15.75" customHeight="1">
      <c r="B312" s="27"/>
      <c r="C312" s="28"/>
      <c r="D312" s="28"/>
      <c r="E312" s="28"/>
      <c r="F312" s="28"/>
      <c r="G312" s="28"/>
      <c r="H312" s="27"/>
      <c r="I312" s="15"/>
      <c r="J312" s="15"/>
      <c r="K312" s="15"/>
      <c r="L312" s="16"/>
    </row>
    <row r="313" spans="2:12" ht="15.75" customHeight="1">
      <c r="B313" s="27"/>
      <c r="C313" s="28"/>
      <c r="D313" s="28"/>
      <c r="E313" s="28"/>
      <c r="F313" s="28"/>
      <c r="G313" s="28"/>
      <c r="H313" s="27"/>
      <c r="I313" s="15"/>
      <c r="J313" s="15"/>
      <c r="K313" s="15"/>
      <c r="L313" s="16"/>
    </row>
    <row r="314" spans="2:12" ht="15.75" customHeight="1">
      <c r="B314" s="27"/>
      <c r="C314" s="28"/>
      <c r="D314" s="28"/>
      <c r="E314" s="28"/>
      <c r="F314" s="28"/>
      <c r="G314" s="28"/>
      <c r="H314" s="27"/>
      <c r="I314" s="15"/>
      <c r="J314" s="15"/>
      <c r="K314" s="15"/>
      <c r="L314" s="16"/>
    </row>
    <row r="315" spans="2:12" ht="15.75" customHeight="1">
      <c r="B315" s="27"/>
      <c r="C315" s="28"/>
      <c r="D315" s="28"/>
      <c r="E315" s="28"/>
      <c r="F315" s="28"/>
      <c r="G315" s="28"/>
      <c r="H315" s="27"/>
      <c r="I315" s="15"/>
      <c r="J315" s="15"/>
      <c r="K315" s="15"/>
      <c r="L315" s="16"/>
    </row>
    <row r="316" spans="2:12" ht="15.75" customHeight="1">
      <c r="B316" s="27"/>
      <c r="C316" s="28"/>
      <c r="D316" s="28"/>
      <c r="E316" s="28"/>
      <c r="F316" s="28"/>
      <c r="G316" s="28"/>
      <c r="H316" s="27"/>
      <c r="I316" s="15"/>
      <c r="J316" s="15"/>
      <c r="K316" s="15"/>
      <c r="L316" s="16"/>
    </row>
    <row r="317" spans="2:12" ht="15.75" customHeight="1">
      <c r="B317" s="27"/>
      <c r="C317" s="28"/>
      <c r="D317" s="28"/>
      <c r="E317" s="28"/>
      <c r="F317" s="28"/>
      <c r="G317" s="28"/>
      <c r="H317" s="27"/>
      <c r="I317" s="15"/>
      <c r="J317" s="15"/>
      <c r="K317" s="15"/>
      <c r="L317" s="16"/>
    </row>
    <row r="318" spans="2:12" ht="15.75" customHeight="1">
      <c r="B318" s="27"/>
      <c r="C318" s="28"/>
      <c r="D318" s="28"/>
      <c r="E318" s="28"/>
      <c r="F318" s="28"/>
      <c r="G318" s="28"/>
      <c r="H318" s="27"/>
      <c r="I318" s="15"/>
      <c r="J318" s="15"/>
      <c r="K318" s="15"/>
      <c r="L318" s="16"/>
    </row>
    <row r="319" spans="2:12" ht="15.75" customHeight="1">
      <c r="B319" s="27"/>
      <c r="C319" s="28"/>
      <c r="D319" s="28"/>
      <c r="E319" s="28"/>
      <c r="F319" s="28"/>
      <c r="G319" s="28"/>
      <c r="H319" s="27"/>
      <c r="I319" s="15"/>
      <c r="J319" s="15"/>
      <c r="K319" s="15"/>
      <c r="L319" s="16"/>
    </row>
    <row r="320" spans="2:12" ht="15.75" customHeight="1">
      <c r="B320" s="27"/>
      <c r="C320" s="28"/>
      <c r="D320" s="28"/>
      <c r="E320" s="28"/>
      <c r="F320" s="28"/>
      <c r="G320" s="28"/>
      <c r="H320" s="27"/>
      <c r="I320" s="15"/>
      <c r="J320" s="15"/>
      <c r="K320" s="15"/>
      <c r="L320" s="16"/>
    </row>
    <row r="321" spans="2:12" ht="15.75" customHeight="1">
      <c r="B321" s="27"/>
      <c r="C321" s="28"/>
      <c r="D321" s="28"/>
      <c r="E321" s="28"/>
      <c r="F321" s="28"/>
      <c r="G321" s="28"/>
      <c r="H321" s="27"/>
      <c r="I321" s="15"/>
      <c r="J321" s="15"/>
      <c r="K321" s="15"/>
      <c r="L321" s="16"/>
    </row>
    <row r="322" spans="2:12" ht="15.75" customHeight="1">
      <c r="B322" s="27"/>
      <c r="C322" s="28"/>
      <c r="D322" s="28"/>
      <c r="E322" s="28"/>
      <c r="F322" s="28"/>
      <c r="G322" s="28"/>
      <c r="H322" s="27"/>
      <c r="I322" s="15"/>
      <c r="J322" s="15"/>
      <c r="K322" s="15"/>
      <c r="L322" s="16"/>
    </row>
    <row r="323" spans="2:12" ht="15.75" customHeight="1">
      <c r="B323" s="27"/>
      <c r="C323" s="28"/>
      <c r="D323" s="28"/>
      <c r="E323" s="28"/>
      <c r="F323" s="28"/>
      <c r="G323" s="28"/>
      <c r="H323" s="27"/>
      <c r="I323" s="15"/>
      <c r="J323" s="15"/>
      <c r="K323" s="15"/>
      <c r="L323" s="16"/>
    </row>
    <row r="324" spans="2:12" ht="15.75" customHeight="1">
      <c r="B324" s="27"/>
      <c r="C324" s="28"/>
      <c r="D324" s="28"/>
      <c r="E324" s="28"/>
      <c r="F324" s="28"/>
      <c r="G324" s="28"/>
      <c r="H324" s="27"/>
      <c r="I324" s="15"/>
      <c r="J324" s="15"/>
      <c r="K324" s="15"/>
      <c r="L324" s="16"/>
    </row>
    <row r="325" spans="2:12" ht="15.75" customHeight="1">
      <c r="B325" s="27"/>
      <c r="C325" s="28"/>
      <c r="D325" s="28"/>
      <c r="E325" s="28"/>
      <c r="F325" s="28"/>
      <c r="G325" s="28"/>
      <c r="H325" s="27"/>
      <c r="I325" s="15"/>
      <c r="J325" s="15"/>
      <c r="K325" s="15"/>
      <c r="L325" s="16"/>
    </row>
    <row r="326" spans="2:12" ht="15.75" customHeight="1">
      <c r="B326" s="27"/>
      <c r="C326" s="28"/>
      <c r="D326" s="28"/>
      <c r="E326" s="28"/>
      <c r="F326" s="28"/>
      <c r="G326" s="28"/>
      <c r="H326" s="27"/>
      <c r="I326" s="15"/>
      <c r="J326" s="15"/>
      <c r="K326" s="15"/>
      <c r="L326" s="16"/>
    </row>
    <row r="327" spans="2:12" ht="15.75" customHeight="1">
      <c r="B327" s="27"/>
      <c r="C327" s="28"/>
      <c r="D327" s="28"/>
      <c r="E327" s="28"/>
      <c r="F327" s="28"/>
      <c r="G327" s="28"/>
      <c r="H327" s="27"/>
      <c r="I327" s="15"/>
      <c r="J327" s="15"/>
      <c r="K327" s="15"/>
      <c r="L327" s="16"/>
    </row>
    <row r="328" spans="2:12" ht="15.75" customHeight="1">
      <c r="B328" s="27"/>
      <c r="C328" s="28"/>
      <c r="D328" s="28"/>
      <c r="E328" s="28"/>
      <c r="F328" s="28"/>
      <c r="G328" s="28"/>
      <c r="H328" s="27"/>
      <c r="I328" s="15"/>
      <c r="J328" s="15"/>
      <c r="K328" s="15"/>
      <c r="L328" s="16"/>
    </row>
    <row r="329" spans="2:12" ht="15.75" customHeight="1">
      <c r="B329" s="27"/>
      <c r="C329" s="28"/>
      <c r="D329" s="28"/>
      <c r="E329" s="28"/>
      <c r="F329" s="28"/>
      <c r="G329" s="28"/>
      <c r="H329" s="27"/>
      <c r="I329" s="15"/>
      <c r="J329" s="15"/>
      <c r="K329" s="15"/>
      <c r="L329" s="16"/>
    </row>
    <row r="330" spans="2:12" ht="15.75" customHeight="1">
      <c r="B330" s="27"/>
      <c r="C330" s="28"/>
      <c r="D330" s="28"/>
      <c r="E330" s="28"/>
      <c r="F330" s="28"/>
      <c r="G330" s="28"/>
      <c r="H330" s="27"/>
      <c r="I330" s="15"/>
      <c r="J330" s="15"/>
      <c r="K330" s="15"/>
      <c r="L330" s="16"/>
    </row>
    <row r="331" spans="2:12" ht="15.75" customHeight="1">
      <c r="B331" s="27"/>
      <c r="C331" s="28"/>
      <c r="D331" s="28"/>
      <c r="E331" s="28"/>
      <c r="F331" s="28"/>
      <c r="G331" s="28"/>
      <c r="H331" s="27"/>
      <c r="I331" s="15"/>
      <c r="J331" s="15"/>
      <c r="K331" s="15"/>
      <c r="L331" s="16"/>
    </row>
    <row r="332" spans="2:12" ht="15.75" customHeight="1">
      <c r="B332" s="27"/>
      <c r="C332" s="28"/>
      <c r="D332" s="28"/>
      <c r="E332" s="28"/>
      <c r="F332" s="28"/>
      <c r="G332" s="28"/>
      <c r="H332" s="27"/>
      <c r="I332" s="15"/>
      <c r="J332" s="15"/>
      <c r="K332" s="15"/>
      <c r="L332" s="16"/>
    </row>
    <row r="333" spans="2:12" ht="15.75" customHeight="1">
      <c r="B333" s="27"/>
      <c r="C333" s="28"/>
      <c r="D333" s="28"/>
      <c r="E333" s="28"/>
      <c r="F333" s="28"/>
      <c r="G333" s="28"/>
      <c r="H333" s="27"/>
      <c r="I333" s="15"/>
      <c r="J333" s="15"/>
      <c r="K333" s="15"/>
      <c r="L333" s="16"/>
    </row>
    <row r="334" spans="2:12" ht="15.75" customHeight="1">
      <c r="B334" s="27"/>
      <c r="C334" s="28"/>
      <c r="D334" s="28"/>
      <c r="E334" s="28"/>
      <c r="F334" s="28"/>
      <c r="G334" s="28"/>
      <c r="H334" s="27"/>
      <c r="I334" s="15"/>
      <c r="J334" s="15"/>
      <c r="K334" s="15"/>
      <c r="L334" s="16"/>
    </row>
    <row r="335" spans="2:12" ht="15.75" customHeight="1">
      <c r="B335" s="27"/>
      <c r="C335" s="28"/>
      <c r="D335" s="28"/>
      <c r="E335" s="28"/>
      <c r="F335" s="28"/>
      <c r="G335" s="28"/>
      <c r="H335" s="27"/>
      <c r="I335" s="15"/>
      <c r="J335" s="15"/>
      <c r="K335" s="15"/>
      <c r="L335" s="16"/>
    </row>
    <row r="336" spans="2:12" ht="15.75" customHeight="1">
      <c r="B336" s="27"/>
      <c r="C336" s="28"/>
      <c r="D336" s="28"/>
      <c r="E336" s="28"/>
      <c r="F336" s="28"/>
      <c r="G336" s="28"/>
      <c r="H336" s="27"/>
      <c r="I336" s="15"/>
      <c r="J336" s="15"/>
      <c r="K336" s="15"/>
      <c r="L336" s="16"/>
    </row>
    <row r="337" spans="2:12" ht="15.75" customHeight="1">
      <c r="B337" s="27"/>
      <c r="C337" s="28"/>
      <c r="D337" s="28"/>
      <c r="E337" s="28"/>
      <c r="F337" s="28"/>
      <c r="G337" s="28"/>
      <c r="H337" s="27"/>
      <c r="I337" s="15"/>
      <c r="J337" s="15"/>
      <c r="K337" s="15"/>
      <c r="L337" s="16"/>
    </row>
    <row r="338" spans="2:12" ht="15.75" customHeight="1">
      <c r="B338" s="27"/>
      <c r="C338" s="28"/>
      <c r="D338" s="28"/>
      <c r="E338" s="28"/>
      <c r="F338" s="28"/>
      <c r="G338" s="28"/>
      <c r="H338" s="27"/>
      <c r="I338" s="15"/>
      <c r="J338" s="15"/>
      <c r="K338" s="15"/>
      <c r="L338" s="16"/>
    </row>
    <row r="339" spans="2:12" ht="15.75" customHeight="1">
      <c r="B339" s="27"/>
      <c r="C339" s="28"/>
      <c r="D339" s="28"/>
      <c r="E339" s="28"/>
      <c r="F339" s="28"/>
      <c r="G339" s="28"/>
      <c r="H339" s="27"/>
      <c r="I339" s="15"/>
      <c r="J339" s="15"/>
      <c r="K339" s="15"/>
      <c r="L339" s="16"/>
    </row>
    <row r="340" spans="2:12" ht="15.75" customHeight="1">
      <c r="B340" s="27"/>
      <c r="C340" s="28"/>
      <c r="D340" s="28"/>
      <c r="E340" s="28"/>
      <c r="F340" s="28"/>
      <c r="G340" s="28"/>
      <c r="H340" s="27"/>
      <c r="I340" s="15"/>
      <c r="J340" s="15"/>
      <c r="K340" s="15"/>
      <c r="L340" s="16"/>
    </row>
    <row r="341" spans="2:12" ht="15.75" customHeight="1">
      <c r="B341" s="27"/>
      <c r="C341" s="28"/>
      <c r="D341" s="28"/>
      <c r="E341" s="28"/>
      <c r="F341" s="28"/>
      <c r="G341" s="28"/>
      <c r="H341" s="27"/>
      <c r="I341" s="15"/>
      <c r="J341" s="15"/>
      <c r="K341" s="15"/>
      <c r="L341" s="16"/>
    </row>
    <row r="342" spans="2:12" ht="15.75" customHeight="1">
      <c r="B342" s="27"/>
      <c r="C342" s="28"/>
      <c r="D342" s="28"/>
      <c r="E342" s="28"/>
      <c r="F342" s="28"/>
      <c r="G342" s="28"/>
      <c r="H342" s="27"/>
      <c r="I342" s="15"/>
      <c r="J342" s="15"/>
      <c r="K342" s="15"/>
      <c r="L342" s="16"/>
    </row>
    <row r="343" spans="2:12" ht="15.75" customHeight="1">
      <c r="B343" s="27"/>
      <c r="C343" s="28"/>
      <c r="D343" s="28"/>
      <c r="E343" s="28"/>
      <c r="F343" s="28"/>
      <c r="G343" s="28"/>
      <c r="H343" s="27"/>
      <c r="I343" s="15"/>
      <c r="J343" s="15"/>
      <c r="K343" s="15"/>
      <c r="L343" s="16"/>
    </row>
    <row r="344" spans="2:12" ht="15.75" customHeight="1">
      <c r="B344" s="27"/>
      <c r="C344" s="28"/>
      <c r="D344" s="28"/>
      <c r="E344" s="28"/>
      <c r="F344" s="28"/>
      <c r="G344" s="28"/>
      <c r="H344" s="27"/>
      <c r="I344" s="15"/>
      <c r="J344" s="15"/>
      <c r="K344" s="15"/>
      <c r="L344" s="16"/>
    </row>
    <row r="345" spans="2:12" ht="15.75" customHeight="1">
      <c r="B345" s="27"/>
      <c r="C345" s="28"/>
      <c r="D345" s="28"/>
      <c r="E345" s="28"/>
      <c r="F345" s="28"/>
      <c r="G345" s="28"/>
      <c r="H345" s="27"/>
      <c r="I345" s="15"/>
      <c r="J345" s="15"/>
      <c r="K345" s="15"/>
      <c r="L345" s="16"/>
    </row>
    <row r="346" spans="2:12" ht="15.75" customHeight="1">
      <c r="B346" s="27"/>
      <c r="C346" s="28"/>
      <c r="D346" s="28"/>
      <c r="E346" s="28"/>
      <c r="F346" s="28"/>
      <c r="G346" s="28"/>
      <c r="H346" s="27"/>
      <c r="I346" s="15"/>
      <c r="J346" s="15"/>
      <c r="K346" s="15"/>
      <c r="L346" s="16"/>
    </row>
    <row r="347" spans="2:12" ht="15.75" customHeight="1">
      <c r="B347" s="27"/>
      <c r="C347" s="28"/>
      <c r="D347" s="28"/>
      <c r="E347" s="28"/>
      <c r="F347" s="28"/>
      <c r="G347" s="28"/>
      <c r="H347" s="27"/>
      <c r="I347" s="15"/>
      <c r="J347" s="15"/>
      <c r="K347" s="15"/>
      <c r="L347" s="16"/>
    </row>
    <row r="348" spans="2:12" ht="15.75" customHeight="1">
      <c r="B348" s="27"/>
      <c r="C348" s="28"/>
      <c r="D348" s="28"/>
      <c r="E348" s="28"/>
      <c r="F348" s="28"/>
      <c r="G348" s="28"/>
      <c r="H348" s="27"/>
      <c r="I348" s="15"/>
      <c r="J348" s="15"/>
      <c r="K348" s="15"/>
      <c r="L348" s="16"/>
    </row>
    <row r="349" spans="2:12" ht="15.75" customHeight="1">
      <c r="B349" s="27"/>
      <c r="C349" s="28"/>
      <c r="D349" s="28"/>
      <c r="E349" s="28"/>
      <c r="F349" s="28"/>
      <c r="G349" s="28"/>
      <c r="H349" s="27"/>
      <c r="I349" s="15"/>
      <c r="J349" s="15"/>
      <c r="K349" s="15"/>
      <c r="L349" s="16"/>
    </row>
    <row r="350" spans="2:12" ht="15.75" customHeight="1">
      <c r="B350" s="27"/>
      <c r="C350" s="28"/>
      <c r="D350" s="28"/>
      <c r="E350" s="28"/>
      <c r="F350" s="28"/>
      <c r="G350" s="28"/>
      <c r="H350" s="27"/>
      <c r="I350" s="15"/>
      <c r="J350" s="15"/>
      <c r="K350" s="15"/>
      <c r="L350" s="16"/>
    </row>
    <row r="351" spans="2:12" ht="15.75" customHeight="1">
      <c r="B351" s="27"/>
      <c r="C351" s="28"/>
      <c r="D351" s="28"/>
      <c r="E351" s="28"/>
      <c r="F351" s="28"/>
      <c r="G351" s="28"/>
      <c r="H351" s="27"/>
      <c r="I351" s="15"/>
      <c r="J351" s="15"/>
      <c r="K351" s="15"/>
      <c r="L351" s="16"/>
    </row>
    <row r="352" spans="2:12" ht="15.75" customHeight="1">
      <c r="B352" s="27"/>
      <c r="C352" s="28"/>
      <c r="D352" s="28"/>
      <c r="E352" s="28"/>
      <c r="F352" s="28"/>
      <c r="G352" s="28"/>
      <c r="H352" s="27"/>
      <c r="I352" s="15"/>
      <c r="J352" s="15"/>
      <c r="K352" s="15"/>
      <c r="L352" s="16"/>
    </row>
    <row r="353" spans="2:12" ht="15.75" customHeight="1">
      <c r="B353" s="27"/>
      <c r="C353" s="28"/>
      <c r="D353" s="28"/>
      <c r="E353" s="28"/>
      <c r="F353" s="28"/>
      <c r="G353" s="28"/>
      <c r="H353" s="27"/>
      <c r="I353" s="15"/>
      <c r="J353" s="15"/>
      <c r="K353" s="15"/>
      <c r="L353" s="16"/>
    </row>
    <row r="354" spans="2:12" ht="15.75" customHeight="1">
      <c r="B354" s="27"/>
      <c r="C354" s="28"/>
      <c r="D354" s="28"/>
      <c r="E354" s="28"/>
      <c r="F354" s="28"/>
      <c r="G354" s="28"/>
      <c r="H354" s="27"/>
      <c r="I354" s="15"/>
      <c r="J354" s="15"/>
      <c r="K354" s="15"/>
      <c r="L354" s="16"/>
    </row>
    <row r="355" spans="2:12" ht="15.75" customHeight="1">
      <c r="B355" s="27"/>
      <c r="C355" s="28"/>
      <c r="D355" s="28"/>
      <c r="E355" s="28"/>
      <c r="F355" s="28"/>
      <c r="G355" s="28"/>
      <c r="H355" s="27"/>
      <c r="I355" s="15"/>
      <c r="J355" s="15"/>
      <c r="K355" s="15"/>
      <c r="L355" s="16"/>
    </row>
    <row r="356" spans="2:12" ht="15.75" customHeight="1">
      <c r="B356" s="27"/>
      <c r="C356" s="28"/>
      <c r="D356" s="28"/>
      <c r="E356" s="28"/>
      <c r="F356" s="28"/>
      <c r="G356" s="28"/>
      <c r="H356" s="27"/>
      <c r="I356" s="15"/>
      <c r="J356" s="15"/>
      <c r="K356" s="15"/>
      <c r="L356" s="16"/>
    </row>
    <row r="357" spans="2:12" ht="15.75" customHeight="1">
      <c r="B357" s="27"/>
      <c r="C357" s="28"/>
      <c r="D357" s="28"/>
      <c r="E357" s="28"/>
      <c r="F357" s="28"/>
      <c r="G357" s="28"/>
      <c r="H357" s="27"/>
      <c r="I357" s="15"/>
      <c r="J357" s="15"/>
      <c r="K357" s="15"/>
      <c r="L357" s="16"/>
    </row>
    <row r="358" spans="2:12" ht="15.75" customHeight="1">
      <c r="B358" s="27"/>
      <c r="C358" s="28"/>
      <c r="D358" s="28"/>
      <c r="E358" s="28"/>
      <c r="F358" s="28"/>
      <c r="G358" s="28"/>
      <c r="H358" s="27"/>
      <c r="I358" s="15"/>
      <c r="J358" s="15"/>
      <c r="K358" s="15"/>
      <c r="L358" s="16"/>
    </row>
    <row r="359" spans="2:12" ht="15.75" customHeight="1">
      <c r="B359" s="27"/>
      <c r="C359" s="28"/>
      <c r="D359" s="28"/>
      <c r="E359" s="28"/>
      <c r="F359" s="28"/>
      <c r="G359" s="28"/>
      <c r="H359" s="27"/>
      <c r="I359" s="15"/>
      <c r="J359" s="15"/>
      <c r="K359" s="15"/>
      <c r="L359" s="16"/>
    </row>
    <row r="360" spans="2:12" ht="15.75" customHeight="1">
      <c r="B360" s="27"/>
      <c r="C360" s="28"/>
      <c r="D360" s="28"/>
      <c r="E360" s="28"/>
      <c r="F360" s="28"/>
      <c r="G360" s="28"/>
      <c r="H360" s="27"/>
      <c r="I360" s="15"/>
      <c r="J360" s="15"/>
      <c r="K360" s="15"/>
      <c r="L360" s="16"/>
    </row>
    <row r="361" spans="2:12" ht="15.75" customHeight="1">
      <c r="B361" s="27"/>
      <c r="C361" s="28"/>
      <c r="D361" s="28"/>
      <c r="E361" s="28"/>
      <c r="F361" s="28"/>
      <c r="G361" s="28"/>
      <c r="H361" s="27"/>
      <c r="I361" s="15"/>
      <c r="J361" s="15"/>
      <c r="K361" s="15"/>
      <c r="L361" s="16"/>
    </row>
    <row r="362" spans="2:12" ht="15.75" customHeight="1">
      <c r="B362" s="27"/>
      <c r="C362" s="28"/>
      <c r="D362" s="28"/>
      <c r="E362" s="28"/>
      <c r="F362" s="28"/>
      <c r="G362" s="28"/>
      <c r="H362" s="27"/>
      <c r="I362" s="15"/>
      <c r="J362" s="15"/>
      <c r="K362" s="15"/>
      <c r="L362" s="16"/>
    </row>
    <row r="363" spans="2:12" ht="15.75" customHeight="1">
      <c r="B363" s="27"/>
      <c r="C363" s="28"/>
      <c r="D363" s="28"/>
      <c r="E363" s="28"/>
      <c r="F363" s="28"/>
      <c r="G363" s="28"/>
      <c r="H363" s="27"/>
      <c r="I363" s="15"/>
      <c r="J363" s="15"/>
      <c r="K363" s="15"/>
      <c r="L363" s="16"/>
    </row>
    <row r="364" spans="2:12" ht="15.75" customHeight="1">
      <c r="B364" s="27"/>
      <c r="C364" s="28"/>
      <c r="D364" s="28"/>
      <c r="E364" s="28"/>
      <c r="F364" s="28"/>
      <c r="G364" s="28"/>
      <c r="H364" s="27"/>
      <c r="I364" s="15"/>
      <c r="J364" s="15"/>
      <c r="K364" s="15"/>
      <c r="L364" s="16"/>
    </row>
    <row r="365" spans="2:12" ht="15.75" customHeight="1">
      <c r="B365" s="27"/>
      <c r="C365" s="28"/>
      <c r="D365" s="28"/>
      <c r="E365" s="28"/>
      <c r="F365" s="28"/>
      <c r="G365" s="28"/>
      <c r="H365" s="27"/>
      <c r="I365" s="15"/>
      <c r="J365" s="15"/>
      <c r="K365" s="15"/>
      <c r="L365" s="16"/>
    </row>
    <row r="366" spans="2:12" ht="15.75" customHeight="1">
      <c r="B366" s="27"/>
      <c r="C366" s="28"/>
      <c r="D366" s="28"/>
      <c r="E366" s="28"/>
      <c r="F366" s="28"/>
      <c r="G366" s="28"/>
      <c r="H366" s="27"/>
      <c r="I366" s="15"/>
      <c r="J366" s="15"/>
      <c r="K366" s="15"/>
      <c r="L366" s="16"/>
    </row>
    <row r="367" spans="2:12" ht="15.75" customHeight="1">
      <c r="B367" s="27"/>
      <c r="C367" s="28"/>
      <c r="D367" s="28"/>
      <c r="E367" s="28"/>
      <c r="F367" s="28"/>
      <c r="G367" s="28"/>
      <c r="H367" s="27"/>
      <c r="I367" s="15"/>
      <c r="J367" s="15"/>
      <c r="K367" s="15"/>
      <c r="L367" s="16"/>
    </row>
    <row r="368" spans="2:12" ht="15.75" customHeight="1">
      <c r="B368" s="27"/>
      <c r="C368" s="28"/>
      <c r="D368" s="28"/>
      <c r="E368" s="28"/>
      <c r="F368" s="28"/>
      <c r="G368" s="28"/>
      <c r="H368" s="27"/>
      <c r="I368" s="15"/>
      <c r="J368" s="15"/>
      <c r="K368" s="15"/>
      <c r="L368" s="16"/>
    </row>
    <row r="369" spans="2:12" ht="15.75" customHeight="1">
      <c r="B369" s="27"/>
      <c r="C369" s="28"/>
      <c r="D369" s="28"/>
      <c r="E369" s="28"/>
      <c r="F369" s="28"/>
      <c r="G369" s="28"/>
      <c r="H369" s="27"/>
      <c r="I369" s="15"/>
      <c r="J369" s="15"/>
      <c r="K369" s="15"/>
      <c r="L369" s="16"/>
    </row>
    <row r="370" spans="2:12" ht="15.75" customHeight="1">
      <c r="B370" s="27"/>
      <c r="C370" s="28"/>
      <c r="D370" s="28"/>
      <c r="E370" s="28"/>
      <c r="F370" s="28"/>
      <c r="G370" s="28"/>
      <c r="H370" s="27"/>
      <c r="I370" s="15"/>
      <c r="J370" s="15"/>
      <c r="K370" s="15"/>
      <c r="L370" s="16"/>
    </row>
    <row r="371" spans="2:12" ht="15.75" customHeight="1">
      <c r="B371" s="27"/>
      <c r="C371" s="28"/>
      <c r="D371" s="28"/>
      <c r="E371" s="28"/>
      <c r="F371" s="28"/>
      <c r="G371" s="28"/>
      <c r="H371" s="27"/>
      <c r="I371" s="15"/>
      <c r="J371" s="15"/>
      <c r="K371" s="15"/>
      <c r="L371" s="16"/>
    </row>
    <row r="372" spans="2:12" ht="15.75" customHeight="1">
      <c r="B372" s="27"/>
      <c r="C372" s="28"/>
      <c r="D372" s="28"/>
      <c r="E372" s="28"/>
      <c r="F372" s="28"/>
      <c r="G372" s="28"/>
      <c r="H372" s="27"/>
      <c r="I372" s="15"/>
      <c r="J372" s="15"/>
      <c r="K372" s="15"/>
      <c r="L372" s="16"/>
    </row>
    <row r="373" spans="2:12" ht="15.75" customHeight="1">
      <c r="B373" s="27"/>
      <c r="C373" s="28"/>
      <c r="D373" s="28"/>
      <c r="E373" s="28"/>
      <c r="F373" s="28"/>
      <c r="G373" s="28"/>
      <c r="H373" s="27"/>
      <c r="I373" s="15"/>
      <c r="J373" s="15"/>
      <c r="K373" s="15"/>
      <c r="L373" s="16"/>
    </row>
    <row r="374" spans="2:12" ht="15.75" customHeight="1">
      <c r="B374" s="27"/>
      <c r="C374" s="28"/>
      <c r="D374" s="28"/>
      <c r="E374" s="28"/>
      <c r="F374" s="28"/>
      <c r="G374" s="28"/>
      <c r="H374" s="27"/>
      <c r="I374" s="15"/>
      <c r="J374" s="15"/>
      <c r="K374" s="15"/>
      <c r="L374" s="16"/>
    </row>
    <row r="375" spans="2:12" ht="15.75" customHeight="1">
      <c r="B375" s="27"/>
      <c r="C375" s="28"/>
      <c r="D375" s="28"/>
      <c r="E375" s="28"/>
      <c r="F375" s="28"/>
      <c r="G375" s="28"/>
      <c r="H375" s="27"/>
      <c r="I375" s="15"/>
      <c r="J375" s="15"/>
      <c r="K375" s="15"/>
      <c r="L375" s="16"/>
    </row>
    <row r="376" spans="2:12" ht="15.75" customHeight="1">
      <c r="B376" s="27"/>
      <c r="C376" s="28"/>
      <c r="D376" s="28"/>
      <c r="E376" s="28"/>
      <c r="F376" s="28"/>
      <c r="G376" s="28"/>
      <c r="H376" s="27"/>
      <c r="I376" s="15"/>
      <c r="J376" s="15"/>
      <c r="K376" s="15"/>
      <c r="L376" s="16"/>
    </row>
    <row r="377" spans="2:12" ht="15.75" customHeight="1">
      <c r="B377" s="27"/>
      <c r="C377" s="28"/>
      <c r="D377" s="28"/>
      <c r="E377" s="28"/>
      <c r="F377" s="28"/>
      <c r="G377" s="28"/>
      <c r="H377" s="27"/>
      <c r="I377" s="15"/>
      <c r="J377" s="15"/>
      <c r="K377" s="15"/>
      <c r="L377" s="16"/>
    </row>
    <row r="378" spans="2:12" ht="15.75" customHeight="1">
      <c r="B378" s="27"/>
      <c r="C378" s="28"/>
      <c r="D378" s="28"/>
      <c r="E378" s="28"/>
      <c r="F378" s="28"/>
      <c r="G378" s="28"/>
      <c r="H378" s="27"/>
      <c r="I378" s="15"/>
      <c r="J378" s="15"/>
      <c r="K378" s="15"/>
      <c r="L378" s="16"/>
    </row>
    <row r="379" spans="2:12" ht="15.75" customHeight="1">
      <c r="B379" s="27"/>
      <c r="C379" s="28"/>
      <c r="D379" s="28"/>
      <c r="E379" s="28"/>
      <c r="F379" s="28"/>
      <c r="G379" s="28"/>
      <c r="H379" s="27"/>
      <c r="I379" s="15"/>
      <c r="J379" s="15"/>
      <c r="K379" s="15"/>
      <c r="L379" s="16"/>
    </row>
    <row r="380" spans="2:12" ht="15.75" customHeight="1">
      <c r="B380" s="27"/>
      <c r="C380" s="28"/>
      <c r="D380" s="28"/>
      <c r="E380" s="28"/>
      <c r="F380" s="28"/>
      <c r="G380" s="28"/>
      <c r="H380" s="27"/>
      <c r="I380" s="15"/>
      <c r="J380" s="15"/>
      <c r="K380" s="15"/>
      <c r="L380" s="16"/>
    </row>
    <row r="381" spans="2:12" ht="15.75" customHeight="1">
      <c r="B381" s="27"/>
      <c r="C381" s="28"/>
      <c r="D381" s="28"/>
      <c r="E381" s="28"/>
      <c r="F381" s="28"/>
      <c r="G381" s="28"/>
      <c r="H381" s="27"/>
      <c r="I381" s="15"/>
      <c r="J381" s="15"/>
      <c r="K381" s="15"/>
      <c r="L381" s="16"/>
    </row>
    <row r="382" spans="2:12" ht="15.75" customHeight="1">
      <c r="B382" s="27"/>
      <c r="C382" s="28"/>
      <c r="D382" s="28"/>
      <c r="E382" s="28"/>
      <c r="F382" s="28"/>
      <c r="G382" s="28"/>
      <c r="H382" s="27"/>
      <c r="I382" s="15"/>
      <c r="J382" s="15"/>
      <c r="K382" s="15"/>
      <c r="L382" s="16"/>
    </row>
    <row r="383" spans="2:12" ht="15.75" customHeight="1">
      <c r="B383" s="27"/>
      <c r="C383" s="28"/>
      <c r="D383" s="28"/>
      <c r="E383" s="28"/>
      <c r="F383" s="28"/>
      <c r="G383" s="28"/>
      <c r="H383" s="27"/>
      <c r="I383" s="15"/>
      <c r="J383" s="15"/>
      <c r="K383" s="15"/>
      <c r="L383" s="16"/>
    </row>
    <row r="384" spans="2:12" ht="15.75" customHeight="1">
      <c r="B384" s="27"/>
      <c r="C384" s="28"/>
      <c r="D384" s="28"/>
      <c r="E384" s="28"/>
      <c r="F384" s="28"/>
      <c r="G384" s="28"/>
      <c r="H384" s="27"/>
      <c r="I384" s="15"/>
      <c r="J384" s="15"/>
      <c r="K384" s="15"/>
      <c r="L384" s="16"/>
    </row>
    <row r="385" spans="2:12" ht="15.75" customHeight="1">
      <c r="B385" s="27"/>
      <c r="C385" s="28"/>
      <c r="D385" s="28"/>
      <c r="E385" s="28"/>
      <c r="F385" s="28"/>
      <c r="G385" s="28"/>
      <c r="H385" s="27"/>
      <c r="I385" s="15"/>
      <c r="J385" s="15"/>
      <c r="K385" s="15"/>
      <c r="L385" s="16"/>
    </row>
    <row r="386" spans="2:12" ht="15.75" customHeight="1">
      <c r="B386" s="27"/>
      <c r="C386" s="28"/>
      <c r="D386" s="28"/>
      <c r="E386" s="28"/>
      <c r="F386" s="28"/>
      <c r="G386" s="28"/>
      <c r="H386" s="27"/>
      <c r="I386" s="15"/>
      <c r="J386" s="15"/>
      <c r="K386" s="15"/>
      <c r="L386" s="16"/>
    </row>
    <row r="387" spans="2:12" ht="15.75" customHeight="1">
      <c r="B387" s="27"/>
      <c r="C387" s="28"/>
      <c r="D387" s="28"/>
      <c r="E387" s="28"/>
      <c r="F387" s="28"/>
      <c r="G387" s="28"/>
      <c r="H387" s="27"/>
      <c r="I387" s="15"/>
      <c r="J387" s="15"/>
      <c r="K387" s="15"/>
      <c r="L387" s="16"/>
    </row>
    <row r="388" spans="2:12" ht="15.75" customHeight="1">
      <c r="B388" s="27"/>
      <c r="C388" s="28"/>
      <c r="D388" s="28"/>
      <c r="E388" s="28"/>
      <c r="F388" s="28"/>
      <c r="G388" s="28"/>
      <c r="H388" s="27"/>
      <c r="I388" s="15"/>
      <c r="J388" s="15"/>
      <c r="K388" s="15"/>
      <c r="L388" s="16"/>
    </row>
    <row r="389" spans="2:12" ht="15.75" customHeight="1">
      <c r="B389" s="27"/>
      <c r="C389" s="28"/>
      <c r="D389" s="28"/>
      <c r="E389" s="28"/>
      <c r="F389" s="28"/>
      <c r="G389" s="28"/>
      <c r="H389" s="27"/>
      <c r="I389" s="15"/>
      <c r="J389" s="15"/>
      <c r="K389" s="15"/>
      <c r="L389" s="16"/>
    </row>
    <row r="390" spans="2:12" ht="15.75" customHeight="1">
      <c r="B390" s="27"/>
      <c r="C390" s="28"/>
      <c r="D390" s="28"/>
      <c r="E390" s="28"/>
      <c r="F390" s="28"/>
      <c r="G390" s="28"/>
      <c r="H390" s="27"/>
      <c r="I390" s="15"/>
      <c r="J390" s="15"/>
      <c r="K390" s="15"/>
      <c r="L390" s="16"/>
    </row>
    <row r="391" spans="2:12" ht="15.75" customHeight="1">
      <c r="B391" s="27"/>
      <c r="C391" s="28"/>
      <c r="D391" s="28"/>
      <c r="E391" s="28"/>
      <c r="F391" s="28"/>
      <c r="G391" s="28"/>
      <c r="H391" s="27"/>
      <c r="I391" s="15"/>
      <c r="J391" s="15"/>
      <c r="K391" s="15"/>
      <c r="L391" s="16"/>
    </row>
    <row r="392" spans="2:12" ht="15.75" customHeight="1">
      <c r="B392" s="27"/>
      <c r="C392" s="28"/>
      <c r="D392" s="28"/>
      <c r="E392" s="28"/>
      <c r="F392" s="28"/>
      <c r="G392" s="28"/>
      <c r="H392" s="27"/>
      <c r="I392" s="15"/>
      <c r="J392" s="15"/>
      <c r="K392" s="15"/>
      <c r="L392" s="16"/>
    </row>
    <row r="393" spans="2:12" ht="15.75" customHeight="1">
      <c r="B393" s="27"/>
      <c r="C393" s="28"/>
      <c r="D393" s="28"/>
      <c r="E393" s="28"/>
      <c r="F393" s="28"/>
      <c r="G393" s="28"/>
      <c r="H393" s="27"/>
      <c r="I393" s="15"/>
      <c r="J393" s="15"/>
      <c r="K393" s="15"/>
      <c r="L393" s="16"/>
    </row>
    <row r="394" spans="2:12" ht="15.75" customHeight="1">
      <c r="B394" s="27"/>
      <c r="C394" s="28"/>
      <c r="D394" s="28"/>
      <c r="E394" s="28"/>
      <c r="F394" s="28"/>
      <c r="G394" s="28"/>
      <c r="H394" s="27"/>
      <c r="I394" s="15"/>
      <c r="J394" s="15"/>
      <c r="K394" s="15"/>
      <c r="L394" s="16"/>
    </row>
    <row r="395" spans="2:12" ht="15.75" customHeight="1">
      <c r="B395" s="27"/>
      <c r="C395" s="28"/>
      <c r="D395" s="28"/>
      <c r="E395" s="28"/>
      <c r="F395" s="28"/>
      <c r="G395" s="28"/>
      <c r="H395" s="27"/>
      <c r="I395" s="15"/>
      <c r="J395" s="15"/>
      <c r="K395" s="15"/>
      <c r="L395" s="16"/>
    </row>
    <row r="396" spans="2:12" ht="15.75" customHeight="1">
      <c r="B396" s="27"/>
      <c r="C396" s="28"/>
      <c r="D396" s="28"/>
      <c r="E396" s="28"/>
      <c r="F396" s="28"/>
      <c r="G396" s="28"/>
      <c r="H396" s="27"/>
      <c r="I396" s="15"/>
      <c r="J396" s="15"/>
      <c r="K396" s="15"/>
      <c r="L396" s="16"/>
    </row>
    <row r="397" spans="2:12" ht="15.75" customHeight="1">
      <c r="B397" s="27"/>
      <c r="C397" s="28"/>
      <c r="D397" s="28"/>
      <c r="E397" s="28"/>
      <c r="F397" s="28"/>
      <c r="G397" s="28"/>
      <c r="H397" s="27"/>
      <c r="I397" s="15"/>
      <c r="J397" s="15"/>
      <c r="K397" s="15"/>
      <c r="L397" s="16"/>
    </row>
    <row r="398" spans="2:12" ht="15.75" customHeight="1">
      <c r="B398" s="27"/>
      <c r="C398" s="28"/>
      <c r="D398" s="28"/>
      <c r="E398" s="28"/>
      <c r="F398" s="28"/>
      <c r="G398" s="28"/>
      <c r="H398" s="27"/>
      <c r="I398" s="15"/>
      <c r="J398" s="15"/>
      <c r="K398" s="15"/>
      <c r="L398" s="16"/>
    </row>
    <row r="399" spans="2:12" ht="15.75" customHeight="1">
      <c r="B399" s="27"/>
      <c r="C399" s="28"/>
      <c r="D399" s="28"/>
      <c r="E399" s="28"/>
      <c r="F399" s="28"/>
      <c r="G399" s="28"/>
      <c r="H399" s="27"/>
      <c r="I399" s="15"/>
      <c r="J399" s="15"/>
      <c r="K399" s="15"/>
      <c r="L399" s="16"/>
    </row>
    <row r="400" spans="2:12" ht="15.75" customHeight="1">
      <c r="B400" s="27"/>
      <c r="C400" s="28"/>
      <c r="D400" s="28"/>
      <c r="E400" s="28"/>
      <c r="F400" s="28"/>
      <c r="G400" s="28"/>
      <c r="H400" s="27"/>
      <c r="I400" s="15"/>
      <c r="J400" s="15"/>
      <c r="K400" s="15"/>
      <c r="L400" s="16"/>
    </row>
    <row r="401" spans="2:12" ht="15.75" customHeight="1">
      <c r="B401" s="27"/>
      <c r="C401" s="28"/>
      <c r="D401" s="28"/>
      <c r="E401" s="28"/>
      <c r="F401" s="28"/>
      <c r="G401" s="28"/>
      <c r="H401" s="27"/>
      <c r="I401" s="15"/>
      <c r="J401" s="15"/>
      <c r="K401" s="15"/>
      <c r="L401" s="16"/>
    </row>
    <row r="402" spans="2:12" ht="15.75" customHeight="1">
      <c r="B402" s="27"/>
      <c r="C402" s="28"/>
      <c r="D402" s="28"/>
      <c r="E402" s="28"/>
      <c r="F402" s="28"/>
      <c r="G402" s="28"/>
      <c r="H402" s="27"/>
      <c r="I402" s="15"/>
      <c r="J402" s="15"/>
      <c r="K402" s="15"/>
      <c r="L402" s="16"/>
    </row>
    <row r="403" spans="2:12" ht="15.75" customHeight="1">
      <c r="B403" s="27"/>
      <c r="C403" s="28"/>
      <c r="D403" s="28"/>
      <c r="E403" s="28"/>
      <c r="F403" s="28"/>
      <c r="G403" s="28"/>
      <c r="H403" s="27"/>
      <c r="I403" s="15"/>
      <c r="J403" s="15"/>
      <c r="K403" s="15"/>
      <c r="L403" s="16"/>
    </row>
    <row r="404" spans="2:12" ht="15.75" customHeight="1">
      <c r="B404" s="27"/>
      <c r="C404" s="28"/>
      <c r="D404" s="28"/>
      <c r="E404" s="28"/>
      <c r="F404" s="28"/>
      <c r="G404" s="28"/>
      <c r="H404" s="27"/>
      <c r="I404" s="15"/>
      <c r="J404" s="15"/>
      <c r="K404" s="15"/>
      <c r="L404" s="16"/>
    </row>
    <row r="405" spans="2:12" ht="15.75" customHeight="1">
      <c r="B405" s="27"/>
      <c r="C405" s="28"/>
      <c r="D405" s="28"/>
      <c r="E405" s="28"/>
      <c r="F405" s="28"/>
      <c r="G405" s="28"/>
      <c r="H405" s="27"/>
      <c r="I405" s="15"/>
      <c r="J405" s="15"/>
      <c r="K405" s="15"/>
      <c r="L405" s="16"/>
    </row>
    <row r="406" spans="2:12" ht="15.75" customHeight="1">
      <c r="B406" s="27"/>
      <c r="C406" s="28"/>
      <c r="D406" s="28"/>
      <c r="E406" s="28"/>
      <c r="F406" s="28"/>
      <c r="G406" s="28"/>
      <c r="H406" s="27"/>
      <c r="I406" s="15"/>
      <c r="J406" s="15"/>
      <c r="K406" s="15"/>
      <c r="L406" s="16"/>
    </row>
    <row r="407" spans="2:12" ht="15.75" customHeight="1">
      <c r="B407" s="27"/>
      <c r="C407" s="28"/>
      <c r="D407" s="28"/>
      <c r="E407" s="28"/>
      <c r="F407" s="28"/>
      <c r="G407" s="28"/>
      <c r="H407" s="27"/>
      <c r="I407" s="15"/>
      <c r="J407" s="15"/>
      <c r="K407" s="15"/>
      <c r="L407" s="16"/>
    </row>
    <row r="408" spans="2:12" ht="15.75" customHeight="1">
      <c r="B408" s="27"/>
      <c r="C408" s="28"/>
      <c r="D408" s="28"/>
      <c r="E408" s="28"/>
      <c r="F408" s="28"/>
      <c r="G408" s="28"/>
      <c r="H408" s="27"/>
      <c r="I408" s="15"/>
      <c r="J408" s="15"/>
      <c r="K408" s="15"/>
      <c r="L408" s="16"/>
    </row>
    <row r="409" spans="2:12" ht="15.75" customHeight="1">
      <c r="B409" s="27"/>
      <c r="C409" s="28"/>
      <c r="D409" s="28"/>
      <c r="E409" s="28"/>
      <c r="F409" s="28"/>
      <c r="G409" s="28"/>
      <c r="H409" s="27"/>
      <c r="I409" s="15"/>
      <c r="J409" s="15"/>
      <c r="K409" s="15"/>
      <c r="L409" s="16"/>
    </row>
    <row r="410" spans="2:12" ht="15.75" customHeight="1">
      <c r="B410" s="27"/>
      <c r="C410" s="28"/>
      <c r="D410" s="28"/>
      <c r="E410" s="28"/>
      <c r="F410" s="28"/>
      <c r="G410" s="28"/>
      <c r="H410" s="27"/>
      <c r="I410" s="15"/>
      <c r="J410" s="15"/>
      <c r="K410" s="15"/>
      <c r="L410" s="16"/>
    </row>
    <row r="411" spans="2:12" ht="15.75" customHeight="1">
      <c r="B411" s="27"/>
      <c r="C411" s="28"/>
      <c r="D411" s="28"/>
      <c r="E411" s="28"/>
      <c r="F411" s="28"/>
      <c r="G411" s="28"/>
      <c r="H411" s="27"/>
      <c r="I411" s="15"/>
      <c r="J411" s="15"/>
      <c r="K411" s="15"/>
      <c r="L411" s="16"/>
    </row>
    <row r="412" spans="2:12" ht="15.75" customHeight="1">
      <c r="B412" s="27"/>
      <c r="C412" s="28"/>
      <c r="D412" s="28"/>
      <c r="E412" s="28"/>
      <c r="F412" s="28"/>
      <c r="G412" s="28"/>
      <c r="H412" s="27"/>
      <c r="I412" s="15"/>
      <c r="J412" s="15"/>
      <c r="K412" s="15"/>
      <c r="L412" s="16"/>
    </row>
    <row r="413" spans="2:12" ht="15.75" customHeight="1">
      <c r="B413" s="27"/>
      <c r="C413" s="28"/>
      <c r="D413" s="28"/>
      <c r="E413" s="28"/>
      <c r="F413" s="28"/>
      <c r="G413" s="28"/>
      <c r="H413" s="27"/>
      <c r="I413" s="15"/>
      <c r="J413" s="15"/>
      <c r="K413" s="15"/>
      <c r="L413" s="16"/>
    </row>
    <row r="414" spans="2:12" ht="15.75" customHeight="1">
      <c r="B414" s="27"/>
      <c r="C414" s="28"/>
      <c r="D414" s="28"/>
      <c r="E414" s="28"/>
      <c r="F414" s="28"/>
      <c r="G414" s="28"/>
      <c r="H414" s="27"/>
      <c r="I414" s="15"/>
      <c r="J414" s="15"/>
      <c r="K414" s="15"/>
      <c r="L414" s="16"/>
    </row>
    <row r="415" spans="2:12" ht="15.75" customHeight="1">
      <c r="B415" s="27"/>
      <c r="C415" s="28"/>
      <c r="D415" s="28"/>
      <c r="E415" s="28"/>
      <c r="F415" s="28"/>
      <c r="G415" s="28"/>
      <c r="H415" s="27"/>
      <c r="I415" s="15"/>
      <c r="J415" s="15"/>
      <c r="K415" s="15"/>
      <c r="L415" s="16"/>
    </row>
    <row r="416" spans="2:12" ht="15.75" customHeight="1">
      <c r="B416" s="27"/>
      <c r="C416" s="28"/>
      <c r="D416" s="28"/>
      <c r="E416" s="28"/>
      <c r="F416" s="28"/>
      <c r="G416" s="28"/>
      <c r="H416" s="27"/>
      <c r="I416" s="15"/>
      <c r="J416" s="15"/>
      <c r="K416" s="15"/>
      <c r="L416" s="16"/>
    </row>
    <row r="417" spans="2:12" ht="15.75" customHeight="1">
      <c r="B417" s="27"/>
      <c r="C417" s="28"/>
      <c r="D417" s="28"/>
      <c r="E417" s="28"/>
      <c r="F417" s="28"/>
      <c r="G417" s="28"/>
      <c r="H417" s="27"/>
      <c r="I417" s="15"/>
      <c r="J417" s="15"/>
      <c r="K417" s="15"/>
      <c r="L417" s="16"/>
    </row>
    <row r="418" spans="2:12" ht="15.75" customHeight="1">
      <c r="B418" s="27"/>
      <c r="C418" s="28"/>
      <c r="D418" s="28"/>
      <c r="E418" s="28"/>
      <c r="F418" s="28"/>
      <c r="G418" s="28"/>
      <c r="H418" s="27"/>
      <c r="I418" s="15"/>
      <c r="J418" s="15"/>
      <c r="K418" s="15"/>
      <c r="L418" s="16"/>
    </row>
    <row r="419" spans="2:12" ht="15.75" customHeight="1">
      <c r="B419" s="27"/>
      <c r="C419" s="28"/>
      <c r="D419" s="28"/>
      <c r="E419" s="28"/>
      <c r="F419" s="28"/>
      <c r="G419" s="28"/>
      <c r="H419" s="27"/>
      <c r="I419" s="15"/>
      <c r="J419" s="15"/>
      <c r="K419" s="15"/>
      <c r="L419" s="16"/>
    </row>
    <row r="420" spans="2:12" ht="15.75" customHeight="1">
      <c r="B420" s="27"/>
      <c r="C420" s="28"/>
      <c r="D420" s="28"/>
      <c r="E420" s="28"/>
      <c r="F420" s="28"/>
      <c r="G420" s="28"/>
      <c r="H420" s="27"/>
      <c r="I420" s="15"/>
      <c r="J420" s="15"/>
      <c r="K420" s="15"/>
      <c r="L420" s="16"/>
    </row>
    <row r="421" spans="2:12" ht="15.75" customHeight="1">
      <c r="B421" s="27"/>
      <c r="C421" s="28"/>
      <c r="D421" s="28"/>
      <c r="E421" s="28"/>
      <c r="F421" s="28"/>
      <c r="G421" s="28"/>
      <c r="H421" s="27"/>
      <c r="I421" s="15"/>
      <c r="J421" s="15"/>
      <c r="K421" s="15"/>
      <c r="L421" s="16"/>
    </row>
    <row r="422" spans="2:12" ht="15.75" customHeight="1">
      <c r="B422" s="27"/>
      <c r="C422" s="28"/>
      <c r="D422" s="28"/>
      <c r="E422" s="28"/>
      <c r="F422" s="28"/>
      <c r="G422" s="28"/>
      <c r="H422" s="27"/>
      <c r="I422" s="15"/>
      <c r="J422" s="15"/>
      <c r="K422" s="15"/>
      <c r="L422" s="16"/>
    </row>
    <row r="423" spans="2:12" ht="15.75" customHeight="1">
      <c r="B423" s="27"/>
      <c r="C423" s="28"/>
      <c r="D423" s="28"/>
      <c r="E423" s="28"/>
      <c r="F423" s="28"/>
      <c r="G423" s="28"/>
      <c r="H423" s="27"/>
      <c r="I423" s="15"/>
      <c r="J423" s="15"/>
      <c r="K423" s="15"/>
      <c r="L423" s="16"/>
    </row>
    <row r="424" spans="2:12" ht="15.75" customHeight="1">
      <c r="B424" s="27"/>
      <c r="C424" s="28"/>
      <c r="D424" s="28"/>
      <c r="E424" s="28"/>
      <c r="F424" s="28"/>
      <c r="G424" s="28"/>
      <c r="H424" s="27"/>
      <c r="I424" s="15"/>
      <c r="J424" s="15"/>
      <c r="K424" s="15"/>
      <c r="L424" s="16"/>
    </row>
    <row r="425" spans="2:12" ht="15.75" customHeight="1">
      <c r="B425" s="27"/>
      <c r="C425" s="28"/>
      <c r="D425" s="28"/>
      <c r="E425" s="28"/>
      <c r="F425" s="28"/>
      <c r="G425" s="28"/>
      <c r="H425" s="27"/>
      <c r="I425" s="15"/>
      <c r="J425" s="15"/>
      <c r="K425" s="15"/>
      <c r="L425" s="16"/>
    </row>
    <row r="426" spans="2:12" ht="15.75" customHeight="1">
      <c r="B426" s="27"/>
      <c r="C426" s="28"/>
      <c r="D426" s="28"/>
      <c r="E426" s="28"/>
      <c r="F426" s="28"/>
      <c r="G426" s="28"/>
      <c r="H426" s="27"/>
      <c r="I426" s="15"/>
      <c r="J426" s="15"/>
      <c r="K426" s="15"/>
      <c r="L426" s="16"/>
    </row>
    <row r="427" spans="2:12" ht="15.75" customHeight="1">
      <c r="B427" s="27"/>
      <c r="C427" s="28"/>
      <c r="D427" s="28"/>
      <c r="E427" s="28"/>
      <c r="F427" s="28"/>
      <c r="G427" s="28"/>
      <c r="H427" s="27"/>
      <c r="I427" s="15"/>
      <c r="J427" s="15"/>
      <c r="K427" s="15"/>
      <c r="L427" s="16"/>
    </row>
    <row r="428" spans="2:12" ht="15.75" customHeight="1">
      <c r="B428" s="27"/>
      <c r="C428" s="28"/>
      <c r="D428" s="28"/>
      <c r="E428" s="28"/>
      <c r="F428" s="28"/>
      <c r="G428" s="28"/>
      <c r="H428" s="27"/>
      <c r="I428" s="15"/>
      <c r="J428" s="15"/>
      <c r="K428" s="15"/>
      <c r="L428" s="16"/>
    </row>
    <row r="429" spans="2:12" ht="15.75" customHeight="1">
      <c r="B429" s="27"/>
      <c r="C429" s="28"/>
      <c r="D429" s="28"/>
      <c r="E429" s="28"/>
      <c r="F429" s="28"/>
      <c r="G429" s="28"/>
      <c r="H429" s="27"/>
      <c r="I429" s="15"/>
      <c r="J429" s="15"/>
      <c r="K429" s="15"/>
      <c r="L429" s="16"/>
    </row>
    <row r="430" spans="2:12" ht="15.75" customHeight="1">
      <c r="B430" s="27"/>
      <c r="C430" s="28"/>
      <c r="D430" s="28"/>
      <c r="E430" s="28"/>
      <c r="F430" s="28"/>
      <c r="G430" s="28"/>
      <c r="H430" s="27"/>
      <c r="I430" s="15"/>
      <c r="J430" s="15"/>
      <c r="K430" s="15"/>
      <c r="L430" s="16"/>
    </row>
    <row r="431" spans="2:12" ht="15.75" customHeight="1">
      <c r="B431" s="27"/>
      <c r="C431" s="28"/>
      <c r="D431" s="28"/>
      <c r="E431" s="28"/>
      <c r="F431" s="28"/>
      <c r="G431" s="28"/>
      <c r="H431" s="27"/>
      <c r="I431" s="15"/>
      <c r="J431" s="15"/>
      <c r="K431" s="15"/>
      <c r="L431" s="16"/>
    </row>
    <row r="432" spans="2:12" ht="15.75" customHeight="1">
      <c r="B432" s="27"/>
      <c r="C432" s="28"/>
      <c r="D432" s="28"/>
      <c r="E432" s="28"/>
      <c r="F432" s="28"/>
      <c r="G432" s="28"/>
      <c r="H432" s="27"/>
      <c r="I432" s="15"/>
      <c r="J432" s="15"/>
      <c r="K432" s="15"/>
      <c r="L432" s="16"/>
    </row>
    <row r="433" spans="2:12" ht="15.75" customHeight="1">
      <c r="B433" s="27"/>
      <c r="C433" s="28"/>
      <c r="D433" s="28"/>
      <c r="E433" s="28"/>
      <c r="F433" s="28"/>
      <c r="G433" s="28"/>
      <c r="H433" s="27"/>
      <c r="I433" s="15"/>
      <c r="J433" s="15"/>
      <c r="K433" s="15"/>
      <c r="L433" s="16"/>
    </row>
    <row r="434" spans="2:12" ht="15.75" customHeight="1">
      <c r="B434" s="27"/>
      <c r="C434" s="28"/>
      <c r="D434" s="28"/>
      <c r="E434" s="28"/>
      <c r="F434" s="28"/>
      <c r="G434" s="28"/>
      <c r="H434" s="27"/>
      <c r="I434" s="15"/>
      <c r="J434" s="15"/>
      <c r="K434" s="15"/>
      <c r="L434" s="16"/>
    </row>
    <row r="435" spans="2:12" ht="15.75" customHeight="1">
      <c r="B435" s="27"/>
      <c r="C435" s="28"/>
      <c r="D435" s="28"/>
      <c r="E435" s="28"/>
      <c r="F435" s="28"/>
      <c r="G435" s="28"/>
      <c r="H435" s="27"/>
      <c r="I435" s="15"/>
      <c r="J435" s="15"/>
      <c r="K435" s="15"/>
      <c r="L435" s="16"/>
    </row>
    <row r="436" spans="2:12" ht="15.75" customHeight="1">
      <c r="B436" s="27"/>
      <c r="C436" s="28"/>
      <c r="D436" s="28"/>
      <c r="E436" s="28"/>
      <c r="F436" s="28"/>
      <c r="G436" s="28"/>
      <c r="H436" s="27"/>
      <c r="I436" s="15"/>
      <c r="J436" s="15"/>
      <c r="K436" s="15"/>
      <c r="L436" s="16"/>
    </row>
    <row r="437" spans="2:12" ht="15.75" customHeight="1">
      <c r="B437" s="27"/>
      <c r="C437" s="28"/>
      <c r="D437" s="28"/>
      <c r="E437" s="28"/>
      <c r="F437" s="28"/>
      <c r="G437" s="28"/>
      <c r="H437" s="27"/>
      <c r="I437" s="15"/>
      <c r="J437" s="15"/>
      <c r="K437" s="15"/>
      <c r="L437" s="16"/>
    </row>
    <row r="438" spans="2:12" ht="15.75" customHeight="1">
      <c r="B438" s="27"/>
      <c r="C438" s="28"/>
      <c r="D438" s="28"/>
      <c r="E438" s="28"/>
      <c r="F438" s="28"/>
      <c r="G438" s="28"/>
      <c r="H438" s="27"/>
      <c r="I438" s="15"/>
      <c r="J438" s="15"/>
      <c r="K438" s="15"/>
      <c r="L438" s="16"/>
    </row>
    <row r="439" spans="2:12" ht="15.75" customHeight="1">
      <c r="B439" s="27"/>
      <c r="C439" s="28"/>
      <c r="D439" s="28"/>
      <c r="E439" s="28"/>
      <c r="F439" s="28"/>
      <c r="G439" s="28"/>
      <c r="H439" s="27"/>
      <c r="I439" s="15"/>
      <c r="J439" s="15"/>
      <c r="K439" s="15"/>
      <c r="L439" s="16"/>
    </row>
    <row r="440" spans="2:12" ht="15.75" customHeight="1">
      <c r="B440" s="27"/>
      <c r="C440" s="28"/>
      <c r="D440" s="28"/>
      <c r="E440" s="28"/>
      <c r="F440" s="28"/>
      <c r="G440" s="28"/>
      <c r="H440" s="27"/>
      <c r="I440" s="15"/>
      <c r="J440" s="15"/>
      <c r="K440" s="15"/>
      <c r="L440" s="16"/>
    </row>
    <row r="441" spans="2:12" ht="15.75" customHeight="1">
      <c r="B441" s="27"/>
      <c r="C441" s="28"/>
      <c r="D441" s="28"/>
      <c r="E441" s="28"/>
      <c r="F441" s="28"/>
      <c r="G441" s="28"/>
      <c r="H441" s="27"/>
      <c r="I441" s="15"/>
      <c r="J441" s="15"/>
      <c r="K441" s="15"/>
      <c r="L441" s="16"/>
    </row>
    <row r="442" spans="2:12" ht="15.75" customHeight="1">
      <c r="B442" s="27"/>
      <c r="C442" s="28"/>
      <c r="D442" s="28"/>
      <c r="E442" s="28"/>
      <c r="F442" s="28"/>
      <c r="G442" s="28"/>
      <c r="H442" s="27"/>
      <c r="I442" s="15"/>
      <c r="J442" s="15"/>
      <c r="K442" s="15"/>
      <c r="L442" s="16"/>
    </row>
    <row r="443" spans="2:12" ht="15.75" customHeight="1">
      <c r="B443" s="27"/>
      <c r="C443" s="28"/>
      <c r="D443" s="28"/>
      <c r="E443" s="28"/>
      <c r="F443" s="28"/>
      <c r="G443" s="28"/>
      <c r="H443" s="27"/>
      <c r="I443" s="15"/>
      <c r="J443" s="15"/>
      <c r="K443" s="15"/>
      <c r="L443" s="16"/>
    </row>
    <row r="444" spans="2:12" ht="15.75" customHeight="1">
      <c r="B444" s="27"/>
      <c r="C444" s="28"/>
      <c r="D444" s="28"/>
      <c r="E444" s="28"/>
      <c r="F444" s="28"/>
      <c r="G444" s="28"/>
      <c r="H444" s="27"/>
      <c r="I444" s="15"/>
      <c r="J444" s="15"/>
      <c r="K444" s="15"/>
      <c r="L444" s="16"/>
    </row>
    <row r="445" spans="2:12" ht="15.75" customHeight="1">
      <c r="B445" s="27"/>
      <c r="C445" s="28"/>
      <c r="D445" s="28"/>
      <c r="E445" s="28"/>
      <c r="F445" s="28"/>
      <c r="G445" s="28"/>
      <c r="H445" s="27"/>
      <c r="I445" s="15"/>
      <c r="J445" s="15"/>
      <c r="K445" s="15"/>
      <c r="L445" s="16"/>
    </row>
    <row r="446" spans="2:12" ht="15.75" customHeight="1">
      <c r="B446" s="27"/>
      <c r="C446" s="28"/>
      <c r="D446" s="28"/>
      <c r="E446" s="28"/>
      <c r="F446" s="28"/>
      <c r="G446" s="28"/>
      <c r="H446" s="27"/>
      <c r="I446" s="15"/>
      <c r="J446" s="15"/>
      <c r="K446" s="15"/>
      <c r="L446" s="16"/>
    </row>
    <row r="447" spans="2:12" ht="15.75" customHeight="1">
      <c r="B447" s="27"/>
      <c r="C447" s="28"/>
      <c r="D447" s="28"/>
      <c r="E447" s="28"/>
      <c r="F447" s="28"/>
      <c r="G447" s="28"/>
      <c r="H447" s="27"/>
      <c r="I447" s="15"/>
      <c r="J447" s="15"/>
      <c r="K447" s="15"/>
      <c r="L447" s="16"/>
    </row>
    <row r="448" spans="2:12" ht="15.75" customHeight="1">
      <c r="B448" s="27"/>
      <c r="C448" s="28"/>
      <c r="D448" s="28"/>
      <c r="E448" s="28"/>
      <c r="F448" s="28"/>
      <c r="G448" s="28"/>
      <c r="H448" s="27"/>
      <c r="I448" s="15"/>
      <c r="J448" s="15"/>
      <c r="K448" s="15"/>
      <c r="L448" s="16"/>
    </row>
    <row r="449" spans="2:12" ht="15.75" customHeight="1">
      <c r="B449" s="27"/>
      <c r="C449" s="28"/>
      <c r="D449" s="28"/>
      <c r="E449" s="28"/>
      <c r="F449" s="28"/>
      <c r="G449" s="28"/>
      <c r="H449" s="27"/>
      <c r="I449" s="15"/>
      <c r="J449" s="15"/>
      <c r="K449" s="15"/>
      <c r="L449" s="16"/>
    </row>
    <row r="450" spans="2:12" ht="15.75" customHeight="1">
      <c r="B450" s="27"/>
      <c r="C450" s="28"/>
      <c r="D450" s="28"/>
      <c r="E450" s="28"/>
      <c r="F450" s="28"/>
      <c r="G450" s="28"/>
      <c r="H450" s="27"/>
      <c r="I450" s="15"/>
      <c r="J450" s="15"/>
      <c r="K450" s="15"/>
      <c r="L450" s="16"/>
    </row>
    <row r="451" spans="2:12" ht="15.75" customHeight="1">
      <c r="B451" s="27"/>
      <c r="C451" s="28"/>
      <c r="D451" s="28"/>
      <c r="E451" s="28"/>
      <c r="F451" s="28"/>
      <c r="G451" s="28"/>
      <c r="H451" s="27"/>
      <c r="I451" s="15"/>
      <c r="J451" s="15"/>
      <c r="K451" s="15"/>
      <c r="L451" s="16"/>
    </row>
    <row r="452" spans="2:12" ht="15.75" customHeight="1">
      <c r="B452" s="27"/>
      <c r="C452" s="28"/>
      <c r="D452" s="28"/>
      <c r="E452" s="28"/>
      <c r="F452" s="28"/>
      <c r="G452" s="28"/>
      <c r="H452" s="27"/>
      <c r="I452" s="15"/>
      <c r="J452" s="15"/>
      <c r="K452" s="15"/>
      <c r="L452" s="16"/>
    </row>
    <row r="453" spans="2:12" ht="15.75" customHeight="1">
      <c r="B453" s="27"/>
      <c r="C453" s="28"/>
      <c r="D453" s="28"/>
      <c r="E453" s="28"/>
      <c r="F453" s="28"/>
      <c r="G453" s="28"/>
      <c r="H453" s="27"/>
      <c r="I453" s="15"/>
      <c r="J453" s="15"/>
      <c r="K453" s="15"/>
      <c r="L453" s="16"/>
    </row>
    <row r="454" spans="2:12" ht="15.75" customHeight="1">
      <c r="B454" s="27"/>
      <c r="C454" s="28"/>
      <c r="D454" s="28"/>
      <c r="E454" s="28"/>
      <c r="F454" s="28"/>
      <c r="G454" s="28"/>
      <c r="H454" s="27"/>
      <c r="I454" s="15"/>
      <c r="J454" s="15"/>
      <c r="K454" s="15"/>
      <c r="L454" s="16"/>
    </row>
    <row r="455" spans="2:12" ht="15.75" customHeight="1">
      <c r="B455" s="27"/>
      <c r="C455" s="28"/>
      <c r="D455" s="28"/>
      <c r="E455" s="28"/>
      <c r="F455" s="28"/>
      <c r="G455" s="28"/>
      <c r="H455" s="27"/>
      <c r="I455" s="15"/>
      <c r="J455" s="15"/>
      <c r="K455" s="15"/>
      <c r="L455" s="16"/>
    </row>
    <row r="456" spans="2:12" ht="15.75" customHeight="1">
      <c r="B456" s="27"/>
      <c r="C456" s="28"/>
      <c r="D456" s="28"/>
      <c r="E456" s="28"/>
      <c r="F456" s="28"/>
      <c r="G456" s="28"/>
      <c r="H456" s="27"/>
      <c r="I456" s="15"/>
      <c r="J456" s="15"/>
      <c r="K456" s="15"/>
      <c r="L456" s="16"/>
    </row>
    <row r="457" spans="2:12" ht="15.75" customHeight="1">
      <c r="B457" s="27"/>
      <c r="C457" s="28"/>
      <c r="D457" s="28"/>
      <c r="E457" s="28"/>
      <c r="F457" s="28"/>
      <c r="G457" s="28"/>
      <c r="H457" s="27"/>
      <c r="I457" s="15"/>
      <c r="J457" s="15"/>
      <c r="K457" s="15"/>
      <c r="L457" s="16"/>
    </row>
    <row r="458" spans="2:12" ht="15.75" customHeight="1">
      <c r="B458" s="27"/>
      <c r="C458" s="28"/>
      <c r="D458" s="28"/>
      <c r="E458" s="28"/>
      <c r="F458" s="28"/>
      <c r="G458" s="28"/>
      <c r="H458" s="27"/>
      <c r="I458" s="15"/>
      <c r="J458" s="15"/>
      <c r="K458" s="15"/>
      <c r="L458" s="16"/>
    </row>
    <row r="459" spans="2:12" ht="15.75" customHeight="1">
      <c r="B459" s="27"/>
      <c r="C459" s="28"/>
      <c r="D459" s="28"/>
      <c r="E459" s="28"/>
      <c r="F459" s="28"/>
      <c r="G459" s="28"/>
      <c r="H459" s="27"/>
      <c r="I459" s="15"/>
      <c r="J459" s="15"/>
      <c r="K459" s="15"/>
      <c r="L459" s="16"/>
    </row>
    <row r="460" spans="2:12" ht="15.75" customHeight="1">
      <c r="B460" s="27"/>
      <c r="C460" s="28"/>
      <c r="D460" s="28"/>
      <c r="E460" s="28"/>
      <c r="F460" s="28"/>
      <c r="G460" s="28"/>
      <c r="H460" s="27"/>
      <c r="I460" s="15"/>
      <c r="J460" s="15"/>
      <c r="K460" s="15"/>
      <c r="L460" s="16"/>
    </row>
    <row r="461" spans="2:12" ht="15.75" customHeight="1">
      <c r="B461" s="27"/>
      <c r="C461" s="28"/>
      <c r="D461" s="28"/>
      <c r="E461" s="28"/>
      <c r="F461" s="28"/>
      <c r="G461" s="28"/>
      <c r="H461" s="27"/>
      <c r="I461" s="15"/>
      <c r="J461" s="15"/>
      <c r="K461" s="15"/>
      <c r="L461" s="16"/>
    </row>
    <row r="462" spans="2:12" ht="15.75" customHeight="1">
      <c r="B462" s="27"/>
      <c r="C462" s="28"/>
      <c r="D462" s="28"/>
      <c r="E462" s="28"/>
      <c r="F462" s="28"/>
      <c r="G462" s="28"/>
      <c r="H462" s="27"/>
      <c r="I462" s="15"/>
      <c r="J462" s="15"/>
      <c r="K462" s="15"/>
      <c r="L462" s="16"/>
    </row>
    <row r="463" spans="2:12" ht="15.75" customHeight="1">
      <c r="B463" s="27"/>
      <c r="C463" s="28"/>
      <c r="D463" s="28"/>
      <c r="E463" s="28"/>
      <c r="F463" s="28"/>
      <c r="G463" s="28"/>
      <c r="H463" s="27"/>
      <c r="I463" s="15"/>
      <c r="J463" s="15"/>
      <c r="K463" s="15"/>
      <c r="L463" s="16"/>
    </row>
    <row r="464" spans="2:12" ht="15.75" customHeight="1">
      <c r="B464" s="27"/>
      <c r="C464" s="28"/>
      <c r="D464" s="28"/>
      <c r="E464" s="28"/>
      <c r="F464" s="28"/>
      <c r="G464" s="28"/>
      <c r="H464" s="27"/>
      <c r="I464" s="15"/>
      <c r="J464" s="15"/>
      <c r="K464" s="15"/>
      <c r="L464" s="16"/>
    </row>
    <row r="465" spans="2:12" ht="15.75" customHeight="1">
      <c r="B465" s="27"/>
      <c r="C465" s="28"/>
      <c r="D465" s="28"/>
      <c r="E465" s="28"/>
      <c r="F465" s="28"/>
      <c r="G465" s="28"/>
      <c r="H465" s="27"/>
      <c r="I465" s="15"/>
      <c r="J465" s="15"/>
      <c r="K465" s="15"/>
      <c r="L465" s="16"/>
    </row>
    <row r="466" spans="2:12" ht="15.75" customHeight="1">
      <c r="B466" s="27"/>
      <c r="C466" s="28"/>
      <c r="D466" s="28"/>
      <c r="E466" s="28"/>
      <c r="F466" s="28"/>
      <c r="G466" s="28"/>
      <c r="H466" s="27"/>
      <c r="I466" s="15"/>
      <c r="J466" s="15"/>
      <c r="K466" s="15"/>
      <c r="L466" s="16"/>
    </row>
    <row r="467" spans="2:12" ht="15.75" customHeight="1">
      <c r="B467" s="27"/>
      <c r="C467" s="28"/>
      <c r="D467" s="28"/>
      <c r="E467" s="28"/>
      <c r="F467" s="28"/>
      <c r="G467" s="28"/>
      <c r="H467" s="27"/>
      <c r="I467" s="15"/>
      <c r="J467" s="15"/>
      <c r="K467" s="15"/>
      <c r="L467" s="16"/>
    </row>
    <row r="468" spans="2:12" ht="15.75" customHeight="1">
      <c r="B468" s="27"/>
      <c r="C468" s="28"/>
      <c r="D468" s="28"/>
      <c r="E468" s="28"/>
      <c r="F468" s="28"/>
      <c r="G468" s="28"/>
      <c r="H468" s="27"/>
      <c r="I468" s="15"/>
      <c r="J468" s="15"/>
      <c r="K468" s="15"/>
      <c r="L468" s="16"/>
    </row>
    <row r="469" spans="2:12" ht="15.75" customHeight="1">
      <c r="B469" s="27"/>
      <c r="C469" s="28"/>
      <c r="D469" s="28"/>
      <c r="E469" s="28"/>
      <c r="F469" s="28"/>
      <c r="G469" s="28"/>
      <c r="H469" s="27"/>
      <c r="I469" s="15"/>
      <c r="J469" s="15"/>
      <c r="K469" s="15"/>
      <c r="L469" s="16"/>
    </row>
    <row r="470" spans="2:12" ht="15.75" customHeight="1">
      <c r="B470" s="27"/>
      <c r="C470" s="28"/>
      <c r="D470" s="28"/>
      <c r="E470" s="28"/>
      <c r="F470" s="28"/>
      <c r="G470" s="28"/>
      <c r="H470" s="27"/>
      <c r="I470" s="15"/>
      <c r="J470" s="15"/>
      <c r="K470" s="15"/>
      <c r="L470" s="16"/>
    </row>
    <row r="471" spans="2:12" ht="15.75" customHeight="1">
      <c r="B471" s="27"/>
      <c r="C471" s="28"/>
      <c r="D471" s="28"/>
      <c r="E471" s="28"/>
      <c r="F471" s="28"/>
      <c r="G471" s="28"/>
      <c r="H471" s="27"/>
      <c r="I471" s="15"/>
      <c r="J471" s="15"/>
      <c r="K471" s="15"/>
      <c r="L471" s="16"/>
    </row>
    <row r="472" spans="2:12" ht="15.75" customHeight="1">
      <c r="B472" s="27"/>
      <c r="C472" s="28"/>
      <c r="D472" s="28"/>
      <c r="E472" s="28"/>
      <c r="F472" s="28"/>
      <c r="G472" s="28"/>
      <c r="H472" s="27"/>
      <c r="I472" s="15"/>
      <c r="J472" s="15"/>
      <c r="K472" s="15"/>
      <c r="L472" s="16"/>
    </row>
    <row r="473" spans="2:12" ht="15.75" customHeight="1">
      <c r="B473" s="27"/>
      <c r="C473" s="28"/>
      <c r="D473" s="28"/>
      <c r="E473" s="28"/>
      <c r="F473" s="28"/>
      <c r="G473" s="28"/>
      <c r="H473" s="27"/>
      <c r="I473" s="15"/>
      <c r="J473" s="15"/>
      <c r="K473" s="15"/>
      <c r="L473" s="16"/>
    </row>
    <row r="474" spans="2:12" ht="15.75" customHeight="1">
      <c r="B474" s="27"/>
      <c r="C474" s="28"/>
      <c r="D474" s="28"/>
      <c r="E474" s="28"/>
      <c r="F474" s="28"/>
      <c r="G474" s="28"/>
      <c r="H474" s="27"/>
      <c r="I474" s="15"/>
      <c r="J474" s="15"/>
      <c r="K474" s="15"/>
      <c r="L474" s="16"/>
    </row>
    <row r="475" spans="2:12" ht="15.75" customHeight="1">
      <c r="B475" s="27"/>
      <c r="C475" s="28"/>
      <c r="D475" s="28"/>
      <c r="E475" s="28"/>
      <c r="F475" s="28"/>
      <c r="G475" s="28"/>
      <c r="H475" s="27"/>
      <c r="I475" s="15"/>
      <c r="J475" s="15"/>
      <c r="K475" s="15"/>
      <c r="L475" s="16"/>
    </row>
    <row r="476" spans="2:12" ht="15.75" customHeight="1">
      <c r="B476" s="27"/>
      <c r="C476" s="28"/>
      <c r="D476" s="28"/>
      <c r="E476" s="28"/>
      <c r="F476" s="28"/>
      <c r="G476" s="28"/>
      <c r="H476" s="27"/>
      <c r="I476" s="15"/>
      <c r="J476" s="15"/>
      <c r="K476" s="15"/>
      <c r="L476" s="16"/>
    </row>
    <row r="477" spans="2:12" ht="15.75" customHeight="1">
      <c r="B477" s="27"/>
      <c r="C477" s="28"/>
      <c r="D477" s="28"/>
      <c r="E477" s="28"/>
      <c r="F477" s="28"/>
      <c r="G477" s="28"/>
      <c r="H477" s="27"/>
      <c r="I477" s="15"/>
      <c r="J477" s="15"/>
      <c r="K477" s="15"/>
      <c r="L477" s="16"/>
    </row>
    <row r="478" spans="2:12" ht="15.75" customHeight="1">
      <c r="B478" s="27"/>
      <c r="C478" s="28"/>
      <c r="D478" s="28"/>
      <c r="E478" s="28"/>
      <c r="F478" s="28"/>
      <c r="G478" s="28"/>
      <c r="H478" s="27"/>
      <c r="I478" s="15"/>
      <c r="J478" s="15"/>
      <c r="K478" s="15"/>
      <c r="L478" s="16"/>
    </row>
    <row r="479" spans="2:12" ht="15.75" customHeight="1">
      <c r="B479" s="27"/>
      <c r="C479" s="28"/>
      <c r="D479" s="28"/>
      <c r="E479" s="28"/>
      <c r="F479" s="28"/>
      <c r="G479" s="28"/>
      <c r="H479" s="27"/>
      <c r="I479" s="15"/>
      <c r="J479" s="15"/>
      <c r="K479" s="15"/>
      <c r="L479" s="16"/>
    </row>
    <row r="480" spans="2:12" ht="15.75" customHeight="1">
      <c r="B480" s="27"/>
      <c r="C480" s="28"/>
      <c r="D480" s="28"/>
      <c r="E480" s="28"/>
      <c r="F480" s="28"/>
      <c r="G480" s="28"/>
      <c r="H480" s="27"/>
      <c r="I480" s="15"/>
      <c r="J480" s="15"/>
      <c r="K480" s="15"/>
      <c r="L480" s="16"/>
    </row>
    <row r="481" spans="2:12" ht="15.75" customHeight="1">
      <c r="B481" s="27"/>
      <c r="C481" s="28"/>
      <c r="D481" s="28"/>
      <c r="E481" s="28"/>
      <c r="F481" s="28"/>
      <c r="G481" s="28"/>
      <c r="H481" s="27"/>
      <c r="I481" s="15"/>
      <c r="J481" s="15"/>
      <c r="K481" s="15"/>
      <c r="L481" s="16"/>
    </row>
    <row r="482" spans="2:12" ht="15.75" customHeight="1">
      <c r="B482" s="27"/>
      <c r="C482" s="28"/>
      <c r="D482" s="28"/>
      <c r="E482" s="28"/>
      <c r="F482" s="28"/>
      <c r="G482" s="28"/>
      <c r="H482" s="27"/>
      <c r="I482" s="15"/>
      <c r="J482" s="15"/>
      <c r="K482" s="15"/>
      <c r="L482" s="16"/>
    </row>
    <row r="483" spans="2:12" ht="15.75" customHeight="1">
      <c r="B483" s="27"/>
      <c r="C483" s="28"/>
      <c r="D483" s="28"/>
      <c r="E483" s="28"/>
      <c r="F483" s="28"/>
      <c r="G483" s="28"/>
      <c r="H483" s="27"/>
      <c r="I483" s="15"/>
      <c r="J483" s="15"/>
      <c r="K483" s="15"/>
      <c r="L483" s="16"/>
    </row>
    <row r="484" spans="2:12" ht="15.75" customHeight="1">
      <c r="B484" s="27"/>
      <c r="C484" s="28"/>
      <c r="D484" s="28"/>
      <c r="E484" s="28"/>
      <c r="F484" s="28"/>
      <c r="G484" s="28"/>
      <c r="H484" s="27"/>
      <c r="I484" s="15"/>
      <c r="J484" s="15"/>
      <c r="K484" s="15"/>
      <c r="L484" s="16"/>
    </row>
    <row r="485" spans="2:12" ht="15.75" customHeight="1">
      <c r="B485" s="27"/>
      <c r="C485" s="28"/>
      <c r="D485" s="28"/>
      <c r="E485" s="28"/>
      <c r="F485" s="28"/>
      <c r="G485" s="28"/>
      <c r="H485" s="27"/>
      <c r="I485" s="15"/>
      <c r="J485" s="15"/>
      <c r="K485" s="15"/>
      <c r="L485" s="16"/>
    </row>
    <row r="486" spans="2:12" ht="15.75" customHeight="1">
      <c r="B486" s="27"/>
      <c r="C486" s="28"/>
      <c r="D486" s="28"/>
      <c r="E486" s="28"/>
      <c r="F486" s="28"/>
      <c r="G486" s="28"/>
      <c r="H486" s="27"/>
      <c r="I486" s="15"/>
      <c r="J486" s="15"/>
      <c r="K486" s="15"/>
      <c r="L486" s="16"/>
    </row>
    <row r="487" spans="2:12" ht="15.75" customHeight="1">
      <c r="B487" s="27"/>
      <c r="C487" s="28"/>
      <c r="D487" s="28"/>
      <c r="E487" s="28"/>
      <c r="F487" s="28"/>
      <c r="G487" s="28"/>
      <c r="H487" s="27"/>
      <c r="I487" s="15"/>
      <c r="J487" s="15"/>
      <c r="K487" s="15"/>
      <c r="L487" s="16"/>
    </row>
    <row r="488" spans="2:12" ht="15.75" customHeight="1">
      <c r="B488" s="27"/>
      <c r="C488" s="28"/>
      <c r="D488" s="28"/>
      <c r="E488" s="28"/>
      <c r="F488" s="28"/>
      <c r="G488" s="28"/>
      <c r="H488" s="27"/>
      <c r="I488" s="15"/>
      <c r="J488" s="15"/>
      <c r="K488" s="15"/>
      <c r="L488" s="16"/>
    </row>
    <row r="489" spans="2:12" ht="15.75" customHeight="1">
      <c r="B489" s="27"/>
      <c r="C489" s="28"/>
      <c r="D489" s="28"/>
      <c r="E489" s="28"/>
      <c r="F489" s="28"/>
      <c r="G489" s="28"/>
      <c r="H489" s="27"/>
      <c r="I489" s="15"/>
      <c r="J489" s="15"/>
      <c r="K489" s="15"/>
      <c r="L489" s="16"/>
    </row>
    <row r="490" spans="2:12" ht="15.75" customHeight="1">
      <c r="B490" s="27"/>
      <c r="C490" s="28"/>
      <c r="D490" s="28"/>
      <c r="E490" s="28"/>
      <c r="F490" s="28"/>
      <c r="G490" s="28"/>
      <c r="H490" s="27"/>
      <c r="I490" s="15"/>
      <c r="J490" s="15"/>
      <c r="K490" s="15"/>
      <c r="L490" s="16"/>
    </row>
    <row r="491" spans="2:12" ht="15.75" customHeight="1">
      <c r="B491" s="27"/>
      <c r="C491" s="28"/>
      <c r="D491" s="28"/>
      <c r="E491" s="28"/>
      <c r="F491" s="28"/>
      <c r="G491" s="28"/>
      <c r="H491" s="27"/>
      <c r="I491" s="15"/>
      <c r="J491" s="15"/>
      <c r="K491" s="15"/>
      <c r="L491" s="16"/>
    </row>
    <row r="492" spans="2:12" ht="15.75" customHeight="1">
      <c r="B492" s="27"/>
      <c r="C492" s="28"/>
      <c r="D492" s="28"/>
      <c r="E492" s="28"/>
      <c r="F492" s="28"/>
      <c r="G492" s="28"/>
      <c r="H492" s="27"/>
      <c r="I492" s="15"/>
      <c r="J492" s="15"/>
      <c r="K492" s="15"/>
      <c r="L492" s="16"/>
    </row>
    <row r="493" spans="2:12" ht="15.75" customHeight="1">
      <c r="B493" s="27"/>
      <c r="C493" s="28"/>
      <c r="D493" s="28"/>
      <c r="E493" s="28"/>
      <c r="F493" s="28"/>
      <c r="G493" s="28"/>
      <c r="H493" s="27"/>
      <c r="I493" s="15"/>
      <c r="J493" s="15"/>
      <c r="K493" s="15"/>
      <c r="L493" s="16"/>
    </row>
    <row r="494" spans="2:12" ht="15.75" customHeight="1">
      <c r="B494" s="27"/>
      <c r="C494" s="28"/>
      <c r="D494" s="28"/>
      <c r="E494" s="28"/>
      <c r="F494" s="28"/>
      <c r="G494" s="28"/>
      <c r="H494" s="27"/>
      <c r="I494" s="15"/>
      <c r="J494" s="15"/>
      <c r="K494" s="15"/>
      <c r="L494" s="16"/>
    </row>
    <row r="495" spans="2:12" ht="15.75" customHeight="1">
      <c r="B495" s="27"/>
      <c r="C495" s="28"/>
      <c r="D495" s="28"/>
      <c r="E495" s="28"/>
      <c r="F495" s="28"/>
      <c r="G495" s="28"/>
      <c r="H495" s="27"/>
      <c r="I495" s="15"/>
      <c r="J495" s="15"/>
      <c r="K495" s="15"/>
      <c r="L495" s="16"/>
    </row>
    <row r="496" spans="2:12" ht="15.75" customHeight="1">
      <c r="B496" s="27"/>
      <c r="C496" s="28"/>
      <c r="D496" s="28"/>
      <c r="E496" s="28"/>
      <c r="F496" s="28"/>
      <c r="G496" s="28"/>
      <c r="H496" s="27"/>
      <c r="I496" s="15"/>
      <c r="J496" s="15"/>
      <c r="K496" s="15"/>
      <c r="L496" s="16"/>
    </row>
    <row r="497" spans="2:12" ht="15.75" customHeight="1">
      <c r="B497" s="27"/>
      <c r="C497" s="28"/>
      <c r="D497" s="28"/>
      <c r="E497" s="28"/>
      <c r="F497" s="28"/>
      <c r="G497" s="28"/>
      <c r="H497" s="27"/>
      <c r="I497" s="15"/>
      <c r="J497" s="15"/>
      <c r="K497" s="15"/>
      <c r="L497" s="16"/>
    </row>
    <row r="498" spans="2:12" ht="15.75" customHeight="1">
      <c r="B498" s="27"/>
      <c r="C498" s="28"/>
      <c r="D498" s="28"/>
      <c r="E498" s="28"/>
      <c r="F498" s="28"/>
      <c r="G498" s="28"/>
      <c r="H498" s="27"/>
      <c r="I498" s="15"/>
      <c r="J498" s="15"/>
      <c r="K498" s="15"/>
      <c r="L498" s="16"/>
    </row>
    <row r="499" spans="2:12" ht="15.75" customHeight="1">
      <c r="B499" s="27"/>
      <c r="C499" s="28"/>
      <c r="D499" s="28"/>
      <c r="E499" s="28"/>
      <c r="F499" s="28"/>
      <c r="G499" s="28"/>
      <c r="H499" s="27"/>
      <c r="I499" s="15"/>
      <c r="J499" s="15"/>
      <c r="K499" s="15"/>
      <c r="L499" s="16"/>
    </row>
    <row r="500" spans="2:12" ht="15.75" customHeight="1">
      <c r="B500" s="27"/>
      <c r="C500" s="28"/>
      <c r="D500" s="28"/>
      <c r="E500" s="28"/>
      <c r="F500" s="28"/>
      <c r="G500" s="28"/>
      <c r="H500" s="27"/>
      <c r="I500" s="15"/>
      <c r="J500" s="15"/>
      <c r="K500" s="15"/>
      <c r="L500" s="16"/>
    </row>
    <row r="501" spans="2:12" ht="15.75" customHeight="1">
      <c r="B501" s="27"/>
      <c r="C501" s="28"/>
      <c r="D501" s="28"/>
      <c r="E501" s="28"/>
      <c r="F501" s="28"/>
      <c r="G501" s="28"/>
      <c r="H501" s="27"/>
      <c r="I501" s="15"/>
      <c r="J501" s="15"/>
      <c r="K501" s="15"/>
      <c r="L501" s="16"/>
    </row>
    <row r="502" spans="2:12" ht="15.75" customHeight="1">
      <c r="B502" s="27"/>
      <c r="C502" s="28"/>
      <c r="D502" s="28"/>
      <c r="E502" s="28"/>
      <c r="F502" s="28"/>
      <c r="G502" s="28"/>
      <c r="H502" s="27"/>
      <c r="I502" s="15"/>
      <c r="J502" s="15"/>
      <c r="K502" s="15"/>
      <c r="L502" s="16"/>
    </row>
    <row r="503" spans="2:12" ht="15.75" customHeight="1">
      <c r="B503" s="27"/>
      <c r="C503" s="28"/>
      <c r="D503" s="28"/>
      <c r="E503" s="28"/>
      <c r="F503" s="28"/>
      <c r="G503" s="28"/>
      <c r="H503" s="27"/>
      <c r="I503" s="15"/>
      <c r="J503" s="15"/>
      <c r="K503" s="15"/>
      <c r="L503" s="16"/>
    </row>
    <row r="504" spans="2:12" ht="15.75" customHeight="1">
      <c r="B504" s="27"/>
      <c r="C504" s="28"/>
      <c r="D504" s="28"/>
      <c r="E504" s="28"/>
      <c r="F504" s="28"/>
      <c r="G504" s="28"/>
      <c r="H504" s="27"/>
      <c r="I504" s="15"/>
      <c r="J504" s="15"/>
      <c r="K504" s="15"/>
      <c r="L504" s="16"/>
    </row>
    <row r="505" spans="2:12" ht="15.75" customHeight="1">
      <c r="B505" s="27"/>
      <c r="C505" s="28"/>
      <c r="D505" s="28"/>
      <c r="E505" s="28"/>
      <c r="F505" s="28"/>
      <c r="G505" s="28"/>
      <c r="H505" s="27"/>
      <c r="I505" s="15"/>
      <c r="J505" s="15"/>
      <c r="K505" s="15"/>
      <c r="L505" s="16"/>
    </row>
    <row r="506" spans="2:12" ht="15.75" customHeight="1">
      <c r="B506" s="27"/>
      <c r="C506" s="28"/>
      <c r="D506" s="28"/>
      <c r="E506" s="28"/>
      <c r="F506" s="28"/>
      <c r="G506" s="28"/>
      <c r="H506" s="27"/>
      <c r="I506" s="15"/>
      <c r="J506" s="15"/>
      <c r="K506" s="15"/>
      <c r="L506" s="16"/>
    </row>
    <row r="507" spans="2:12" ht="15.75" customHeight="1">
      <c r="B507" s="27"/>
      <c r="C507" s="28"/>
      <c r="D507" s="28"/>
      <c r="E507" s="28"/>
      <c r="F507" s="28"/>
      <c r="G507" s="28"/>
      <c r="H507" s="27"/>
      <c r="I507" s="15"/>
      <c r="J507" s="15"/>
      <c r="K507" s="15"/>
      <c r="L507" s="16"/>
    </row>
    <row r="508" spans="2:12" ht="15.75" customHeight="1">
      <c r="B508" s="27"/>
      <c r="C508" s="28"/>
      <c r="D508" s="28"/>
      <c r="E508" s="28"/>
      <c r="F508" s="28"/>
      <c r="G508" s="28"/>
      <c r="H508" s="27"/>
      <c r="I508" s="15"/>
      <c r="J508" s="15"/>
      <c r="K508" s="15"/>
      <c r="L508" s="16"/>
    </row>
    <row r="509" spans="2:12" ht="15.75" customHeight="1">
      <c r="B509" s="27"/>
      <c r="C509" s="28"/>
      <c r="D509" s="28"/>
      <c r="E509" s="28"/>
      <c r="F509" s="28"/>
      <c r="G509" s="28"/>
      <c r="H509" s="27"/>
      <c r="I509" s="15"/>
      <c r="J509" s="15"/>
      <c r="K509" s="15"/>
      <c r="L509" s="16"/>
    </row>
    <row r="510" spans="2:12" ht="15.75" customHeight="1">
      <c r="B510" s="27"/>
      <c r="C510" s="28"/>
      <c r="D510" s="28"/>
      <c r="E510" s="28"/>
      <c r="F510" s="28"/>
      <c r="G510" s="28"/>
      <c r="H510" s="27"/>
      <c r="I510" s="15"/>
      <c r="J510" s="15"/>
      <c r="K510" s="15"/>
      <c r="L510" s="16"/>
    </row>
    <row r="511" spans="2:12" ht="15.75" customHeight="1">
      <c r="B511" s="27"/>
      <c r="C511" s="28"/>
      <c r="D511" s="28"/>
      <c r="E511" s="28"/>
      <c r="F511" s="28"/>
      <c r="G511" s="28"/>
      <c r="H511" s="27"/>
      <c r="I511" s="15"/>
      <c r="J511" s="15"/>
      <c r="K511" s="15"/>
      <c r="L511" s="16"/>
    </row>
    <row r="512" spans="2:12" ht="15.75" customHeight="1">
      <c r="B512" s="27"/>
      <c r="C512" s="28"/>
      <c r="D512" s="28"/>
      <c r="E512" s="28"/>
      <c r="F512" s="28"/>
      <c r="G512" s="28"/>
      <c r="H512" s="27"/>
      <c r="I512" s="15"/>
      <c r="J512" s="15"/>
      <c r="K512" s="15"/>
      <c r="L512" s="16"/>
    </row>
    <row r="513" spans="2:12" ht="15.75" customHeight="1">
      <c r="B513" s="27"/>
      <c r="C513" s="28"/>
      <c r="D513" s="28"/>
      <c r="E513" s="28"/>
      <c r="F513" s="28"/>
      <c r="G513" s="28"/>
      <c r="H513" s="27"/>
      <c r="I513" s="15"/>
      <c r="J513" s="15"/>
      <c r="K513" s="15"/>
      <c r="L513" s="16"/>
    </row>
    <row r="514" spans="2:12" ht="15.75" customHeight="1">
      <c r="B514" s="27"/>
      <c r="C514" s="28"/>
      <c r="D514" s="28"/>
      <c r="E514" s="28"/>
      <c r="F514" s="28"/>
      <c r="G514" s="28"/>
      <c r="H514" s="27"/>
      <c r="I514" s="15"/>
      <c r="J514" s="15"/>
      <c r="K514" s="15"/>
      <c r="L514" s="16"/>
    </row>
    <row r="515" spans="2:12" ht="15.75" customHeight="1">
      <c r="B515" s="27"/>
      <c r="C515" s="28"/>
      <c r="D515" s="28"/>
      <c r="E515" s="28"/>
      <c r="F515" s="28"/>
      <c r="G515" s="28"/>
      <c r="H515" s="27"/>
      <c r="I515" s="15"/>
      <c r="J515" s="15"/>
      <c r="K515" s="15"/>
      <c r="L515" s="16"/>
    </row>
    <row r="516" spans="2:12" ht="15.75" customHeight="1">
      <c r="B516" s="27"/>
      <c r="C516" s="28"/>
      <c r="D516" s="28"/>
      <c r="E516" s="28"/>
      <c r="F516" s="28"/>
      <c r="G516" s="28"/>
      <c r="H516" s="27"/>
      <c r="I516" s="15"/>
      <c r="J516" s="15"/>
      <c r="K516" s="15"/>
      <c r="L516" s="16"/>
    </row>
    <row r="517" spans="2:12" ht="15.75" customHeight="1">
      <c r="B517" s="27"/>
      <c r="C517" s="28"/>
      <c r="D517" s="28"/>
      <c r="E517" s="28"/>
      <c r="F517" s="28"/>
      <c r="G517" s="28"/>
      <c r="H517" s="27"/>
      <c r="I517" s="15"/>
      <c r="J517" s="15"/>
      <c r="K517" s="15"/>
      <c r="L517" s="16"/>
    </row>
    <row r="518" spans="2:12" ht="15.75" customHeight="1">
      <c r="B518" s="27"/>
      <c r="C518" s="28"/>
      <c r="D518" s="28"/>
      <c r="E518" s="28"/>
      <c r="F518" s="28"/>
      <c r="G518" s="28"/>
      <c r="H518" s="27"/>
      <c r="I518" s="15"/>
      <c r="J518" s="15"/>
      <c r="K518" s="15"/>
      <c r="L518" s="16"/>
    </row>
    <row r="519" spans="2:12" ht="15.75" customHeight="1">
      <c r="B519" s="27"/>
      <c r="C519" s="28"/>
      <c r="D519" s="28"/>
      <c r="E519" s="28"/>
      <c r="F519" s="28"/>
      <c r="G519" s="28"/>
      <c r="H519" s="27"/>
      <c r="I519" s="15"/>
      <c r="J519" s="15"/>
      <c r="K519" s="15"/>
      <c r="L519" s="16"/>
    </row>
    <row r="520" spans="2:12" ht="15.75" customHeight="1">
      <c r="B520" s="27"/>
      <c r="C520" s="28"/>
      <c r="D520" s="28"/>
      <c r="E520" s="28"/>
      <c r="F520" s="28"/>
      <c r="G520" s="28"/>
      <c r="H520" s="27"/>
      <c r="I520" s="15"/>
      <c r="J520" s="15"/>
      <c r="K520" s="15"/>
      <c r="L520" s="16"/>
    </row>
    <row r="521" spans="2:12" ht="15.75" customHeight="1">
      <c r="B521" s="27"/>
      <c r="C521" s="28"/>
      <c r="D521" s="28"/>
      <c r="E521" s="28"/>
      <c r="F521" s="28"/>
      <c r="G521" s="28"/>
      <c r="H521" s="27"/>
      <c r="I521" s="15"/>
      <c r="J521" s="15"/>
      <c r="K521" s="15"/>
      <c r="L521" s="16"/>
    </row>
    <row r="522" spans="2:12" ht="15.75" customHeight="1">
      <c r="B522" s="27"/>
      <c r="C522" s="28"/>
      <c r="D522" s="28"/>
      <c r="E522" s="28"/>
      <c r="F522" s="28"/>
      <c r="G522" s="28"/>
      <c r="H522" s="27"/>
      <c r="I522" s="15"/>
      <c r="J522" s="15"/>
      <c r="K522" s="15"/>
      <c r="L522" s="16"/>
    </row>
    <row r="523" spans="2:12" ht="15.75" customHeight="1">
      <c r="B523" s="27"/>
      <c r="C523" s="28"/>
      <c r="D523" s="28"/>
      <c r="E523" s="28"/>
      <c r="F523" s="28"/>
      <c r="G523" s="28"/>
      <c r="H523" s="27"/>
      <c r="I523" s="15"/>
      <c r="J523" s="15"/>
      <c r="K523" s="15"/>
      <c r="L523" s="16"/>
    </row>
    <row r="524" spans="2:12" ht="15.75" customHeight="1">
      <c r="B524" s="27"/>
      <c r="C524" s="28"/>
      <c r="D524" s="28"/>
      <c r="E524" s="28"/>
      <c r="F524" s="28"/>
      <c r="G524" s="28"/>
      <c r="H524" s="27"/>
      <c r="I524" s="15"/>
      <c r="J524" s="15"/>
      <c r="K524" s="15"/>
      <c r="L524" s="16"/>
    </row>
    <row r="525" spans="2:12" ht="15.75" customHeight="1">
      <c r="B525" s="27"/>
      <c r="C525" s="28"/>
      <c r="D525" s="28"/>
      <c r="E525" s="28"/>
      <c r="F525" s="28"/>
      <c r="G525" s="28"/>
      <c r="H525" s="27"/>
      <c r="I525" s="15"/>
      <c r="J525" s="15"/>
      <c r="K525" s="15"/>
      <c r="L525" s="16"/>
    </row>
    <row r="526" spans="2:12" ht="15.75" customHeight="1">
      <c r="B526" s="27"/>
      <c r="C526" s="28"/>
      <c r="D526" s="28"/>
      <c r="E526" s="28"/>
      <c r="F526" s="28"/>
      <c r="G526" s="28"/>
      <c r="H526" s="27"/>
      <c r="I526" s="15"/>
      <c r="J526" s="15"/>
      <c r="K526" s="15"/>
      <c r="L526" s="16"/>
    </row>
    <row r="527" spans="2:12" ht="15.75" customHeight="1">
      <c r="B527" s="27"/>
      <c r="C527" s="28"/>
      <c r="D527" s="28"/>
      <c r="E527" s="28"/>
      <c r="F527" s="28"/>
      <c r="G527" s="28"/>
      <c r="H527" s="27"/>
      <c r="I527" s="15"/>
      <c r="J527" s="15"/>
      <c r="K527" s="15"/>
      <c r="L527" s="16"/>
    </row>
    <row r="528" spans="2:12" ht="15.75" customHeight="1">
      <c r="B528" s="27"/>
      <c r="C528" s="28"/>
      <c r="D528" s="28"/>
      <c r="E528" s="28"/>
      <c r="F528" s="28"/>
      <c r="G528" s="28"/>
      <c r="H528" s="27"/>
      <c r="I528" s="15"/>
      <c r="J528" s="15"/>
      <c r="K528" s="15"/>
      <c r="L528" s="16"/>
    </row>
    <row r="529" spans="2:12" ht="15.75" customHeight="1">
      <c r="B529" s="27"/>
      <c r="C529" s="28"/>
      <c r="D529" s="28"/>
      <c r="E529" s="28"/>
      <c r="F529" s="28"/>
      <c r="G529" s="28"/>
      <c r="H529" s="27"/>
      <c r="I529" s="15"/>
      <c r="J529" s="15"/>
      <c r="K529" s="15"/>
      <c r="L529" s="16"/>
    </row>
    <row r="530" spans="2:12" ht="15.75" customHeight="1">
      <c r="B530" s="27"/>
      <c r="C530" s="28"/>
      <c r="D530" s="28"/>
      <c r="E530" s="28"/>
      <c r="F530" s="28"/>
      <c r="G530" s="28"/>
      <c r="H530" s="27"/>
      <c r="I530" s="15"/>
      <c r="J530" s="15"/>
      <c r="K530" s="15"/>
      <c r="L530" s="16"/>
    </row>
    <row r="531" spans="2:12" ht="15.75" customHeight="1">
      <c r="B531" s="27"/>
      <c r="C531" s="28"/>
      <c r="D531" s="28"/>
      <c r="E531" s="28"/>
      <c r="F531" s="28"/>
      <c r="G531" s="28"/>
      <c r="H531" s="27"/>
      <c r="I531" s="15"/>
      <c r="J531" s="15"/>
      <c r="K531" s="15"/>
      <c r="L531" s="16"/>
    </row>
    <row r="532" spans="2:12" ht="15.75" customHeight="1">
      <c r="B532" s="27"/>
      <c r="C532" s="28"/>
      <c r="D532" s="28"/>
      <c r="E532" s="28"/>
      <c r="F532" s="28"/>
      <c r="G532" s="28"/>
      <c r="H532" s="27"/>
      <c r="I532" s="15"/>
      <c r="J532" s="15"/>
      <c r="K532" s="15"/>
      <c r="L532" s="16"/>
    </row>
    <row r="533" spans="2:12" ht="15.75" customHeight="1">
      <c r="B533" s="27"/>
      <c r="C533" s="28"/>
      <c r="D533" s="28"/>
      <c r="E533" s="28"/>
      <c r="F533" s="28"/>
      <c r="G533" s="28"/>
      <c r="H533" s="27"/>
      <c r="I533" s="15"/>
      <c r="J533" s="15"/>
      <c r="K533" s="15"/>
      <c r="L533" s="16"/>
    </row>
    <row r="534" spans="2:12" ht="15.75" customHeight="1">
      <c r="B534" s="27"/>
      <c r="C534" s="28"/>
      <c r="D534" s="28"/>
      <c r="E534" s="28"/>
      <c r="F534" s="28"/>
      <c r="G534" s="28"/>
      <c r="H534" s="27"/>
      <c r="I534" s="15"/>
      <c r="J534" s="15"/>
      <c r="K534" s="15"/>
      <c r="L534" s="16"/>
    </row>
    <row r="535" spans="2:12" ht="15.75" customHeight="1">
      <c r="B535" s="27"/>
      <c r="C535" s="28"/>
      <c r="D535" s="28"/>
      <c r="E535" s="28"/>
      <c r="F535" s="28"/>
      <c r="G535" s="28"/>
      <c r="H535" s="27"/>
      <c r="I535" s="15"/>
      <c r="J535" s="15"/>
      <c r="K535" s="15"/>
      <c r="L535" s="16"/>
    </row>
    <row r="536" spans="2:12" ht="15.75" customHeight="1">
      <c r="B536" s="27"/>
      <c r="C536" s="28"/>
      <c r="D536" s="28"/>
      <c r="E536" s="28"/>
      <c r="F536" s="28"/>
      <c r="G536" s="28"/>
      <c r="H536" s="27"/>
      <c r="I536" s="15"/>
      <c r="J536" s="15"/>
      <c r="K536" s="15"/>
      <c r="L536" s="16"/>
    </row>
    <row r="537" spans="2:12" ht="15.75" customHeight="1">
      <c r="B537" s="27"/>
      <c r="C537" s="28"/>
      <c r="D537" s="28"/>
      <c r="E537" s="28"/>
      <c r="F537" s="28"/>
      <c r="G537" s="28"/>
      <c r="H537" s="27"/>
      <c r="I537" s="15"/>
      <c r="J537" s="15"/>
      <c r="K537" s="15"/>
      <c r="L537" s="16"/>
    </row>
    <row r="538" spans="2:12" ht="15.75" customHeight="1">
      <c r="B538" s="27"/>
      <c r="C538" s="28"/>
      <c r="D538" s="28"/>
      <c r="E538" s="28"/>
      <c r="F538" s="28"/>
      <c r="G538" s="28"/>
      <c r="H538" s="27"/>
      <c r="I538" s="15"/>
      <c r="J538" s="15"/>
      <c r="K538" s="15"/>
      <c r="L538" s="16"/>
    </row>
    <row r="539" spans="2:12" ht="15.75" customHeight="1">
      <c r="B539" s="27"/>
      <c r="C539" s="28"/>
      <c r="D539" s="28"/>
      <c r="E539" s="28"/>
      <c r="F539" s="28"/>
      <c r="G539" s="28"/>
      <c r="H539" s="27"/>
      <c r="I539" s="15"/>
      <c r="J539" s="15"/>
      <c r="K539" s="15"/>
      <c r="L539" s="16"/>
    </row>
    <row r="540" spans="2:12" ht="15.75" customHeight="1">
      <c r="B540" s="27"/>
      <c r="C540" s="28"/>
      <c r="D540" s="28"/>
      <c r="E540" s="28"/>
      <c r="F540" s="28"/>
      <c r="G540" s="28"/>
      <c r="H540" s="27"/>
      <c r="I540" s="15"/>
      <c r="J540" s="15"/>
      <c r="K540" s="15"/>
      <c r="L540" s="16"/>
    </row>
    <row r="541" spans="2:12" ht="15.75" customHeight="1">
      <c r="B541" s="27"/>
      <c r="C541" s="28"/>
      <c r="D541" s="28"/>
      <c r="E541" s="28"/>
      <c r="F541" s="28"/>
      <c r="G541" s="28"/>
      <c r="H541" s="27"/>
      <c r="I541" s="15"/>
      <c r="J541" s="15"/>
      <c r="K541" s="15"/>
      <c r="L541" s="16"/>
    </row>
    <row r="542" spans="2:12" ht="15.75" customHeight="1">
      <c r="B542" s="27"/>
      <c r="C542" s="28"/>
      <c r="D542" s="28"/>
      <c r="E542" s="28"/>
      <c r="F542" s="28"/>
      <c r="G542" s="28"/>
      <c r="H542" s="27"/>
      <c r="I542" s="15"/>
      <c r="J542" s="15"/>
      <c r="K542" s="15"/>
      <c r="L542" s="16"/>
    </row>
    <row r="543" spans="2:12" ht="15.75" customHeight="1">
      <c r="B543" s="27"/>
      <c r="C543" s="28"/>
      <c r="D543" s="28"/>
      <c r="E543" s="28"/>
      <c r="F543" s="28"/>
      <c r="G543" s="28"/>
      <c r="H543" s="27"/>
      <c r="I543" s="15"/>
      <c r="J543" s="15"/>
      <c r="K543" s="15"/>
      <c r="L543" s="16"/>
    </row>
    <row r="544" spans="2:12" ht="15.75" customHeight="1">
      <c r="B544" s="27"/>
      <c r="C544" s="28"/>
      <c r="D544" s="28"/>
      <c r="E544" s="28"/>
      <c r="F544" s="28"/>
      <c r="G544" s="28"/>
      <c r="H544" s="27"/>
      <c r="I544" s="15"/>
      <c r="J544" s="15"/>
      <c r="K544" s="15"/>
      <c r="L544" s="16"/>
    </row>
    <row r="545" spans="2:12" ht="15.75" customHeight="1">
      <c r="B545" s="27"/>
      <c r="C545" s="28"/>
      <c r="D545" s="28"/>
      <c r="E545" s="28"/>
      <c r="F545" s="28"/>
      <c r="G545" s="28"/>
      <c r="H545" s="27"/>
      <c r="I545" s="15"/>
      <c r="J545" s="15"/>
      <c r="K545" s="15"/>
      <c r="L545" s="16"/>
    </row>
    <row r="546" spans="2:12" ht="15.75" customHeight="1">
      <c r="B546" s="27"/>
      <c r="C546" s="28"/>
      <c r="D546" s="28"/>
      <c r="E546" s="28"/>
      <c r="F546" s="28"/>
      <c r="G546" s="28"/>
      <c r="H546" s="27"/>
      <c r="I546" s="15"/>
      <c r="J546" s="15"/>
      <c r="K546" s="15"/>
      <c r="L546" s="16"/>
    </row>
    <row r="547" spans="2:12" ht="15.75" customHeight="1">
      <c r="B547" s="27"/>
      <c r="C547" s="28"/>
      <c r="D547" s="28"/>
      <c r="E547" s="28"/>
      <c r="F547" s="28"/>
      <c r="G547" s="28"/>
      <c r="H547" s="27"/>
      <c r="I547" s="15"/>
      <c r="J547" s="15"/>
      <c r="K547" s="15"/>
      <c r="L547" s="16"/>
    </row>
    <row r="548" spans="2:12" ht="15.75" customHeight="1">
      <c r="B548" s="27"/>
      <c r="C548" s="28"/>
      <c r="D548" s="28"/>
      <c r="E548" s="28"/>
      <c r="F548" s="28"/>
      <c r="G548" s="28"/>
      <c r="H548" s="27"/>
      <c r="I548" s="15"/>
      <c r="J548" s="15"/>
      <c r="K548" s="15"/>
      <c r="L548" s="16"/>
    </row>
    <row r="549" spans="2:12" ht="15.75" customHeight="1">
      <c r="B549" s="27"/>
      <c r="C549" s="28"/>
      <c r="D549" s="28"/>
      <c r="E549" s="28"/>
      <c r="F549" s="28"/>
      <c r="G549" s="28"/>
      <c r="H549" s="27"/>
      <c r="I549" s="15"/>
      <c r="J549" s="15"/>
      <c r="K549" s="15"/>
      <c r="L549" s="16"/>
    </row>
    <row r="550" spans="2:12" ht="15.75" customHeight="1">
      <c r="B550" s="27"/>
      <c r="C550" s="28"/>
      <c r="D550" s="28"/>
      <c r="E550" s="28"/>
      <c r="F550" s="28"/>
      <c r="G550" s="28"/>
      <c r="H550" s="27"/>
      <c r="I550" s="15"/>
      <c r="J550" s="15"/>
      <c r="K550" s="15"/>
      <c r="L550" s="16"/>
    </row>
    <row r="551" spans="2:12" ht="15.75" customHeight="1">
      <c r="B551" s="27"/>
      <c r="C551" s="28"/>
      <c r="D551" s="28"/>
      <c r="E551" s="28"/>
      <c r="F551" s="28"/>
      <c r="G551" s="28"/>
      <c r="H551" s="27"/>
      <c r="I551" s="15"/>
      <c r="J551" s="15"/>
      <c r="K551" s="15"/>
      <c r="L551" s="16"/>
    </row>
    <row r="552" spans="2:12" ht="15.75" customHeight="1">
      <c r="B552" s="27"/>
      <c r="C552" s="28"/>
      <c r="D552" s="28"/>
      <c r="E552" s="28"/>
      <c r="F552" s="28"/>
      <c r="G552" s="28"/>
      <c r="H552" s="27"/>
      <c r="I552" s="15"/>
      <c r="J552" s="15"/>
      <c r="K552" s="15"/>
      <c r="L552" s="16"/>
    </row>
    <row r="553" spans="2:12" ht="15.75" customHeight="1">
      <c r="B553" s="27"/>
      <c r="C553" s="28"/>
      <c r="D553" s="28"/>
      <c r="E553" s="28"/>
      <c r="F553" s="28"/>
      <c r="G553" s="28"/>
      <c r="H553" s="27"/>
      <c r="I553" s="15"/>
      <c r="J553" s="15"/>
      <c r="K553" s="15"/>
      <c r="L553" s="16"/>
    </row>
    <row r="554" spans="2:12" ht="15.75" customHeight="1">
      <c r="B554" s="27"/>
      <c r="C554" s="28"/>
      <c r="D554" s="28"/>
      <c r="E554" s="28"/>
      <c r="F554" s="28"/>
      <c r="G554" s="28"/>
      <c r="H554" s="27"/>
      <c r="I554" s="15"/>
      <c r="J554" s="15"/>
      <c r="K554" s="15"/>
      <c r="L554" s="16"/>
    </row>
    <row r="555" spans="2:12" ht="15.75" customHeight="1">
      <c r="B555" s="27"/>
      <c r="C555" s="28"/>
      <c r="D555" s="28"/>
      <c r="E555" s="28"/>
      <c r="F555" s="28"/>
      <c r="G555" s="28"/>
      <c r="H555" s="27"/>
      <c r="I555" s="15"/>
      <c r="J555" s="15"/>
      <c r="K555" s="15"/>
      <c r="L555" s="16"/>
    </row>
    <row r="556" spans="2:12" ht="15.75" customHeight="1">
      <c r="B556" s="27"/>
      <c r="C556" s="28"/>
      <c r="D556" s="28"/>
      <c r="E556" s="28"/>
      <c r="F556" s="28"/>
      <c r="G556" s="28"/>
      <c r="H556" s="27"/>
      <c r="I556" s="15"/>
      <c r="J556" s="15"/>
      <c r="K556" s="15"/>
      <c r="L556" s="16"/>
    </row>
    <row r="557" spans="2:12" ht="15.75" customHeight="1">
      <c r="B557" s="27"/>
      <c r="C557" s="28"/>
      <c r="D557" s="28"/>
      <c r="E557" s="28"/>
      <c r="F557" s="28"/>
      <c r="G557" s="28"/>
      <c r="H557" s="27"/>
      <c r="I557" s="15"/>
      <c r="J557" s="15"/>
      <c r="K557" s="15"/>
      <c r="L557" s="16"/>
    </row>
    <row r="558" spans="2:12" ht="15.75" customHeight="1">
      <c r="B558" s="27"/>
      <c r="C558" s="28"/>
      <c r="D558" s="28"/>
      <c r="E558" s="28"/>
      <c r="F558" s="28"/>
      <c r="G558" s="28"/>
      <c r="H558" s="27"/>
      <c r="I558" s="15"/>
      <c r="J558" s="15"/>
      <c r="K558" s="15"/>
      <c r="L558" s="16"/>
    </row>
    <row r="559" spans="2:12" ht="15.75" customHeight="1">
      <c r="B559" s="27"/>
      <c r="C559" s="28"/>
      <c r="D559" s="28"/>
      <c r="E559" s="28"/>
      <c r="F559" s="28"/>
      <c r="G559" s="28"/>
      <c r="H559" s="27"/>
      <c r="I559" s="15"/>
      <c r="J559" s="15"/>
      <c r="K559" s="15"/>
      <c r="L559" s="16"/>
    </row>
    <row r="560" spans="2:12" ht="15.75" customHeight="1">
      <c r="B560" s="27"/>
      <c r="C560" s="28"/>
      <c r="D560" s="28"/>
      <c r="E560" s="28"/>
      <c r="F560" s="28"/>
      <c r="G560" s="28"/>
      <c r="H560" s="27"/>
      <c r="I560" s="15"/>
      <c r="J560" s="15"/>
      <c r="K560" s="15"/>
      <c r="L560" s="16"/>
    </row>
    <row r="561" spans="2:12" ht="15.75" customHeight="1">
      <c r="B561" s="27"/>
      <c r="C561" s="28"/>
      <c r="D561" s="28"/>
      <c r="E561" s="28"/>
      <c r="F561" s="28"/>
      <c r="G561" s="28"/>
      <c r="H561" s="27"/>
      <c r="I561" s="15"/>
      <c r="J561" s="15"/>
      <c r="K561" s="15"/>
      <c r="L561" s="16"/>
    </row>
    <row r="562" spans="2:12" ht="15.75" customHeight="1">
      <c r="B562" s="27"/>
      <c r="C562" s="28"/>
      <c r="D562" s="28"/>
      <c r="E562" s="28"/>
      <c r="F562" s="28"/>
      <c r="G562" s="28"/>
      <c r="H562" s="27"/>
      <c r="I562" s="15"/>
      <c r="J562" s="15"/>
      <c r="K562" s="15"/>
      <c r="L562" s="16"/>
    </row>
    <row r="563" spans="2:12" ht="15.75" customHeight="1">
      <c r="B563" s="27"/>
      <c r="C563" s="28"/>
      <c r="D563" s="28"/>
      <c r="E563" s="28"/>
      <c r="F563" s="28"/>
      <c r="G563" s="28"/>
      <c r="H563" s="27"/>
      <c r="I563" s="15"/>
      <c r="J563" s="15"/>
      <c r="K563" s="15"/>
      <c r="L563" s="16"/>
    </row>
    <row r="564" spans="2:12" ht="15.75" customHeight="1">
      <c r="B564" s="27"/>
      <c r="C564" s="28"/>
      <c r="D564" s="28"/>
      <c r="E564" s="28"/>
      <c r="F564" s="28"/>
      <c r="G564" s="28"/>
      <c r="H564" s="27"/>
      <c r="I564" s="15"/>
      <c r="J564" s="15"/>
      <c r="K564" s="15"/>
      <c r="L564" s="16"/>
    </row>
    <row r="565" spans="2:12" ht="15.75" customHeight="1">
      <c r="B565" s="27"/>
      <c r="C565" s="28"/>
      <c r="D565" s="28"/>
      <c r="E565" s="28"/>
      <c r="F565" s="28"/>
      <c r="G565" s="28"/>
      <c r="H565" s="27"/>
      <c r="I565" s="15"/>
      <c r="J565" s="15"/>
      <c r="K565" s="15"/>
      <c r="L565" s="16"/>
    </row>
    <row r="566" spans="2:12" ht="15.75" customHeight="1">
      <c r="B566" s="27"/>
      <c r="C566" s="28"/>
      <c r="D566" s="28"/>
      <c r="E566" s="28"/>
      <c r="F566" s="28"/>
      <c r="G566" s="28"/>
      <c r="H566" s="27"/>
      <c r="I566" s="15"/>
      <c r="J566" s="15"/>
      <c r="K566" s="15"/>
      <c r="L566" s="16"/>
    </row>
    <row r="567" spans="2:12" ht="15.75" customHeight="1">
      <c r="B567" s="27"/>
      <c r="C567" s="28"/>
      <c r="D567" s="28"/>
      <c r="E567" s="28"/>
      <c r="F567" s="28"/>
      <c r="G567" s="28"/>
      <c r="H567" s="27"/>
      <c r="I567" s="15"/>
      <c r="J567" s="15"/>
      <c r="K567" s="15"/>
      <c r="L567" s="16"/>
    </row>
    <row r="568" spans="2:12" ht="15.75" customHeight="1">
      <c r="B568" s="27"/>
      <c r="C568" s="28"/>
      <c r="D568" s="28"/>
      <c r="E568" s="28"/>
      <c r="F568" s="28"/>
      <c r="G568" s="28"/>
      <c r="H568" s="27"/>
      <c r="I568" s="15"/>
      <c r="J568" s="15"/>
      <c r="K568" s="15"/>
      <c r="L568" s="16"/>
    </row>
    <row r="569" spans="2:12" ht="15.75" customHeight="1">
      <c r="B569" s="27"/>
      <c r="C569" s="28"/>
      <c r="D569" s="28"/>
      <c r="E569" s="28"/>
      <c r="F569" s="28"/>
      <c r="G569" s="28"/>
      <c r="H569" s="27"/>
      <c r="I569" s="15"/>
      <c r="J569" s="15"/>
      <c r="K569" s="15"/>
      <c r="L569" s="16"/>
    </row>
    <row r="570" spans="2:12" ht="15.75" customHeight="1">
      <c r="B570" s="27"/>
      <c r="C570" s="28"/>
      <c r="D570" s="28"/>
      <c r="E570" s="28"/>
      <c r="F570" s="28"/>
      <c r="G570" s="28"/>
      <c r="H570" s="27"/>
      <c r="I570" s="15"/>
      <c r="J570" s="15"/>
      <c r="K570" s="15"/>
      <c r="L570" s="16"/>
    </row>
    <row r="571" spans="2:12" ht="15.75" customHeight="1">
      <c r="B571" s="27"/>
      <c r="C571" s="28"/>
      <c r="D571" s="28"/>
      <c r="E571" s="28"/>
      <c r="F571" s="28"/>
      <c r="G571" s="28"/>
      <c r="H571" s="27"/>
      <c r="I571" s="15"/>
      <c r="J571" s="15"/>
      <c r="K571" s="15"/>
      <c r="L571" s="16"/>
    </row>
    <row r="572" spans="2:12" ht="15.75" customHeight="1">
      <c r="B572" s="27"/>
      <c r="C572" s="28"/>
      <c r="D572" s="28"/>
      <c r="E572" s="28"/>
      <c r="F572" s="28"/>
      <c r="G572" s="28"/>
      <c r="H572" s="27"/>
      <c r="I572" s="15"/>
      <c r="J572" s="15"/>
      <c r="K572" s="15"/>
      <c r="L572" s="16"/>
    </row>
    <row r="573" spans="2:12" ht="15.75" customHeight="1">
      <c r="B573" s="27"/>
      <c r="C573" s="28"/>
      <c r="D573" s="28"/>
      <c r="E573" s="28"/>
      <c r="F573" s="28"/>
      <c r="G573" s="28"/>
      <c r="H573" s="27"/>
      <c r="I573" s="15"/>
      <c r="J573" s="15"/>
      <c r="K573" s="15"/>
      <c r="L573" s="16"/>
    </row>
    <row r="574" spans="2:12" ht="15.75" customHeight="1">
      <c r="B574" s="27"/>
      <c r="C574" s="28"/>
      <c r="D574" s="28"/>
      <c r="E574" s="28"/>
      <c r="F574" s="28"/>
      <c r="G574" s="28"/>
      <c r="H574" s="27"/>
      <c r="I574" s="15"/>
      <c r="J574" s="15"/>
      <c r="K574" s="15"/>
      <c r="L574" s="16"/>
    </row>
    <row r="575" spans="2:12" ht="15.75" customHeight="1">
      <c r="B575" s="27"/>
      <c r="C575" s="28"/>
      <c r="D575" s="28"/>
      <c r="E575" s="28"/>
      <c r="F575" s="28"/>
      <c r="G575" s="28"/>
      <c r="H575" s="27"/>
      <c r="I575" s="15"/>
      <c r="J575" s="15"/>
      <c r="K575" s="15"/>
      <c r="L575" s="16"/>
    </row>
    <row r="576" spans="2:12" ht="15.75" customHeight="1">
      <c r="B576" s="27"/>
      <c r="C576" s="28"/>
      <c r="D576" s="28"/>
      <c r="E576" s="28"/>
      <c r="F576" s="28"/>
      <c r="G576" s="28"/>
      <c r="H576" s="27"/>
      <c r="I576" s="15"/>
      <c r="J576" s="15"/>
      <c r="K576" s="15"/>
      <c r="L576" s="16"/>
    </row>
    <row r="577" spans="2:12" ht="15.75" customHeight="1">
      <c r="B577" s="27"/>
      <c r="C577" s="28"/>
      <c r="D577" s="28"/>
      <c r="E577" s="28"/>
      <c r="F577" s="28"/>
      <c r="G577" s="28"/>
      <c r="H577" s="27"/>
      <c r="I577" s="15"/>
      <c r="J577" s="15"/>
      <c r="K577" s="15"/>
      <c r="L577" s="16"/>
    </row>
    <row r="578" spans="2:12" ht="15.75" customHeight="1">
      <c r="B578" s="27"/>
      <c r="C578" s="28"/>
      <c r="D578" s="28"/>
      <c r="E578" s="28"/>
      <c r="F578" s="28"/>
      <c r="G578" s="28"/>
      <c r="H578" s="27"/>
      <c r="I578" s="15"/>
      <c r="J578" s="15"/>
      <c r="K578" s="15"/>
      <c r="L578" s="16"/>
    </row>
    <row r="579" spans="2:12" ht="15.75" customHeight="1">
      <c r="B579" s="27"/>
      <c r="C579" s="28"/>
      <c r="D579" s="28"/>
      <c r="E579" s="28"/>
      <c r="F579" s="28"/>
      <c r="G579" s="28"/>
      <c r="H579" s="27"/>
      <c r="I579" s="15"/>
      <c r="J579" s="15"/>
      <c r="K579" s="15"/>
      <c r="L579" s="16"/>
    </row>
    <row r="580" spans="2:12" ht="15.75" customHeight="1">
      <c r="B580" s="27"/>
      <c r="C580" s="28"/>
      <c r="D580" s="28"/>
      <c r="E580" s="28"/>
      <c r="F580" s="28"/>
      <c r="G580" s="28"/>
      <c r="H580" s="27"/>
      <c r="I580" s="15"/>
      <c r="J580" s="15"/>
      <c r="K580" s="15"/>
      <c r="L580" s="16"/>
    </row>
    <row r="581" spans="2:12" ht="15.75" customHeight="1">
      <c r="B581" s="27"/>
      <c r="C581" s="28"/>
      <c r="D581" s="28"/>
      <c r="E581" s="28"/>
      <c r="F581" s="28"/>
      <c r="G581" s="28"/>
      <c r="H581" s="27"/>
      <c r="I581" s="15"/>
      <c r="J581" s="15"/>
      <c r="K581" s="15"/>
      <c r="L581" s="16"/>
    </row>
    <row r="582" spans="2:12" ht="15.75" customHeight="1">
      <c r="B582" s="27"/>
      <c r="C582" s="28"/>
      <c r="D582" s="28"/>
      <c r="E582" s="28"/>
      <c r="F582" s="28"/>
      <c r="G582" s="28"/>
      <c r="H582" s="27"/>
      <c r="I582" s="15"/>
      <c r="J582" s="15"/>
      <c r="K582" s="15"/>
      <c r="L582" s="16"/>
    </row>
    <row r="583" spans="2:12" ht="15.75" customHeight="1">
      <c r="B583" s="27"/>
      <c r="C583" s="28"/>
      <c r="D583" s="28"/>
      <c r="E583" s="28"/>
      <c r="F583" s="28"/>
      <c r="G583" s="28"/>
      <c r="H583" s="27"/>
      <c r="I583" s="15"/>
      <c r="J583" s="15"/>
      <c r="K583" s="15"/>
      <c r="L583" s="16"/>
    </row>
    <row r="584" spans="2:12" ht="15.75" customHeight="1">
      <c r="B584" s="27"/>
      <c r="C584" s="28"/>
      <c r="D584" s="28"/>
      <c r="E584" s="28"/>
      <c r="F584" s="28"/>
      <c r="G584" s="28"/>
      <c r="H584" s="27"/>
      <c r="I584" s="15"/>
      <c r="J584" s="15"/>
      <c r="K584" s="15"/>
      <c r="L584" s="16"/>
    </row>
    <row r="585" spans="2:12" ht="15.75" customHeight="1">
      <c r="B585" s="27"/>
      <c r="C585" s="28"/>
      <c r="D585" s="28"/>
      <c r="E585" s="28"/>
      <c r="F585" s="28"/>
      <c r="G585" s="28"/>
      <c r="H585" s="27"/>
      <c r="I585" s="15"/>
      <c r="J585" s="15"/>
      <c r="K585" s="15"/>
      <c r="L585" s="16"/>
    </row>
    <row r="586" spans="2:12" ht="15.75" customHeight="1">
      <c r="B586" s="27"/>
      <c r="C586" s="28"/>
      <c r="D586" s="28"/>
      <c r="E586" s="28"/>
      <c r="F586" s="28"/>
      <c r="G586" s="28"/>
      <c r="H586" s="27"/>
      <c r="I586" s="15"/>
      <c r="J586" s="15"/>
      <c r="K586" s="15"/>
      <c r="L586" s="16"/>
    </row>
    <row r="587" spans="2:12" ht="15.75" customHeight="1">
      <c r="B587" s="27"/>
      <c r="C587" s="28"/>
      <c r="D587" s="28"/>
      <c r="E587" s="28"/>
      <c r="F587" s="28"/>
      <c r="G587" s="28"/>
      <c r="H587" s="27"/>
      <c r="I587" s="15"/>
      <c r="J587" s="15"/>
      <c r="K587" s="15"/>
      <c r="L587" s="16"/>
    </row>
    <row r="588" spans="2:12" ht="15.75" customHeight="1">
      <c r="B588" s="27"/>
      <c r="C588" s="28"/>
      <c r="D588" s="28"/>
      <c r="E588" s="28"/>
      <c r="F588" s="28"/>
      <c r="G588" s="28"/>
      <c r="H588" s="27"/>
      <c r="I588" s="15"/>
      <c r="J588" s="15"/>
      <c r="K588" s="15"/>
      <c r="L588" s="16"/>
    </row>
    <row r="589" spans="2:12" ht="15.75" customHeight="1">
      <c r="B589" s="27"/>
      <c r="C589" s="28"/>
      <c r="D589" s="28"/>
      <c r="E589" s="28"/>
      <c r="F589" s="28"/>
      <c r="G589" s="28"/>
      <c r="H589" s="27"/>
      <c r="I589" s="15"/>
      <c r="J589" s="15"/>
      <c r="K589" s="15"/>
      <c r="L589" s="16"/>
    </row>
    <row r="590" spans="2:12" ht="15.75" customHeight="1">
      <c r="B590" s="27"/>
      <c r="C590" s="28"/>
      <c r="D590" s="28"/>
      <c r="E590" s="28"/>
      <c r="F590" s="28"/>
      <c r="G590" s="28"/>
      <c r="H590" s="27"/>
      <c r="I590" s="15"/>
      <c r="J590" s="15"/>
      <c r="K590" s="15"/>
      <c r="L590" s="16"/>
    </row>
    <row r="591" spans="2:12" ht="15.75" customHeight="1">
      <c r="B591" s="27"/>
      <c r="C591" s="28"/>
      <c r="D591" s="28"/>
      <c r="E591" s="28"/>
      <c r="F591" s="28"/>
      <c r="G591" s="28"/>
      <c r="H591" s="27"/>
      <c r="I591" s="15"/>
      <c r="J591" s="15"/>
      <c r="K591" s="15"/>
      <c r="L591" s="16"/>
    </row>
    <row r="592" spans="2:12" ht="15.75" customHeight="1">
      <c r="B592" s="27"/>
      <c r="C592" s="28"/>
      <c r="D592" s="28"/>
      <c r="E592" s="28"/>
      <c r="F592" s="28"/>
      <c r="G592" s="28"/>
      <c r="H592" s="27"/>
      <c r="I592" s="15"/>
      <c r="J592" s="15"/>
      <c r="K592" s="15"/>
      <c r="L592" s="16"/>
    </row>
    <row r="593" spans="2:12" ht="15.75" customHeight="1">
      <c r="B593" s="27"/>
      <c r="C593" s="28"/>
      <c r="D593" s="28"/>
      <c r="E593" s="28"/>
      <c r="F593" s="28"/>
      <c r="G593" s="28"/>
      <c r="H593" s="27"/>
      <c r="I593" s="15"/>
      <c r="J593" s="15"/>
      <c r="K593" s="15"/>
      <c r="L593" s="16"/>
    </row>
    <row r="594" spans="2:12" ht="15.75" customHeight="1">
      <c r="B594" s="27"/>
      <c r="C594" s="28"/>
      <c r="D594" s="28"/>
      <c r="E594" s="28"/>
      <c r="F594" s="28"/>
      <c r="G594" s="28"/>
      <c r="H594" s="27"/>
      <c r="I594" s="15"/>
      <c r="J594" s="15"/>
      <c r="K594" s="15"/>
      <c r="L594" s="16"/>
    </row>
    <row r="595" spans="2:12" ht="15.75" customHeight="1">
      <c r="B595" s="27"/>
      <c r="C595" s="28"/>
      <c r="D595" s="28"/>
      <c r="E595" s="28"/>
      <c r="F595" s="28"/>
      <c r="G595" s="28"/>
      <c r="H595" s="27"/>
      <c r="I595" s="15"/>
      <c r="J595" s="15"/>
      <c r="K595" s="15"/>
      <c r="L595" s="16"/>
    </row>
    <row r="596" spans="2:12" ht="15.75" customHeight="1">
      <c r="B596" s="27"/>
      <c r="C596" s="28"/>
      <c r="D596" s="28"/>
      <c r="E596" s="28"/>
      <c r="F596" s="28"/>
      <c r="G596" s="28"/>
      <c r="H596" s="27"/>
      <c r="I596" s="15"/>
      <c r="J596" s="15"/>
      <c r="K596" s="15"/>
      <c r="L596" s="16"/>
    </row>
    <row r="597" spans="2:12" ht="15.75" customHeight="1">
      <c r="B597" s="27"/>
      <c r="C597" s="28"/>
      <c r="D597" s="28"/>
      <c r="E597" s="28"/>
      <c r="F597" s="28"/>
      <c r="G597" s="28"/>
      <c r="H597" s="27"/>
      <c r="I597" s="15"/>
      <c r="J597" s="15"/>
      <c r="K597" s="15"/>
      <c r="L597" s="16"/>
    </row>
    <row r="598" spans="2:12" ht="15.75" customHeight="1">
      <c r="B598" s="27"/>
      <c r="C598" s="28"/>
      <c r="D598" s="28"/>
      <c r="E598" s="28"/>
      <c r="F598" s="28"/>
      <c r="G598" s="28"/>
      <c r="H598" s="27"/>
      <c r="I598" s="15"/>
      <c r="J598" s="15"/>
      <c r="K598" s="15"/>
      <c r="L598" s="16"/>
    </row>
    <row r="599" spans="2:12" ht="15.75" customHeight="1">
      <c r="B599" s="27"/>
      <c r="C599" s="28"/>
      <c r="D599" s="28"/>
      <c r="E599" s="28"/>
      <c r="F599" s="28"/>
      <c r="G599" s="28"/>
      <c r="H599" s="27"/>
      <c r="I599" s="15"/>
      <c r="J599" s="15"/>
      <c r="K599" s="15"/>
      <c r="L599" s="16"/>
    </row>
    <row r="600" spans="2:12" ht="15.75" customHeight="1">
      <c r="B600" s="27"/>
      <c r="C600" s="28"/>
      <c r="D600" s="28"/>
      <c r="E600" s="28"/>
      <c r="F600" s="28"/>
      <c r="G600" s="28"/>
      <c r="H600" s="27"/>
      <c r="I600" s="15"/>
      <c r="J600" s="15"/>
      <c r="K600" s="15"/>
      <c r="L600" s="16"/>
    </row>
    <row r="601" spans="2:12" ht="15.75" customHeight="1">
      <c r="B601" s="27"/>
      <c r="C601" s="28"/>
      <c r="D601" s="28"/>
      <c r="E601" s="28"/>
      <c r="F601" s="28"/>
      <c r="G601" s="28"/>
      <c r="H601" s="27"/>
      <c r="I601" s="15"/>
      <c r="J601" s="15"/>
      <c r="K601" s="15"/>
      <c r="L601" s="16"/>
    </row>
    <row r="602" spans="2:12" ht="15.75" customHeight="1">
      <c r="B602" s="27"/>
      <c r="C602" s="28"/>
      <c r="D602" s="28"/>
      <c r="E602" s="28"/>
      <c r="F602" s="28"/>
      <c r="G602" s="28"/>
      <c r="H602" s="27"/>
      <c r="I602" s="15"/>
      <c r="J602" s="15"/>
      <c r="K602" s="15"/>
      <c r="L602" s="16"/>
    </row>
    <row r="603" spans="2:12" ht="15.75" customHeight="1">
      <c r="B603" s="27"/>
      <c r="C603" s="28"/>
      <c r="D603" s="28"/>
      <c r="E603" s="28"/>
      <c r="F603" s="28"/>
      <c r="G603" s="28"/>
      <c r="H603" s="27"/>
      <c r="I603" s="15"/>
      <c r="J603" s="15"/>
      <c r="K603" s="15"/>
      <c r="L603" s="16"/>
    </row>
    <row r="604" spans="2:12" ht="15.75" customHeight="1">
      <c r="B604" s="27"/>
      <c r="C604" s="28"/>
      <c r="D604" s="28"/>
      <c r="E604" s="28"/>
      <c r="F604" s="28"/>
      <c r="G604" s="28"/>
      <c r="H604" s="27"/>
      <c r="I604" s="15"/>
      <c r="J604" s="15"/>
      <c r="K604" s="15"/>
      <c r="L604" s="16"/>
    </row>
    <row r="605" spans="2:12" ht="15.75" customHeight="1">
      <c r="B605" s="27"/>
      <c r="C605" s="28"/>
      <c r="D605" s="28"/>
      <c r="E605" s="28"/>
      <c r="F605" s="28"/>
      <c r="G605" s="28"/>
      <c r="H605" s="27"/>
      <c r="I605" s="15"/>
      <c r="J605" s="15"/>
      <c r="K605" s="15"/>
      <c r="L605" s="16"/>
    </row>
    <row r="606" spans="2:12" ht="15.75" customHeight="1">
      <c r="B606" s="27"/>
      <c r="C606" s="28"/>
      <c r="D606" s="28"/>
      <c r="E606" s="28"/>
      <c r="F606" s="28"/>
      <c r="G606" s="28"/>
      <c r="H606" s="27"/>
      <c r="I606" s="15"/>
      <c r="J606" s="15"/>
      <c r="K606" s="15"/>
      <c r="L606" s="16"/>
    </row>
    <row r="607" spans="2:12" ht="15.75" customHeight="1">
      <c r="B607" s="27"/>
      <c r="C607" s="28"/>
      <c r="D607" s="28"/>
      <c r="E607" s="28"/>
      <c r="F607" s="28"/>
      <c r="G607" s="28"/>
      <c r="H607" s="27"/>
      <c r="I607" s="15"/>
      <c r="J607" s="15"/>
      <c r="K607" s="15"/>
      <c r="L607" s="16"/>
    </row>
    <row r="608" spans="2:12" ht="15.75" customHeight="1">
      <c r="B608" s="27"/>
      <c r="C608" s="28"/>
      <c r="D608" s="28"/>
      <c r="E608" s="28"/>
      <c r="F608" s="28"/>
      <c r="G608" s="28"/>
      <c r="H608" s="27"/>
      <c r="I608" s="15"/>
      <c r="J608" s="15"/>
      <c r="K608" s="15"/>
      <c r="L608" s="16"/>
    </row>
    <row r="609" spans="2:12" ht="15.75" customHeight="1">
      <c r="B609" s="27"/>
      <c r="C609" s="28"/>
      <c r="D609" s="28"/>
      <c r="E609" s="28"/>
      <c r="F609" s="28"/>
      <c r="G609" s="28"/>
      <c r="H609" s="27"/>
      <c r="I609" s="15"/>
      <c r="J609" s="15"/>
      <c r="K609" s="15"/>
      <c r="L609" s="16"/>
    </row>
    <row r="610" spans="2:12" ht="15.75" customHeight="1">
      <c r="B610" s="27"/>
      <c r="C610" s="28"/>
      <c r="D610" s="28"/>
      <c r="E610" s="28"/>
      <c r="F610" s="28"/>
      <c r="G610" s="28"/>
      <c r="H610" s="27"/>
      <c r="I610" s="15"/>
      <c r="J610" s="15"/>
      <c r="K610" s="15"/>
      <c r="L610" s="16"/>
    </row>
    <row r="611" spans="2:12" ht="15.75" customHeight="1">
      <c r="B611" s="27"/>
      <c r="C611" s="28"/>
      <c r="D611" s="28"/>
      <c r="E611" s="28"/>
      <c r="F611" s="28"/>
      <c r="G611" s="28"/>
      <c r="H611" s="27"/>
      <c r="I611" s="15"/>
      <c r="J611" s="15"/>
      <c r="K611" s="15"/>
      <c r="L611" s="16"/>
    </row>
    <row r="612" spans="2:12" ht="15.75" customHeight="1">
      <c r="B612" s="27"/>
      <c r="C612" s="28"/>
      <c r="D612" s="28"/>
      <c r="E612" s="28"/>
      <c r="F612" s="28"/>
      <c r="G612" s="28"/>
      <c r="H612" s="27"/>
      <c r="I612" s="15"/>
      <c r="J612" s="15"/>
      <c r="K612" s="15"/>
      <c r="L612" s="16"/>
    </row>
    <row r="613" spans="2:12" ht="15.75" customHeight="1">
      <c r="B613" s="27"/>
      <c r="C613" s="28"/>
      <c r="D613" s="28"/>
      <c r="E613" s="28"/>
      <c r="F613" s="28"/>
      <c r="G613" s="28"/>
      <c r="H613" s="27"/>
      <c r="I613" s="15"/>
      <c r="J613" s="15"/>
      <c r="K613" s="15"/>
      <c r="L613" s="16"/>
    </row>
    <row r="614" spans="2:12" ht="15.75" customHeight="1">
      <c r="B614" s="27"/>
      <c r="C614" s="28"/>
      <c r="D614" s="28"/>
      <c r="E614" s="28"/>
      <c r="F614" s="28"/>
      <c r="G614" s="28"/>
      <c r="H614" s="27"/>
      <c r="I614" s="15"/>
      <c r="J614" s="15"/>
      <c r="K614" s="15"/>
      <c r="L614" s="16"/>
    </row>
    <row r="615" spans="2:12" ht="15.75" customHeight="1">
      <c r="B615" s="27"/>
      <c r="C615" s="28"/>
      <c r="D615" s="28"/>
      <c r="E615" s="28"/>
      <c r="F615" s="28"/>
      <c r="G615" s="28"/>
      <c r="H615" s="27"/>
      <c r="I615" s="15"/>
      <c r="J615" s="15"/>
      <c r="K615" s="15"/>
      <c r="L615" s="16"/>
    </row>
    <row r="616" spans="2:12" ht="15.75" customHeight="1">
      <c r="B616" s="27"/>
      <c r="C616" s="28"/>
      <c r="D616" s="28"/>
      <c r="E616" s="28"/>
      <c r="F616" s="28"/>
      <c r="G616" s="28"/>
      <c r="H616" s="27"/>
      <c r="I616" s="15"/>
      <c r="J616" s="15"/>
      <c r="K616" s="15"/>
      <c r="L616" s="16"/>
    </row>
    <row r="617" spans="2:12" ht="15.75" customHeight="1">
      <c r="B617" s="27"/>
      <c r="C617" s="28"/>
      <c r="D617" s="28"/>
      <c r="E617" s="28"/>
      <c r="F617" s="28"/>
      <c r="G617" s="28"/>
      <c r="H617" s="27"/>
      <c r="I617" s="15"/>
      <c r="J617" s="15"/>
      <c r="K617" s="15"/>
      <c r="L617" s="16"/>
    </row>
    <row r="618" spans="2:12" ht="15.75" customHeight="1">
      <c r="B618" s="27"/>
      <c r="C618" s="28"/>
      <c r="D618" s="28"/>
      <c r="E618" s="28"/>
      <c r="F618" s="28"/>
      <c r="G618" s="28"/>
      <c r="H618" s="27"/>
      <c r="I618" s="15"/>
      <c r="J618" s="15"/>
      <c r="K618" s="15"/>
      <c r="L618" s="16"/>
    </row>
    <row r="619" spans="2:12" ht="15.75" customHeight="1">
      <c r="B619" s="27"/>
      <c r="C619" s="28"/>
      <c r="D619" s="28"/>
      <c r="E619" s="28"/>
      <c r="F619" s="28"/>
      <c r="G619" s="28"/>
      <c r="H619" s="27"/>
      <c r="I619" s="15"/>
      <c r="J619" s="15"/>
      <c r="K619" s="15"/>
      <c r="L619" s="16"/>
    </row>
    <row r="620" spans="2:12" ht="15.75" customHeight="1">
      <c r="B620" s="27"/>
      <c r="C620" s="28"/>
      <c r="D620" s="28"/>
      <c r="E620" s="28"/>
      <c r="F620" s="28"/>
      <c r="G620" s="28"/>
      <c r="H620" s="27"/>
      <c r="I620" s="15"/>
      <c r="J620" s="15"/>
      <c r="K620" s="15"/>
      <c r="L620" s="16"/>
    </row>
    <row r="621" spans="2:12" ht="15.75" customHeight="1">
      <c r="B621" s="27"/>
      <c r="C621" s="28"/>
      <c r="D621" s="28"/>
      <c r="E621" s="28"/>
      <c r="F621" s="28"/>
      <c r="G621" s="28"/>
      <c r="H621" s="27"/>
      <c r="I621" s="15"/>
      <c r="J621" s="15"/>
      <c r="K621" s="15"/>
      <c r="L621" s="16"/>
    </row>
    <row r="622" spans="2:12" ht="15.75" customHeight="1">
      <c r="B622" s="27"/>
      <c r="C622" s="28"/>
      <c r="D622" s="28"/>
      <c r="E622" s="28"/>
      <c r="F622" s="28"/>
      <c r="G622" s="28"/>
      <c r="H622" s="27"/>
      <c r="I622" s="15"/>
      <c r="J622" s="15"/>
      <c r="K622" s="15"/>
      <c r="L622" s="16"/>
    </row>
    <row r="623" spans="2:12" ht="15.75" customHeight="1">
      <c r="B623" s="27"/>
      <c r="C623" s="28"/>
      <c r="D623" s="28"/>
      <c r="E623" s="28"/>
      <c r="F623" s="28"/>
      <c r="G623" s="28"/>
      <c r="H623" s="27"/>
      <c r="I623" s="15"/>
      <c r="J623" s="15"/>
      <c r="K623" s="15"/>
      <c r="L623" s="16"/>
    </row>
    <row r="624" spans="2:12" ht="15.75" customHeight="1">
      <c r="B624" s="27"/>
      <c r="C624" s="28"/>
      <c r="D624" s="28"/>
      <c r="E624" s="28"/>
      <c r="F624" s="28"/>
      <c r="G624" s="28"/>
      <c r="H624" s="27"/>
      <c r="I624" s="15"/>
      <c r="J624" s="15"/>
      <c r="K624" s="15"/>
      <c r="L624" s="16"/>
    </row>
    <row r="625" spans="2:12" ht="15.75" customHeight="1">
      <c r="B625" s="27"/>
      <c r="C625" s="28"/>
      <c r="D625" s="28"/>
      <c r="E625" s="28"/>
      <c r="F625" s="28"/>
      <c r="G625" s="28"/>
      <c r="H625" s="27"/>
      <c r="I625" s="15"/>
      <c r="J625" s="15"/>
      <c r="K625" s="15"/>
      <c r="L625" s="16"/>
    </row>
    <row r="626" spans="2:12" ht="15.75" customHeight="1">
      <c r="B626" s="27"/>
      <c r="C626" s="28"/>
      <c r="D626" s="28"/>
      <c r="E626" s="28"/>
      <c r="F626" s="28"/>
      <c r="G626" s="28"/>
      <c r="H626" s="27"/>
      <c r="I626" s="15"/>
      <c r="J626" s="15"/>
      <c r="K626" s="15"/>
      <c r="L626" s="16"/>
    </row>
    <row r="627" spans="2:12" ht="15.75" customHeight="1">
      <c r="B627" s="27"/>
      <c r="C627" s="28"/>
      <c r="D627" s="28"/>
      <c r="E627" s="28"/>
      <c r="F627" s="28"/>
      <c r="G627" s="28"/>
      <c r="H627" s="27"/>
      <c r="I627" s="15"/>
      <c r="J627" s="15"/>
      <c r="K627" s="15"/>
      <c r="L627" s="16"/>
    </row>
    <row r="628" spans="2:12" ht="15.75" customHeight="1">
      <c r="B628" s="27"/>
      <c r="C628" s="28"/>
      <c r="D628" s="28"/>
      <c r="E628" s="28"/>
      <c r="F628" s="28"/>
      <c r="G628" s="28"/>
      <c r="H628" s="27"/>
      <c r="I628" s="15"/>
      <c r="J628" s="15"/>
      <c r="K628" s="15"/>
      <c r="L628" s="16"/>
    </row>
    <row r="629" spans="2:12" ht="15.75" customHeight="1">
      <c r="B629" s="27"/>
      <c r="C629" s="28"/>
      <c r="D629" s="28"/>
      <c r="E629" s="28"/>
      <c r="F629" s="28"/>
      <c r="G629" s="28"/>
      <c r="H629" s="27"/>
      <c r="I629" s="15"/>
      <c r="J629" s="15"/>
      <c r="K629" s="15"/>
      <c r="L629" s="16"/>
    </row>
    <row r="630" spans="2:12" ht="15.75" customHeight="1">
      <c r="B630" s="27"/>
      <c r="C630" s="28"/>
      <c r="D630" s="28"/>
      <c r="E630" s="28"/>
      <c r="F630" s="28"/>
      <c r="G630" s="28"/>
      <c r="H630" s="27"/>
      <c r="I630" s="15"/>
      <c r="J630" s="15"/>
      <c r="K630" s="15"/>
      <c r="L630" s="16"/>
    </row>
    <row r="631" spans="2:12" ht="15.75" customHeight="1">
      <c r="B631" s="27"/>
      <c r="C631" s="28"/>
      <c r="D631" s="28"/>
      <c r="E631" s="28"/>
      <c r="F631" s="28"/>
      <c r="G631" s="28"/>
      <c r="H631" s="27"/>
      <c r="I631" s="15"/>
      <c r="J631" s="15"/>
      <c r="K631" s="15"/>
      <c r="L631" s="16"/>
    </row>
    <row r="632" spans="2:12" ht="15.75" customHeight="1">
      <c r="B632" s="27"/>
      <c r="C632" s="28"/>
      <c r="D632" s="28"/>
      <c r="E632" s="28"/>
      <c r="F632" s="28"/>
      <c r="G632" s="28"/>
      <c r="H632" s="27"/>
      <c r="I632" s="15"/>
      <c r="J632" s="15"/>
      <c r="K632" s="15"/>
      <c r="L632" s="16"/>
    </row>
    <row r="633" spans="2:12" ht="15.75" customHeight="1">
      <c r="B633" s="27"/>
      <c r="C633" s="28"/>
      <c r="D633" s="28"/>
      <c r="E633" s="28"/>
      <c r="F633" s="28"/>
      <c r="G633" s="28"/>
      <c r="H633" s="27"/>
      <c r="I633" s="15"/>
      <c r="J633" s="15"/>
      <c r="K633" s="15"/>
      <c r="L633" s="16"/>
    </row>
    <row r="634" spans="2:12" ht="15.75" customHeight="1">
      <c r="B634" s="27"/>
      <c r="C634" s="28"/>
      <c r="D634" s="28"/>
      <c r="E634" s="28"/>
      <c r="F634" s="28"/>
      <c r="G634" s="28"/>
      <c r="H634" s="27"/>
      <c r="I634" s="15"/>
      <c r="J634" s="15"/>
      <c r="K634" s="15"/>
      <c r="L634" s="16"/>
    </row>
    <row r="635" spans="2:12" ht="15.75" customHeight="1">
      <c r="B635" s="27"/>
      <c r="C635" s="28"/>
      <c r="D635" s="28"/>
      <c r="E635" s="28"/>
      <c r="F635" s="28"/>
      <c r="G635" s="28"/>
      <c r="H635" s="27"/>
      <c r="I635" s="15"/>
      <c r="J635" s="15"/>
      <c r="K635" s="15"/>
      <c r="L635" s="16"/>
    </row>
    <row r="636" spans="2:12" ht="15.75" customHeight="1">
      <c r="B636" s="27"/>
      <c r="C636" s="28"/>
      <c r="D636" s="28"/>
      <c r="E636" s="28"/>
      <c r="F636" s="28"/>
      <c r="G636" s="28"/>
      <c r="H636" s="27"/>
      <c r="I636" s="15"/>
      <c r="J636" s="15"/>
      <c r="K636" s="15"/>
      <c r="L636" s="16"/>
    </row>
    <row r="637" spans="2:12" ht="15.75" customHeight="1">
      <c r="B637" s="27"/>
      <c r="C637" s="28"/>
      <c r="D637" s="28"/>
      <c r="E637" s="28"/>
      <c r="F637" s="28"/>
      <c r="G637" s="28"/>
      <c r="H637" s="27"/>
      <c r="I637" s="15"/>
      <c r="J637" s="15"/>
      <c r="K637" s="15"/>
      <c r="L637" s="16"/>
    </row>
    <row r="638" spans="2:12" ht="15.75" customHeight="1">
      <c r="B638" s="27"/>
      <c r="C638" s="28"/>
      <c r="D638" s="28"/>
      <c r="E638" s="28"/>
      <c r="F638" s="28"/>
      <c r="G638" s="28"/>
      <c r="H638" s="27"/>
      <c r="I638" s="15"/>
      <c r="J638" s="15"/>
      <c r="K638" s="15"/>
      <c r="L638" s="16"/>
    </row>
    <row r="639" spans="2:12" ht="15.75" customHeight="1">
      <c r="B639" s="27"/>
      <c r="C639" s="28"/>
      <c r="D639" s="28"/>
      <c r="E639" s="28"/>
      <c r="F639" s="28"/>
      <c r="G639" s="28"/>
      <c r="H639" s="27"/>
      <c r="I639" s="15"/>
      <c r="J639" s="15"/>
      <c r="K639" s="15"/>
      <c r="L639" s="16"/>
    </row>
    <row r="640" spans="2:12" ht="15.75" customHeight="1">
      <c r="B640" s="27"/>
      <c r="C640" s="28"/>
      <c r="D640" s="28"/>
      <c r="E640" s="28"/>
      <c r="F640" s="28"/>
      <c r="G640" s="28"/>
      <c r="H640" s="27"/>
      <c r="I640" s="15"/>
      <c r="J640" s="15"/>
      <c r="K640" s="15"/>
      <c r="L640" s="16"/>
    </row>
    <row r="641" spans="2:12" ht="15.75" customHeight="1">
      <c r="B641" s="27"/>
      <c r="C641" s="28"/>
      <c r="D641" s="28"/>
      <c r="E641" s="28"/>
      <c r="F641" s="28"/>
      <c r="G641" s="28"/>
      <c r="H641" s="27"/>
      <c r="I641" s="15"/>
      <c r="J641" s="15"/>
      <c r="K641" s="15"/>
      <c r="L641" s="16"/>
    </row>
    <row r="642" spans="2:12" ht="15.75" customHeight="1">
      <c r="B642" s="27"/>
      <c r="C642" s="28"/>
      <c r="D642" s="28"/>
      <c r="E642" s="28"/>
      <c r="F642" s="28"/>
      <c r="G642" s="28"/>
      <c r="H642" s="27"/>
      <c r="I642" s="15"/>
      <c r="J642" s="15"/>
      <c r="K642" s="15"/>
      <c r="L642" s="16"/>
    </row>
    <row r="643" spans="2:12" ht="15.75" customHeight="1">
      <c r="B643" s="27"/>
      <c r="C643" s="28"/>
      <c r="D643" s="28"/>
      <c r="E643" s="28"/>
      <c r="F643" s="28"/>
      <c r="G643" s="28"/>
      <c r="H643" s="27"/>
      <c r="I643" s="15"/>
      <c r="J643" s="15"/>
      <c r="K643" s="15"/>
      <c r="L643" s="16"/>
    </row>
    <row r="644" spans="2:12" ht="15.75" customHeight="1">
      <c r="B644" s="27"/>
      <c r="C644" s="28"/>
      <c r="D644" s="28"/>
      <c r="E644" s="28"/>
      <c r="F644" s="28"/>
      <c r="G644" s="28"/>
      <c r="H644" s="27"/>
      <c r="I644" s="15"/>
      <c r="J644" s="15"/>
      <c r="K644" s="15"/>
      <c r="L644" s="16"/>
    </row>
    <row r="645" spans="2:12" ht="15.75" customHeight="1">
      <c r="B645" s="27"/>
      <c r="C645" s="28"/>
      <c r="D645" s="28"/>
      <c r="E645" s="28"/>
      <c r="F645" s="28"/>
      <c r="G645" s="28"/>
      <c r="H645" s="27"/>
      <c r="I645" s="15"/>
      <c r="J645" s="15"/>
      <c r="K645" s="15"/>
      <c r="L645" s="16"/>
    </row>
    <row r="646" spans="2:12" ht="15.75" customHeight="1">
      <c r="B646" s="27"/>
      <c r="C646" s="28"/>
      <c r="D646" s="28"/>
      <c r="E646" s="28"/>
      <c r="F646" s="28"/>
      <c r="G646" s="28"/>
      <c r="H646" s="27"/>
      <c r="I646" s="15"/>
      <c r="J646" s="15"/>
      <c r="K646" s="15"/>
      <c r="L646" s="16"/>
    </row>
    <row r="647" spans="2:12" ht="15.75" customHeight="1">
      <c r="B647" s="27"/>
      <c r="C647" s="28"/>
      <c r="D647" s="28"/>
      <c r="E647" s="28"/>
      <c r="F647" s="28"/>
      <c r="G647" s="28"/>
      <c r="H647" s="27"/>
      <c r="I647" s="15"/>
      <c r="J647" s="15"/>
      <c r="K647" s="15"/>
      <c r="L647" s="16"/>
    </row>
    <row r="648" spans="2:12" ht="15.75" customHeight="1">
      <c r="B648" s="27"/>
      <c r="C648" s="28"/>
      <c r="D648" s="28"/>
      <c r="E648" s="28"/>
      <c r="F648" s="28"/>
      <c r="G648" s="28"/>
      <c r="H648" s="27"/>
      <c r="I648" s="15"/>
      <c r="J648" s="15"/>
      <c r="K648" s="15"/>
      <c r="L648" s="16"/>
    </row>
    <row r="649" spans="2:12" ht="15.75" customHeight="1">
      <c r="B649" s="27"/>
      <c r="C649" s="28"/>
      <c r="D649" s="28"/>
      <c r="E649" s="28"/>
      <c r="F649" s="28"/>
      <c r="G649" s="28"/>
      <c r="H649" s="27"/>
      <c r="I649" s="15"/>
      <c r="J649" s="15"/>
      <c r="K649" s="15"/>
      <c r="L649" s="16"/>
    </row>
    <row r="650" spans="2:12" ht="15.75" customHeight="1">
      <c r="B650" s="27"/>
      <c r="C650" s="28"/>
      <c r="D650" s="28"/>
      <c r="E650" s="28"/>
      <c r="F650" s="28"/>
      <c r="G650" s="28"/>
      <c r="H650" s="27"/>
      <c r="I650" s="15"/>
      <c r="J650" s="15"/>
      <c r="K650" s="15"/>
      <c r="L650" s="16"/>
    </row>
    <row r="651" spans="2:12" ht="15.75" customHeight="1">
      <c r="B651" s="27"/>
      <c r="C651" s="28"/>
      <c r="D651" s="28"/>
      <c r="E651" s="28"/>
      <c r="F651" s="28"/>
      <c r="G651" s="28"/>
      <c r="H651" s="27"/>
      <c r="I651" s="15"/>
      <c r="J651" s="15"/>
      <c r="K651" s="15"/>
      <c r="L651" s="16"/>
    </row>
    <row r="652" spans="2:12" ht="15.75" customHeight="1">
      <c r="B652" s="27"/>
      <c r="C652" s="28"/>
      <c r="D652" s="28"/>
      <c r="E652" s="28"/>
      <c r="F652" s="28"/>
      <c r="G652" s="28"/>
      <c r="H652" s="27"/>
      <c r="I652" s="15"/>
      <c r="J652" s="15"/>
      <c r="K652" s="15"/>
      <c r="L652" s="16"/>
    </row>
    <row r="653" spans="2:12" ht="15.75" customHeight="1">
      <c r="B653" s="27"/>
      <c r="C653" s="28"/>
      <c r="D653" s="28"/>
      <c r="E653" s="28"/>
      <c r="F653" s="28"/>
      <c r="G653" s="28"/>
      <c r="H653" s="27"/>
      <c r="I653" s="15"/>
      <c r="J653" s="15"/>
      <c r="K653" s="15"/>
      <c r="L653" s="16"/>
    </row>
    <row r="654" spans="2:12" ht="15.75" customHeight="1">
      <c r="B654" s="27"/>
      <c r="C654" s="28"/>
      <c r="D654" s="28"/>
      <c r="E654" s="28"/>
      <c r="F654" s="28"/>
      <c r="G654" s="28"/>
      <c r="H654" s="27"/>
      <c r="I654" s="15"/>
      <c r="J654" s="15"/>
      <c r="K654" s="15"/>
      <c r="L654" s="16"/>
    </row>
    <row r="655" spans="2:12" ht="15.75" customHeight="1">
      <c r="B655" s="27"/>
      <c r="C655" s="28"/>
      <c r="D655" s="28"/>
      <c r="E655" s="28"/>
      <c r="F655" s="28"/>
      <c r="G655" s="28"/>
      <c r="H655" s="27"/>
      <c r="I655" s="15"/>
      <c r="J655" s="15"/>
      <c r="K655" s="15"/>
      <c r="L655" s="16"/>
    </row>
    <row r="656" spans="2:12" ht="15.75" customHeight="1">
      <c r="B656" s="27"/>
      <c r="C656" s="28"/>
      <c r="D656" s="28"/>
      <c r="E656" s="28"/>
      <c r="F656" s="28"/>
      <c r="G656" s="28"/>
      <c r="H656" s="27"/>
      <c r="I656" s="15"/>
      <c r="J656" s="15"/>
      <c r="K656" s="15"/>
      <c r="L656" s="16"/>
    </row>
    <row r="657" spans="2:12" ht="15.75" customHeight="1">
      <c r="B657" s="27"/>
      <c r="C657" s="28"/>
      <c r="D657" s="28"/>
      <c r="E657" s="28"/>
      <c r="F657" s="28"/>
      <c r="G657" s="28"/>
      <c r="H657" s="27"/>
      <c r="I657" s="15"/>
      <c r="J657" s="15"/>
      <c r="K657" s="15"/>
      <c r="L657" s="16"/>
    </row>
    <row r="658" spans="2:12" ht="15.75" customHeight="1">
      <c r="B658" s="27"/>
      <c r="C658" s="28"/>
      <c r="D658" s="28"/>
      <c r="E658" s="28"/>
      <c r="F658" s="28"/>
      <c r="G658" s="28"/>
      <c r="H658" s="27"/>
      <c r="I658" s="15"/>
      <c r="J658" s="15"/>
      <c r="K658" s="15"/>
      <c r="L658" s="16"/>
    </row>
    <row r="659" spans="2:12" ht="15.75" customHeight="1">
      <c r="B659" s="27"/>
      <c r="C659" s="28"/>
      <c r="D659" s="28"/>
      <c r="E659" s="28"/>
      <c r="F659" s="28"/>
      <c r="G659" s="28"/>
      <c r="H659" s="27"/>
      <c r="I659" s="15"/>
      <c r="J659" s="15"/>
      <c r="K659" s="15"/>
      <c r="L659" s="16"/>
    </row>
    <row r="660" spans="2:12" ht="15.75" customHeight="1">
      <c r="B660" s="27"/>
      <c r="C660" s="28"/>
      <c r="D660" s="28"/>
      <c r="E660" s="28"/>
      <c r="F660" s="28"/>
      <c r="G660" s="28"/>
      <c r="H660" s="27"/>
      <c r="I660" s="15"/>
      <c r="J660" s="15"/>
      <c r="K660" s="15"/>
      <c r="L660" s="16"/>
    </row>
    <row r="661" spans="2:12" ht="15.75" customHeight="1">
      <c r="B661" s="27"/>
      <c r="C661" s="28"/>
      <c r="D661" s="28"/>
      <c r="E661" s="28"/>
      <c r="F661" s="28"/>
      <c r="G661" s="28"/>
      <c r="H661" s="27"/>
      <c r="I661" s="15"/>
      <c r="J661" s="15"/>
      <c r="K661" s="15"/>
      <c r="L661" s="16"/>
    </row>
    <row r="662" spans="2:12" ht="15.75" customHeight="1">
      <c r="B662" s="27"/>
      <c r="C662" s="28"/>
      <c r="D662" s="28"/>
      <c r="E662" s="28"/>
      <c r="F662" s="28"/>
      <c r="G662" s="28"/>
      <c r="H662" s="27"/>
      <c r="I662" s="15"/>
      <c r="J662" s="15"/>
      <c r="K662" s="15"/>
      <c r="L662" s="16"/>
    </row>
    <row r="663" spans="2:12" ht="15.75" customHeight="1">
      <c r="B663" s="27"/>
      <c r="C663" s="28"/>
      <c r="D663" s="28"/>
      <c r="E663" s="28"/>
      <c r="F663" s="28"/>
      <c r="G663" s="28"/>
      <c r="H663" s="27"/>
      <c r="I663" s="15"/>
      <c r="J663" s="15"/>
      <c r="K663" s="15"/>
      <c r="L663" s="16"/>
    </row>
    <row r="664" spans="2:12" ht="15.75" customHeight="1">
      <c r="B664" s="27"/>
      <c r="C664" s="28"/>
      <c r="D664" s="28"/>
      <c r="E664" s="28"/>
      <c r="F664" s="28"/>
      <c r="G664" s="28"/>
      <c r="H664" s="27"/>
      <c r="I664" s="15"/>
      <c r="J664" s="15"/>
      <c r="K664" s="15"/>
      <c r="L664" s="16"/>
    </row>
    <row r="665" spans="2:12" ht="15.75" customHeight="1">
      <c r="B665" s="27"/>
      <c r="C665" s="28"/>
      <c r="D665" s="28"/>
      <c r="E665" s="28"/>
      <c r="F665" s="28"/>
      <c r="G665" s="28"/>
      <c r="H665" s="27"/>
      <c r="I665" s="15"/>
      <c r="J665" s="15"/>
      <c r="K665" s="15"/>
      <c r="L665" s="16"/>
    </row>
    <row r="666" spans="2:12" ht="15.75" customHeight="1">
      <c r="B666" s="27"/>
      <c r="C666" s="28"/>
      <c r="D666" s="28"/>
      <c r="E666" s="28"/>
      <c r="F666" s="28"/>
      <c r="G666" s="28"/>
      <c r="H666" s="27"/>
      <c r="I666" s="15"/>
      <c r="J666" s="15"/>
      <c r="K666" s="15"/>
      <c r="L666" s="16"/>
    </row>
    <row r="667" spans="2:12" ht="15.75" customHeight="1">
      <c r="B667" s="27"/>
      <c r="C667" s="28"/>
      <c r="D667" s="28"/>
      <c r="E667" s="28"/>
      <c r="F667" s="28"/>
      <c r="G667" s="28"/>
      <c r="H667" s="27"/>
      <c r="I667" s="15"/>
      <c r="J667" s="15"/>
      <c r="K667" s="15"/>
      <c r="L667" s="16"/>
    </row>
    <row r="668" spans="2:12" ht="15.75" customHeight="1">
      <c r="B668" s="27"/>
      <c r="C668" s="28"/>
      <c r="D668" s="28"/>
      <c r="E668" s="28"/>
      <c r="F668" s="28"/>
      <c r="G668" s="28"/>
      <c r="H668" s="27"/>
      <c r="I668" s="15"/>
      <c r="J668" s="15"/>
      <c r="K668" s="15"/>
      <c r="L668" s="16"/>
    </row>
    <row r="669" spans="2:12" ht="15.75" customHeight="1">
      <c r="B669" s="27"/>
      <c r="C669" s="28"/>
      <c r="D669" s="28"/>
      <c r="E669" s="28"/>
      <c r="F669" s="28"/>
      <c r="G669" s="28"/>
      <c r="H669" s="27"/>
      <c r="I669" s="15"/>
      <c r="J669" s="15"/>
      <c r="K669" s="15"/>
      <c r="L669" s="16"/>
    </row>
    <row r="670" spans="2:12" ht="15.75" customHeight="1">
      <c r="B670" s="27"/>
      <c r="C670" s="28"/>
      <c r="D670" s="28"/>
      <c r="E670" s="28"/>
      <c r="F670" s="28"/>
      <c r="G670" s="28"/>
      <c r="H670" s="27"/>
      <c r="I670" s="15"/>
      <c r="J670" s="15"/>
      <c r="K670" s="15"/>
      <c r="L670" s="16"/>
    </row>
    <row r="671" spans="2:12" ht="15.75" customHeight="1">
      <c r="B671" s="27"/>
      <c r="C671" s="28"/>
      <c r="D671" s="28"/>
      <c r="E671" s="28"/>
      <c r="F671" s="28"/>
      <c r="G671" s="28"/>
      <c r="H671" s="27"/>
      <c r="I671" s="15"/>
      <c r="J671" s="15"/>
      <c r="K671" s="15"/>
      <c r="L671" s="16"/>
    </row>
    <row r="672" spans="2:12" ht="15.75" customHeight="1">
      <c r="B672" s="27"/>
      <c r="C672" s="28"/>
      <c r="D672" s="28"/>
      <c r="E672" s="28"/>
      <c r="F672" s="28"/>
      <c r="G672" s="28"/>
      <c r="H672" s="27"/>
      <c r="I672" s="15"/>
      <c r="J672" s="15"/>
      <c r="K672" s="15"/>
      <c r="L672" s="16"/>
    </row>
    <row r="673" spans="2:12" ht="15.75" customHeight="1">
      <c r="B673" s="27"/>
      <c r="C673" s="28"/>
      <c r="D673" s="28"/>
      <c r="E673" s="28"/>
      <c r="F673" s="28"/>
      <c r="G673" s="28"/>
      <c r="H673" s="27"/>
      <c r="I673" s="15"/>
      <c r="J673" s="15"/>
      <c r="K673" s="15"/>
      <c r="L673" s="16"/>
    </row>
    <row r="674" spans="2:12" ht="15.75" customHeight="1">
      <c r="B674" s="27"/>
      <c r="C674" s="28"/>
      <c r="D674" s="28"/>
      <c r="E674" s="28"/>
      <c r="F674" s="28"/>
      <c r="G674" s="28"/>
      <c r="H674" s="27"/>
      <c r="I674" s="15"/>
      <c r="J674" s="15"/>
      <c r="K674" s="15"/>
      <c r="L674" s="16"/>
    </row>
    <row r="675" spans="2:12" ht="15.75" customHeight="1">
      <c r="B675" s="27"/>
      <c r="C675" s="28"/>
      <c r="D675" s="28"/>
      <c r="E675" s="28"/>
      <c r="F675" s="28"/>
      <c r="G675" s="28"/>
      <c r="H675" s="27"/>
      <c r="I675" s="15"/>
      <c r="J675" s="15"/>
      <c r="K675" s="15"/>
      <c r="L675" s="16"/>
    </row>
    <row r="676" spans="2:12" ht="15.75" customHeight="1">
      <c r="B676" s="27"/>
      <c r="C676" s="28"/>
      <c r="D676" s="28"/>
      <c r="E676" s="28"/>
      <c r="F676" s="28"/>
      <c r="G676" s="28"/>
      <c r="H676" s="27"/>
      <c r="I676" s="15"/>
      <c r="J676" s="15"/>
      <c r="K676" s="15"/>
      <c r="L676" s="16"/>
    </row>
    <row r="677" spans="2:12" ht="15.75" customHeight="1">
      <c r="B677" s="27"/>
      <c r="C677" s="28"/>
      <c r="D677" s="28"/>
      <c r="E677" s="28"/>
      <c r="F677" s="28"/>
      <c r="G677" s="28"/>
      <c r="H677" s="27"/>
      <c r="I677" s="15"/>
      <c r="J677" s="15"/>
      <c r="K677" s="15"/>
      <c r="L677" s="16"/>
    </row>
    <row r="678" spans="2:12" ht="15.75" customHeight="1">
      <c r="B678" s="27"/>
      <c r="C678" s="28"/>
      <c r="D678" s="28"/>
      <c r="E678" s="28"/>
      <c r="F678" s="28"/>
      <c r="G678" s="28"/>
      <c r="H678" s="27"/>
      <c r="I678" s="15"/>
      <c r="J678" s="15"/>
      <c r="K678" s="15"/>
      <c r="L678" s="16"/>
    </row>
    <row r="679" spans="2:12" ht="15.75" customHeight="1">
      <c r="B679" s="27"/>
      <c r="C679" s="28"/>
      <c r="D679" s="28"/>
      <c r="E679" s="28"/>
      <c r="F679" s="28"/>
      <c r="G679" s="28"/>
      <c r="H679" s="27"/>
      <c r="I679" s="15"/>
      <c r="J679" s="15"/>
      <c r="K679" s="15"/>
      <c r="L679" s="16"/>
    </row>
    <row r="680" spans="2:12" ht="15.75" customHeight="1">
      <c r="B680" s="27"/>
      <c r="C680" s="28"/>
      <c r="D680" s="28"/>
      <c r="E680" s="28"/>
      <c r="F680" s="28"/>
      <c r="G680" s="28"/>
      <c r="H680" s="27"/>
      <c r="I680" s="15"/>
      <c r="J680" s="15"/>
      <c r="K680" s="15"/>
      <c r="L680" s="16"/>
    </row>
    <row r="681" spans="2:12" ht="15.75" customHeight="1">
      <c r="B681" s="27"/>
      <c r="C681" s="28"/>
      <c r="D681" s="28"/>
      <c r="E681" s="28"/>
      <c r="F681" s="28"/>
      <c r="G681" s="28"/>
      <c r="H681" s="27"/>
      <c r="I681" s="15"/>
      <c r="J681" s="15"/>
      <c r="K681" s="15"/>
      <c r="L681" s="16"/>
    </row>
    <row r="682" spans="2:12" ht="15.75" customHeight="1">
      <c r="B682" s="27"/>
      <c r="C682" s="28"/>
      <c r="D682" s="28"/>
      <c r="E682" s="28"/>
      <c r="F682" s="28"/>
      <c r="G682" s="28"/>
      <c r="H682" s="27"/>
      <c r="I682" s="15"/>
      <c r="J682" s="15"/>
      <c r="K682" s="15"/>
      <c r="L682" s="16"/>
    </row>
    <row r="683" spans="2:12" ht="15.75" customHeight="1">
      <c r="B683" s="27"/>
      <c r="C683" s="28"/>
      <c r="D683" s="28"/>
      <c r="E683" s="28"/>
      <c r="F683" s="28"/>
      <c r="G683" s="28"/>
      <c r="H683" s="27"/>
      <c r="I683" s="15"/>
      <c r="J683" s="15"/>
      <c r="K683" s="15"/>
      <c r="L683" s="16"/>
    </row>
    <row r="684" spans="2:12" ht="15.75" customHeight="1">
      <c r="B684" s="27"/>
      <c r="C684" s="28"/>
      <c r="D684" s="28"/>
      <c r="E684" s="28"/>
      <c r="F684" s="28"/>
      <c r="G684" s="28"/>
      <c r="H684" s="27"/>
      <c r="I684" s="15"/>
      <c r="J684" s="15"/>
      <c r="K684" s="15"/>
      <c r="L684" s="16"/>
    </row>
    <row r="685" spans="2:12" ht="15.75" customHeight="1">
      <c r="B685" s="27"/>
      <c r="C685" s="28"/>
      <c r="D685" s="28"/>
      <c r="E685" s="28"/>
      <c r="F685" s="28"/>
      <c r="G685" s="28"/>
      <c r="H685" s="27"/>
      <c r="I685" s="15"/>
      <c r="J685" s="15"/>
      <c r="K685" s="15"/>
      <c r="L685" s="16"/>
    </row>
    <row r="686" spans="2:12" ht="15.75" customHeight="1">
      <c r="B686" s="27"/>
      <c r="C686" s="28"/>
      <c r="D686" s="28"/>
      <c r="E686" s="28"/>
      <c r="F686" s="28"/>
      <c r="G686" s="28"/>
      <c r="H686" s="27"/>
      <c r="I686" s="15"/>
      <c r="J686" s="15"/>
      <c r="K686" s="15"/>
      <c r="L686" s="16"/>
    </row>
    <row r="687" spans="2:12" ht="15.75" customHeight="1">
      <c r="B687" s="27"/>
      <c r="C687" s="28"/>
      <c r="D687" s="28"/>
      <c r="E687" s="28"/>
      <c r="F687" s="28"/>
      <c r="G687" s="28"/>
      <c r="H687" s="27"/>
      <c r="I687" s="15"/>
      <c r="J687" s="15"/>
      <c r="K687" s="15"/>
      <c r="L687" s="16"/>
    </row>
    <row r="688" spans="2:12" ht="15.75" customHeight="1">
      <c r="B688" s="27"/>
      <c r="C688" s="28"/>
      <c r="D688" s="28"/>
      <c r="E688" s="28"/>
      <c r="F688" s="28"/>
      <c r="G688" s="28"/>
      <c r="H688" s="27"/>
      <c r="I688" s="15"/>
      <c r="J688" s="15"/>
      <c r="K688" s="15"/>
      <c r="L688" s="16"/>
    </row>
    <row r="689" spans="2:12" ht="15.75" customHeight="1">
      <c r="B689" s="27"/>
      <c r="C689" s="28"/>
      <c r="D689" s="28"/>
      <c r="E689" s="28"/>
      <c r="F689" s="28"/>
      <c r="G689" s="28"/>
      <c r="H689" s="27"/>
      <c r="I689" s="15"/>
      <c r="J689" s="15"/>
      <c r="K689" s="15"/>
      <c r="L689" s="16"/>
    </row>
    <row r="690" spans="2:12" ht="15.75" customHeight="1">
      <c r="B690" s="27"/>
      <c r="C690" s="28"/>
      <c r="D690" s="28"/>
      <c r="E690" s="28"/>
      <c r="F690" s="28"/>
      <c r="G690" s="28"/>
      <c r="H690" s="27"/>
      <c r="I690" s="15"/>
      <c r="J690" s="15"/>
      <c r="K690" s="15"/>
      <c r="L690" s="16"/>
    </row>
    <row r="691" spans="2:12" ht="15.75" customHeight="1">
      <c r="B691" s="27"/>
      <c r="C691" s="28"/>
      <c r="D691" s="28"/>
      <c r="E691" s="28"/>
      <c r="F691" s="28"/>
      <c r="G691" s="28"/>
      <c r="H691" s="27"/>
      <c r="I691" s="15"/>
      <c r="J691" s="15"/>
      <c r="K691" s="15"/>
      <c r="L691" s="16"/>
    </row>
    <row r="692" spans="2:12" ht="15.75" customHeight="1">
      <c r="B692" s="27"/>
      <c r="C692" s="28"/>
      <c r="D692" s="28"/>
      <c r="E692" s="28"/>
      <c r="F692" s="28"/>
      <c r="G692" s="28"/>
      <c r="H692" s="27"/>
      <c r="I692" s="15"/>
      <c r="J692" s="15"/>
      <c r="K692" s="15"/>
      <c r="L692" s="16"/>
    </row>
    <row r="693" spans="2:12" ht="15.75" customHeight="1">
      <c r="B693" s="27"/>
      <c r="C693" s="28"/>
      <c r="D693" s="28"/>
      <c r="E693" s="28"/>
      <c r="F693" s="28"/>
      <c r="G693" s="28"/>
      <c r="H693" s="27"/>
      <c r="I693" s="15"/>
      <c r="J693" s="15"/>
      <c r="K693" s="15"/>
      <c r="L693" s="16"/>
    </row>
    <row r="694" spans="2:12" ht="15.75" customHeight="1">
      <c r="B694" s="27"/>
      <c r="C694" s="28"/>
      <c r="D694" s="28"/>
      <c r="E694" s="28"/>
      <c r="F694" s="28"/>
      <c r="G694" s="28"/>
      <c r="H694" s="27"/>
      <c r="I694" s="15"/>
      <c r="J694" s="15"/>
      <c r="K694" s="15"/>
      <c r="L694" s="16"/>
    </row>
    <row r="695" spans="2:12" ht="15.75" customHeight="1">
      <c r="B695" s="27"/>
      <c r="C695" s="28"/>
      <c r="D695" s="28"/>
      <c r="E695" s="28"/>
      <c r="F695" s="28"/>
      <c r="G695" s="28"/>
      <c r="H695" s="27"/>
      <c r="I695" s="15"/>
      <c r="J695" s="15"/>
      <c r="K695" s="15"/>
      <c r="L695" s="16"/>
    </row>
    <row r="696" spans="2:12" ht="15.75" customHeight="1">
      <c r="B696" s="27"/>
      <c r="C696" s="28"/>
      <c r="D696" s="28"/>
      <c r="E696" s="28"/>
      <c r="F696" s="28"/>
      <c r="G696" s="28"/>
      <c r="H696" s="27"/>
      <c r="I696" s="15"/>
      <c r="J696" s="15"/>
      <c r="K696" s="15"/>
      <c r="L696" s="16"/>
    </row>
    <row r="697" spans="2:12" ht="15.75" customHeight="1">
      <c r="B697" s="27"/>
      <c r="C697" s="28"/>
      <c r="D697" s="28"/>
      <c r="E697" s="28"/>
      <c r="F697" s="28"/>
      <c r="G697" s="28"/>
      <c r="H697" s="27"/>
      <c r="I697" s="15"/>
      <c r="J697" s="15"/>
      <c r="K697" s="15"/>
      <c r="L697" s="16"/>
    </row>
    <row r="698" spans="2:12" ht="15.75" customHeight="1">
      <c r="B698" s="27"/>
      <c r="C698" s="28"/>
      <c r="D698" s="28"/>
      <c r="E698" s="28"/>
      <c r="F698" s="28"/>
      <c r="G698" s="28"/>
      <c r="H698" s="27"/>
      <c r="I698" s="15"/>
      <c r="J698" s="15"/>
      <c r="K698" s="15"/>
      <c r="L698" s="16"/>
    </row>
    <row r="699" spans="2:12" ht="15.75" customHeight="1">
      <c r="B699" s="27"/>
      <c r="C699" s="28"/>
      <c r="D699" s="28"/>
      <c r="E699" s="28"/>
      <c r="F699" s="28"/>
      <c r="G699" s="28"/>
      <c r="H699" s="27"/>
      <c r="I699" s="15"/>
      <c r="J699" s="15"/>
      <c r="K699" s="15"/>
      <c r="L699" s="16"/>
    </row>
    <row r="700" spans="2:12" ht="15.75" customHeight="1">
      <c r="B700" s="27"/>
      <c r="C700" s="28"/>
      <c r="D700" s="28"/>
      <c r="E700" s="28"/>
      <c r="F700" s="28"/>
      <c r="G700" s="28"/>
      <c r="H700" s="27"/>
      <c r="I700" s="15"/>
      <c r="J700" s="15"/>
      <c r="K700" s="15"/>
      <c r="L700" s="16"/>
    </row>
    <row r="701" spans="2:12" ht="15.75" customHeight="1">
      <c r="B701" s="27"/>
      <c r="C701" s="28"/>
      <c r="D701" s="28"/>
      <c r="E701" s="28"/>
      <c r="F701" s="28"/>
      <c r="G701" s="28"/>
      <c r="H701" s="27"/>
      <c r="I701" s="15"/>
      <c r="J701" s="15"/>
      <c r="K701" s="15"/>
      <c r="L701" s="16"/>
    </row>
    <row r="702" spans="2:12" ht="15.75" customHeight="1">
      <c r="B702" s="27"/>
      <c r="C702" s="28"/>
      <c r="D702" s="28"/>
      <c r="E702" s="28"/>
      <c r="F702" s="28"/>
      <c r="G702" s="28"/>
      <c r="H702" s="27"/>
      <c r="I702" s="15"/>
      <c r="J702" s="15"/>
      <c r="K702" s="15"/>
      <c r="L702" s="16"/>
    </row>
    <row r="703" spans="2:12" ht="15.75" customHeight="1">
      <c r="B703" s="27"/>
      <c r="C703" s="28"/>
      <c r="D703" s="28"/>
      <c r="E703" s="28"/>
      <c r="F703" s="28"/>
      <c r="G703" s="28"/>
      <c r="H703" s="27"/>
      <c r="I703" s="15"/>
      <c r="J703" s="15"/>
      <c r="K703" s="15"/>
      <c r="L703" s="16"/>
    </row>
    <row r="704" spans="2:12" ht="15.75" customHeight="1">
      <c r="B704" s="27"/>
      <c r="C704" s="28"/>
      <c r="D704" s="28"/>
      <c r="E704" s="28"/>
      <c r="F704" s="28"/>
      <c r="G704" s="28"/>
      <c r="H704" s="27"/>
      <c r="I704" s="15"/>
      <c r="J704" s="15"/>
      <c r="K704" s="15"/>
      <c r="L704" s="16"/>
    </row>
    <row r="705" spans="2:12" ht="15.75" customHeight="1">
      <c r="B705" s="27"/>
      <c r="C705" s="28"/>
      <c r="D705" s="28"/>
      <c r="E705" s="28"/>
      <c r="F705" s="28"/>
      <c r="G705" s="28"/>
      <c r="H705" s="27"/>
      <c r="I705" s="15"/>
      <c r="J705" s="15"/>
      <c r="K705" s="15"/>
      <c r="L705" s="16"/>
    </row>
    <row r="706" spans="2:12" ht="15.75" customHeight="1">
      <c r="B706" s="27"/>
      <c r="C706" s="28"/>
      <c r="D706" s="28"/>
      <c r="E706" s="28"/>
      <c r="F706" s="28"/>
      <c r="G706" s="28"/>
      <c r="H706" s="27"/>
      <c r="I706" s="15"/>
      <c r="J706" s="15"/>
      <c r="K706" s="15"/>
      <c r="L706" s="16"/>
    </row>
    <row r="707" spans="2:12" ht="15.75" customHeight="1">
      <c r="B707" s="27"/>
      <c r="C707" s="28"/>
      <c r="D707" s="28"/>
      <c r="E707" s="28"/>
      <c r="F707" s="28"/>
      <c r="G707" s="28"/>
      <c r="H707" s="27"/>
      <c r="I707" s="15"/>
      <c r="J707" s="15"/>
      <c r="K707" s="15"/>
      <c r="L707" s="16"/>
    </row>
    <row r="708" spans="2:12" ht="15.75" customHeight="1">
      <c r="B708" s="27"/>
      <c r="C708" s="28"/>
      <c r="D708" s="28"/>
      <c r="E708" s="28"/>
      <c r="F708" s="28"/>
      <c r="G708" s="28"/>
      <c r="H708" s="27"/>
      <c r="I708" s="15"/>
      <c r="J708" s="15"/>
      <c r="K708" s="15"/>
      <c r="L708" s="16"/>
    </row>
    <row r="709" spans="2:12" ht="15.75" customHeight="1">
      <c r="B709" s="27"/>
      <c r="C709" s="28"/>
      <c r="D709" s="28"/>
      <c r="E709" s="28"/>
      <c r="F709" s="28"/>
      <c r="G709" s="28"/>
      <c r="H709" s="27"/>
      <c r="I709" s="15"/>
      <c r="J709" s="15"/>
      <c r="K709" s="15"/>
      <c r="L709" s="16"/>
    </row>
    <row r="710" spans="2:12" ht="15.75" customHeight="1">
      <c r="B710" s="27"/>
      <c r="C710" s="28"/>
      <c r="D710" s="28"/>
      <c r="E710" s="28"/>
      <c r="F710" s="28"/>
      <c r="G710" s="28"/>
      <c r="H710" s="27"/>
      <c r="I710" s="15"/>
      <c r="J710" s="15"/>
      <c r="K710" s="15"/>
      <c r="L710" s="16"/>
    </row>
    <row r="711" spans="2:12" ht="15.75" customHeight="1">
      <c r="B711" s="27"/>
      <c r="C711" s="28"/>
      <c r="D711" s="28"/>
      <c r="E711" s="28"/>
      <c r="F711" s="28"/>
      <c r="G711" s="28"/>
      <c r="H711" s="27"/>
      <c r="I711" s="15"/>
      <c r="J711" s="15"/>
      <c r="K711" s="15"/>
      <c r="L711" s="16"/>
    </row>
    <row r="712" spans="2:12" ht="15.75" customHeight="1">
      <c r="B712" s="27"/>
      <c r="C712" s="28"/>
      <c r="D712" s="28"/>
      <c r="E712" s="28"/>
      <c r="F712" s="28"/>
      <c r="G712" s="28"/>
      <c r="H712" s="27"/>
      <c r="I712" s="15"/>
      <c r="J712" s="15"/>
      <c r="K712" s="15"/>
      <c r="L712" s="16"/>
    </row>
    <row r="713" spans="2:12" ht="15.75" customHeight="1">
      <c r="B713" s="27"/>
      <c r="C713" s="28"/>
      <c r="D713" s="28"/>
      <c r="E713" s="28"/>
      <c r="F713" s="28"/>
      <c r="G713" s="28"/>
      <c r="H713" s="27"/>
      <c r="I713" s="15"/>
      <c r="J713" s="15"/>
      <c r="K713" s="15"/>
      <c r="L713" s="16"/>
    </row>
    <row r="714" spans="2:12" ht="15.75" customHeight="1">
      <c r="B714" s="27"/>
      <c r="C714" s="28"/>
      <c r="D714" s="28"/>
      <c r="E714" s="28"/>
      <c r="F714" s="28"/>
      <c r="G714" s="28"/>
      <c r="H714" s="27"/>
      <c r="I714" s="15"/>
      <c r="J714" s="15"/>
      <c r="K714" s="15"/>
      <c r="L714" s="16"/>
    </row>
    <row r="715" spans="2:12" ht="15.75" customHeight="1">
      <c r="B715" s="27"/>
      <c r="C715" s="28"/>
      <c r="D715" s="28"/>
      <c r="E715" s="28"/>
      <c r="F715" s="28"/>
      <c r="G715" s="28"/>
      <c r="H715" s="27"/>
      <c r="I715" s="15"/>
      <c r="J715" s="15"/>
      <c r="K715" s="15"/>
      <c r="L715" s="16"/>
    </row>
    <row r="716" spans="2:12" ht="15.75" customHeight="1">
      <c r="B716" s="27"/>
      <c r="C716" s="28"/>
      <c r="D716" s="28"/>
      <c r="E716" s="28"/>
      <c r="F716" s="28"/>
      <c r="G716" s="28"/>
      <c r="H716" s="27"/>
      <c r="I716" s="15"/>
      <c r="J716" s="15"/>
      <c r="K716" s="15"/>
      <c r="L716" s="16"/>
    </row>
    <row r="717" spans="2:12" ht="15.75" customHeight="1">
      <c r="B717" s="27"/>
      <c r="C717" s="28"/>
      <c r="D717" s="28"/>
      <c r="E717" s="28"/>
      <c r="F717" s="28"/>
      <c r="G717" s="28"/>
      <c r="H717" s="27"/>
      <c r="I717" s="15"/>
      <c r="J717" s="15"/>
      <c r="K717" s="15"/>
      <c r="L717" s="16"/>
    </row>
    <row r="718" spans="2:12" ht="15.75" customHeight="1">
      <c r="B718" s="27"/>
      <c r="C718" s="28"/>
      <c r="D718" s="28"/>
      <c r="E718" s="28"/>
      <c r="F718" s="28"/>
      <c r="G718" s="28"/>
      <c r="H718" s="27"/>
      <c r="I718" s="15"/>
      <c r="J718" s="15"/>
      <c r="K718" s="15"/>
      <c r="L718" s="16"/>
    </row>
    <row r="719" spans="2:12" ht="15.75" customHeight="1">
      <c r="B719" s="27"/>
      <c r="C719" s="28"/>
      <c r="D719" s="28"/>
      <c r="E719" s="28"/>
      <c r="F719" s="28"/>
      <c r="G719" s="28"/>
      <c r="H719" s="27"/>
      <c r="I719" s="15"/>
      <c r="J719" s="15"/>
      <c r="K719" s="15"/>
      <c r="L719" s="16"/>
    </row>
    <row r="720" spans="2:12" ht="15.75" customHeight="1">
      <c r="B720" s="27"/>
      <c r="C720" s="28"/>
      <c r="D720" s="28"/>
      <c r="E720" s="28"/>
      <c r="F720" s="28"/>
      <c r="G720" s="28"/>
      <c r="H720" s="27"/>
      <c r="I720" s="15"/>
      <c r="J720" s="15"/>
      <c r="K720" s="15"/>
      <c r="L720" s="16"/>
    </row>
    <row r="721" spans="2:12" ht="15.75" customHeight="1">
      <c r="B721" s="27"/>
      <c r="C721" s="28"/>
      <c r="D721" s="28"/>
      <c r="E721" s="28"/>
      <c r="F721" s="28"/>
      <c r="G721" s="28"/>
      <c r="H721" s="27"/>
      <c r="I721" s="15"/>
      <c r="J721" s="15"/>
      <c r="K721" s="15"/>
      <c r="L721" s="16"/>
    </row>
    <row r="722" spans="2:12" ht="15.75" customHeight="1">
      <c r="B722" s="27"/>
      <c r="C722" s="28"/>
      <c r="D722" s="28"/>
      <c r="E722" s="28"/>
      <c r="F722" s="28"/>
      <c r="G722" s="28"/>
      <c r="H722" s="27"/>
      <c r="I722" s="15"/>
      <c r="J722" s="15"/>
      <c r="K722" s="15"/>
      <c r="L722" s="16"/>
    </row>
    <row r="723" spans="2:12" ht="15.75" customHeight="1">
      <c r="B723" s="27"/>
      <c r="C723" s="28"/>
      <c r="D723" s="28"/>
      <c r="E723" s="28"/>
      <c r="F723" s="28"/>
      <c r="G723" s="28"/>
      <c r="H723" s="27"/>
      <c r="I723" s="15"/>
      <c r="J723" s="15"/>
      <c r="K723" s="15"/>
      <c r="L723" s="16"/>
    </row>
    <row r="724" spans="2:12" ht="15.75" customHeight="1">
      <c r="B724" s="27"/>
      <c r="C724" s="28"/>
      <c r="D724" s="28"/>
      <c r="E724" s="28"/>
      <c r="F724" s="28"/>
      <c r="G724" s="28"/>
      <c r="H724" s="27"/>
      <c r="I724" s="15"/>
      <c r="J724" s="15"/>
      <c r="K724" s="15"/>
      <c r="L724" s="16"/>
    </row>
    <row r="725" spans="2:12" ht="15.75" customHeight="1">
      <c r="B725" s="27"/>
      <c r="C725" s="28"/>
      <c r="D725" s="28"/>
      <c r="E725" s="28"/>
      <c r="F725" s="28"/>
      <c r="G725" s="28"/>
      <c r="H725" s="27"/>
      <c r="I725" s="15"/>
      <c r="J725" s="15"/>
      <c r="K725" s="15"/>
      <c r="L725" s="16"/>
    </row>
    <row r="726" spans="2:12" ht="15.75" customHeight="1">
      <c r="B726" s="27"/>
      <c r="C726" s="28"/>
      <c r="D726" s="28"/>
      <c r="E726" s="28"/>
      <c r="F726" s="28"/>
      <c r="G726" s="28"/>
      <c r="H726" s="27"/>
      <c r="I726" s="15"/>
      <c r="J726" s="15"/>
      <c r="K726" s="15"/>
      <c r="L726" s="16"/>
    </row>
    <row r="727" spans="2:12" ht="15.75" customHeight="1">
      <c r="B727" s="27"/>
      <c r="C727" s="28"/>
      <c r="D727" s="28"/>
      <c r="E727" s="28"/>
      <c r="F727" s="28"/>
      <c r="G727" s="28"/>
      <c r="H727" s="27"/>
      <c r="I727" s="15"/>
      <c r="J727" s="15"/>
      <c r="K727" s="15"/>
      <c r="L727" s="16"/>
    </row>
    <row r="728" spans="2:12" ht="15.75" customHeight="1">
      <c r="B728" s="27"/>
      <c r="C728" s="28"/>
      <c r="D728" s="28"/>
      <c r="E728" s="28"/>
      <c r="F728" s="28"/>
      <c r="G728" s="28"/>
      <c r="H728" s="27"/>
      <c r="I728" s="15"/>
      <c r="J728" s="15"/>
      <c r="K728" s="15"/>
      <c r="L728" s="16"/>
    </row>
    <row r="729" spans="2:12" ht="15.75" customHeight="1">
      <c r="B729" s="27"/>
      <c r="C729" s="28"/>
      <c r="D729" s="28"/>
      <c r="E729" s="28"/>
      <c r="F729" s="28"/>
      <c r="G729" s="28"/>
      <c r="H729" s="27"/>
      <c r="I729" s="15"/>
      <c r="J729" s="15"/>
      <c r="K729" s="15"/>
      <c r="L729" s="16"/>
    </row>
    <row r="730" spans="2:12" ht="15.75" customHeight="1">
      <c r="B730" s="27"/>
      <c r="C730" s="28"/>
      <c r="D730" s="28"/>
      <c r="E730" s="28"/>
      <c r="F730" s="28"/>
      <c r="G730" s="28"/>
      <c r="H730" s="27"/>
      <c r="I730" s="15"/>
      <c r="J730" s="15"/>
      <c r="K730" s="15"/>
      <c r="L730" s="16"/>
    </row>
    <row r="731" spans="2:12" ht="15.75" customHeight="1">
      <c r="B731" s="27"/>
      <c r="C731" s="28"/>
      <c r="D731" s="28"/>
      <c r="E731" s="28"/>
      <c r="F731" s="28"/>
      <c r="G731" s="28"/>
      <c r="H731" s="27"/>
      <c r="I731" s="15"/>
      <c r="J731" s="15"/>
      <c r="K731" s="15"/>
      <c r="L731" s="16"/>
    </row>
    <row r="732" spans="2:12" ht="15.75" customHeight="1">
      <c r="B732" s="27"/>
      <c r="C732" s="28"/>
      <c r="D732" s="28"/>
      <c r="E732" s="28"/>
      <c r="F732" s="28"/>
      <c r="G732" s="28"/>
      <c r="H732" s="27"/>
      <c r="I732" s="15"/>
      <c r="J732" s="15"/>
      <c r="K732" s="15"/>
      <c r="L732" s="16"/>
    </row>
    <row r="733" spans="2:12" ht="15.75" customHeight="1">
      <c r="B733" s="27"/>
      <c r="C733" s="28"/>
      <c r="D733" s="28"/>
      <c r="E733" s="28"/>
      <c r="F733" s="28"/>
      <c r="G733" s="28"/>
      <c r="H733" s="27"/>
      <c r="I733" s="15"/>
      <c r="J733" s="15"/>
      <c r="K733" s="15"/>
      <c r="L733" s="16"/>
    </row>
    <row r="734" spans="2:12" ht="15.75" customHeight="1">
      <c r="B734" s="27"/>
      <c r="C734" s="28"/>
      <c r="D734" s="28"/>
      <c r="E734" s="28"/>
      <c r="F734" s="28"/>
      <c r="G734" s="28"/>
      <c r="H734" s="27"/>
      <c r="I734" s="15"/>
      <c r="J734" s="15"/>
      <c r="K734" s="15"/>
      <c r="L734" s="16"/>
    </row>
    <row r="735" spans="2:12" ht="15.75" customHeight="1">
      <c r="B735" s="27"/>
      <c r="C735" s="28"/>
      <c r="D735" s="28"/>
      <c r="E735" s="28"/>
      <c r="F735" s="28"/>
      <c r="G735" s="28"/>
      <c r="H735" s="27"/>
      <c r="I735" s="15"/>
      <c r="J735" s="15"/>
      <c r="K735" s="15"/>
      <c r="L735" s="16"/>
    </row>
    <row r="736" spans="2:12" ht="15.75" customHeight="1">
      <c r="B736" s="27"/>
      <c r="C736" s="28"/>
      <c r="D736" s="28"/>
      <c r="E736" s="28"/>
      <c r="F736" s="28"/>
      <c r="G736" s="28"/>
      <c r="H736" s="27"/>
      <c r="I736" s="15"/>
      <c r="J736" s="15"/>
      <c r="K736" s="15"/>
      <c r="L736" s="16"/>
    </row>
    <row r="737" spans="2:12" ht="15.75" customHeight="1">
      <c r="B737" s="27"/>
      <c r="C737" s="28"/>
      <c r="D737" s="28"/>
      <c r="E737" s="28"/>
      <c r="F737" s="28"/>
      <c r="G737" s="28"/>
      <c r="H737" s="27"/>
      <c r="I737" s="15"/>
      <c r="J737" s="15"/>
      <c r="K737" s="15"/>
      <c r="L737" s="16"/>
    </row>
    <row r="738" spans="2:12" ht="15.75" customHeight="1">
      <c r="B738" s="27"/>
      <c r="C738" s="28"/>
      <c r="D738" s="28"/>
      <c r="E738" s="28"/>
      <c r="F738" s="28"/>
      <c r="G738" s="28"/>
      <c r="H738" s="27"/>
      <c r="I738" s="15"/>
      <c r="J738" s="15"/>
      <c r="K738" s="15"/>
      <c r="L738" s="16"/>
    </row>
    <row r="739" spans="2:12" ht="15.75" customHeight="1">
      <c r="B739" s="27"/>
      <c r="C739" s="28"/>
      <c r="D739" s="28"/>
      <c r="E739" s="28"/>
      <c r="F739" s="28"/>
      <c r="G739" s="28"/>
      <c r="H739" s="27"/>
      <c r="I739" s="15"/>
      <c r="J739" s="15"/>
      <c r="K739" s="15"/>
      <c r="L739" s="16"/>
    </row>
    <row r="740" spans="2:12" ht="15.75" customHeight="1">
      <c r="B740" s="27"/>
      <c r="C740" s="28"/>
      <c r="D740" s="28"/>
      <c r="E740" s="28"/>
      <c r="F740" s="28"/>
      <c r="G740" s="28"/>
      <c r="H740" s="27"/>
      <c r="I740" s="15"/>
      <c r="J740" s="15"/>
      <c r="K740" s="15"/>
      <c r="L740" s="16"/>
    </row>
    <row r="741" spans="2:12" ht="15.75" customHeight="1">
      <c r="B741" s="27"/>
      <c r="C741" s="28"/>
      <c r="D741" s="28"/>
      <c r="E741" s="28"/>
      <c r="F741" s="28"/>
      <c r="G741" s="28"/>
      <c r="H741" s="27"/>
      <c r="I741" s="15"/>
      <c r="J741" s="15"/>
      <c r="K741" s="15"/>
      <c r="L741" s="16"/>
    </row>
    <row r="742" spans="2:12" ht="15.75" customHeight="1">
      <c r="B742" s="27"/>
      <c r="C742" s="28"/>
      <c r="D742" s="28"/>
      <c r="E742" s="28"/>
      <c r="F742" s="28"/>
      <c r="G742" s="28"/>
      <c r="H742" s="27"/>
      <c r="I742" s="15"/>
      <c r="J742" s="15"/>
      <c r="K742" s="15"/>
      <c r="L742" s="16"/>
    </row>
    <row r="743" spans="2:12" ht="15.75" customHeight="1">
      <c r="B743" s="27"/>
      <c r="C743" s="28"/>
      <c r="D743" s="28"/>
      <c r="E743" s="28"/>
      <c r="F743" s="28"/>
      <c r="G743" s="28"/>
      <c r="H743" s="27"/>
      <c r="I743" s="15"/>
      <c r="J743" s="15"/>
      <c r="K743" s="15"/>
      <c r="L743" s="16"/>
    </row>
    <row r="744" spans="2:12" ht="15.75" customHeight="1">
      <c r="B744" s="27"/>
      <c r="C744" s="28"/>
      <c r="D744" s="28"/>
      <c r="E744" s="28"/>
      <c r="F744" s="28"/>
      <c r="G744" s="28"/>
      <c r="H744" s="27"/>
      <c r="I744" s="15"/>
      <c r="J744" s="15"/>
      <c r="K744" s="15"/>
      <c r="L744" s="16"/>
    </row>
    <row r="745" spans="2:12" ht="15.75" customHeight="1">
      <c r="B745" s="27"/>
      <c r="C745" s="28"/>
      <c r="D745" s="28"/>
      <c r="E745" s="28"/>
      <c r="F745" s="28"/>
      <c r="G745" s="28"/>
      <c r="H745" s="27"/>
      <c r="I745" s="15"/>
      <c r="J745" s="15"/>
      <c r="K745" s="15"/>
      <c r="L745" s="16"/>
    </row>
    <row r="746" spans="2:12" ht="15.75" customHeight="1">
      <c r="B746" s="27"/>
      <c r="C746" s="28"/>
      <c r="D746" s="28"/>
      <c r="E746" s="28"/>
      <c r="F746" s="28"/>
      <c r="G746" s="28"/>
      <c r="H746" s="27"/>
      <c r="I746" s="15"/>
      <c r="J746" s="15"/>
      <c r="K746" s="15"/>
      <c r="L746" s="16"/>
    </row>
    <row r="747" spans="2:12" ht="15.75" customHeight="1">
      <c r="B747" s="27"/>
      <c r="C747" s="28"/>
      <c r="D747" s="28"/>
      <c r="E747" s="28"/>
      <c r="F747" s="28"/>
      <c r="G747" s="28"/>
      <c r="H747" s="27"/>
      <c r="I747" s="15"/>
      <c r="J747" s="15"/>
      <c r="K747" s="15"/>
      <c r="L747" s="16"/>
    </row>
    <row r="748" spans="2:12" ht="15.75" customHeight="1">
      <c r="B748" s="27"/>
      <c r="C748" s="28"/>
      <c r="D748" s="28"/>
      <c r="E748" s="28"/>
      <c r="F748" s="28"/>
      <c r="G748" s="28"/>
      <c r="H748" s="27"/>
      <c r="I748" s="15"/>
      <c r="J748" s="15"/>
      <c r="K748" s="15"/>
      <c r="L748" s="16"/>
    </row>
    <row r="749" spans="2:12" ht="15.75" customHeight="1">
      <c r="B749" s="27"/>
      <c r="C749" s="28"/>
      <c r="D749" s="28"/>
      <c r="E749" s="28"/>
      <c r="F749" s="28"/>
      <c r="G749" s="28"/>
      <c r="H749" s="27"/>
      <c r="I749" s="15"/>
      <c r="J749" s="15"/>
      <c r="K749" s="15"/>
      <c r="L749" s="16"/>
    </row>
    <row r="750" spans="2:12" ht="15.75" customHeight="1">
      <c r="B750" s="27"/>
      <c r="C750" s="28"/>
      <c r="D750" s="28"/>
      <c r="E750" s="28"/>
      <c r="F750" s="28"/>
      <c r="G750" s="28"/>
      <c r="H750" s="27"/>
      <c r="I750" s="15"/>
      <c r="J750" s="15"/>
      <c r="K750" s="15"/>
      <c r="L750" s="16"/>
    </row>
    <row r="751" spans="2:12" ht="15.75" customHeight="1">
      <c r="B751" s="27"/>
      <c r="C751" s="28"/>
      <c r="D751" s="28"/>
      <c r="E751" s="28"/>
      <c r="F751" s="28"/>
      <c r="G751" s="28"/>
      <c r="H751" s="27"/>
      <c r="I751" s="15"/>
      <c r="J751" s="15"/>
      <c r="K751" s="15"/>
      <c r="L751" s="16"/>
    </row>
    <row r="752" spans="2:12" ht="15.75" customHeight="1">
      <c r="B752" s="27"/>
      <c r="C752" s="28"/>
      <c r="D752" s="28"/>
      <c r="E752" s="28"/>
      <c r="F752" s="28"/>
      <c r="G752" s="28"/>
      <c r="H752" s="27"/>
      <c r="I752" s="15"/>
      <c r="J752" s="15"/>
      <c r="K752" s="15"/>
      <c r="L752" s="16"/>
    </row>
    <row r="753" spans="2:12" ht="15.75" customHeight="1">
      <c r="B753" s="27"/>
      <c r="C753" s="28"/>
      <c r="D753" s="28"/>
      <c r="E753" s="28"/>
      <c r="F753" s="28"/>
      <c r="G753" s="28"/>
      <c r="H753" s="27"/>
      <c r="I753" s="15"/>
      <c r="J753" s="15"/>
      <c r="K753" s="15"/>
      <c r="L753" s="16"/>
    </row>
    <row r="754" spans="2:12" ht="15.75" customHeight="1">
      <c r="B754" s="27"/>
      <c r="C754" s="28"/>
      <c r="D754" s="28"/>
      <c r="E754" s="28"/>
      <c r="F754" s="28"/>
      <c r="G754" s="28"/>
      <c r="H754" s="27"/>
      <c r="I754" s="15"/>
      <c r="J754" s="15"/>
      <c r="K754" s="15"/>
      <c r="L754" s="16"/>
    </row>
    <row r="755" spans="2:12" ht="15.75" customHeight="1">
      <c r="B755" s="27"/>
      <c r="C755" s="28"/>
      <c r="D755" s="28"/>
      <c r="E755" s="28"/>
      <c r="F755" s="28"/>
      <c r="G755" s="28"/>
      <c r="H755" s="27"/>
      <c r="I755" s="15"/>
      <c r="J755" s="15"/>
      <c r="K755" s="15"/>
      <c r="L755" s="16"/>
    </row>
    <row r="756" spans="2:12" ht="15.75" customHeight="1">
      <c r="B756" s="27"/>
      <c r="C756" s="28"/>
      <c r="D756" s="28"/>
      <c r="E756" s="28"/>
      <c r="F756" s="28"/>
      <c r="G756" s="28"/>
      <c r="H756" s="27"/>
      <c r="I756" s="15"/>
      <c r="J756" s="15"/>
      <c r="K756" s="15"/>
      <c r="L756" s="16"/>
    </row>
    <row r="757" spans="2:12" ht="15.75" customHeight="1">
      <c r="B757" s="27"/>
      <c r="C757" s="28"/>
      <c r="D757" s="28"/>
      <c r="E757" s="28"/>
      <c r="F757" s="28"/>
      <c r="G757" s="28"/>
      <c r="H757" s="27"/>
      <c r="I757" s="15"/>
      <c r="J757" s="15"/>
      <c r="K757" s="15"/>
      <c r="L757" s="16"/>
    </row>
    <row r="758" spans="2:12" ht="15.75" customHeight="1">
      <c r="B758" s="27"/>
      <c r="C758" s="28"/>
      <c r="D758" s="28"/>
      <c r="E758" s="28"/>
      <c r="F758" s="28"/>
      <c r="G758" s="28"/>
      <c r="H758" s="27"/>
      <c r="I758" s="15"/>
      <c r="J758" s="15"/>
      <c r="K758" s="15"/>
      <c r="L758" s="16"/>
    </row>
    <row r="759" spans="2:12" ht="15.75" customHeight="1">
      <c r="B759" s="27"/>
      <c r="C759" s="28"/>
      <c r="D759" s="28"/>
      <c r="E759" s="28"/>
      <c r="F759" s="28"/>
      <c r="G759" s="28"/>
      <c r="H759" s="27"/>
      <c r="I759" s="15"/>
      <c r="J759" s="15"/>
      <c r="K759" s="15"/>
      <c r="L759" s="16"/>
    </row>
    <row r="760" spans="2:12" ht="15.75" customHeight="1">
      <c r="B760" s="27"/>
      <c r="C760" s="28"/>
      <c r="D760" s="28"/>
      <c r="E760" s="28"/>
      <c r="F760" s="28"/>
      <c r="G760" s="28"/>
      <c r="H760" s="27"/>
      <c r="I760" s="15"/>
      <c r="J760" s="15"/>
      <c r="K760" s="15"/>
      <c r="L760" s="16"/>
    </row>
    <row r="761" spans="2:12" ht="15.75" customHeight="1">
      <c r="B761" s="27"/>
      <c r="C761" s="28"/>
      <c r="D761" s="28"/>
      <c r="E761" s="28"/>
      <c r="F761" s="28"/>
      <c r="G761" s="28"/>
      <c r="H761" s="27"/>
      <c r="I761" s="15"/>
      <c r="J761" s="15"/>
      <c r="K761" s="15"/>
      <c r="L761" s="16"/>
    </row>
    <row r="762" spans="2:12" ht="15.75" customHeight="1">
      <c r="B762" s="27"/>
      <c r="C762" s="28"/>
      <c r="D762" s="28"/>
      <c r="E762" s="28"/>
      <c r="F762" s="28"/>
      <c r="G762" s="28"/>
      <c r="H762" s="27"/>
      <c r="I762" s="15"/>
      <c r="J762" s="15"/>
      <c r="K762" s="15"/>
      <c r="L762" s="16"/>
    </row>
    <row r="763" spans="2:12" ht="15.75" customHeight="1">
      <c r="B763" s="27"/>
      <c r="C763" s="28"/>
      <c r="D763" s="28"/>
      <c r="E763" s="28"/>
      <c r="F763" s="28"/>
      <c r="G763" s="28"/>
      <c r="H763" s="27"/>
      <c r="I763" s="15"/>
      <c r="J763" s="15"/>
      <c r="K763" s="15"/>
      <c r="L763" s="16"/>
    </row>
    <row r="764" spans="2:12" ht="15.75" customHeight="1">
      <c r="B764" s="27"/>
      <c r="C764" s="28"/>
      <c r="D764" s="28"/>
      <c r="E764" s="28"/>
      <c r="F764" s="28"/>
      <c r="G764" s="28"/>
      <c r="H764" s="27"/>
      <c r="I764" s="15"/>
      <c r="J764" s="15"/>
      <c r="K764" s="15"/>
      <c r="L764" s="16"/>
    </row>
    <row r="765" spans="2:12" ht="15.75" customHeight="1">
      <c r="B765" s="27"/>
      <c r="C765" s="28"/>
      <c r="D765" s="28"/>
      <c r="E765" s="28"/>
      <c r="F765" s="28"/>
      <c r="G765" s="28"/>
      <c r="H765" s="27"/>
      <c r="I765" s="15"/>
      <c r="J765" s="15"/>
      <c r="K765" s="15"/>
      <c r="L765" s="16"/>
    </row>
    <row r="766" spans="2:12" ht="15.75" customHeight="1">
      <c r="B766" s="27"/>
      <c r="C766" s="28"/>
      <c r="D766" s="28"/>
      <c r="E766" s="28"/>
      <c r="F766" s="28"/>
      <c r="G766" s="28"/>
      <c r="H766" s="27"/>
      <c r="I766" s="15"/>
      <c r="J766" s="15"/>
      <c r="K766" s="15"/>
      <c r="L766" s="16"/>
    </row>
    <row r="767" spans="2:12" ht="15.75" customHeight="1">
      <c r="B767" s="27"/>
      <c r="C767" s="28"/>
      <c r="D767" s="28"/>
      <c r="E767" s="28"/>
      <c r="F767" s="28"/>
      <c r="G767" s="28"/>
      <c r="H767" s="27"/>
      <c r="I767" s="15"/>
      <c r="J767" s="15"/>
      <c r="K767" s="15"/>
      <c r="L767" s="16"/>
    </row>
    <row r="768" spans="2:12" ht="15.75" customHeight="1">
      <c r="B768" s="27"/>
      <c r="C768" s="28"/>
      <c r="D768" s="28"/>
      <c r="E768" s="28"/>
      <c r="F768" s="28"/>
      <c r="G768" s="28"/>
      <c r="H768" s="27"/>
      <c r="I768" s="15"/>
      <c r="J768" s="15"/>
      <c r="K768" s="15"/>
      <c r="L768" s="16"/>
    </row>
    <row r="769" spans="2:12" ht="15.75" customHeight="1">
      <c r="B769" s="27"/>
      <c r="C769" s="28"/>
      <c r="D769" s="28"/>
      <c r="E769" s="28"/>
      <c r="F769" s="28"/>
      <c r="G769" s="28"/>
      <c r="H769" s="27"/>
      <c r="I769" s="15"/>
      <c r="J769" s="15"/>
      <c r="K769" s="15"/>
      <c r="L769" s="16"/>
    </row>
    <row r="770" spans="2:12" ht="15.75" customHeight="1">
      <c r="B770" s="27"/>
      <c r="C770" s="28"/>
      <c r="D770" s="28"/>
      <c r="E770" s="28"/>
      <c r="F770" s="28"/>
      <c r="G770" s="28"/>
      <c r="H770" s="27"/>
      <c r="I770" s="15"/>
      <c r="J770" s="15"/>
      <c r="K770" s="15"/>
      <c r="L770" s="16"/>
    </row>
    <row r="771" spans="2:12" ht="15.75" customHeight="1">
      <c r="B771" s="27"/>
      <c r="C771" s="28"/>
      <c r="D771" s="28"/>
      <c r="E771" s="28"/>
      <c r="F771" s="28"/>
      <c r="G771" s="28"/>
      <c r="H771" s="27"/>
      <c r="I771" s="15"/>
      <c r="J771" s="15"/>
      <c r="K771" s="15"/>
      <c r="L771" s="16"/>
    </row>
    <row r="772" spans="2:12" ht="15.75" customHeight="1">
      <c r="B772" s="27"/>
      <c r="C772" s="28"/>
      <c r="D772" s="28"/>
      <c r="E772" s="28"/>
      <c r="F772" s="28"/>
      <c r="G772" s="28"/>
      <c r="H772" s="27"/>
      <c r="I772" s="15"/>
      <c r="J772" s="15"/>
      <c r="K772" s="15"/>
      <c r="L772" s="16"/>
    </row>
    <row r="773" spans="2:12" ht="15.75" customHeight="1">
      <c r="B773" s="27"/>
      <c r="C773" s="28"/>
      <c r="D773" s="28"/>
      <c r="E773" s="28"/>
      <c r="F773" s="28"/>
      <c r="G773" s="28"/>
      <c r="H773" s="27"/>
      <c r="I773" s="15"/>
      <c r="J773" s="15"/>
      <c r="K773" s="15"/>
      <c r="L773" s="16"/>
    </row>
    <row r="774" spans="2:12" ht="15.75" customHeight="1">
      <c r="B774" s="27"/>
      <c r="C774" s="28"/>
      <c r="D774" s="28"/>
      <c r="E774" s="28"/>
      <c r="F774" s="28"/>
      <c r="G774" s="28"/>
      <c r="H774" s="27"/>
      <c r="I774" s="15"/>
      <c r="J774" s="15"/>
      <c r="K774" s="15"/>
      <c r="L774" s="16"/>
    </row>
    <row r="775" spans="2:12" ht="15.75" customHeight="1">
      <c r="B775" s="27"/>
      <c r="C775" s="28"/>
      <c r="D775" s="28"/>
      <c r="E775" s="28"/>
      <c r="F775" s="28"/>
      <c r="G775" s="28"/>
      <c r="H775" s="27"/>
      <c r="I775" s="15"/>
      <c r="J775" s="15"/>
      <c r="K775" s="15"/>
      <c r="L775" s="16"/>
    </row>
    <row r="776" spans="2:12" ht="15.75" customHeight="1">
      <c r="B776" s="27"/>
      <c r="C776" s="28"/>
      <c r="D776" s="28"/>
      <c r="E776" s="28"/>
      <c r="F776" s="28"/>
      <c r="G776" s="28"/>
      <c r="H776" s="27"/>
      <c r="I776" s="15"/>
      <c r="J776" s="15"/>
      <c r="K776" s="15"/>
      <c r="L776" s="16"/>
    </row>
    <row r="777" spans="2:12" ht="15.75" customHeight="1">
      <c r="B777" s="27"/>
      <c r="C777" s="28"/>
      <c r="D777" s="28"/>
      <c r="E777" s="28"/>
      <c r="F777" s="28"/>
      <c r="G777" s="28"/>
      <c r="H777" s="27"/>
      <c r="I777" s="15"/>
      <c r="J777" s="15"/>
      <c r="K777" s="15"/>
      <c r="L777" s="16"/>
    </row>
    <row r="778" spans="2:12" ht="15.75" customHeight="1">
      <c r="B778" s="27"/>
      <c r="C778" s="28"/>
      <c r="D778" s="28"/>
      <c r="E778" s="28"/>
      <c r="F778" s="28"/>
      <c r="G778" s="28"/>
      <c r="H778" s="27"/>
      <c r="I778" s="15"/>
      <c r="J778" s="15"/>
      <c r="K778" s="15"/>
      <c r="L778" s="16"/>
    </row>
    <row r="779" spans="2:12" ht="15.75" customHeight="1">
      <c r="B779" s="27"/>
      <c r="C779" s="28"/>
      <c r="D779" s="28"/>
      <c r="E779" s="28"/>
      <c r="F779" s="28"/>
      <c r="G779" s="28"/>
      <c r="H779" s="27"/>
      <c r="I779" s="15"/>
      <c r="J779" s="15"/>
      <c r="K779" s="15"/>
      <c r="L779" s="16"/>
    </row>
    <row r="780" spans="2:12" ht="15.75" customHeight="1">
      <c r="B780" s="27"/>
      <c r="C780" s="28"/>
      <c r="D780" s="28"/>
      <c r="E780" s="28"/>
      <c r="F780" s="28"/>
      <c r="G780" s="28"/>
      <c r="H780" s="27"/>
      <c r="I780" s="15"/>
      <c r="J780" s="15"/>
      <c r="K780" s="15"/>
      <c r="L780" s="16"/>
    </row>
    <row r="781" spans="2:12" ht="15.75" customHeight="1">
      <c r="B781" s="27"/>
      <c r="C781" s="28"/>
      <c r="D781" s="28"/>
      <c r="E781" s="28"/>
      <c r="F781" s="28"/>
      <c r="G781" s="28"/>
      <c r="H781" s="27"/>
      <c r="I781" s="15"/>
      <c r="J781" s="15"/>
      <c r="K781" s="15"/>
      <c r="L781" s="16"/>
    </row>
    <row r="782" spans="2:12" ht="15.75" customHeight="1">
      <c r="B782" s="27"/>
      <c r="C782" s="28"/>
      <c r="D782" s="28"/>
      <c r="E782" s="28"/>
      <c r="F782" s="28"/>
      <c r="G782" s="28"/>
      <c r="H782" s="27"/>
      <c r="I782" s="15"/>
      <c r="J782" s="15"/>
      <c r="K782" s="15"/>
      <c r="L782" s="16"/>
    </row>
    <row r="783" spans="2:12" ht="15.75" customHeight="1">
      <c r="B783" s="27"/>
      <c r="C783" s="28"/>
      <c r="D783" s="28"/>
      <c r="E783" s="28"/>
      <c r="F783" s="28"/>
      <c r="G783" s="28"/>
      <c r="H783" s="27"/>
      <c r="I783" s="15"/>
      <c r="J783" s="15"/>
      <c r="K783" s="15"/>
      <c r="L783" s="16"/>
    </row>
    <row r="784" spans="2:12" ht="15.75" customHeight="1">
      <c r="B784" s="27"/>
      <c r="C784" s="28"/>
      <c r="D784" s="28"/>
      <c r="E784" s="28"/>
      <c r="F784" s="28"/>
      <c r="G784" s="28"/>
      <c r="H784" s="27"/>
      <c r="I784" s="15"/>
      <c r="J784" s="15"/>
      <c r="K784" s="15"/>
      <c r="L784" s="16"/>
    </row>
    <row r="785" spans="2:12" ht="15.75" customHeight="1">
      <c r="B785" s="27"/>
      <c r="C785" s="28"/>
      <c r="D785" s="28"/>
      <c r="E785" s="28"/>
      <c r="F785" s="28"/>
      <c r="G785" s="28"/>
      <c r="H785" s="27"/>
      <c r="I785" s="15"/>
      <c r="J785" s="15"/>
      <c r="K785" s="15"/>
      <c r="L785" s="16"/>
    </row>
    <row r="786" spans="2:12" ht="15.75" customHeight="1">
      <c r="B786" s="27"/>
      <c r="C786" s="28"/>
      <c r="D786" s="28"/>
      <c r="E786" s="28"/>
      <c r="F786" s="28"/>
      <c r="G786" s="28"/>
      <c r="H786" s="27"/>
      <c r="I786" s="15"/>
      <c r="J786" s="15"/>
      <c r="K786" s="15"/>
      <c r="L786" s="16"/>
    </row>
    <row r="787" spans="2:12" ht="15.75" customHeight="1">
      <c r="B787" s="27"/>
      <c r="C787" s="28"/>
      <c r="D787" s="28"/>
      <c r="E787" s="28"/>
      <c r="F787" s="28"/>
      <c r="G787" s="28"/>
      <c r="H787" s="27"/>
      <c r="I787" s="15"/>
      <c r="J787" s="15"/>
      <c r="K787" s="15"/>
      <c r="L787" s="16"/>
    </row>
    <row r="788" spans="2:12" ht="15.75" customHeight="1">
      <c r="B788" s="27"/>
      <c r="C788" s="28"/>
      <c r="D788" s="28"/>
      <c r="E788" s="28"/>
      <c r="F788" s="28"/>
      <c r="G788" s="28"/>
      <c r="H788" s="27"/>
      <c r="I788" s="15"/>
      <c r="J788" s="15"/>
      <c r="K788" s="15"/>
      <c r="L788" s="16"/>
    </row>
    <row r="789" spans="2:12" ht="15.75" customHeight="1">
      <c r="B789" s="27"/>
      <c r="C789" s="28"/>
      <c r="D789" s="28"/>
      <c r="E789" s="28"/>
      <c r="F789" s="28"/>
      <c r="G789" s="28"/>
      <c r="H789" s="27"/>
      <c r="I789" s="15"/>
      <c r="J789" s="15"/>
      <c r="K789" s="15"/>
      <c r="L789" s="16"/>
    </row>
    <row r="790" spans="2:12" ht="15.75" customHeight="1">
      <c r="B790" s="27"/>
      <c r="C790" s="28"/>
      <c r="D790" s="28"/>
      <c r="E790" s="28"/>
      <c r="F790" s="28"/>
      <c r="G790" s="28"/>
      <c r="H790" s="27"/>
      <c r="I790" s="15"/>
      <c r="J790" s="15"/>
      <c r="K790" s="15"/>
      <c r="L790" s="16"/>
    </row>
    <row r="791" spans="2:12" ht="15.75" customHeight="1">
      <c r="B791" s="27"/>
      <c r="C791" s="28"/>
      <c r="D791" s="28"/>
      <c r="E791" s="28"/>
      <c r="F791" s="28"/>
      <c r="G791" s="28"/>
      <c r="H791" s="27"/>
      <c r="I791" s="15"/>
      <c r="J791" s="15"/>
      <c r="K791" s="15"/>
      <c r="L791" s="16"/>
    </row>
    <row r="792" spans="2:12" ht="15.75" customHeight="1">
      <c r="B792" s="27"/>
      <c r="C792" s="28"/>
      <c r="D792" s="28"/>
      <c r="E792" s="28"/>
      <c r="F792" s="28"/>
      <c r="G792" s="28"/>
      <c r="H792" s="27"/>
      <c r="I792" s="15"/>
      <c r="J792" s="15"/>
      <c r="K792" s="15"/>
      <c r="L792" s="16"/>
    </row>
    <row r="793" spans="2:12" ht="15.75" customHeight="1">
      <c r="B793" s="27"/>
      <c r="C793" s="28"/>
      <c r="D793" s="28"/>
      <c r="E793" s="28"/>
      <c r="F793" s="28"/>
      <c r="G793" s="28"/>
      <c r="H793" s="27"/>
      <c r="I793" s="15"/>
      <c r="J793" s="15"/>
      <c r="K793" s="15"/>
      <c r="L793" s="16"/>
    </row>
    <row r="794" spans="2:12" ht="15.75" customHeight="1">
      <c r="B794" s="27"/>
      <c r="C794" s="28"/>
      <c r="D794" s="28"/>
      <c r="E794" s="28"/>
      <c r="F794" s="28"/>
      <c r="G794" s="28"/>
      <c r="H794" s="27"/>
      <c r="I794" s="15"/>
      <c r="J794" s="15"/>
      <c r="K794" s="15"/>
      <c r="L794" s="16"/>
    </row>
    <row r="795" spans="2:12" ht="15.75" customHeight="1">
      <c r="B795" s="27"/>
      <c r="C795" s="28"/>
      <c r="D795" s="28"/>
      <c r="E795" s="28"/>
      <c r="F795" s="28"/>
      <c r="G795" s="28"/>
      <c r="H795" s="27"/>
      <c r="I795" s="15"/>
      <c r="J795" s="15"/>
      <c r="K795" s="15"/>
      <c r="L795" s="16"/>
    </row>
    <row r="796" spans="2:12" ht="15.75" customHeight="1">
      <c r="B796" s="27"/>
      <c r="C796" s="28"/>
      <c r="D796" s="28"/>
      <c r="E796" s="28"/>
      <c r="F796" s="28"/>
      <c r="G796" s="28"/>
      <c r="H796" s="27"/>
      <c r="I796" s="15"/>
      <c r="J796" s="15"/>
      <c r="K796" s="15"/>
      <c r="L796" s="16"/>
    </row>
    <row r="797" spans="2:12" ht="15.75" customHeight="1">
      <c r="B797" s="27"/>
      <c r="C797" s="28"/>
      <c r="D797" s="28"/>
      <c r="E797" s="28"/>
      <c r="F797" s="28"/>
      <c r="G797" s="28"/>
      <c r="H797" s="27"/>
      <c r="I797" s="15"/>
      <c r="J797" s="15"/>
      <c r="K797" s="15"/>
      <c r="L797" s="16"/>
    </row>
    <row r="798" spans="2:12" ht="15.75" customHeight="1">
      <c r="B798" s="27"/>
      <c r="C798" s="28"/>
      <c r="D798" s="28"/>
      <c r="E798" s="28"/>
      <c r="F798" s="28"/>
      <c r="G798" s="28"/>
      <c r="H798" s="27"/>
      <c r="I798" s="15"/>
      <c r="J798" s="15"/>
      <c r="K798" s="15"/>
      <c r="L798" s="16"/>
    </row>
    <row r="799" spans="2:12" ht="15.75" customHeight="1">
      <c r="B799" s="27"/>
      <c r="C799" s="28"/>
      <c r="D799" s="28"/>
      <c r="E799" s="28"/>
      <c r="F799" s="28"/>
      <c r="G799" s="28"/>
      <c r="H799" s="27"/>
      <c r="I799" s="15"/>
      <c r="J799" s="15"/>
      <c r="K799" s="15"/>
      <c r="L799" s="16"/>
    </row>
    <row r="800" spans="2:12" ht="15.75" customHeight="1">
      <c r="B800" s="27"/>
      <c r="C800" s="28"/>
      <c r="D800" s="28"/>
      <c r="E800" s="28"/>
      <c r="F800" s="28"/>
      <c r="G800" s="28"/>
      <c r="H800" s="27"/>
      <c r="I800" s="15"/>
      <c r="J800" s="15"/>
      <c r="K800" s="15"/>
      <c r="L800" s="16"/>
    </row>
    <row r="801" spans="2:12" ht="15.75" customHeight="1">
      <c r="B801" s="27"/>
      <c r="C801" s="28"/>
      <c r="D801" s="28"/>
      <c r="E801" s="28"/>
      <c r="F801" s="28"/>
      <c r="G801" s="28"/>
      <c r="H801" s="27"/>
      <c r="I801" s="15"/>
      <c r="J801" s="15"/>
      <c r="K801" s="15"/>
      <c r="L801" s="16"/>
    </row>
    <row r="802" spans="2:12" ht="15.75" customHeight="1">
      <c r="B802" s="27"/>
      <c r="C802" s="28"/>
      <c r="D802" s="28"/>
      <c r="E802" s="28"/>
      <c r="F802" s="28"/>
      <c r="G802" s="28"/>
      <c r="H802" s="27"/>
      <c r="I802" s="15"/>
      <c r="J802" s="15"/>
      <c r="K802" s="15"/>
      <c r="L802" s="16"/>
    </row>
    <row r="803" spans="2:12" ht="15.75" customHeight="1">
      <c r="B803" s="27"/>
      <c r="C803" s="28"/>
      <c r="D803" s="28"/>
      <c r="E803" s="28"/>
      <c r="F803" s="28"/>
      <c r="G803" s="28"/>
      <c r="H803" s="27"/>
      <c r="I803" s="15"/>
      <c r="J803" s="15"/>
      <c r="K803" s="15"/>
      <c r="L803" s="16"/>
    </row>
    <row r="804" spans="2:12" ht="15.75" customHeight="1">
      <c r="B804" s="27"/>
      <c r="C804" s="28"/>
      <c r="D804" s="28"/>
      <c r="E804" s="28"/>
      <c r="F804" s="28"/>
      <c r="G804" s="28"/>
      <c r="H804" s="27"/>
      <c r="I804" s="15"/>
      <c r="J804" s="15"/>
      <c r="K804" s="15"/>
      <c r="L804" s="16"/>
    </row>
    <row r="805" spans="2:12" ht="15.75" customHeight="1">
      <c r="B805" s="27"/>
      <c r="C805" s="28"/>
      <c r="D805" s="28"/>
      <c r="E805" s="28"/>
      <c r="F805" s="28"/>
      <c r="G805" s="28"/>
      <c r="H805" s="27"/>
      <c r="I805" s="15"/>
      <c r="J805" s="15"/>
      <c r="K805" s="15"/>
      <c r="L805" s="16"/>
    </row>
    <row r="806" spans="2:12" ht="15.75" customHeight="1">
      <c r="B806" s="27"/>
      <c r="C806" s="28"/>
      <c r="D806" s="28"/>
      <c r="E806" s="28"/>
      <c r="F806" s="28"/>
      <c r="G806" s="28"/>
      <c r="H806" s="27"/>
      <c r="I806" s="15"/>
      <c r="J806" s="15"/>
      <c r="K806" s="15"/>
      <c r="L806" s="16"/>
    </row>
    <row r="807" spans="2:12" ht="15.75" customHeight="1">
      <c r="B807" s="27"/>
      <c r="C807" s="28"/>
      <c r="D807" s="28"/>
      <c r="E807" s="28"/>
      <c r="F807" s="28"/>
      <c r="G807" s="28"/>
      <c r="H807" s="27"/>
      <c r="I807" s="15"/>
      <c r="J807" s="15"/>
      <c r="K807" s="15"/>
      <c r="L807" s="16"/>
    </row>
    <row r="808" spans="2:12" ht="15.75" customHeight="1">
      <c r="B808" s="27"/>
      <c r="C808" s="28"/>
      <c r="D808" s="28"/>
      <c r="E808" s="28"/>
      <c r="F808" s="28"/>
      <c r="G808" s="28"/>
      <c r="H808" s="27"/>
      <c r="I808" s="15"/>
      <c r="J808" s="15"/>
      <c r="K808" s="15"/>
      <c r="L808" s="16"/>
    </row>
    <row r="809" spans="2:12" ht="15.75" customHeight="1">
      <c r="B809" s="27"/>
      <c r="C809" s="28"/>
      <c r="D809" s="28"/>
      <c r="E809" s="28"/>
      <c r="F809" s="28"/>
      <c r="G809" s="28"/>
      <c r="H809" s="27"/>
      <c r="I809" s="15"/>
      <c r="J809" s="15"/>
      <c r="K809" s="15"/>
      <c r="L809" s="16"/>
    </row>
    <row r="810" spans="2:12" ht="15.75" customHeight="1">
      <c r="B810" s="27"/>
      <c r="C810" s="28"/>
      <c r="D810" s="28"/>
      <c r="E810" s="28"/>
      <c r="F810" s="28"/>
      <c r="G810" s="28"/>
      <c r="H810" s="27"/>
      <c r="I810" s="15"/>
      <c r="J810" s="15"/>
      <c r="K810" s="15"/>
      <c r="L810" s="16"/>
    </row>
    <row r="811" spans="2:12" ht="15.75" customHeight="1">
      <c r="B811" s="27"/>
      <c r="C811" s="28"/>
      <c r="D811" s="28"/>
      <c r="E811" s="28"/>
      <c r="F811" s="28"/>
      <c r="G811" s="28"/>
      <c r="H811" s="27"/>
      <c r="I811" s="15"/>
      <c r="J811" s="15"/>
      <c r="K811" s="15"/>
      <c r="L811" s="16"/>
    </row>
    <row r="812" spans="2:12" ht="15.75" customHeight="1">
      <c r="B812" s="27"/>
      <c r="C812" s="28"/>
      <c r="D812" s="28"/>
      <c r="E812" s="28"/>
      <c r="F812" s="28"/>
      <c r="G812" s="28"/>
      <c r="H812" s="27"/>
      <c r="I812" s="15"/>
      <c r="J812" s="15"/>
      <c r="K812" s="15"/>
      <c r="L812" s="16"/>
    </row>
    <row r="813" spans="2:12" ht="15.75" customHeight="1">
      <c r="B813" s="27"/>
      <c r="C813" s="28"/>
      <c r="D813" s="28"/>
      <c r="E813" s="28"/>
      <c r="F813" s="28"/>
      <c r="G813" s="28"/>
      <c r="H813" s="27"/>
      <c r="I813" s="15"/>
      <c r="J813" s="15"/>
      <c r="K813" s="15"/>
      <c r="L813" s="16"/>
    </row>
    <row r="814" spans="2:12" ht="15.75" customHeight="1">
      <c r="B814" s="27"/>
      <c r="C814" s="28"/>
      <c r="D814" s="28"/>
      <c r="E814" s="28"/>
      <c r="F814" s="28"/>
      <c r="G814" s="28"/>
      <c r="H814" s="27"/>
      <c r="I814" s="15"/>
      <c r="J814" s="15"/>
      <c r="K814" s="15"/>
      <c r="L814" s="16"/>
    </row>
    <row r="815" spans="2:12" ht="15.75" customHeight="1">
      <c r="B815" s="27"/>
      <c r="C815" s="28"/>
      <c r="D815" s="28"/>
      <c r="E815" s="28"/>
      <c r="F815" s="28"/>
      <c r="G815" s="28"/>
      <c r="H815" s="27"/>
      <c r="I815" s="15"/>
      <c r="J815" s="15"/>
      <c r="K815" s="15"/>
      <c r="L815" s="16"/>
    </row>
    <row r="816" spans="2:12" ht="15.75" customHeight="1">
      <c r="B816" s="27"/>
      <c r="C816" s="28"/>
      <c r="D816" s="28"/>
      <c r="E816" s="28"/>
      <c r="F816" s="28"/>
      <c r="G816" s="28"/>
      <c r="H816" s="27"/>
      <c r="I816" s="15"/>
      <c r="J816" s="15"/>
      <c r="K816" s="15"/>
      <c r="L816" s="16"/>
    </row>
    <row r="817" spans="2:12" ht="15.75" customHeight="1">
      <c r="B817" s="27"/>
      <c r="C817" s="28"/>
      <c r="D817" s="28"/>
      <c r="E817" s="28"/>
      <c r="F817" s="28"/>
      <c r="G817" s="28"/>
      <c r="H817" s="27"/>
      <c r="I817" s="15"/>
      <c r="J817" s="15"/>
      <c r="K817" s="15"/>
      <c r="L817" s="16"/>
    </row>
    <row r="818" spans="2:12" ht="15.75" customHeight="1">
      <c r="B818" s="27"/>
      <c r="C818" s="28"/>
      <c r="D818" s="28"/>
      <c r="E818" s="28"/>
      <c r="F818" s="28"/>
      <c r="G818" s="28"/>
      <c r="H818" s="27"/>
      <c r="I818" s="15"/>
      <c r="J818" s="15"/>
      <c r="K818" s="15"/>
      <c r="L818" s="16"/>
    </row>
    <row r="819" spans="2:12" ht="15.75" customHeight="1">
      <c r="B819" s="27"/>
      <c r="C819" s="28"/>
      <c r="D819" s="28"/>
      <c r="E819" s="28"/>
      <c r="F819" s="28"/>
      <c r="G819" s="28"/>
      <c r="H819" s="27"/>
      <c r="I819" s="15"/>
      <c r="J819" s="15"/>
      <c r="K819" s="15"/>
      <c r="L819" s="16"/>
    </row>
    <row r="820" spans="2:12" ht="15.75" customHeight="1">
      <c r="B820" s="27"/>
      <c r="C820" s="28"/>
      <c r="D820" s="28"/>
      <c r="E820" s="28"/>
      <c r="F820" s="28"/>
      <c r="G820" s="28"/>
      <c r="H820" s="27"/>
      <c r="I820" s="15"/>
      <c r="J820" s="15"/>
      <c r="K820" s="15"/>
      <c r="L820" s="16"/>
    </row>
    <row r="821" spans="2:12" ht="15.75" customHeight="1">
      <c r="B821" s="27"/>
      <c r="C821" s="28"/>
      <c r="D821" s="28"/>
      <c r="E821" s="28"/>
      <c r="F821" s="28"/>
      <c r="G821" s="28"/>
      <c r="H821" s="27"/>
      <c r="I821" s="15"/>
      <c r="J821" s="15"/>
      <c r="K821" s="15"/>
      <c r="L821" s="16"/>
    </row>
    <row r="822" spans="2:12" ht="15.75" customHeight="1">
      <c r="B822" s="27"/>
      <c r="C822" s="28"/>
      <c r="D822" s="28"/>
      <c r="E822" s="28"/>
      <c r="F822" s="28"/>
      <c r="G822" s="28"/>
      <c r="H822" s="27"/>
      <c r="I822" s="15"/>
      <c r="J822" s="15"/>
      <c r="K822" s="15"/>
      <c r="L822" s="16"/>
    </row>
    <row r="823" spans="2:12" ht="15.75" customHeight="1">
      <c r="B823" s="27"/>
      <c r="C823" s="28"/>
      <c r="D823" s="28"/>
      <c r="E823" s="28"/>
      <c r="F823" s="28"/>
      <c r="G823" s="28"/>
      <c r="H823" s="27"/>
      <c r="I823" s="15"/>
      <c r="J823" s="15"/>
      <c r="K823" s="15"/>
      <c r="L823" s="16"/>
    </row>
    <row r="824" spans="2:12" ht="15.75" customHeight="1">
      <c r="B824" s="27"/>
      <c r="C824" s="28"/>
      <c r="D824" s="28"/>
      <c r="E824" s="28"/>
      <c r="F824" s="28"/>
      <c r="G824" s="28"/>
      <c r="H824" s="27"/>
      <c r="I824" s="15"/>
      <c r="J824" s="15"/>
      <c r="K824" s="15"/>
      <c r="L824" s="16"/>
    </row>
    <row r="825" spans="2:12" ht="15.75" customHeight="1">
      <c r="B825" s="27"/>
      <c r="C825" s="28"/>
      <c r="D825" s="28"/>
      <c r="E825" s="28"/>
      <c r="F825" s="28"/>
      <c r="G825" s="28"/>
      <c r="H825" s="27"/>
      <c r="I825" s="15"/>
      <c r="J825" s="15"/>
      <c r="K825" s="15"/>
      <c r="L825" s="16"/>
    </row>
    <row r="826" spans="2:12" ht="15.75" customHeight="1">
      <c r="B826" s="27"/>
      <c r="C826" s="28"/>
      <c r="D826" s="28"/>
      <c r="E826" s="28"/>
      <c r="F826" s="28"/>
      <c r="G826" s="28"/>
      <c r="H826" s="27"/>
      <c r="I826" s="15"/>
      <c r="J826" s="15"/>
      <c r="K826" s="15"/>
      <c r="L826" s="16"/>
    </row>
    <row r="827" spans="2:12" ht="15.75" customHeight="1">
      <c r="B827" s="27"/>
      <c r="C827" s="28"/>
      <c r="D827" s="28"/>
      <c r="E827" s="28"/>
      <c r="F827" s="28"/>
      <c r="G827" s="28"/>
      <c r="H827" s="27"/>
      <c r="I827" s="15"/>
      <c r="J827" s="15"/>
      <c r="K827" s="15"/>
      <c r="L827" s="16"/>
    </row>
    <row r="828" spans="2:12" ht="15.75" customHeight="1">
      <c r="B828" s="27"/>
      <c r="C828" s="28"/>
      <c r="D828" s="28"/>
      <c r="E828" s="28"/>
      <c r="F828" s="28"/>
      <c r="G828" s="28"/>
      <c r="H828" s="27"/>
      <c r="I828" s="15"/>
      <c r="J828" s="15"/>
      <c r="K828" s="15"/>
      <c r="L828" s="16"/>
    </row>
    <row r="829" spans="2:12" ht="15.75" customHeight="1">
      <c r="B829" s="27"/>
      <c r="C829" s="28"/>
      <c r="D829" s="28"/>
      <c r="E829" s="28"/>
      <c r="F829" s="28"/>
      <c r="G829" s="28"/>
      <c r="H829" s="27"/>
      <c r="I829" s="15"/>
      <c r="J829" s="15"/>
      <c r="K829" s="15"/>
      <c r="L829" s="16"/>
    </row>
    <row r="830" spans="2:12" ht="15.75" customHeight="1">
      <c r="B830" s="27"/>
      <c r="C830" s="28"/>
      <c r="D830" s="28"/>
      <c r="E830" s="28"/>
      <c r="F830" s="28"/>
      <c r="G830" s="28"/>
      <c r="H830" s="27"/>
      <c r="I830" s="15"/>
      <c r="J830" s="15"/>
      <c r="K830" s="15"/>
      <c r="L830" s="16"/>
    </row>
    <row r="831" spans="2:12" ht="15.75" customHeight="1">
      <c r="B831" s="27"/>
      <c r="C831" s="28"/>
      <c r="D831" s="28"/>
      <c r="E831" s="28"/>
      <c r="F831" s="28"/>
      <c r="G831" s="28"/>
      <c r="H831" s="27"/>
      <c r="I831" s="15"/>
      <c r="J831" s="15"/>
      <c r="K831" s="15"/>
      <c r="L831" s="16"/>
    </row>
    <row r="832" spans="2:12" ht="15.75" customHeight="1">
      <c r="B832" s="27"/>
      <c r="C832" s="28"/>
      <c r="D832" s="28"/>
      <c r="E832" s="28"/>
      <c r="F832" s="28"/>
      <c r="G832" s="28"/>
      <c r="H832" s="27"/>
      <c r="I832" s="15"/>
      <c r="J832" s="15"/>
      <c r="K832" s="15"/>
      <c r="L832" s="16"/>
    </row>
    <row r="833" spans="2:12" ht="15.75" customHeight="1">
      <c r="B833" s="27"/>
      <c r="C833" s="28"/>
      <c r="D833" s="28"/>
      <c r="E833" s="28"/>
      <c r="F833" s="28"/>
      <c r="G833" s="28"/>
      <c r="H833" s="27"/>
      <c r="I833" s="15"/>
      <c r="J833" s="15"/>
      <c r="K833" s="15"/>
      <c r="L833" s="16"/>
    </row>
    <row r="834" spans="2:12" ht="15.75" customHeight="1">
      <c r="B834" s="27"/>
      <c r="C834" s="28"/>
      <c r="D834" s="28"/>
      <c r="E834" s="28"/>
      <c r="F834" s="28"/>
      <c r="G834" s="28"/>
      <c r="H834" s="27"/>
      <c r="I834" s="15"/>
      <c r="J834" s="15"/>
      <c r="K834" s="15"/>
      <c r="L834" s="16"/>
    </row>
    <row r="835" spans="2:12" ht="15.75" customHeight="1">
      <c r="B835" s="27"/>
      <c r="C835" s="28"/>
      <c r="D835" s="28"/>
      <c r="E835" s="28"/>
      <c r="F835" s="28"/>
      <c r="G835" s="28"/>
      <c r="H835" s="27"/>
      <c r="I835" s="15"/>
      <c r="J835" s="15"/>
      <c r="K835" s="15"/>
      <c r="L835" s="16"/>
    </row>
    <row r="836" spans="2:12" ht="15.75" customHeight="1">
      <c r="B836" s="27"/>
      <c r="C836" s="28"/>
      <c r="D836" s="28"/>
      <c r="E836" s="28"/>
      <c r="F836" s="28"/>
      <c r="G836" s="28"/>
      <c r="H836" s="27"/>
      <c r="I836" s="15"/>
      <c r="J836" s="15"/>
      <c r="K836" s="15"/>
      <c r="L836" s="16"/>
    </row>
    <row r="837" spans="2:12" ht="15.75" customHeight="1">
      <c r="B837" s="27"/>
      <c r="C837" s="28"/>
      <c r="D837" s="28"/>
      <c r="E837" s="28"/>
      <c r="F837" s="28"/>
      <c r="G837" s="28"/>
      <c r="H837" s="27"/>
      <c r="I837" s="15"/>
      <c r="J837" s="15"/>
      <c r="K837" s="15"/>
      <c r="L837" s="16"/>
    </row>
    <row r="838" spans="2:12" ht="15.75" customHeight="1">
      <c r="B838" s="27"/>
      <c r="C838" s="28"/>
      <c r="D838" s="28"/>
      <c r="E838" s="28"/>
      <c r="F838" s="28"/>
      <c r="G838" s="28"/>
      <c r="H838" s="27"/>
      <c r="I838" s="15"/>
      <c r="J838" s="15"/>
      <c r="K838" s="15"/>
      <c r="L838" s="16"/>
    </row>
    <row r="839" spans="2:12" ht="15.75" customHeight="1">
      <c r="B839" s="27"/>
      <c r="C839" s="28"/>
      <c r="D839" s="28"/>
      <c r="E839" s="28"/>
      <c r="F839" s="28"/>
      <c r="G839" s="28"/>
      <c r="H839" s="27"/>
      <c r="I839" s="15"/>
      <c r="J839" s="15"/>
      <c r="K839" s="15"/>
      <c r="L839" s="16"/>
    </row>
    <row r="840" spans="2:12" ht="15.75" customHeight="1">
      <c r="B840" s="27"/>
      <c r="C840" s="28"/>
      <c r="D840" s="28"/>
      <c r="E840" s="28"/>
      <c r="F840" s="28"/>
      <c r="G840" s="28"/>
      <c r="H840" s="27"/>
      <c r="I840" s="15"/>
      <c r="J840" s="15"/>
      <c r="K840" s="15"/>
      <c r="L840" s="16"/>
    </row>
    <row r="841" spans="2:12" ht="15.75" customHeight="1">
      <c r="B841" s="27"/>
      <c r="C841" s="28"/>
      <c r="D841" s="28"/>
      <c r="E841" s="28"/>
      <c r="F841" s="28"/>
      <c r="G841" s="28"/>
      <c r="H841" s="27"/>
      <c r="I841" s="15"/>
      <c r="J841" s="15"/>
      <c r="K841" s="15"/>
      <c r="L841" s="16"/>
    </row>
    <row r="842" spans="2:12" ht="15.75" customHeight="1">
      <c r="B842" s="27"/>
      <c r="C842" s="28"/>
      <c r="D842" s="28"/>
      <c r="E842" s="28"/>
      <c r="F842" s="28"/>
      <c r="G842" s="28"/>
      <c r="H842" s="27"/>
      <c r="I842" s="15"/>
      <c r="J842" s="15"/>
      <c r="K842" s="15"/>
      <c r="L842" s="16"/>
    </row>
    <row r="843" spans="2:12" ht="15.75" customHeight="1">
      <c r="B843" s="27"/>
      <c r="C843" s="28"/>
      <c r="D843" s="28"/>
      <c r="E843" s="28"/>
      <c r="F843" s="28"/>
      <c r="G843" s="28"/>
      <c r="H843" s="27"/>
      <c r="I843" s="15"/>
      <c r="J843" s="15"/>
      <c r="K843" s="15"/>
      <c r="L843" s="16"/>
    </row>
    <row r="844" spans="2:12" ht="15.75" customHeight="1">
      <c r="B844" s="27"/>
      <c r="C844" s="28"/>
      <c r="D844" s="28"/>
      <c r="E844" s="28"/>
      <c r="F844" s="28"/>
      <c r="G844" s="28"/>
      <c r="H844" s="27"/>
      <c r="I844" s="15"/>
      <c r="J844" s="15"/>
      <c r="K844" s="15"/>
      <c r="L844" s="16"/>
    </row>
    <row r="845" spans="2:12" ht="15.75" customHeight="1">
      <c r="B845" s="27"/>
      <c r="C845" s="28"/>
      <c r="D845" s="28"/>
      <c r="E845" s="28"/>
      <c r="F845" s="28"/>
      <c r="G845" s="28"/>
      <c r="H845" s="27"/>
      <c r="I845" s="15"/>
      <c r="J845" s="15"/>
      <c r="K845" s="15"/>
      <c r="L845" s="16"/>
    </row>
    <row r="846" spans="2:12" ht="15.75" customHeight="1">
      <c r="B846" s="27"/>
      <c r="C846" s="28"/>
      <c r="D846" s="28"/>
      <c r="E846" s="28"/>
      <c r="F846" s="28"/>
      <c r="G846" s="28"/>
      <c r="H846" s="27"/>
      <c r="I846" s="15"/>
      <c r="J846" s="15"/>
      <c r="K846" s="15"/>
      <c r="L846" s="16"/>
    </row>
    <row r="847" spans="2:12" ht="15.75" customHeight="1">
      <c r="B847" s="27"/>
      <c r="C847" s="28"/>
      <c r="D847" s="28"/>
      <c r="E847" s="28"/>
      <c r="F847" s="28"/>
      <c r="G847" s="28"/>
      <c r="H847" s="27"/>
      <c r="I847" s="15"/>
      <c r="J847" s="15"/>
      <c r="K847" s="15"/>
      <c r="L847" s="16"/>
    </row>
    <row r="848" spans="2:12" ht="15.75" customHeight="1">
      <c r="B848" s="27"/>
      <c r="C848" s="28"/>
      <c r="D848" s="28"/>
      <c r="E848" s="28"/>
      <c r="F848" s="28"/>
      <c r="G848" s="28"/>
      <c r="H848" s="27"/>
      <c r="I848" s="15"/>
      <c r="J848" s="15"/>
      <c r="K848" s="15"/>
      <c r="L848" s="16"/>
    </row>
    <row r="849" spans="2:12" ht="15.75" customHeight="1">
      <c r="B849" s="27"/>
      <c r="C849" s="28"/>
      <c r="D849" s="28"/>
      <c r="E849" s="28"/>
      <c r="F849" s="28"/>
      <c r="G849" s="28"/>
      <c r="H849" s="27"/>
      <c r="I849" s="15"/>
      <c r="J849" s="15"/>
      <c r="K849" s="15"/>
      <c r="L849" s="16"/>
    </row>
    <row r="850" spans="2:12" ht="15.75" customHeight="1">
      <c r="B850" s="27"/>
      <c r="C850" s="28"/>
      <c r="D850" s="28"/>
      <c r="E850" s="28"/>
      <c r="F850" s="28"/>
      <c r="G850" s="28"/>
      <c r="H850" s="27"/>
      <c r="I850" s="15"/>
      <c r="J850" s="15"/>
      <c r="K850" s="15"/>
      <c r="L850" s="16"/>
    </row>
    <row r="851" spans="2:12" ht="15.75" customHeight="1">
      <c r="B851" s="27"/>
      <c r="C851" s="28"/>
      <c r="D851" s="28"/>
      <c r="E851" s="28"/>
      <c r="F851" s="28"/>
      <c r="G851" s="28"/>
      <c r="H851" s="27"/>
      <c r="I851" s="15"/>
      <c r="J851" s="15"/>
      <c r="K851" s="15"/>
      <c r="L851" s="16"/>
    </row>
    <row r="852" spans="2:12" ht="15.75" customHeight="1">
      <c r="B852" s="27"/>
      <c r="C852" s="28"/>
      <c r="D852" s="28"/>
      <c r="E852" s="28"/>
      <c r="F852" s="28"/>
      <c r="G852" s="28"/>
      <c r="H852" s="27"/>
      <c r="I852" s="15"/>
      <c r="J852" s="15"/>
      <c r="K852" s="15"/>
      <c r="L852" s="16"/>
    </row>
    <row r="853" spans="2:12" ht="15.75" customHeight="1">
      <c r="B853" s="27"/>
      <c r="C853" s="28"/>
      <c r="D853" s="28"/>
      <c r="E853" s="28"/>
      <c r="F853" s="28"/>
      <c r="G853" s="28"/>
      <c r="H853" s="27"/>
      <c r="I853" s="15"/>
      <c r="J853" s="15"/>
      <c r="K853" s="15"/>
      <c r="L853" s="16"/>
    </row>
    <row r="854" spans="2:12" ht="15.75" customHeight="1">
      <c r="B854" s="27"/>
      <c r="C854" s="28"/>
      <c r="D854" s="28"/>
      <c r="E854" s="28"/>
      <c r="F854" s="28"/>
      <c r="G854" s="28"/>
      <c r="H854" s="27"/>
      <c r="I854" s="15"/>
      <c r="J854" s="15"/>
      <c r="K854" s="15"/>
      <c r="L854" s="16"/>
    </row>
    <row r="855" spans="2:12" ht="15.75" customHeight="1">
      <c r="B855" s="27"/>
      <c r="C855" s="28"/>
      <c r="D855" s="28"/>
      <c r="E855" s="28"/>
      <c r="F855" s="28"/>
      <c r="G855" s="28"/>
      <c r="H855" s="27"/>
      <c r="I855" s="15"/>
      <c r="J855" s="15"/>
      <c r="K855" s="15"/>
      <c r="L855" s="16"/>
    </row>
    <row r="856" spans="2:12" ht="15.75" customHeight="1">
      <c r="B856" s="27"/>
      <c r="C856" s="28"/>
      <c r="D856" s="28"/>
      <c r="E856" s="28"/>
      <c r="F856" s="28"/>
      <c r="G856" s="28"/>
      <c r="H856" s="27"/>
      <c r="I856" s="15"/>
      <c r="J856" s="15"/>
      <c r="K856" s="15"/>
      <c r="L856" s="16"/>
    </row>
    <row r="857" spans="2:12" ht="15.75" customHeight="1">
      <c r="B857" s="27"/>
      <c r="C857" s="28"/>
      <c r="D857" s="28"/>
      <c r="E857" s="28"/>
      <c r="F857" s="28"/>
      <c r="G857" s="28"/>
      <c r="H857" s="27"/>
      <c r="I857" s="15"/>
      <c r="J857" s="15"/>
      <c r="K857" s="15"/>
      <c r="L857" s="16"/>
    </row>
    <row r="858" spans="2:12" ht="15.75" customHeight="1">
      <c r="B858" s="27"/>
      <c r="C858" s="28"/>
      <c r="D858" s="28"/>
      <c r="E858" s="28"/>
      <c r="F858" s="28"/>
      <c r="G858" s="28"/>
      <c r="H858" s="27"/>
      <c r="I858" s="15"/>
      <c r="J858" s="15"/>
      <c r="K858" s="15"/>
      <c r="L858" s="16"/>
    </row>
    <row r="859" spans="2:12" ht="15.75" customHeight="1">
      <c r="B859" s="27"/>
      <c r="C859" s="28"/>
      <c r="D859" s="28"/>
      <c r="E859" s="28"/>
      <c r="F859" s="28"/>
      <c r="G859" s="28"/>
      <c r="H859" s="27"/>
      <c r="I859" s="15"/>
      <c r="J859" s="15"/>
      <c r="K859" s="15"/>
      <c r="L859" s="16"/>
    </row>
    <row r="860" spans="2:12" ht="15.75" customHeight="1">
      <c r="B860" s="27"/>
      <c r="C860" s="28"/>
      <c r="D860" s="28"/>
      <c r="E860" s="28"/>
      <c r="F860" s="28"/>
      <c r="G860" s="28"/>
      <c r="H860" s="27"/>
      <c r="I860" s="15"/>
      <c r="J860" s="15"/>
      <c r="K860" s="15"/>
      <c r="L860" s="16"/>
    </row>
    <row r="861" spans="2:12" ht="15.75" customHeight="1">
      <c r="B861" s="27"/>
      <c r="C861" s="28"/>
      <c r="D861" s="28"/>
      <c r="E861" s="28"/>
      <c r="F861" s="28"/>
      <c r="G861" s="28"/>
      <c r="H861" s="27"/>
      <c r="I861" s="15"/>
      <c r="J861" s="15"/>
      <c r="K861" s="15"/>
      <c r="L861" s="16"/>
    </row>
    <row r="862" spans="2:12" ht="15.75" customHeight="1">
      <c r="B862" s="27"/>
      <c r="C862" s="28"/>
      <c r="D862" s="28"/>
      <c r="E862" s="28"/>
      <c r="F862" s="28"/>
      <c r="G862" s="28"/>
      <c r="H862" s="27"/>
      <c r="I862" s="15"/>
      <c r="J862" s="15"/>
      <c r="K862" s="15"/>
      <c r="L862" s="16"/>
    </row>
    <row r="863" spans="2:12" ht="15.75" customHeight="1">
      <c r="B863" s="27"/>
      <c r="C863" s="28"/>
      <c r="D863" s="28"/>
      <c r="E863" s="28"/>
      <c r="F863" s="28"/>
      <c r="G863" s="28"/>
      <c r="H863" s="27"/>
      <c r="I863" s="15"/>
      <c r="J863" s="15"/>
      <c r="K863" s="15"/>
      <c r="L863" s="16"/>
    </row>
    <row r="864" spans="2:12" ht="15.75" customHeight="1">
      <c r="B864" s="27"/>
      <c r="C864" s="28"/>
      <c r="D864" s="28"/>
      <c r="E864" s="28"/>
      <c r="F864" s="28"/>
      <c r="G864" s="28"/>
      <c r="H864" s="27"/>
      <c r="I864" s="15"/>
      <c r="J864" s="15"/>
      <c r="K864" s="15"/>
      <c r="L864" s="16"/>
    </row>
    <row r="865" spans="2:12" ht="15.75" customHeight="1">
      <c r="B865" s="27"/>
      <c r="C865" s="28"/>
      <c r="D865" s="28"/>
      <c r="E865" s="28"/>
      <c r="F865" s="28"/>
      <c r="G865" s="28"/>
      <c r="H865" s="27"/>
      <c r="I865" s="15"/>
      <c r="J865" s="15"/>
      <c r="K865" s="15"/>
      <c r="L865" s="16"/>
    </row>
    <row r="866" spans="2:12" ht="15.75" customHeight="1">
      <c r="B866" s="27"/>
      <c r="C866" s="28"/>
      <c r="D866" s="28"/>
      <c r="E866" s="28"/>
      <c r="F866" s="28"/>
      <c r="G866" s="28"/>
      <c r="H866" s="27"/>
      <c r="I866" s="15"/>
      <c r="J866" s="15"/>
      <c r="K866" s="15"/>
      <c r="L866" s="16"/>
    </row>
    <row r="867" spans="2:12" ht="15.75" customHeight="1">
      <c r="B867" s="27"/>
      <c r="C867" s="28"/>
      <c r="D867" s="28"/>
      <c r="E867" s="28"/>
      <c r="F867" s="28"/>
      <c r="G867" s="28"/>
      <c r="H867" s="27"/>
      <c r="I867" s="15"/>
      <c r="J867" s="15"/>
      <c r="K867" s="15"/>
      <c r="L867" s="16"/>
    </row>
    <row r="868" spans="2:12" ht="15.75" customHeight="1">
      <c r="B868" s="27"/>
      <c r="C868" s="28"/>
      <c r="D868" s="28"/>
      <c r="E868" s="28"/>
      <c r="F868" s="28"/>
      <c r="G868" s="28"/>
      <c r="H868" s="27"/>
      <c r="I868" s="15"/>
      <c r="J868" s="15"/>
      <c r="K868" s="15"/>
      <c r="L868" s="16"/>
    </row>
    <row r="869" spans="2:12" ht="15.75" customHeight="1">
      <c r="B869" s="27"/>
      <c r="C869" s="28"/>
      <c r="D869" s="28"/>
      <c r="E869" s="28"/>
      <c r="F869" s="28"/>
      <c r="G869" s="28"/>
      <c r="H869" s="27"/>
      <c r="I869" s="15"/>
      <c r="J869" s="15"/>
      <c r="K869" s="15"/>
      <c r="L869" s="16"/>
    </row>
    <row r="870" spans="2:12" ht="15.75" customHeight="1">
      <c r="B870" s="27"/>
      <c r="C870" s="28"/>
      <c r="D870" s="28"/>
      <c r="E870" s="28"/>
      <c r="F870" s="28"/>
      <c r="G870" s="28"/>
      <c r="H870" s="27"/>
      <c r="I870" s="15"/>
      <c r="J870" s="15"/>
      <c r="K870" s="15"/>
      <c r="L870" s="16"/>
    </row>
    <row r="871" spans="2:12" ht="15.75" customHeight="1">
      <c r="B871" s="27"/>
      <c r="C871" s="28"/>
      <c r="D871" s="28"/>
      <c r="E871" s="28"/>
      <c r="F871" s="28"/>
      <c r="G871" s="28"/>
      <c r="H871" s="27"/>
      <c r="I871" s="15"/>
      <c r="J871" s="15"/>
      <c r="K871" s="15"/>
      <c r="L871" s="16"/>
    </row>
    <row r="872" spans="2:12" ht="15.75" customHeight="1">
      <c r="B872" s="27"/>
      <c r="C872" s="28"/>
      <c r="D872" s="28"/>
      <c r="E872" s="28"/>
      <c r="F872" s="28"/>
      <c r="G872" s="28"/>
      <c r="H872" s="27"/>
      <c r="I872" s="15"/>
      <c r="J872" s="15"/>
      <c r="K872" s="15"/>
      <c r="L872" s="16"/>
    </row>
    <row r="873" spans="2:12" ht="15.75" customHeight="1">
      <c r="B873" s="27"/>
      <c r="C873" s="28"/>
      <c r="D873" s="28"/>
      <c r="E873" s="28"/>
      <c r="F873" s="28"/>
      <c r="G873" s="28"/>
      <c r="H873" s="27"/>
      <c r="I873" s="15"/>
      <c r="J873" s="15"/>
      <c r="K873" s="15"/>
      <c r="L873" s="16"/>
    </row>
    <row r="874" spans="2:12" ht="15.75" customHeight="1">
      <c r="B874" s="27"/>
      <c r="C874" s="28"/>
      <c r="D874" s="28"/>
      <c r="E874" s="28"/>
      <c r="F874" s="28"/>
      <c r="G874" s="28"/>
      <c r="H874" s="27"/>
      <c r="I874" s="15"/>
      <c r="J874" s="15"/>
      <c r="K874" s="15"/>
      <c r="L874" s="16"/>
    </row>
    <row r="875" spans="2:12" ht="15.75" customHeight="1">
      <c r="B875" s="27"/>
      <c r="C875" s="28"/>
      <c r="D875" s="28"/>
      <c r="E875" s="28"/>
      <c r="F875" s="28"/>
      <c r="G875" s="28"/>
      <c r="H875" s="27"/>
      <c r="I875" s="15"/>
      <c r="J875" s="15"/>
      <c r="K875" s="15"/>
      <c r="L875" s="16"/>
    </row>
    <row r="876" spans="2:12" ht="15.75" customHeight="1">
      <c r="B876" s="27"/>
      <c r="C876" s="28"/>
      <c r="D876" s="28"/>
      <c r="E876" s="28"/>
      <c r="F876" s="28"/>
      <c r="G876" s="28"/>
      <c r="H876" s="27"/>
      <c r="I876" s="15"/>
      <c r="J876" s="15"/>
      <c r="K876" s="15"/>
      <c r="L876" s="16"/>
    </row>
    <row r="877" spans="2:12" ht="15.75" customHeight="1">
      <c r="B877" s="27"/>
      <c r="C877" s="28"/>
      <c r="D877" s="28"/>
      <c r="E877" s="28"/>
      <c r="F877" s="28"/>
      <c r="G877" s="28"/>
      <c r="H877" s="27"/>
      <c r="I877" s="15"/>
      <c r="J877" s="15"/>
      <c r="K877" s="15"/>
      <c r="L877" s="16"/>
    </row>
    <row r="878" spans="2:12" ht="15.75" customHeight="1">
      <c r="B878" s="27"/>
      <c r="C878" s="28"/>
      <c r="D878" s="28"/>
      <c r="E878" s="28"/>
      <c r="F878" s="28"/>
      <c r="G878" s="28"/>
      <c r="H878" s="27"/>
      <c r="I878" s="15"/>
      <c r="J878" s="15"/>
      <c r="K878" s="15"/>
      <c r="L878" s="16"/>
    </row>
    <row r="879" spans="2:12" ht="15.75" customHeight="1">
      <c r="B879" s="27"/>
      <c r="C879" s="28"/>
      <c r="D879" s="28"/>
      <c r="E879" s="28"/>
      <c r="F879" s="28"/>
      <c r="G879" s="28"/>
      <c r="H879" s="27"/>
      <c r="I879" s="15"/>
      <c r="J879" s="15"/>
      <c r="K879" s="15"/>
      <c r="L879" s="16"/>
    </row>
    <row r="880" spans="2:12" ht="15.75" customHeight="1">
      <c r="B880" s="27"/>
      <c r="C880" s="28"/>
      <c r="D880" s="28"/>
      <c r="E880" s="28"/>
      <c r="F880" s="28"/>
      <c r="G880" s="28"/>
      <c r="H880" s="27"/>
      <c r="I880" s="15"/>
      <c r="J880" s="15"/>
      <c r="K880" s="15"/>
      <c r="L880" s="16"/>
    </row>
    <row r="881" spans="2:12" ht="15.75" customHeight="1">
      <c r="B881" s="27"/>
      <c r="C881" s="28"/>
      <c r="D881" s="28"/>
      <c r="E881" s="28"/>
      <c r="F881" s="28"/>
      <c r="G881" s="28"/>
      <c r="H881" s="27"/>
      <c r="I881" s="15"/>
      <c r="J881" s="15"/>
      <c r="K881" s="15"/>
      <c r="L881" s="16"/>
    </row>
    <row r="882" spans="2:12" ht="15.75" customHeight="1">
      <c r="B882" s="27"/>
      <c r="C882" s="28"/>
      <c r="D882" s="28"/>
      <c r="E882" s="28"/>
      <c r="F882" s="28"/>
      <c r="G882" s="28"/>
      <c r="H882" s="27"/>
      <c r="I882" s="15"/>
      <c r="J882" s="15"/>
      <c r="K882" s="15"/>
      <c r="L882" s="16"/>
    </row>
    <row r="883" spans="2:12" ht="15.75" customHeight="1">
      <c r="B883" s="27"/>
      <c r="C883" s="28"/>
      <c r="D883" s="28"/>
      <c r="E883" s="28"/>
      <c r="F883" s="28"/>
      <c r="G883" s="28"/>
      <c r="H883" s="27"/>
      <c r="I883" s="15"/>
      <c r="J883" s="15"/>
      <c r="K883" s="15"/>
      <c r="L883" s="16"/>
    </row>
    <row r="884" spans="2:12" ht="15.75" customHeight="1">
      <c r="B884" s="27"/>
      <c r="C884" s="28"/>
      <c r="D884" s="28"/>
      <c r="E884" s="28"/>
      <c r="F884" s="28"/>
      <c r="G884" s="28"/>
      <c r="H884" s="27"/>
      <c r="I884" s="15"/>
      <c r="J884" s="15"/>
      <c r="K884" s="15"/>
      <c r="L884" s="16"/>
    </row>
    <row r="885" spans="2:12" ht="15.75" customHeight="1">
      <c r="B885" s="27"/>
      <c r="C885" s="28"/>
      <c r="D885" s="28"/>
      <c r="E885" s="28"/>
      <c r="F885" s="28"/>
      <c r="G885" s="28"/>
      <c r="H885" s="27"/>
      <c r="I885" s="15"/>
      <c r="J885" s="15"/>
      <c r="K885" s="15"/>
      <c r="L885" s="16"/>
    </row>
    <row r="886" spans="2:12" ht="15.75" customHeight="1">
      <c r="B886" s="27"/>
      <c r="C886" s="28"/>
      <c r="D886" s="28"/>
      <c r="E886" s="28"/>
      <c r="F886" s="28"/>
      <c r="G886" s="28"/>
      <c r="H886" s="27"/>
      <c r="I886" s="15"/>
      <c r="J886" s="15"/>
      <c r="K886" s="15"/>
      <c r="L886" s="16"/>
    </row>
    <row r="887" spans="2:12" ht="15.75" customHeight="1">
      <c r="B887" s="27"/>
      <c r="C887" s="28"/>
      <c r="D887" s="28"/>
      <c r="E887" s="28"/>
      <c r="F887" s="28"/>
      <c r="G887" s="28"/>
      <c r="H887" s="27"/>
      <c r="I887" s="15"/>
      <c r="J887" s="15"/>
      <c r="K887" s="15"/>
      <c r="L887" s="16"/>
    </row>
    <row r="888" spans="2:12" ht="15.75" customHeight="1">
      <c r="B888" s="27"/>
      <c r="C888" s="28"/>
      <c r="D888" s="28"/>
      <c r="E888" s="28"/>
      <c r="F888" s="28"/>
      <c r="G888" s="28"/>
      <c r="H888" s="27"/>
      <c r="I888" s="15"/>
      <c r="J888" s="15"/>
      <c r="K888" s="15"/>
      <c r="L888" s="16"/>
    </row>
    <row r="889" spans="2:12" ht="15.75" customHeight="1">
      <c r="B889" s="27"/>
      <c r="C889" s="28"/>
      <c r="D889" s="28"/>
      <c r="E889" s="28"/>
      <c r="F889" s="28"/>
      <c r="G889" s="28"/>
      <c r="H889" s="27"/>
      <c r="I889" s="15"/>
      <c r="J889" s="15"/>
      <c r="K889" s="15"/>
      <c r="L889" s="16"/>
    </row>
    <row r="890" spans="2:12" ht="15.75" customHeight="1">
      <c r="B890" s="27"/>
      <c r="C890" s="28"/>
      <c r="D890" s="28"/>
      <c r="E890" s="28"/>
      <c r="F890" s="28"/>
      <c r="G890" s="28"/>
      <c r="H890" s="27"/>
      <c r="I890" s="15"/>
      <c r="J890" s="15"/>
      <c r="K890" s="15"/>
      <c r="L890" s="16"/>
    </row>
    <row r="891" spans="2:12" ht="15.75" customHeight="1">
      <c r="B891" s="27"/>
      <c r="C891" s="28"/>
      <c r="D891" s="28"/>
      <c r="E891" s="28"/>
      <c r="F891" s="28"/>
      <c r="G891" s="28"/>
      <c r="H891" s="27"/>
      <c r="I891" s="15"/>
      <c r="J891" s="15"/>
      <c r="K891" s="15"/>
      <c r="L891" s="16"/>
    </row>
    <row r="892" spans="2:12" ht="15.75" customHeight="1">
      <c r="B892" s="27"/>
      <c r="C892" s="28"/>
      <c r="D892" s="28"/>
      <c r="E892" s="28"/>
      <c r="F892" s="28"/>
      <c r="G892" s="28"/>
      <c r="H892" s="27"/>
      <c r="I892" s="15"/>
      <c r="J892" s="15"/>
      <c r="K892" s="15"/>
      <c r="L892" s="16"/>
    </row>
    <row r="893" spans="2:12" ht="15.75" customHeight="1">
      <c r="B893" s="27"/>
      <c r="C893" s="28"/>
      <c r="D893" s="28"/>
      <c r="E893" s="28"/>
      <c r="F893" s="28"/>
      <c r="G893" s="28"/>
      <c r="H893" s="27"/>
      <c r="I893" s="15"/>
      <c r="J893" s="15"/>
      <c r="K893" s="15"/>
      <c r="L893" s="16"/>
    </row>
    <row r="894" spans="2:12" ht="15.75" customHeight="1">
      <c r="B894" s="27"/>
      <c r="C894" s="28"/>
      <c r="D894" s="28"/>
      <c r="E894" s="28"/>
      <c r="F894" s="28"/>
      <c r="G894" s="28"/>
      <c r="H894" s="27"/>
      <c r="I894" s="15"/>
      <c r="J894" s="15"/>
      <c r="K894" s="15"/>
      <c r="L894" s="16"/>
    </row>
    <row r="895" spans="2:12" ht="15.75" customHeight="1">
      <c r="B895" s="27"/>
      <c r="C895" s="28"/>
      <c r="D895" s="28"/>
      <c r="E895" s="28"/>
      <c r="F895" s="28"/>
      <c r="G895" s="28"/>
      <c r="H895" s="27"/>
      <c r="I895" s="15"/>
      <c r="J895" s="15"/>
      <c r="K895" s="15"/>
      <c r="L895" s="16"/>
    </row>
    <row r="896" spans="2:12" ht="15.75" customHeight="1">
      <c r="B896" s="27"/>
      <c r="C896" s="28"/>
      <c r="D896" s="28"/>
      <c r="E896" s="28"/>
      <c r="F896" s="28"/>
      <c r="G896" s="28"/>
      <c r="H896" s="27"/>
      <c r="I896" s="15"/>
      <c r="J896" s="15"/>
      <c r="K896" s="15"/>
      <c r="L896" s="16"/>
    </row>
    <row r="897" spans="2:12" ht="15.75" customHeight="1">
      <c r="B897" s="27"/>
      <c r="C897" s="28"/>
      <c r="D897" s="28"/>
      <c r="E897" s="28"/>
      <c r="F897" s="28"/>
      <c r="G897" s="28"/>
      <c r="H897" s="27"/>
      <c r="I897" s="15"/>
      <c r="J897" s="15"/>
      <c r="K897" s="15"/>
      <c r="L897" s="16"/>
    </row>
    <row r="898" spans="2:12" ht="15.75" customHeight="1">
      <c r="B898" s="27"/>
      <c r="C898" s="28"/>
      <c r="D898" s="28"/>
      <c r="E898" s="28"/>
      <c r="F898" s="28"/>
      <c r="G898" s="28"/>
      <c r="H898" s="27"/>
      <c r="I898" s="15"/>
      <c r="J898" s="15"/>
      <c r="K898" s="15"/>
      <c r="L898" s="16"/>
    </row>
    <row r="899" spans="2:12" ht="15.75" customHeight="1">
      <c r="B899" s="27"/>
      <c r="C899" s="28"/>
      <c r="D899" s="28"/>
      <c r="E899" s="28"/>
      <c r="F899" s="28"/>
      <c r="G899" s="28"/>
      <c r="H899" s="27"/>
      <c r="I899" s="15"/>
      <c r="J899" s="15"/>
      <c r="K899" s="15"/>
      <c r="L899" s="16"/>
    </row>
    <row r="900" spans="2:12" ht="15.75" customHeight="1">
      <c r="B900" s="27"/>
      <c r="C900" s="28"/>
      <c r="D900" s="28"/>
      <c r="E900" s="28"/>
      <c r="F900" s="28"/>
      <c r="G900" s="28"/>
      <c r="H900" s="27"/>
      <c r="I900" s="15"/>
      <c r="J900" s="15"/>
      <c r="K900" s="15"/>
      <c r="L900" s="16"/>
    </row>
    <row r="901" spans="2:12" ht="15.75" customHeight="1">
      <c r="B901" s="27"/>
      <c r="C901" s="28"/>
      <c r="D901" s="28"/>
      <c r="E901" s="28"/>
      <c r="F901" s="28"/>
      <c r="G901" s="28"/>
      <c r="H901" s="27"/>
      <c r="I901" s="15"/>
      <c r="J901" s="15"/>
      <c r="K901" s="15"/>
      <c r="L901" s="16"/>
    </row>
    <row r="902" spans="2:12" ht="15.75" customHeight="1">
      <c r="B902" s="27"/>
      <c r="C902" s="28"/>
      <c r="D902" s="28"/>
      <c r="E902" s="28"/>
      <c r="F902" s="28"/>
      <c r="G902" s="28"/>
      <c r="H902" s="27"/>
      <c r="I902" s="15"/>
      <c r="J902" s="15"/>
      <c r="K902" s="15"/>
      <c r="L902" s="16"/>
    </row>
    <row r="903" spans="2:12" ht="15.75" customHeight="1">
      <c r="B903" s="27"/>
      <c r="C903" s="28"/>
      <c r="D903" s="28"/>
      <c r="E903" s="28"/>
      <c r="F903" s="28"/>
      <c r="G903" s="28"/>
      <c r="H903" s="27"/>
      <c r="I903" s="15"/>
      <c r="J903" s="15"/>
      <c r="K903" s="15"/>
      <c r="L903" s="16"/>
    </row>
    <row r="904" spans="2:12" ht="15.75" customHeight="1">
      <c r="B904" s="27"/>
      <c r="C904" s="28"/>
      <c r="D904" s="28"/>
      <c r="E904" s="28"/>
      <c r="F904" s="28"/>
      <c r="G904" s="28"/>
      <c r="H904" s="27"/>
      <c r="I904" s="15"/>
      <c r="J904" s="15"/>
      <c r="K904" s="15"/>
      <c r="L904" s="16"/>
    </row>
    <row r="905" spans="2:12" ht="15.75" customHeight="1">
      <c r="B905" s="27"/>
      <c r="C905" s="28"/>
      <c r="D905" s="28"/>
      <c r="E905" s="28"/>
      <c r="F905" s="28"/>
      <c r="G905" s="28"/>
      <c r="H905" s="27"/>
      <c r="I905" s="15"/>
      <c r="J905" s="15"/>
      <c r="K905" s="15"/>
      <c r="L905" s="16"/>
    </row>
    <row r="906" spans="2:12" ht="15.75" customHeight="1">
      <c r="B906" s="27"/>
      <c r="C906" s="28"/>
      <c r="D906" s="28"/>
      <c r="E906" s="28"/>
      <c r="F906" s="28"/>
      <c r="G906" s="28"/>
      <c r="H906" s="27"/>
      <c r="I906" s="15"/>
      <c r="J906" s="15"/>
      <c r="K906" s="15"/>
      <c r="L906" s="16"/>
    </row>
    <row r="907" spans="2:12" ht="15.75" customHeight="1">
      <c r="B907" s="27"/>
      <c r="C907" s="28"/>
      <c r="D907" s="28"/>
      <c r="E907" s="28"/>
      <c r="F907" s="28"/>
      <c r="G907" s="28"/>
      <c r="H907" s="27"/>
      <c r="I907" s="15"/>
      <c r="J907" s="15"/>
      <c r="K907" s="15"/>
      <c r="L907" s="16"/>
    </row>
    <row r="908" spans="2:12" ht="15.75" customHeight="1">
      <c r="B908" s="27"/>
      <c r="C908" s="28"/>
      <c r="D908" s="28"/>
      <c r="E908" s="28"/>
      <c r="F908" s="28"/>
      <c r="G908" s="28"/>
      <c r="H908" s="27"/>
      <c r="I908" s="15"/>
      <c r="J908" s="15"/>
      <c r="K908" s="15"/>
      <c r="L908" s="16"/>
    </row>
    <row r="909" spans="2:12" ht="15.75" customHeight="1">
      <c r="B909" s="27"/>
      <c r="C909" s="28"/>
      <c r="D909" s="28"/>
      <c r="E909" s="28"/>
      <c r="F909" s="28"/>
      <c r="G909" s="28"/>
      <c r="H909" s="27"/>
      <c r="I909" s="15"/>
      <c r="J909" s="15"/>
      <c r="K909" s="15"/>
      <c r="L909" s="16"/>
    </row>
    <row r="910" spans="2:12" ht="15.75" customHeight="1">
      <c r="B910" s="27"/>
      <c r="C910" s="28"/>
      <c r="D910" s="28"/>
      <c r="E910" s="28"/>
      <c r="F910" s="28"/>
      <c r="G910" s="28"/>
      <c r="H910" s="27"/>
      <c r="I910" s="15"/>
      <c r="J910" s="15"/>
      <c r="K910" s="15"/>
      <c r="L910" s="16"/>
    </row>
    <row r="911" spans="2:12" ht="15.75" customHeight="1">
      <c r="B911" s="27"/>
      <c r="C911" s="28"/>
      <c r="D911" s="28"/>
      <c r="E911" s="28"/>
      <c r="F911" s="28"/>
      <c r="G911" s="28"/>
      <c r="H911" s="27"/>
      <c r="I911" s="15"/>
      <c r="J911" s="15"/>
      <c r="K911" s="15"/>
      <c r="L911" s="16"/>
    </row>
    <row r="912" spans="2:12" ht="15.75" customHeight="1">
      <c r="B912" s="27"/>
      <c r="C912" s="28"/>
      <c r="D912" s="28"/>
      <c r="E912" s="28"/>
      <c r="F912" s="28"/>
      <c r="G912" s="28"/>
      <c r="H912" s="27"/>
      <c r="I912" s="15"/>
      <c r="J912" s="15"/>
      <c r="K912" s="15"/>
      <c r="L912" s="16"/>
    </row>
    <row r="913" spans="2:12" ht="15.75" customHeight="1">
      <c r="B913" s="27"/>
      <c r="C913" s="28"/>
      <c r="D913" s="28"/>
      <c r="E913" s="28"/>
      <c r="F913" s="28"/>
      <c r="G913" s="28"/>
      <c r="H913" s="27"/>
      <c r="I913" s="15"/>
      <c r="J913" s="15"/>
      <c r="K913" s="15"/>
      <c r="L913" s="16"/>
    </row>
    <row r="914" spans="2:12" ht="15.75" customHeight="1">
      <c r="B914" s="27"/>
      <c r="C914" s="28"/>
      <c r="D914" s="28"/>
      <c r="E914" s="28"/>
      <c r="F914" s="28"/>
      <c r="G914" s="28"/>
      <c r="H914" s="27"/>
      <c r="I914" s="15"/>
      <c r="J914" s="15"/>
      <c r="K914" s="15"/>
      <c r="L914" s="16"/>
    </row>
    <row r="915" spans="2:12" ht="15.75" customHeight="1">
      <c r="B915" s="27"/>
      <c r="C915" s="28"/>
      <c r="D915" s="28"/>
      <c r="E915" s="28"/>
      <c r="F915" s="28"/>
      <c r="G915" s="28"/>
      <c r="H915" s="27"/>
      <c r="I915" s="15"/>
      <c r="J915" s="15"/>
      <c r="K915" s="15"/>
      <c r="L915" s="16"/>
    </row>
    <row r="916" spans="2:12" ht="15.75" customHeight="1">
      <c r="B916" s="27"/>
      <c r="C916" s="28"/>
      <c r="D916" s="28"/>
      <c r="E916" s="28"/>
      <c r="F916" s="28"/>
      <c r="G916" s="28"/>
      <c r="H916" s="27"/>
      <c r="I916" s="15"/>
      <c r="J916" s="15"/>
      <c r="K916" s="15"/>
      <c r="L916" s="16"/>
    </row>
    <row r="917" spans="2:12" ht="15.75" customHeight="1">
      <c r="B917" s="27"/>
      <c r="C917" s="28"/>
      <c r="D917" s="28"/>
      <c r="E917" s="28"/>
      <c r="F917" s="28"/>
      <c r="G917" s="28"/>
      <c r="H917" s="27"/>
      <c r="I917" s="15"/>
      <c r="J917" s="15"/>
      <c r="K917" s="15"/>
      <c r="L917" s="16"/>
    </row>
    <row r="918" spans="2:12" ht="15.75" customHeight="1">
      <c r="B918" s="27"/>
      <c r="C918" s="28"/>
      <c r="D918" s="28"/>
      <c r="E918" s="28"/>
      <c r="F918" s="28"/>
      <c r="G918" s="28"/>
      <c r="H918" s="27"/>
      <c r="I918" s="15"/>
      <c r="J918" s="15"/>
      <c r="K918" s="15"/>
      <c r="L918" s="16"/>
    </row>
    <row r="919" spans="2:12" ht="15.75" customHeight="1">
      <c r="B919" s="27"/>
      <c r="C919" s="28"/>
      <c r="D919" s="28"/>
      <c r="E919" s="28"/>
      <c r="F919" s="28"/>
      <c r="G919" s="28"/>
      <c r="H919" s="27"/>
      <c r="I919" s="15"/>
      <c r="J919" s="15"/>
      <c r="K919" s="15"/>
      <c r="L919" s="16"/>
    </row>
    <row r="920" spans="2:12" ht="15.75" customHeight="1">
      <c r="B920" s="27"/>
      <c r="C920" s="28"/>
      <c r="D920" s="28"/>
      <c r="E920" s="28"/>
      <c r="F920" s="28"/>
      <c r="G920" s="28"/>
      <c r="H920" s="27"/>
      <c r="I920" s="15"/>
      <c r="J920" s="15"/>
      <c r="K920" s="15"/>
      <c r="L920" s="16"/>
    </row>
    <row r="921" spans="2:12" ht="15.75" customHeight="1">
      <c r="B921" s="27"/>
      <c r="C921" s="28"/>
      <c r="D921" s="28"/>
      <c r="E921" s="28"/>
      <c r="F921" s="28"/>
      <c r="G921" s="28"/>
      <c r="H921" s="27"/>
      <c r="I921" s="15"/>
      <c r="J921" s="15"/>
      <c r="K921" s="15"/>
      <c r="L921" s="16"/>
    </row>
    <row r="922" spans="2:12" ht="15.75" customHeight="1">
      <c r="B922" s="27"/>
      <c r="C922" s="28"/>
      <c r="D922" s="28"/>
      <c r="E922" s="28"/>
      <c r="F922" s="28"/>
      <c r="G922" s="28"/>
      <c r="H922" s="27"/>
      <c r="I922" s="15"/>
      <c r="J922" s="15"/>
      <c r="K922" s="15"/>
      <c r="L922" s="16"/>
    </row>
    <row r="923" spans="2:12" ht="15.75" customHeight="1">
      <c r="B923" s="27"/>
      <c r="C923" s="28"/>
      <c r="D923" s="28"/>
      <c r="E923" s="28"/>
      <c r="F923" s="28"/>
      <c r="G923" s="28"/>
      <c r="H923" s="27"/>
      <c r="I923" s="15"/>
      <c r="J923" s="15"/>
      <c r="K923" s="15"/>
      <c r="L923" s="16"/>
    </row>
    <row r="924" spans="2:12" ht="15.75" customHeight="1">
      <c r="B924" s="27"/>
      <c r="C924" s="28"/>
      <c r="D924" s="28"/>
      <c r="E924" s="28"/>
      <c r="F924" s="28"/>
      <c r="G924" s="28"/>
      <c r="H924" s="27"/>
      <c r="I924" s="15"/>
      <c r="J924" s="15"/>
      <c r="K924" s="15"/>
      <c r="L924" s="16"/>
    </row>
    <row r="925" spans="2:12" ht="15.75" customHeight="1">
      <c r="B925" s="27"/>
      <c r="C925" s="28"/>
      <c r="D925" s="28"/>
      <c r="E925" s="28"/>
      <c r="F925" s="28"/>
      <c r="G925" s="28"/>
      <c r="H925" s="27"/>
      <c r="I925" s="15"/>
      <c r="J925" s="15"/>
      <c r="K925" s="15"/>
      <c r="L925" s="16"/>
    </row>
    <row r="926" spans="2:12" ht="15.75" customHeight="1">
      <c r="B926" s="27"/>
      <c r="C926" s="28"/>
      <c r="D926" s="28"/>
      <c r="E926" s="28"/>
      <c r="F926" s="28"/>
      <c r="G926" s="28"/>
      <c r="H926" s="27"/>
      <c r="I926" s="15"/>
      <c r="J926" s="15"/>
      <c r="K926" s="15"/>
      <c r="L926" s="16"/>
    </row>
    <row r="927" spans="2:12" ht="15.75" customHeight="1">
      <c r="B927" s="27"/>
      <c r="C927" s="28"/>
      <c r="D927" s="28"/>
      <c r="E927" s="28"/>
      <c r="F927" s="28"/>
      <c r="G927" s="28"/>
      <c r="H927" s="27"/>
      <c r="I927" s="15"/>
      <c r="J927" s="15"/>
      <c r="K927" s="15"/>
      <c r="L927" s="16"/>
    </row>
    <row r="928" spans="2:12" ht="15.75" customHeight="1">
      <c r="B928" s="27"/>
      <c r="C928" s="28"/>
      <c r="D928" s="28"/>
      <c r="E928" s="28"/>
      <c r="F928" s="28"/>
      <c r="G928" s="28"/>
      <c r="H928" s="27"/>
      <c r="I928" s="15"/>
      <c r="J928" s="15"/>
      <c r="K928" s="15"/>
      <c r="L928" s="16"/>
    </row>
    <row r="929" spans="2:12" ht="15.75" customHeight="1">
      <c r="B929" s="27"/>
      <c r="C929" s="28"/>
      <c r="D929" s="28"/>
      <c r="E929" s="28"/>
      <c r="F929" s="28"/>
      <c r="G929" s="28"/>
      <c r="H929" s="27"/>
      <c r="I929" s="15"/>
      <c r="J929" s="15"/>
      <c r="K929" s="15"/>
      <c r="L929" s="16"/>
    </row>
    <row r="930" spans="2:12" ht="15.75" customHeight="1">
      <c r="B930" s="27"/>
      <c r="C930" s="28"/>
      <c r="D930" s="28"/>
      <c r="E930" s="28"/>
      <c r="F930" s="28"/>
      <c r="G930" s="28"/>
      <c r="H930" s="27"/>
      <c r="I930" s="15"/>
      <c r="J930" s="15"/>
      <c r="K930" s="15"/>
      <c r="L930" s="16"/>
    </row>
    <row r="931" spans="2:12" ht="15.75" customHeight="1">
      <c r="B931" s="27"/>
      <c r="C931" s="28"/>
      <c r="D931" s="28"/>
      <c r="E931" s="28"/>
      <c r="F931" s="28"/>
      <c r="G931" s="28"/>
      <c r="H931" s="27"/>
      <c r="I931" s="15"/>
      <c r="J931" s="15"/>
      <c r="K931" s="15"/>
      <c r="L931" s="16"/>
    </row>
    <row r="932" spans="2:12" ht="15.75" customHeight="1">
      <c r="B932" s="27"/>
      <c r="C932" s="28"/>
      <c r="D932" s="28"/>
      <c r="E932" s="28"/>
      <c r="F932" s="28"/>
      <c r="G932" s="28"/>
      <c r="H932" s="27"/>
      <c r="I932" s="15"/>
      <c r="J932" s="15"/>
      <c r="K932" s="15"/>
      <c r="L932" s="16"/>
    </row>
    <row r="933" spans="2:12" ht="15.75" customHeight="1">
      <c r="B933" s="27"/>
      <c r="C933" s="28"/>
      <c r="D933" s="28"/>
      <c r="E933" s="28"/>
      <c r="F933" s="28"/>
      <c r="G933" s="28"/>
      <c r="H933" s="27"/>
      <c r="I933" s="15"/>
      <c r="J933" s="15"/>
      <c r="K933" s="15"/>
      <c r="L933" s="16"/>
    </row>
    <row r="934" spans="2:12" ht="15.75" customHeight="1">
      <c r="B934" s="27"/>
      <c r="C934" s="28"/>
      <c r="D934" s="28"/>
      <c r="E934" s="28"/>
      <c r="F934" s="28"/>
      <c r="G934" s="28"/>
      <c r="H934" s="27"/>
      <c r="I934" s="15"/>
      <c r="J934" s="15"/>
      <c r="K934" s="15"/>
      <c r="L934" s="16"/>
    </row>
    <row r="935" spans="2:12" ht="15.75" customHeight="1">
      <c r="B935" s="27"/>
      <c r="C935" s="28"/>
      <c r="D935" s="28"/>
      <c r="E935" s="28"/>
      <c r="F935" s="28"/>
      <c r="G935" s="28"/>
      <c r="H935" s="27"/>
      <c r="I935" s="15"/>
      <c r="J935" s="15"/>
      <c r="K935" s="15"/>
      <c r="L935" s="16"/>
    </row>
    <row r="936" spans="2:12" ht="15.75" customHeight="1">
      <c r="B936" s="27"/>
      <c r="C936" s="28"/>
      <c r="D936" s="28"/>
      <c r="E936" s="28"/>
      <c r="F936" s="28"/>
      <c r="G936" s="28"/>
      <c r="H936" s="27"/>
      <c r="I936" s="15"/>
      <c r="J936" s="15"/>
      <c r="K936" s="15"/>
      <c r="L936" s="16"/>
    </row>
    <row r="937" spans="2:12" ht="15.75" customHeight="1">
      <c r="B937" s="27"/>
      <c r="C937" s="28"/>
      <c r="D937" s="28"/>
      <c r="E937" s="28"/>
      <c r="F937" s="28"/>
      <c r="G937" s="28"/>
      <c r="H937" s="27"/>
      <c r="I937" s="15"/>
      <c r="J937" s="15"/>
      <c r="K937" s="15"/>
      <c r="L937" s="16"/>
    </row>
    <row r="938" spans="2:12" ht="15.75" customHeight="1">
      <c r="B938" s="27"/>
      <c r="C938" s="28"/>
      <c r="D938" s="28"/>
      <c r="E938" s="28"/>
      <c r="F938" s="28"/>
      <c r="G938" s="28"/>
      <c r="H938" s="27"/>
      <c r="I938" s="15"/>
      <c r="J938" s="15"/>
      <c r="K938" s="15"/>
      <c r="L938" s="16"/>
    </row>
    <row r="939" spans="2:12" ht="15.75" customHeight="1">
      <c r="B939" s="27"/>
      <c r="C939" s="28"/>
      <c r="D939" s="28"/>
      <c r="E939" s="28"/>
      <c r="F939" s="28"/>
      <c r="G939" s="28"/>
      <c r="H939" s="27"/>
      <c r="I939" s="15"/>
      <c r="J939" s="15"/>
      <c r="K939" s="15"/>
      <c r="L939" s="16"/>
    </row>
    <row r="940" spans="2:12" ht="15.75" customHeight="1">
      <c r="B940" s="27"/>
      <c r="C940" s="28"/>
      <c r="D940" s="28"/>
      <c r="E940" s="28"/>
      <c r="F940" s="28"/>
      <c r="G940" s="28"/>
      <c r="H940" s="27"/>
      <c r="I940" s="15"/>
      <c r="J940" s="15"/>
      <c r="K940" s="15"/>
      <c r="L940" s="16"/>
    </row>
    <row r="941" spans="2:12" ht="15.75" customHeight="1">
      <c r="B941" s="27"/>
      <c r="C941" s="28"/>
      <c r="D941" s="28"/>
      <c r="E941" s="28"/>
      <c r="F941" s="28"/>
      <c r="G941" s="28"/>
      <c r="H941" s="27"/>
      <c r="I941" s="15"/>
      <c r="J941" s="15"/>
      <c r="K941" s="15"/>
      <c r="L941" s="16"/>
    </row>
    <row r="942" spans="2:12" ht="15.75" customHeight="1">
      <c r="B942" s="27"/>
      <c r="C942" s="28"/>
      <c r="D942" s="28"/>
      <c r="E942" s="28"/>
      <c r="F942" s="28"/>
      <c r="G942" s="28"/>
      <c r="H942" s="27"/>
      <c r="I942" s="15"/>
      <c r="J942" s="15"/>
      <c r="K942" s="15"/>
      <c r="L942" s="16"/>
    </row>
    <row r="943" spans="2:12" ht="15.75" customHeight="1">
      <c r="B943" s="27"/>
      <c r="C943" s="28"/>
      <c r="D943" s="28"/>
      <c r="E943" s="28"/>
      <c r="F943" s="28"/>
      <c r="G943" s="28"/>
      <c r="H943" s="27"/>
      <c r="I943" s="15"/>
      <c r="J943" s="15"/>
      <c r="K943" s="15"/>
      <c r="L943" s="16"/>
    </row>
    <row r="944" spans="2:12" ht="15.75" customHeight="1">
      <c r="B944" s="27"/>
      <c r="C944" s="28"/>
      <c r="D944" s="28"/>
      <c r="E944" s="28"/>
      <c r="F944" s="28"/>
      <c r="G944" s="28"/>
      <c r="H944" s="27"/>
      <c r="I944" s="15"/>
      <c r="J944" s="15"/>
      <c r="K944" s="15"/>
      <c r="L944" s="16"/>
    </row>
    <row r="945" spans="2:12" ht="15.75" customHeight="1">
      <c r="B945" s="27"/>
      <c r="C945" s="28"/>
      <c r="D945" s="28"/>
      <c r="E945" s="28"/>
      <c r="F945" s="28"/>
      <c r="G945" s="28"/>
      <c r="H945" s="27"/>
      <c r="I945" s="15"/>
      <c r="J945" s="15"/>
      <c r="K945" s="15"/>
      <c r="L945" s="16"/>
    </row>
    <row r="946" spans="2:12" ht="15.75" customHeight="1">
      <c r="B946" s="27"/>
      <c r="C946" s="28"/>
      <c r="D946" s="28"/>
      <c r="E946" s="28"/>
      <c r="F946" s="28"/>
      <c r="G946" s="28"/>
      <c r="H946" s="27"/>
      <c r="I946" s="15"/>
      <c r="J946" s="15"/>
      <c r="K946" s="15"/>
      <c r="L946" s="16"/>
    </row>
    <row r="947" spans="2:12" ht="15.75" customHeight="1">
      <c r="B947" s="27"/>
      <c r="C947" s="28"/>
      <c r="D947" s="28"/>
      <c r="E947" s="28"/>
      <c r="F947" s="28"/>
      <c r="G947" s="28"/>
      <c r="H947" s="27"/>
      <c r="I947" s="15"/>
      <c r="J947" s="15"/>
      <c r="K947" s="15"/>
      <c r="L947" s="16"/>
    </row>
    <row r="948" spans="2:12" ht="15.75" customHeight="1">
      <c r="B948" s="27"/>
      <c r="C948" s="28"/>
      <c r="D948" s="28"/>
      <c r="E948" s="28"/>
      <c r="F948" s="28"/>
      <c r="G948" s="28"/>
      <c r="H948" s="27"/>
      <c r="I948" s="15"/>
      <c r="J948" s="15"/>
      <c r="K948" s="15"/>
      <c r="L948" s="16"/>
    </row>
    <row r="949" spans="2:12" ht="15.75" customHeight="1">
      <c r="B949" s="27"/>
      <c r="C949" s="28"/>
      <c r="D949" s="28"/>
      <c r="E949" s="28"/>
      <c r="F949" s="28"/>
      <c r="G949" s="28"/>
      <c r="H949" s="27"/>
      <c r="I949" s="15"/>
      <c r="J949" s="15"/>
      <c r="K949" s="15"/>
      <c r="L949" s="16"/>
    </row>
    <row r="950" spans="2:12" ht="15.75" customHeight="1">
      <c r="B950" s="27"/>
      <c r="C950" s="28"/>
      <c r="D950" s="28"/>
      <c r="E950" s="28"/>
      <c r="F950" s="28"/>
      <c r="G950" s="28"/>
      <c r="H950" s="27"/>
      <c r="I950" s="15"/>
      <c r="J950" s="15"/>
      <c r="K950" s="15"/>
      <c r="L950" s="16"/>
    </row>
    <row r="951" spans="2:12" ht="15.75" customHeight="1">
      <c r="B951" s="27"/>
      <c r="C951" s="28"/>
      <c r="D951" s="28"/>
      <c r="E951" s="28"/>
      <c r="F951" s="28"/>
      <c r="G951" s="28"/>
      <c r="H951" s="27"/>
      <c r="I951" s="15"/>
      <c r="J951" s="15"/>
      <c r="K951" s="15"/>
      <c r="L951" s="16"/>
    </row>
    <row r="952" spans="2:12" ht="15.75" customHeight="1">
      <c r="B952" s="27"/>
      <c r="C952" s="28"/>
      <c r="D952" s="28"/>
      <c r="E952" s="28"/>
      <c r="F952" s="28"/>
      <c r="G952" s="28"/>
      <c r="H952" s="27"/>
      <c r="I952" s="15"/>
      <c r="J952" s="15"/>
      <c r="K952" s="15"/>
      <c r="L952" s="16"/>
    </row>
    <row r="953" spans="2:12" ht="15.75" customHeight="1">
      <c r="B953" s="27"/>
      <c r="C953" s="28"/>
      <c r="D953" s="28"/>
      <c r="E953" s="28"/>
      <c r="F953" s="28"/>
      <c r="G953" s="28"/>
      <c r="H953" s="27"/>
      <c r="I953" s="15"/>
      <c r="J953" s="15"/>
      <c r="K953" s="15"/>
      <c r="L953" s="16"/>
    </row>
    <row r="954" spans="2:12" ht="15.75" customHeight="1">
      <c r="B954" s="27"/>
      <c r="C954" s="28"/>
      <c r="D954" s="28"/>
      <c r="E954" s="28"/>
      <c r="F954" s="28"/>
      <c r="G954" s="28"/>
      <c r="H954" s="27"/>
      <c r="I954" s="15"/>
      <c r="J954" s="15"/>
      <c r="K954" s="15"/>
      <c r="L954" s="16"/>
    </row>
    <row r="955" spans="2:12" ht="15.75" customHeight="1">
      <c r="B955" s="27"/>
      <c r="C955" s="28"/>
      <c r="D955" s="28"/>
      <c r="E955" s="28"/>
      <c r="F955" s="28"/>
      <c r="G955" s="28"/>
      <c r="H955" s="27"/>
      <c r="I955" s="15"/>
      <c r="J955" s="15"/>
      <c r="K955" s="15"/>
      <c r="L955" s="16"/>
    </row>
    <row r="956" spans="2:12" ht="15.75" customHeight="1">
      <c r="B956" s="27"/>
      <c r="C956" s="28"/>
      <c r="D956" s="28"/>
      <c r="E956" s="28"/>
      <c r="F956" s="28"/>
      <c r="G956" s="28"/>
      <c r="H956" s="27"/>
      <c r="I956" s="15"/>
      <c r="J956" s="15"/>
      <c r="K956" s="15"/>
      <c r="L956" s="16"/>
    </row>
    <row r="957" spans="2:12" ht="15.75" customHeight="1">
      <c r="B957" s="27"/>
      <c r="C957" s="28"/>
      <c r="D957" s="28"/>
      <c r="E957" s="28"/>
      <c r="F957" s="28"/>
      <c r="G957" s="28"/>
      <c r="H957" s="27"/>
      <c r="I957" s="15"/>
      <c r="J957" s="15"/>
      <c r="K957" s="15"/>
      <c r="L957" s="16"/>
    </row>
    <row r="958" spans="2:12" ht="15.75" customHeight="1">
      <c r="B958" s="27"/>
      <c r="C958" s="28"/>
      <c r="D958" s="28"/>
      <c r="E958" s="28"/>
      <c r="F958" s="28"/>
      <c r="G958" s="28"/>
      <c r="H958" s="27"/>
      <c r="I958" s="15"/>
      <c r="J958" s="15"/>
      <c r="K958" s="15"/>
      <c r="L958" s="16"/>
    </row>
    <row r="959" spans="2:12" ht="15.75" customHeight="1">
      <c r="B959" s="27"/>
      <c r="C959" s="28"/>
      <c r="D959" s="28"/>
      <c r="E959" s="28"/>
      <c r="F959" s="28"/>
      <c r="G959" s="28"/>
      <c r="H959" s="27"/>
      <c r="I959" s="15"/>
      <c r="J959" s="15"/>
      <c r="K959" s="15"/>
      <c r="L959" s="16"/>
    </row>
    <row r="960" spans="2:12" ht="15.75" customHeight="1">
      <c r="B960" s="27"/>
      <c r="C960" s="28"/>
      <c r="D960" s="28"/>
      <c r="E960" s="28"/>
      <c r="F960" s="28"/>
      <c r="G960" s="28"/>
      <c r="H960" s="27"/>
      <c r="I960" s="15"/>
      <c r="J960" s="15"/>
      <c r="K960" s="15"/>
      <c r="L960" s="16"/>
    </row>
    <row r="961" spans="2:12" ht="15.75" customHeight="1">
      <c r="B961" s="27"/>
      <c r="C961" s="28"/>
      <c r="D961" s="28"/>
      <c r="E961" s="28"/>
      <c r="F961" s="28"/>
      <c r="G961" s="28"/>
      <c r="H961" s="27"/>
      <c r="I961" s="15"/>
      <c r="J961" s="15"/>
      <c r="K961" s="15"/>
      <c r="L961" s="16"/>
    </row>
    <row r="962" spans="2:12" ht="15.75" customHeight="1">
      <c r="B962" s="27"/>
      <c r="C962" s="28"/>
      <c r="D962" s="28"/>
      <c r="E962" s="28"/>
      <c r="F962" s="28"/>
      <c r="G962" s="28"/>
      <c r="H962" s="27"/>
      <c r="I962" s="15"/>
      <c r="J962" s="15"/>
      <c r="K962" s="15"/>
      <c r="L962" s="16"/>
    </row>
    <row r="963" spans="2:12" ht="15.75" customHeight="1">
      <c r="B963" s="27"/>
      <c r="C963" s="28"/>
      <c r="D963" s="28"/>
      <c r="E963" s="28"/>
      <c r="F963" s="28"/>
      <c r="G963" s="28"/>
      <c r="H963" s="27"/>
      <c r="I963" s="15"/>
      <c r="J963" s="15"/>
      <c r="K963" s="15"/>
      <c r="L963" s="16"/>
    </row>
    <row r="964" spans="2:12" ht="15.75" customHeight="1">
      <c r="B964" s="27"/>
      <c r="C964" s="28"/>
      <c r="D964" s="28"/>
      <c r="E964" s="28"/>
      <c r="F964" s="28"/>
      <c r="G964" s="28"/>
      <c r="H964" s="27"/>
      <c r="I964" s="15"/>
      <c r="J964" s="15"/>
      <c r="K964" s="15"/>
      <c r="L964" s="16"/>
    </row>
    <row r="965" spans="2:12" ht="15.75" customHeight="1">
      <c r="B965" s="27"/>
      <c r="C965" s="28"/>
      <c r="D965" s="28"/>
      <c r="E965" s="28"/>
      <c r="F965" s="28"/>
      <c r="G965" s="28"/>
      <c r="H965" s="27"/>
      <c r="I965" s="15"/>
      <c r="J965" s="15"/>
      <c r="K965" s="15"/>
      <c r="L965" s="16"/>
    </row>
    <row r="966" spans="2:12" ht="15.75" customHeight="1">
      <c r="B966" s="27"/>
      <c r="C966" s="28"/>
      <c r="D966" s="28"/>
      <c r="E966" s="28"/>
      <c r="F966" s="28"/>
      <c r="G966" s="28"/>
      <c r="H966" s="27"/>
      <c r="I966" s="15"/>
      <c r="J966" s="15"/>
      <c r="K966" s="15"/>
      <c r="L966" s="16"/>
    </row>
    <row r="967" spans="2:12" ht="15.75" customHeight="1">
      <c r="B967" s="27"/>
      <c r="C967" s="28"/>
      <c r="D967" s="28"/>
      <c r="E967" s="28"/>
      <c r="F967" s="28"/>
      <c r="G967" s="28"/>
      <c r="H967" s="27"/>
      <c r="I967" s="15"/>
      <c r="J967" s="15"/>
      <c r="K967" s="15"/>
      <c r="L967" s="16"/>
    </row>
    <row r="968" spans="2:12" ht="15.75" customHeight="1">
      <c r="B968" s="27"/>
      <c r="C968" s="28"/>
      <c r="D968" s="28"/>
      <c r="E968" s="28"/>
      <c r="F968" s="28"/>
      <c r="G968" s="28"/>
      <c r="H968" s="27"/>
      <c r="I968" s="15"/>
      <c r="J968" s="15"/>
      <c r="K968" s="15"/>
      <c r="L968" s="16"/>
    </row>
    <row r="969" spans="2:12" ht="15.75" customHeight="1">
      <c r="B969" s="27"/>
      <c r="C969" s="28"/>
      <c r="D969" s="28"/>
      <c r="E969" s="28"/>
      <c r="F969" s="28"/>
      <c r="G969" s="28"/>
      <c r="H969" s="27"/>
      <c r="I969" s="15"/>
      <c r="J969" s="15"/>
      <c r="K969" s="15"/>
      <c r="L969" s="16"/>
    </row>
    <row r="970" spans="2:12" ht="15.75" customHeight="1">
      <c r="B970" s="27"/>
      <c r="C970" s="28"/>
      <c r="D970" s="28"/>
      <c r="E970" s="28"/>
      <c r="F970" s="28"/>
      <c r="G970" s="28"/>
      <c r="H970" s="27"/>
      <c r="I970" s="15"/>
      <c r="J970" s="15"/>
      <c r="K970" s="15"/>
      <c r="L970" s="16"/>
    </row>
    <row r="971" spans="2:12" ht="15.75" customHeight="1">
      <c r="B971" s="27"/>
      <c r="C971" s="28"/>
      <c r="D971" s="28"/>
      <c r="E971" s="28"/>
      <c r="F971" s="28"/>
      <c r="G971" s="28"/>
      <c r="H971" s="27"/>
      <c r="I971" s="15"/>
      <c r="J971" s="15"/>
      <c r="K971" s="15"/>
      <c r="L971" s="16"/>
    </row>
    <row r="972" spans="2:12" ht="15.75" customHeight="1">
      <c r="B972" s="27"/>
      <c r="C972" s="28"/>
      <c r="D972" s="28"/>
      <c r="E972" s="28"/>
      <c r="F972" s="28"/>
      <c r="G972" s="28"/>
      <c r="H972" s="27"/>
      <c r="I972" s="15"/>
      <c r="J972" s="15"/>
      <c r="K972" s="15"/>
      <c r="L972" s="16"/>
    </row>
    <row r="973" spans="2:12" ht="15.75" customHeight="1">
      <c r="B973" s="27"/>
      <c r="C973" s="28"/>
      <c r="D973" s="28"/>
      <c r="E973" s="28"/>
      <c r="F973" s="28"/>
      <c r="G973" s="28"/>
      <c r="H973" s="27"/>
      <c r="I973" s="15"/>
      <c r="J973" s="15"/>
      <c r="K973" s="15"/>
      <c r="L973" s="16"/>
    </row>
    <row r="974" spans="2:12" ht="15.75" customHeight="1">
      <c r="B974" s="27"/>
      <c r="C974" s="28"/>
      <c r="D974" s="28"/>
      <c r="E974" s="28"/>
      <c r="F974" s="28"/>
      <c r="G974" s="28"/>
      <c r="H974" s="27"/>
      <c r="I974" s="15"/>
      <c r="J974" s="15"/>
      <c r="K974" s="15"/>
      <c r="L974" s="16"/>
    </row>
    <row r="975" spans="2:12" ht="15.75" customHeight="1">
      <c r="B975" s="27"/>
      <c r="C975" s="28"/>
      <c r="D975" s="28"/>
      <c r="E975" s="28"/>
      <c r="F975" s="28"/>
      <c r="G975" s="28"/>
      <c r="H975" s="27"/>
      <c r="I975" s="15"/>
      <c r="J975" s="15"/>
      <c r="K975" s="15"/>
      <c r="L975" s="16"/>
    </row>
    <row r="976" spans="2:12" ht="15.75" customHeight="1">
      <c r="B976" s="27"/>
      <c r="C976" s="28"/>
      <c r="D976" s="28"/>
      <c r="E976" s="28"/>
      <c r="F976" s="28"/>
      <c r="G976" s="28"/>
      <c r="H976" s="27"/>
      <c r="I976" s="15"/>
      <c r="J976" s="15"/>
      <c r="K976" s="15"/>
      <c r="L976" s="16"/>
    </row>
    <row r="977" spans="2:12" ht="15.75" customHeight="1">
      <c r="B977" s="27"/>
      <c r="C977" s="28"/>
      <c r="D977" s="28"/>
      <c r="E977" s="28"/>
      <c r="F977" s="28"/>
      <c r="G977" s="28"/>
      <c r="H977" s="27"/>
      <c r="I977" s="15"/>
      <c r="J977" s="15"/>
      <c r="K977" s="15"/>
      <c r="L977" s="16"/>
    </row>
    <row r="978" spans="2:12" ht="15.75" customHeight="1">
      <c r="B978" s="27"/>
      <c r="C978" s="28"/>
      <c r="D978" s="28"/>
      <c r="E978" s="28"/>
      <c r="F978" s="28"/>
      <c r="G978" s="28"/>
      <c r="H978" s="27"/>
      <c r="I978" s="15"/>
      <c r="J978" s="15"/>
      <c r="K978" s="15"/>
      <c r="L978" s="16"/>
    </row>
    <row r="979" spans="2:12" ht="15.75" customHeight="1">
      <c r="B979" s="27"/>
      <c r="C979" s="28"/>
      <c r="D979" s="28"/>
      <c r="E979" s="28"/>
      <c r="F979" s="28"/>
      <c r="G979" s="28"/>
      <c r="H979" s="27"/>
      <c r="I979" s="15"/>
      <c r="J979" s="15"/>
      <c r="K979" s="15"/>
      <c r="L979" s="16"/>
    </row>
    <row r="980" spans="2:12" ht="15.75" customHeight="1">
      <c r="B980" s="27"/>
      <c r="C980" s="28"/>
      <c r="D980" s="28"/>
      <c r="E980" s="28"/>
      <c r="F980" s="28"/>
      <c r="G980" s="28"/>
      <c r="H980" s="27"/>
      <c r="I980" s="15"/>
      <c r="J980" s="15"/>
      <c r="K980" s="15"/>
      <c r="L980" s="16"/>
    </row>
    <row r="981" spans="2:12" ht="15.75" customHeight="1">
      <c r="B981" s="27"/>
      <c r="C981" s="28"/>
      <c r="D981" s="28"/>
      <c r="E981" s="28"/>
      <c r="F981" s="28"/>
      <c r="G981" s="28"/>
      <c r="H981" s="27"/>
      <c r="I981" s="15"/>
      <c r="J981" s="15"/>
      <c r="K981" s="15"/>
      <c r="L981" s="16"/>
    </row>
    <row r="982" spans="2:12" ht="15.75" customHeight="1">
      <c r="B982" s="27"/>
      <c r="C982" s="28"/>
      <c r="D982" s="28"/>
      <c r="E982" s="28"/>
      <c r="F982" s="28"/>
      <c r="G982" s="28"/>
      <c r="H982" s="27"/>
      <c r="I982" s="15"/>
      <c r="J982" s="15"/>
      <c r="K982" s="15"/>
      <c r="L982" s="16"/>
    </row>
    <row r="983" spans="2:12" ht="15.75" customHeight="1">
      <c r="B983" s="27"/>
      <c r="C983" s="28"/>
      <c r="D983" s="28"/>
      <c r="E983" s="28"/>
      <c r="F983" s="28"/>
      <c r="G983" s="28"/>
      <c r="H983" s="27"/>
      <c r="I983" s="15"/>
      <c r="J983" s="15"/>
      <c r="K983" s="15"/>
      <c r="L983" s="16"/>
    </row>
    <row r="984" spans="2:12" ht="15.75" customHeight="1">
      <c r="B984" s="27"/>
      <c r="C984" s="28"/>
      <c r="D984" s="28"/>
      <c r="E984" s="28"/>
      <c r="F984" s="28"/>
      <c r="G984" s="28"/>
      <c r="H984" s="27"/>
      <c r="I984" s="15"/>
      <c r="J984" s="15"/>
      <c r="K984" s="15"/>
      <c r="L984" s="16"/>
    </row>
    <row r="985" spans="2:12" ht="15.75" customHeight="1">
      <c r="B985" s="27"/>
      <c r="C985" s="28"/>
      <c r="D985" s="28"/>
      <c r="E985" s="28"/>
      <c r="F985" s="28"/>
      <c r="G985" s="28"/>
      <c r="H985" s="27"/>
      <c r="I985" s="15"/>
      <c r="J985" s="15"/>
      <c r="K985" s="15"/>
      <c r="L985" s="16"/>
    </row>
    <row r="986" spans="2:12" ht="15.75" customHeight="1">
      <c r="B986" s="27"/>
      <c r="C986" s="28"/>
      <c r="D986" s="28"/>
      <c r="E986" s="28"/>
      <c r="F986" s="28"/>
      <c r="G986" s="28"/>
      <c r="H986" s="27"/>
      <c r="I986" s="15"/>
      <c r="J986" s="15"/>
      <c r="K986" s="15"/>
      <c r="L986" s="16"/>
    </row>
    <row r="987" spans="2:12" ht="15.75" customHeight="1">
      <c r="B987" s="27"/>
      <c r="C987" s="28"/>
      <c r="D987" s="28"/>
      <c r="E987" s="28"/>
      <c r="F987" s="28"/>
      <c r="G987" s="28"/>
      <c r="H987" s="27"/>
      <c r="I987" s="15"/>
      <c r="J987" s="15"/>
      <c r="K987" s="15"/>
      <c r="L987" s="16"/>
    </row>
    <row r="988" spans="2:12" ht="15.75" customHeight="1">
      <c r="B988" s="27"/>
      <c r="C988" s="28"/>
      <c r="D988" s="28"/>
      <c r="E988" s="28"/>
      <c r="F988" s="28"/>
      <c r="G988" s="28"/>
      <c r="H988" s="27"/>
      <c r="I988" s="15"/>
      <c r="J988" s="15"/>
      <c r="K988" s="15"/>
      <c r="L988" s="16"/>
    </row>
    <row r="989" spans="2:12" ht="15.75" customHeight="1">
      <c r="B989" s="27"/>
      <c r="C989" s="28"/>
      <c r="D989" s="28"/>
      <c r="E989" s="28"/>
      <c r="F989" s="28"/>
      <c r="G989" s="28"/>
      <c r="H989" s="27"/>
      <c r="I989" s="15"/>
      <c r="J989" s="15"/>
      <c r="K989" s="15"/>
      <c r="L989" s="16"/>
    </row>
    <row r="990" spans="2:12" ht="15.75" customHeight="1">
      <c r="B990" s="27"/>
      <c r="C990" s="28"/>
      <c r="D990" s="28"/>
      <c r="E990" s="28"/>
      <c r="F990" s="28"/>
      <c r="G990" s="28"/>
      <c r="H990" s="27"/>
      <c r="I990" s="15"/>
      <c r="J990" s="15"/>
      <c r="K990" s="15"/>
      <c r="L990" s="16"/>
    </row>
    <row r="991" spans="2:12" ht="15.75" customHeight="1">
      <c r="B991" s="27"/>
      <c r="C991" s="28"/>
      <c r="D991" s="28"/>
      <c r="E991" s="28"/>
      <c r="F991" s="28"/>
      <c r="G991" s="28"/>
      <c r="H991" s="27"/>
      <c r="I991" s="15"/>
      <c r="J991" s="15"/>
      <c r="K991" s="15"/>
      <c r="L991" s="16"/>
    </row>
    <row r="992" spans="2:12" ht="15.75" customHeight="1">
      <c r="B992" s="27"/>
      <c r="C992" s="28"/>
      <c r="D992" s="28"/>
      <c r="E992" s="28"/>
      <c r="F992" s="28"/>
      <c r="G992" s="28"/>
      <c r="H992" s="27"/>
      <c r="I992" s="15"/>
      <c r="J992" s="15"/>
      <c r="K992" s="15"/>
      <c r="L992" s="16"/>
    </row>
    <row r="993" spans="2:12" ht="15.75" customHeight="1">
      <c r="B993" s="27"/>
      <c r="C993" s="28"/>
      <c r="D993" s="28"/>
      <c r="E993" s="28"/>
      <c r="F993" s="28"/>
      <c r="G993" s="28"/>
      <c r="H993" s="27"/>
      <c r="I993" s="15"/>
      <c r="J993" s="15"/>
      <c r="K993" s="15"/>
      <c r="L993" s="16"/>
    </row>
    <row r="994" spans="2:12" ht="15.75" customHeight="1">
      <c r="B994" s="27"/>
      <c r="C994" s="28"/>
      <c r="D994" s="28"/>
      <c r="E994" s="28"/>
      <c r="F994" s="28"/>
      <c r="G994" s="28"/>
      <c r="H994" s="27"/>
      <c r="I994" s="15"/>
      <c r="J994" s="15"/>
      <c r="K994" s="15"/>
      <c r="L994" s="16"/>
    </row>
    <row r="995" spans="2:12" ht="15.75" customHeight="1">
      <c r="B995" s="27"/>
      <c r="C995" s="28"/>
      <c r="D995" s="28"/>
      <c r="E995" s="28"/>
      <c r="F995" s="28"/>
      <c r="G995" s="28"/>
      <c r="H995" s="27"/>
      <c r="I995" s="15"/>
      <c r="J995" s="15"/>
      <c r="K995" s="15"/>
      <c r="L995" s="16"/>
    </row>
    <row r="996" spans="2:12" ht="15.75" customHeight="1">
      <c r="B996" s="27"/>
      <c r="C996" s="28"/>
      <c r="D996" s="28"/>
      <c r="E996" s="28"/>
      <c r="F996" s="28"/>
      <c r="G996" s="28"/>
      <c r="H996" s="27"/>
      <c r="I996" s="15"/>
      <c r="J996" s="15"/>
      <c r="K996" s="15"/>
      <c r="L996" s="16"/>
    </row>
    <row r="997" spans="2:12" ht="15.75" customHeight="1">
      <c r="B997" s="27"/>
      <c r="C997" s="28"/>
      <c r="D997" s="28"/>
      <c r="E997" s="28"/>
      <c r="F997" s="28"/>
      <c r="G997" s="28"/>
      <c r="H997" s="27"/>
      <c r="I997" s="15"/>
      <c r="J997" s="15"/>
      <c r="K997" s="15"/>
      <c r="L997" s="16"/>
    </row>
    <row r="998" spans="2:12" ht="15.75" customHeight="1">
      <c r="B998" s="27"/>
      <c r="C998" s="28"/>
      <c r="D998" s="28"/>
      <c r="E998" s="28"/>
      <c r="F998" s="28"/>
      <c r="G998" s="28"/>
      <c r="H998" s="27"/>
      <c r="I998" s="15"/>
      <c r="J998" s="15"/>
      <c r="K998" s="15"/>
      <c r="L998" s="16"/>
    </row>
    <row r="999" spans="2:12" ht="15.75" customHeight="1">
      <c r="B999" s="27"/>
      <c r="C999" s="28"/>
      <c r="D999" s="28"/>
      <c r="E999" s="28"/>
      <c r="F999" s="28"/>
      <c r="G999" s="28"/>
      <c r="H999" s="27"/>
      <c r="I999" s="15"/>
      <c r="J999" s="15"/>
      <c r="K999" s="15"/>
      <c r="L999" s="16"/>
    </row>
    <row r="1000" spans="2:12" ht="15.75" customHeight="1">
      <c r="B1000" s="27"/>
      <c r="C1000" s="28"/>
      <c r="D1000" s="28"/>
      <c r="E1000" s="28"/>
      <c r="F1000" s="28"/>
      <c r="G1000" s="28"/>
      <c r="H1000" s="27"/>
      <c r="I1000" s="15"/>
      <c r="J1000" s="15"/>
      <c r="K1000" s="15"/>
      <c r="L1000" s="16"/>
    </row>
  </sheetData>
  <mergeCells count="30">
    <mergeCell ref="AG3:AJ3"/>
    <mergeCell ref="AK3:AN3"/>
    <mergeCell ref="AO3:AR3"/>
    <mergeCell ref="AS3:AV3"/>
    <mergeCell ref="B2:AX2"/>
    <mergeCell ref="B3:D3"/>
    <mergeCell ref="E3:H3"/>
    <mergeCell ref="I3:L3"/>
    <mergeCell ref="M3:P3"/>
    <mergeCell ref="Q3:T3"/>
    <mergeCell ref="U3:X3"/>
    <mergeCell ref="AW3:AX3"/>
    <mergeCell ref="Y3:AB3"/>
    <mergeCell ref="AC3:AF3"/>
    <mergeCell ref="AS35:AS37"/>
    <mergeCell ref="D36:D37"/>
    <mergeCell ref="B76:K77"/>
    <mergeCell ref="B78:K78"/>
    <mergeCell ref="V78:AA78"/>
    <mergeCell ref="AC78:AH78"/>
    <mergeCell ref="E35:E37"/>
    <mergeCell ref="I35:I37"/>
    <mergeCell ref="M35:M37"/>
    <mergeCell ref="Q35:Q37"/>
    <mergeCell ref="U35:U37"/>
    <mergeCell ref="Y35:Y37"/>
    <mergeCell ref="AC35:AC37"/>
    <mergeCell ref="AG35:AG37"/>
    <mergeCell ref="AK35:AK37"/>
    <mergeCell ref="AO35:AO37"/>
  </mergeCells>
  <conditionalFormatting sqref="G36 G38">
    <cfRule type="cellIs" dxfId="3478" priority="1" operator="greaterThan">
      <formula>0</formula>
    </cfRule>
  </conditionalFormatting>
  <conditionalFormatting sqref="G36 G38">
    <cfRule type="cellIs" dxfId="3477" priority="2" operator="lessThanOrEqual">
      <formula>0</formula>
    </cfRule>
  </conditionalFormatting>
  <conditionalFormatting sqref="K38">
    <cfRule type="cellIs" dxfId="3476" priority="3" operator="greaterThan">
      <formula>0</formula>
    </cfRule>
  </conditionalFormatting>
  <conditionalFormatting sqref="K38">
    <cfRule type="cellIs" dxfId="3475" priority="4" operator="lessThanOrEqual">
      <formula>0</formula>
    </cfRule>
  </conditionalFormatting>
  <conditionalFormatting sqref="AI38">
    <cfRule type="cellIs" dxfId="3474" priority="5" operator="greaterThan">
      <formula>0</formula>
    </cfRule>
  </conditionalFormatting>
  <conditionalFormatting sqref="AI38">
    <cfRule type="cellIs" dxfId="3473" priority="6" operator="lessThanOrEqual">
      <formula>0</formula>
    </cfRule>
  </conditionalFormatting>
  <conditionalFormatting sqref="O38">
    <cfRule type="cellIs" dxfId="3472" priority="7" operator="greaterThan">
      <formula>0</formula>
    </cfRule>
  </conditionalFormatting>
  <conditionalFormatting sqref="O38">
    <cfRule type="cellIs" dxfId="3471" priority="8" operator="lessThanOrEqual">
      <formula>0</formula>
    </cfRule>
  </conditionalFormatting>
  <conditionalFormatting sqref="AQ38">
    <cfRule type="cellIs" dxfId="3470" priority="9" operator="greaterThan">
      <formula>0</formula>
    </cfRule>
  </conditionalFormatting>
  <conditionalFormatting sqref="AQ38">
    <cfRule type="cellIs" dxfId="3469" priority="10" operator="lessThanOrEqual">
      <formula>0</formula>
    </cfRule>
  </conditionalFormatting>
  <conditionalFormatting sqref="S38">
    <cfRule type="cellIs" dxfId="3468" priority="11" operator="greaterThan">
      <formula>0</formula>
    </cfRule>
  </conditionalFormatting>
  <conditionalFormatting sqref="S38">
    <cfRule type="cellIs" dxfId="3467" priority="12" operator="lessThanOrEqual">
      <formula>0</formula>
    </cfRule>
  </conditionalFormatting>
  <conditionalFormatting sqref="W38">
    <cfRule type="cellIs" dxfId="3466" priority="13" operator="greaterThan">
      <formula>0</formula>
    </cfRule>
  </conditionalFormatting>
  <conditionalFormatting sqref="W38">
    <cfRule type="cellIs" dxfId="3465" priority="14" operator="lessThanOrEqual">
      <formula>0</formula>
    </cfRule>
  </conditionalFormatting>
  <conditionalFormatting sqref="AA38">
    <cfRule type="cellIs" dxfId="3464" priority="15" operator="greaterThan">
      <formula>0</formula>
    </cfRule>
  </conditionalFormatting>
  <conditionalFormatting sqref="AA38">
    <cfRule type="cellIs" dxfId="3463" priority="16" operator="lessThanOrEqual">
      <formula>0</formula>
    </cfRule>
  </conditionalFormatting>
  <conditionalFormatting sqref="AE38">
    <cfRule type="cellIs" dxfId="3462" priority="17" operator="greaterThan">
      <formula>0</formula>
    </cfRule>
  </conditionalFormatting>
  <conditionalFormatting sqref="AE38">
    <cfRule type="cellIs" dxfId="3461" priority="18" operator="lessThanOrEqual">
      <formula>0</formula>
    </cfRule>
  </conditionalFormatting>
  <conditionalFormatting sqref="AM38">
    <cfRule type="cellIs" dxfId="3460" priority="19" operator="greaterThan">
      <formula>0</formula>
    </cfRule>
  </conditionalFormatting>
  <conditionalFormatting sqref="AM38">
    <cfRule type="cellIs" dxfId="3459" priority="20" operator="lessThanOrEqual">
      <formula>0</formula>
    </cfRule>
  </conditionalFormatting>
  <conditionalFormatting sqref="AU38">
    <cfRule type="cellIs" dxfId="3458" priority="21" operator="greaterThan">
      <formula>0</formula>
    </cfRule>
  </conditionalFormatting>
  <conditionalFormatting sqref="AU38">
    <cfRule type="cellIs" dxfId="3457" priority="22" operator="lessThanOrEqual">
      <formula>0</formula>
    </cfRule>
  </conditionalFormatting>
  <conditionalFormatting sqref="G36 G38">
    <cfRule type="cellIs" dxfId="3456" priority="23" operator="equal">
      <formula>0</formula>
    </cfRule>
  </conditionalFormatting>
  <conditionalFormatting sqref="G36 G38">
    <cfRule type="cellIs" dxfId="3455" priority="24" operator="greaterThan">
      <formula>0</formula>
    </cfRule>
  </conditionalFormatting>
  <conditionalFormatting sqref="G36 G38">
    <cfRule type="cellIs" dxfId="3454" priority="25" operator="lessThan">
      <formula>0</formula>
    </cfRule>
  </conditionalFormatting>
  <conditionalFormatting sqref="K38">
    <cfRule type="cellIs" dxfId="3453" priority="26" operator="greaterThan">
      <formula>0</formula>
    </cfRule>
  </conditionalFormatting>
  <conditionalFormatting sqref="K38">
    <cfRule type="cellIs" dxfId="3452" priority="27" operator="lessThanOrEqual">
      <formula>0</formula>
    </cfRule>
  </conditionalFormatting>
  <conditionalFormatting sqref="K38">
    <cfRule type="cellIs" dxfId="3451" priority="28" operator="equal">
      <formula>0</formula>
    </cfRule>
  </conditionalFormatting>
  <conditionalFormatting sqref="K38">
    <cfRule type="cellIs" dxfId="3450" priority="29" operator="greaterThan">
      <formula>0</formula>
    </cfRule>
  </conditionalFormatting>
  <conditionalFormatting sqref="K38">
    <cfRule type="cellIs" dxfId="3449" priority="30" operator="lessThan">
      <formula>0</formula>
    </cfRule>
  </conditionalFormatting>
  <conditionalFormatting sqref="G36 G38">
    <cfRule type="cellIs" dxfId="3448" priority="31" operator="equal">
      <formula>0</formula>
    </cfRule>
  </conditionalFormatting>
  <conditionalFormatting sqref="G36 G38">
    <cfRule type="cellIs" dxfId="3447" priority="32" operator="greaterThan">
      <formula>0</formula>
    </cfRule>
  </conditionalFormatting>
  <conditionalFormatting sqref="G36 G38">
    <cfRule type="cellIs" dxfId="3446" priority="33" operator="lessThan">
      <formula>0</formula>
    </cfRule>
  </conditionalFormatting>
  <conditionalFormatting sqref="K38">
    <cfRule type="cellIs" dxfId="3445" priority="34" operator="greaterThan">
      <formula>0</formula>
    </cfRule>
  </conditionalFormatting>
  <conditionalFormatting sqref="K38">
    <cfRule type="cellIs" dxfId="3444" priority="35" operator="lessThanOrEqual">
      <formula>0</formula>
    </cfRule>
  </conditionalFormatting>
  <conditionalFormatting sqref="K38">
    <cfRule type="cellIs" dxfId="3443" priority="36" operator="equal">
      <formula>0</formula>
    </cfRule>
  </conditionalFormatting>
  <conditionalFormatting sqref="K38">
    <cfRule type="cellIs" dxfId="3442" priority="37" operator="greaterThan">
      <formula>0</formula>
    </cfRule>
  </conditionalFormatting>
  <conditionalFormatting sqref="K38">
    <cfRule type="cellIs" dxfId="3441" priority="38" operator="lessThan">
      <formula>0</formula>
    </cfRule>
  </conditionalFormatting>
  <conditionalFormatting sqref="K38">
    <cfRule type="cellIs" dxfId="3440" priority="39" operator="equal">
      <formula>0</formula>
    </cfRule>
  </conditionalFormatting>
  <conditionalFormatting sqref="K38">
    <cfRule type="cellIs" dxfId="3439" priority="40" operator="greaterThan">
      <formula>0</formula>
    </cfRule>
  </conditionalFormatting>
  <conditionalFormatting sqref="K38">
    <cfRule type="cellIs" dxfId="3438" priority="41" operator="lessThan">
      <formula>0</formula>
    </cfRule>
  </conditionalFormatting>
  <conditionalFormatting sqref="O38">
    <cfRule type="cellIs" dxfId="3437" priority="42" operator="greaterThan">
      <formula>0</formula>
    </cfRule>
  </conditionalFormatting>
  <conditionalFormatting sqref="O38">
    <cfRule type="cellIs" dxfId="3436" priority="43" operator="lessThanOrEqual">
      <formula>0</formula>
    </cfRule>
  </conditionalFormatting>
  <conditionalFormatting sqref="O38">
    <cfRule type="cellIs" dxfId="3435" priority="44" operator="greaterThan">
      <formula>0</formula>
    </cfRule>
  </conditionalFormatting>
  <conditionalFormatting sqref="O38">
    <cfRule type="cellIs" dxfId="3434" priority="45" operator="lessThanOrEqual">
      <formula>0</formula>
    </cfRule>
  </conditionalFormatting>
  <conditionalFormatting sqref="O38">
    <cfRule type="cellIs" dxfId="3433" priority="46" operator="equal">
      <formula>0</formula>
    </cfRule>
  </conditionalFormatting>
  <conditionalFormatting sqref="O38">
    <cfRule type="cellIs" dxfId="3432" priority="47" operator="greaterThan">
      <formula>0</formula>
    </cfRule>
  </conditionalFormatting>
  <conditionalFormatting sqref="O38">
    <cfRule type="cellIs" dxfId="3431" priority="48" operator="lessThan">
      <formula>0</formula>
    </cfRule>
  </conditionalFormatting>
  <conditionalFormatting sqref="O38">
    <cfRule type="cellIs" dxfId="3430" priority="49" operator="greaterThan">
      <formula>0</formula>
    </cfRule>
  </conditionalFormatting>
  <conditionalFormatting sqref="O38">
    <cfRule type="cellIs" dxfId="3429" priority="50" operator="lessThanOrEqual">
      <formula>0</formula>
    </cfRule>
  </conditionalFormatting>
  <conditionalFormatting sqref="O38">
    <cfRule type="cellIs" dxfId="3428" priority="51" operator="equal">
      <formula>0</formula>
    </cfRule>
  </conditionalFormatting>
  <conditionalFormatting sqref="O38">
    <cfRule type="cellIs" dxfId="3427" priority="52" operator="greaterThan">
      <formula>0</formula>
    </cfRule>
  </conditionalFormatting>
  <conditionalFormatting sqref="O38">
    <cfRule type="cellIs" dxfId="3426" priority="53" operator="lessThan">
      <formula>0</formula>
    </cfRule>
  </conditionalFormatting>
  <conditionalFormatting sqref="O38">
    <cfRule type="cellIs" dxfId="3425" priority="54" operator="equal">
      <formula>0</formula>
    </cfRule>
  </conditionalFormatting>
  <conditionalFormatting sqref="O38">
    <cfRule type="cellIs" dxfId="3424" priority="55" operator="greaterThan">
      <formula>0</formula>
    </cfRule>
  </conditionalFormatting>
  <conditionalFormatting sqref="O38">
    <cfRule type="cellIs" dxfId="3423" priority="56" operator="lessThan">
      <formula>0</formula>
    </cfRule>
  </conditionalFormatting>
  <conditionalFormatting sqref="S38">
    <cfRule type="cellIs" dxfId="3422" priority="57" operator="greaterThan">
      <formula>0</formula>
    </cfRule>
  </conditionalFormatting>
  <conditionalFormatting sqref="S38">
    <cfRule type="cellIs" dxfId="3421" priority="58" operator="lessThanOrEqual">
      <formula>0</formula>
    </cfRule>
  </conditionalFormatting>
  <conditionalFormatting sqref="S38">
    <cfRule type="cellIs" dxfId="3420" priority="59" operator="greaterThan">
      <formula>0</formula>
    </cfRule>
  </conditionalFormatting>
  <conditionalFormatting sqref="S38">
    <cfRule type="cellIs" dxfId="3419" priority="60" operator="lessThanOrEqual">
      <formula>0</formula>
    </cfRule>
  </conditionalFormatting>
  <conditionalFormatting sqref="S38">
    <cfRule type="cellIs" dxfId="3418" priority="61" operator="greaterThan">
      <formula>0</formula>
    </cfRule>
  </conditionalFormatting>
  <conditionalFormatting sqref="S38">
    <cfRule type="cellIs" dxfId="3417" priority="62" operator="lessThanOrEqual">
      <formula>0</formula>
    </cfRule>
  </conditionalFormatting>
  <conditionalFormatting sqref="S38">
    <cfRule type="cellIs" dxfId="3416" priority="63" operator="greaterThan">
      <formula>0</formula>
    </cfRule>
  </conditionalFormatting>
  <conditionalFormatting sqref="S38">
    <cfRule type="cellIs" dxfId="3415" priority="64" operator="lessThanOrEqual">
      <formula>0</formula>
    </cfRule>
  </conditionalFormatting>
  <conditionalFormatting sqref="S38">
    <cfRule type="cellIs" dxfId="3414" priority="65" operator="greaterThan">
      <formula>0</formula>
    </cfRule>
  </conditionalFormatting>
  <conditionalFormatting sqref="S38">
    <cfRule type="cellIs" dxfId="3413" priority="66" operator="lessThanOrEqual">
      <formula>0</formula>
    </cfRule>
  </conditionalFormatting>
  <conditionalFormatting sqref="S38">
    <cfRule type="cellIs" dxfId="3412" priority="67" operator="greaterThan">
      <formula>0</formula>
    </cfRule>
  </conditionalFormatting>
  <conditionalFormatting sqref="S38">
    <cfRule type="cellIs" dxfId="3411" priority="68" operator="lessThanOrEqual">
      <formula>0</formula>
    </cfRule>
  </conditionalFormatting>
  <conditionalFormatting sqref="S38">
    <cfRule type="cellIs" dxfId="3410" priority="69" operator="equal">
      <formula>0</formula>
    </cfRule>
  </conditionalFormatting>
  <conditionalFormatting sqref="S38">
    <cfRule type="cellIs" dxfId="3409" priority="70" operator="greaterThan">
      <formula>0</formula>
    </cfRule>
  </conditionalFormatting>
  <conditionalFormatting sqref="S38">
    <cfRule type="cellIs" dxfId="3408" priority="71" operator="lessThan">
      <formula>0</formula>
    </cfRule>
  </conditionalFormatting>
  <conditionalFormatting sqref="S38">
    <cfRule type="cellIs" dxfId="3407" priority="72" operator="greaterThan">
      <formula>0</formula>
    </cfRule>
  </conditionalFormatting>
  <conditionalFormatting sqref="S38">
    <cfRule type="cellIs" dxfId="3406" priority="73" operator="lessThanOrEqual">
      <formula>0</formula>
    </cfRule>
  </conditionalFormatting>
  <conditionalFormatting sqref="S38">
    <cfRule type="cellIs" dxfId="3405" priority="74" operator="greaterThan">
      <formula>0</formula>
    </cfRule>
  </conditionalFormatting>
  <conditionalFormatting sqref="S38">
    <cfRule type="cellIs" dxfId="3404" priority="75" operator="lessThanOrEqual">
      <formula>0</formula>
    </cfRule>
  </conditionalFormatting>
  <conditionalFormatting sqref="S38">
    <cfRule type="cellIs" dxfId="3403" priority="76" operator="equal">
      <formula>0</formula>
    </cfRule>
  </conditionalFormatting>
  <conditionalFormatting sqref="S38">
    <cfRule type="cellIs" dxfId="3402" priority="77" operator="greaterThan">
      <formula>0</formula>
    </cfRule>
  </conditionalFormatting>
  <conditionalFormatting sqref="S38">
    <cfRule type="cellIs" dxfId="3401" priority="78" operator="lessThan">
      <formula>0</formula>
    </cfRule>
  </conditionalFormatting>
  <conditionalFormatting sqref="S38">
    <cfRule type="cellIs" dxfId="3400" priority="79" operator="equal">
      <formula>0</formula>
    </cfRule>
  </conditionalFormatting>
  <conditionalFormatting sqref="S38">
    <cfRule type="cellIs" dxfId="3399" priority="80" operator="greaterThan">
      <formula>0</formula>
    </cfRule>
  </conditionalFormatting>
  <conditionalFormatting sqref="S38">
    <cfRule type="cellIs" dxfId="3398" priority="81" operator="lessThan">
      <formula>0</formula>
    </cfRule>
  </conditionalFormatting>
  <conditionalFormatting sqref="W38">
    <cfRule type="cellIs" dxfId="3397" priority="82" operator="greaterThan">
      <formula>0</formula>
    </cfRule>
  </conditionalFormatting>
  <conditionalFormatting sqref="W38">
    <cfRule type="cellIs" dxfId="3396" priority="83" operator="lessThanOrEqual">
      <formula>0</formula>
    </cfRule>
  </conditionalFormatting>
  <conditionalFormatting sqref="W38">
    <cfRule type="cellIs" dxfId="3395" priority="84" operator="greaterThan">
      <formula>0</formula>
    </cfRule>
  </conditionalFormatting>
  <conditionalFormatting sqref="W38">
    <cfRule type="cellIs" dxfId="3394" priority="85" operator="lessThanOrEqual">
      <formula>0</formula>
    </cfRule>
  </conditionalFormatting>
  <conditionalFormatting sqref="S38">
    <cfRule type="cellIs" dxfId="3393" priority="86" operator="equal">
      <formula>0</formula>
    </cfRule>
  </conditionalFormatting>
  <conditionalFormatting sqref="S38">
    <cfRule type="cellIs" dxfId="3392" priority="87" operator="greaterThan">
      <formula>0</formula>
    </cfRule>
  </conditionalFormatting>
  <conditionalFormatting sqref="S38">
    <cfRule type="cellIs" dxfId="3391" priority="88" operator="lessThan">
      <formula>0</formula>
    </cfRule>
  </conditionalFormatting>
  <conditionalFormatting sqref="S38">
    <cfRule type="cellIs" dxfId="3390" priority="89" operator="equal">
      <formula>0</formula>
    </cfRule>
  </conditionalFormatting>
  <conditionalFormatting sqref="S38">
    <cfRule type="cellIs" dxfId="3389" priority="90" operator="greaterThan">
      <formula>0</formula>
    </cfRule>
  </conditionalFormatting>
  <conditionalFormatting sqref="S38">
    <cfRule type="cellIs" dxfId="3388" priority="91" operator="lessThan">
      <formula>0</formula>
    </cfRule>
  </conditionalFormatting>
  <conditionalFormatting sqref="S38">
    <cfRule type="cellIs" dxfId="3387" priority="92" operator="equal">
      <formula>0</formula>
    </cfRule>
  </conditionalFormatting>
  <conditionalFormatting sqref="S38">
    <cfRule type="cellIs" dxfId="3386" priority="93" operator="greaterThan">
      <formula>0</formula>
    </cfRule>
  </conditionalFormatting>
  <conditionalFormatting sqref="S38">
    <cfRule type="cellIs" dxfId="3385" priority="94" operator="lessThan">
      <formula>0</formula>
    </cfRule>
  </conditionalFormatting>
  <conditionalFormatting sqref="W38">
    <cfRule type="cellIs" dxfId="3384" priority="95" operator="greaterThan">
      <formula>0</formula>
    </cfRule>
  </conditionalFormatting>
  <conditionalFormatting sqref="W38">
    <cfRule type="cellIs" dxfId="3383" priority="96" operator="lessThanOrEqual">
      <formula>0</formula>
    </cfRule>
  </conditionalFormatting>
  <conditionalFormatting sqref="W38">
    <cfRule type="cellIs" dxfId="3382" priority="97" operator="greaterThan">
      <formula>0</formula>
    </cfRule>
  </conditionalFormatting>
  <conditionalFormatting sqref="W38">
    <cfRule type="cellIs" dxfId="3381" priority="98" operator="lessThanOrEqual">
      <formula>0</formula>
    </cfRule>
  </conditionalFormatting>
  <conditionalFormatting sqref="W38">
    <cfRule type="cellIs" dxfId="3380" priority="99" operator="greaterThan">
      <formula>0</formula>
    </cfRule>
  </conditionalFormatting>
  <conditionalFormatting sqref="W38">
    <cfRule type="cellIs" dxfId="3379" priority="100" operator="lessThanOrEqual">
      <formula>0</formula>
    </cfRule>
  </conditionalFormatting>
  <conditionalFormatting sqref="W38">
    <cfRule type="cellIs" dxfId="3378" priority="101" operator="greaterThan">
      <formula>0</formula>
    </cfRule>
  </conditionalFormatting>
  <conditionalFormatting sqref="W38">
    <cfRule type="cellIs" dxfId="3377" priority="102" operator="lessThanOrEqual">
      <formula>0</formula>
    </cfRule>
  </conditionalFormatting>
  <conditionalFormatting sqref="W38">
    <cfRule type="cellIs" dxfId="3376" priority="103" operator="equal">
      <formula>0</formula>
    </cfRule>
  </conditionalFormatting>
  <conditionalFormatting sqref="W38">
    <cfRule type="cellIs" dxfId="3375" priority="104" operator="greaterThan">
      <formula>0</formula>
    </cfRule>
  </conditionalFormatting>
  <conditionalFormatting sqref="W38">
    <cfRule type="cellIs" dxfId="3374" priority="105" operator="lessThan">
      <formula>0</formula>
    </cfRule>
  </conditionalFormatting>
  <conditionalFormatting sqref="W38">
    <cfRule type="cellIs" dxfId="3373" priority="106" operator="equal">
      <formula>0</formula>
    </cfRule>
  </conditionalFormatting>
  <conditionalFormatting sqref="W38">
    <cfRule type="cellIs" dxfId="3372" priority="107" operator="greaterThan">
      <formula>0</formula>
    </cfRule>
  </conditionalFormatting>
  <conditionalFormatting sqref="W38">
    <cfRule type="cellIs" dxfId="3371" priority="108" operator="lessThan">
      <formula>0</formula>
    </cfRule>
  </conditionalFormatting>
  <conditionalFormatting sqref="W38">
    <cfRule type="cellIs" dxfId="3370" priority="109" operator="greaterThan">
      <formula>0</formula>
    </cfRule>
  </conditionalFormatting>
  <conditionalFormatting sqref="W38">
    <cfRule type="cellIs" dxfId="3369" priority="110" operator="lessThanOrEqual">
      <formula>0</formula>
    </cfRule>
  </conditionalFormatting>
  <conditionalFormatting sqref="W38">
    <cfRule type="cellIs" dxfId="3368" priority="111" operator="equal">
      <formula>0</formula>
    </cfRule>
  </conditionalFormatting>
  <conditionalFormatting sqref="W38">
    <cfRule type="cellIs" dxfId="3367" priority="112" operator="greaterThan">
      <formula>0</formula>
    </cfRule>
  </conditionalFormatting>
  <conditionalFormatting sqref="W38">
    <cfRule type="cellIs" dxfId="3366" priority="113" operator="lessThan">
      <formula>0</formula>
    </cfRule>
  </conditionalFormatting>
  <conditionalFormatting sqref="W38">
    <cfRule type="cellIs" dxfId="3365" priority="114" operator="equal">
      <formula>0</formula>
    </cfRule>
  </conditionalFormatting>
  <conditionalFormatting sqref="W38">
    <cfRule type="cellIs" dxfId="3364" priority="115" operator="greaterThan">
      <formula>0</formula>
    </cfRule>
  </conditionalFormatting>
  <conditionalFormatting sqref="W38">
    <cfRule type="cellIs" dxfId="3363" priority="116" operator="lessThan">
      <formula>0</formula>
    </cfRule>
  </conditionalFormatting>
  <conditionalFormatting sqref="AA38">
    <cfRule type="cellIs" dxfId="3362" priority="117" operator="greaterThan">
      <formula>0</formula>
    </cfRule>
  </conditionalFormatting>
  <conditionalFormatting sqref="AA38">
    <cfRule type="cellIs" dxfId="3361" priority="118" operator="lessThanOrEqual">
      <formula>0</formula>
    </cfRule>
  </conditionalFormatting>
  <conditionalFormatting sqref="AA38">
    <cfRule type="cellIs" dxfId="3360" priority="119" operator="greaterThan">
      <formula>0</formula>
    </cfRule>
  </conditionalFormatting>
  <conditionalFormatting sqref="AA38">
    <cfRule type="cellIs" dxfId="3359" priority="120" operator="lessThanOrEqual">
      <formula>0</formula>
    </cfRule>
  </conditionalFormatting>
  <conditionalFormatting sqref="W38">
    <cfRule type="cellIs" dxfId="3358" priority="121" operator="greaterThan">
      <formula>0</formula>
    </cfRule>
  </conditionalFormatting>
  <conditionalFormatting sqref="W38">
    <cfRule type="cellIs" dxfId="3357" priority="122" operator="lessThanOrEqual">
      <formula>0</formula>
    </cfRule>
  </conditionalFormatting>
  <conditionalFormatting sqref="W38">
    <cfRule type="cellIs" dxfId="3356" priority="123" operator="equal">
      <formula>0</formula>
    </cfRule>
  </conditionalFormatting>
  <conditionalFormatting sqref="W38">
    <cfRule type="cellIs" dxfId="3355" priority="124" operator="greaterThan">
      <formula>0</formula>
    </cfRule>
  </conditionalFormatting>
  <conditionalFormatting sqref="W38">
    <cfRule type="cellIs" dxfId="3354" priority="125" operator="lessThan">
      <formula>0</formula>
    </cfRule>
  </conditionalFormatting>
  <conditionalFormatting sqref="W38">
    <cfRule type="cellIs" dxfId="3353" priority="126" operator="greaterThan">
      <formula>0</formula>
    </cfRule>
  </conditionalFormatting>
  <conditionalFormatting sqref="W38">
    <cfRule type="cellIs" dxfId="3352" priority="127" operator="lessThanOrEqual">
      <formula>0</formula>
    </cfRule>
  </conditionalFormatting>
  <conditionalFormatting sqref="W38">
    <cfRule type="cellIs" dxfId="3351" priority="128" operator="equal">
      <formula>0</formula>
    </cfRule>
  </conditionalFormatting>
  <conditionalFormatting sqref="W38">
    <cfRule type="cellIs" dxfId="3350" priority="129" operator="greaterThan">
      <formula>0</formula>
    </cfRule>
  </conditionalFormatting>
  <conditionalFormatting sqref="W38">
    <cfRule type="cellIs" dxfId="3349" priority="130" operator="lessThan">
      <formula>0</formula>
    </cfRule>
  </conditionalFormatting>
  <conditionalFormatting sqref="AA38">
    <cfRule type="cellIs" dxfId="3348" priority="131" operator="greaterThan">
      <formula>0</formula>
    </cfRule>
  </conditionalFormatting>
  <conditionalFormatting sqref="AA38">
    <cfRule type="cellIs" dxfId="3347" priority="132" operator="lessThanOrEqual">
      <formula>0</formula>
    </cfRule>
  </conditionalFormatting>
  <conditionalFormatting sqref="AA38">
    <cfRule type="cellIs" dxfId="3346" priority="133" operator="greaterThan">
      <formula>0</formula>
    </cfRule>
  </conditionalFormatting>
  <conditionalFormatting sqref="AA38">
    <cfRule type="cellIs" dxfId="3345" priority="134" operator="lessThanOrEqual">
      <formula>0</formula>
    </cfRule>
  </conditionalFormatting>
  <conditionalFormatting sqref="AA38">
    <cfRule type="cellIs" dxfId="3344" priority="135" operator="greaterThan">
      <formula>0</formula>
    </cfRule>
  </conditionalFormatting>
  <conditionalFormatting sqref="AA38">
    <cfRule type="cellIs" dxfId="3343" priority="136" operator="lessThanOrEqual">
      <formula>0</formula>
    </cfRule>
  </conditionalFormatting>
  <conditionalFormatting sqref="AA38">
    <cfRule type="cellIs" dxfId="3342" priority="137" operator="equal">
      <formula>0</formula>
    </cfRule>
  </conditionalFormatting>
  <conditionalFormatting sqref="AA38">
    <cfRule type="cellIs" dxfId="3341" priority="138" operator="greaterThan">
      <formula>0</formula>
    </cfRule>
  </conditionalFormatting>
  <conditionalFormatting sqref="AA38">
    <cfRule type="cellIs" dxfId="3340" priority="139" operator="lessThan">
      <formula>0</formula>
    </cfRule>
  </conditionalFormatting>
  <conditionalFormatting sqref="AA38">
    <cfRule type="cellIs" dxfId="3339" priority="140" operator="greaterThan">
      <formula>0</formula>
    </cfRule>
  </conditionalFormatting>
  <conditionalFormatting sqref="AA38">
    <cfRule type="cellIs" dxfId="3338" priority="141" operator="lessThanOrEqual">
      <formula>0</formula>
    </cfRule>
  </conditionalFormatting>
  <conditionalFormatting sqref="AA38">
    <cfRule type="cellIs" dxfId="3337" priority="142" operator="equal">
      <formula>0</formula>
    </cfRule>
  </conditionalFormatting>
  <conditionalFormatting sqref="AA38">
    <cfRule type="cellIs" dxfId="3336" priority="143" operator="greaterThan">
      <formula>0</formula>
    </cfRule>
  </conditionalFormatting>
  <conditionalFormatting sqref="AA38">
    <cfRule type="cellIs" dxfId="3335" priority="144" operator="lessThan">
      <formula>0</formula>
    </cfRule>
  </conditionalFormatting>
  <conditionalFormatting sqref="AA38">
    <cfRule type="cellIs" dxfId="3334" priority="145" operator="equal">
      <formula>0</formula>
    </cfRule>
  </conditionalFormatting>
  <conditionalFormatting sqref="AA38">
    <cfRule type="cellIs" dxfId="3333" priority="146" operator="greaterThan">
      <formula>0</formula>
    </cfRule>
  </conditionalFormatting>
  <conditionalFormatting sqref="AA38">
    <cfRule type="cellIs" dxfId="3332" priority="147" operator="lessThan">
      <formula>0</formula>
    </cfRule>
  </conditionalFormatting>
  <conditionalFormatting sqref="AA38">
    <cfRule type="cellIs" dxfId="3331" priority="148" operator="greaterThan">
      <formula>0</formula>
    </cfRule>
  </conditionalFormatting>
  <conditionalFormatting sqref="AA38">
    <cfRule type="cellIs" dxfId="3330" priority="149" operator="lessThanOrEqual">
      <formula>0</formula>
    </cfRule>
  </conditionalFormatting>
  <conditionalFormatting sqref="AA38">
    <cfRule type="cellIs" dxfId="3329" priority="150" operator="greaterThan">
      <formula>0</formula>
    </cfRule>
  </conditionalFormatting>
  <conditionalFormatting sqref="AA38">
    <cfRule type="cellIs" dxfId="3328" priority="151" operator="lessThanOrEqual">
      <formula>0</formula>
    </cfRule>
  </conditionalFormatting>
  <conditionalFormatting sqref="AA38">
    <cfRule type="cellIs" dxfId="3327" priority="152" operator="greaterThan">
      <formula>0</formula>
    </cfRule>
  </conditionalFormatting>
  <conditionalFormatting sqref="AA38">
    <cfRule type="cellIs" dxfId="3326" priority="153" operator="lessThanOrEqual">
      <formula>0</formula>
    </cfRule>
  </conditionalFormatting>
  <conditionalFormatting sqref="AA38">
    <cfRule type="cellIs" dxfId="3325" priority="154" operator="equal">
      <formula>0</formula>
    </cfRule>
  </conditionalFormatting>
  <conditionalFormatting sqref="AA38">
    <cfRule type="cellIs" dxfId="3324" priority="155" operator="greaterThan">
      <formula>0</formula>
    </cfRule>
  </conditionalFormatting>
  <conditionalFormatting sqref="AA38">
    <cfRule type="cellIs" dxfId="3323" priority="156" operator="lessThan">
      <formula>0</formula>
    </cfRule>
  </conditionalFormatting>
  <conditionalFormatting sqref="AA38">
    <cfRule type="cellIs" dxfId="3322" priority="157" operator="greaterThan">
      <formula>0</formula>
    </cfRule>
  </conditionalFormatting>
  <conditionalFormatting sqref="AA38">
    <cfRule type="cellIs" dxfId="3321" priority="158" operator="lessThanOrEqual">
      <formula>0</formula>
    </cfRule>
  </conditionalFormatting>
  <conditionalFormatting sqref="AA38">
    <cfRule type="cellIs" dxfId="3320" priority="159" operator="equal">
      <formula>0</formula>
    </cfRule>
  </conditionalFormatting>
  <conditionalFormatting sqref="AA38">
    <cfRule type="cellIs" dxfId="3319" priority="160" operator="greaterThan">
      <formula>0</formula>
    </cfRule>
  </conditionalFormatting>
  <conditionalFormatting sqref="AA38">
    <cfRule type="cellIs" dxfId="3318" priority="161" operator="lessThan">
      <formula>0</formula>
    </cfRule>
  </conditionalFormatting>
  <conditionalFormatting sqref="AA38">
    <cfRule type="cellIs" dxfId="3317" priority="162" operator="equal">
      <formula>0</formula>
    </cfRule>
  </conditionalFormatting>
  <conditionalFormatting sqref="AA38">
    <cfRule type="cellIs" dxfId="3316" priority="163" operator="greaterThan">
      <formula>0</formula>
    </cfRule>
  </conditionalFormatting>
  <conditionalFormatting sqref="AA38">
    <cfRule type="cellIs" dxfId="3315" priority="164" operator="lessThan">
      <formula>0</formula>
    </cfRule>
  </conditionalFormatting>
  <conditionalFormatting sqref="AE38">
    <cfRule type="cellIs" dxfId="3314" priority="165" operator="greaterThan">
      <formula>0</formula>
    </cfRule>
  </conditionalFormatting>
  <conditionalFormatting sqref="AE38">
    <cfRule type="cellIs" dxfId="3313" priority="166" operator="lessThanOrEqual">
      <formula>0</formula>
    </cfRule>
  </conditionalFormatting>
  <conditionalFormatting sqref="AE38">
    <cfRule type="cellIs" dxfId="3312" priority="167" operator="greaterThan">
      <formula>0</formula>
    </cfRule>
  </conditionalFormatting>
  <conditionalFormatting sqref="AE38">
    <cfRule type="cellIs" dxfId="3311" priority="168" operator="lessThanOrEqual">
      <formula>0</formula>
    </cfRule>
  </conditionalFormatting>
  <conditionalFormatting sqref="AE38">
    <cfRule type="cellIs" dxfId="3310" priority="169" operator="greaterThan">
      <formula>0</formula>
    </cfRule>
  </conditionalFormatting>
  <conditionalFormatting sqref="AE38">
    <cfRule type="cellIs" dxfId="3309" priority="170" operator="lessThanOrEqual">
      <formula>0</formula>
    </cfRule>
  </conditionalFormatting>
  <conditionalFormatting sqref="AE38">
    <cfRule type="cellIs" dxfId="3308" priority="171" operator="greaterThan">
      <formula>0</formula>
    </cfRule>
  </conditionalFormatting>
  <conditionalFormatting sqref="AE38">
    <cfRule type="cellIs" dxfId="3307" priority="172" operator="lessThanOrEqual">
      <formula>0</formula>
    </cfRule>
  </conditionalFormatting>
  <conditionalFormatting sqref="AE38">
    <cfRule type="cellIs" dxfId="3306" priority="173" operator="greaterThan">
      <formula>0</formula>
    </cfRule>
  </conditionalFormatting>
  <conditionalFormatting sqref="AE38">
    <cfRule type="cellIs" dxfId="3305" priority="174" operator="lessThanOrEqual">
      <formula>0</formula>
    </cfRule>
  </conditionalFormatting>
  <conditionalFormatting sqref="AE38">
    <cfRule type="cellIs" dxfId="3304" priority="175" operator="greaterThan">
      <formula>0</formula>
    </cfRule>
  </conditionalFormatting>
  <conditionalFormatting sqref="AE38">
    <cfRule type="cellIs" dxfId="3303" priority="176" operator="lessThanOrEqual">
      <formula>0</formula>
    </cfRule>
  </conditionalFormatting>
  <conditionalFormatting sqref="AE38">
    <cfRule type="cellIs" dxfId="3302" priority="177" operator="greaterThan">
      <formula>0</formula>
    </cfRule>
  </conditionalFormatting>
  <conditionalFormatting sqref="AE38">
    <cfRule type="cellIs" dxfId="3301" priority="178" operator="lessThanOrEqual">
      <formula>0</formula>
    </cfRule>
  </conditionalFormatting>
  <conditionalFormatting sqref="AE38">
    <cfRule type="cellIs" dxfId="3300" priority="179" operator="equal">
      <formula>0</formula>
    </cfRule>
  </conditionalFormatting>
  <conditionalFormatting sqref="AE38">
    <cfRule type="cellIs" dxfId="3299" priority="180" operator="greaterThan">
      <formula>0</formula>
    </cfRule>
  </conditionalFormatting>
  <conditionalFormatting sqref="AE38">
    <cfRule type="cellIs" dxfId="3298" priority="181" operator="lessThan">
      <formula>0</formula>
    </cfRule>
  </conditionalFormatting>
  <conditionalFormatting sqref="AI38">
    <cfRule type="cellIs" dxfId="3297" priority="182" operator="greaterThan">
      <formula>0</formula>
    </cfRule>
  </conditionalFormatting>
  <conditionalFormatting sqref="AI38">
    <cfRule type="cellIs" dxfId="3296" priority="183" operator="lessThanOrEqual">
      <formula>0</formula>
    </cfRule>
  </conditionalFormatting>
  <conditionalFormatting sqref="AE38">
    <cfRule type="cellIs" dxfId="3295" priority="184" operator="greaterThan">
      <formula>0</formula>
    </cfRule>
  </conditionalFormatting>
  <conditionalFormatting sqref="AE38">
    <cfRule type="cellIs" dxfId="3294" priority="185" operator="lessThanOrEqual">
      <formula>0</formula>
    </cfRule>
  </conditionalFormatting>
  <conditionalFormatting sqref="AE38">
    <cfRule type="cellIs" dxfId="3293" priority="186" operator="equal">
      <formula>0</formula>
    </cfRule>
  </conditionalFormatting>
  <conditionalFormatting sqref="AE38">
    <cfRule type="cellIs" dxfId="3292" priority="187" operator="greaterThan">
      <formula>0</formula>
    </cfRule>
  </conditionalFormatting>
  <conditionalFormatting sqref="AE38">
    <cfRule type="cellIs" dxfId="3291" priority="188" operator="lessThan">
      <formula>0</formula>
    </cfRule>
  </conditionalFormatting>
  <conditionalFormatting sqref="AE38">
    <cfRule type="cellIs" dxfId="3290" priority="189" operator="equal">
      <formula>0</formula>
    </cfRule>
  </conditionalFormatting>
  <conditionalFormatting sqref="AE38">
    <cfRule type="cellIs" dxfId="3289" priority="190" operator="greaterThan">
      <formula>0</formula>
    </cfRule>
  </conditionalFormatting>
  <conditionalFormatting sqref="AE38">
    <cfRule type="cellIs" dxfId="3288" priority="191" operator="lessThan">
      <formula>0</formula>
    </cfRule>
  </conditionalFormatting>
  <conditionalFormatting sqref="AI38">
    <cfRule type="cellIs" dxfId="3287" priority="192" operator="greaterThan">
      <formula>0</formula>
    </cfRule>
  </conditionalFormatting>
  <conditionalFormatting sqref="AI38">
    <cfRule type="cellIs" dxfId="3286" priority="193" operator="lessThanOrEqual">
      <formula>0</formula>
    </cfRule>
  </conditionalFormatting>
  <conditionalFormatting sqref="AE38">
    <cfRule type="cellIs" dxfId="3285" priority="194" operator="greaterThan">
      <formula>0</formula>
    </cfRule>
  </conditionalFormatting>
  <conditionalFormatting sqref="AE38">
    <cfRule type="cellIs" dxfId="3284" priority="195" operator="lessThanOrEqual">
      <formula>0</formula>
    </cfRule>
  </conditionalFormatting>
  <conditionalFormatting sqref="AI38">
    <cfRule type="cellIs" dxfId="3283" priority="196" operator="greaterThan">
      <formula>0</formula>
    </cfRule>
  </conditionalFormatting>
  <conditionalFormatting sqref="AI38">
    <cfRule type="cellIs" dxfId="3282" priority="197" operator="lessThanOrEqual">
      <formula>0</formula>
    </cfRule>
  </conditionalFormatting>
  <conditionalFormatting sqref="AI38">
    <cfRule type="cellIs" dxfId="3281" priority="198" operator="greaterThan">
      <formula>0</formula>
    </cfRule>
  </conditionalFormatting>
  <conditionalFormatting sqref="AI38">
    <cfRule type="cellIs" dxfId="3280" priority="199" operator="lessThanOrEqual">
      <formula>0</formula>
    </cfRule>
  </conditionalFormatting>
  <conditionalFormatting sqref="AE38">
    <cfRule type="cellIs" dxfId="3279" priority="200" operator="greaterThan">
      <formula>0</formula>
    </cfRule>
  </conditionalFormatting>
  <conditionalFormatting sqref="AE38">
    <cfRule type="cellIs" dxfId="3278" priority="201" operator="lessThanOrEqual">
      <formula>0</formula>
    </cfRule>
  </conditionalFormatting>
  <conditionalFormatting sqref="AE38">
    <cfRule type="cellIs" dxfId="3277" priority="202" operator="equal">
      <formula>0</formula>
    </cfRule>
  </conditionalFormatting>
  <conditionalFormatting sqref="AE38">
    <cfRule type="cellIs" dxfId="3276" priority="203" operator="greaterThan">
      <formula>0</formula>
    </cfRule>
  </conditionalFormatting>
  <conditionalFormatting sqref="AE38">
    <cfRule type="cellIs" dxfId="3275" priority="204" operator="lessThan">
      <formula>0</formula>
    </cfRule>
  </conditionalFormatting>
  <conditionalFormatting sqref="AI38">
    <cfRule type="cellIs" dxfId="3274" priority="205" operator="greaterThan">
      <formula>0</formula>
    </cfRule>
  </conditionalFormatting>
  <conditionalFormatting sqref="AI38">
    <cfRule type="cellIs" dxfId="3273" priority="206" operator="lessThanOrEqual">
      <formula>0</formula>
    </cfRule>
  </conditionalFormatting>
  <conditionalFormatting sqref="AE38">
    <cfRule type="cellIs" dxfId="3272" priority="207" operator="greaterThan">
      <formula>0</formula>
    </cfRule>
  </conditionalFormatting>
  <conditionalFormatting sqref="AE38">
    <cfRule type="cellIs" dxfId="3271" priority="208" operator="lessThanOrEqual">
      <formula>0</formula>
    </cfRule>
  </conditionalFormatting>
  <conditionalFormatting sqref="AE38">
    <cfRule type="cellIs" dxfId="3270" priority="209" operator="equal">
      <formula>0</formula>
    </cfRule>
  </conditionalFormatting>
  <conditionalFormatting sqref="AE38">
    <cfRule type="cellIs" dxfId="3269" priority="210" operator="greaterThan">
      <formula>0</formula>
    </cfRule>
  </conditionalFormatting>
  <conditionalFormatting sqref="AE38">
    <cfRule type="cellIs" dxfId="3268" priority="211" operator="lessThan">
      <formula>0</formula>
    </cfRule>
  </conditionalFormatting>
  <conditionalFormatting sqref="AE38">
    <cfRule type="cellIs" dxfId="3267" priority="212" operator="equal">
      <formula>0</formula>
    </cfRule>
  </conditionalFormatting>
  <conditionalFormatting sqref="AE38">
    <cfRule type="cellIs" dxfId="3266" priority="213" operator="greaterThan">
      <formula>0</formula>
    </cfRule>
  </conditionalFormatting>
  <conditionalFormatting sqref="AE38">
    <cfRule type="cellIs" dxfId="3265" priority="214" operator="lessThan">
      <formula>0</formula>
    </cfRule>
  </conditionalFormatting>
  <conditionalFormatting sqref="AI38">
    <cfRule type="cellIs" dxfId="3264" priority="215" operator="greaterThan">
      <formula>0</formula>
    </cfRule>
  </conditionalFormatting>
  <conditionalFormatting sqref="AI38">
    <cfRule type="cellIs" dxfId="3263" priority="216" operator="lessThanOrEqual">
      <formula>0</formula>
    </cfRule>
  </conditionalFormatting>
  <conditionalFormatting sqref="AI38">
    <cfRule type="cellIs" dxfId="3262" priority="217" operator="greaterThan">
      <formula>0</formula>
    </cfRule>
  </conditionalFormatting>
  <conditionalFormatting sqref="AI38">
    <cfRule type="cellIs" dxfId="3261" priority="218" operator="lessThanOrEqual">
      <formula>0</formula>
    </cfRule>
  </conditionalFormatting>
  <conditionalFormatting sqref="AI38">
    <cfRule type="cellIs" dxfId="3260" priority="219" operator="greaterThan">
      <formula>0</formula>
    </cfRule>
  </conditionalFormatting>
  <conditionalFormatting sqref="AI38">
    <cfRule type="cellIs" dxfId="3259" priority="220" operator="lessThanOrEqual">
      <formula>0</formula>
    </cfRule>
  </conditionalFormatting>
  <conditionalFormatting sqref="AI38">
    <cfRule type="cellIs" dxfId="3258" priority="221" operator="greaterThan">
      <formula>0</formula>
    </cfRule>
  </conditionalFormatting>
  <conditionalFormatting sqref="AI38">
    <cfRule type="cellIs" dxfId="3257" priority="222" operator="lessThanOrEqual">
      <formula>0</formula>
    </cfRule>
  </conditionalFormatting>
  <conditionalFormatting sqref="AI38">
    <cfRule type="cellIs" dxfId="3256" priority="223" operator="greaterThan">
      <formula>0</formula>
    </cfRule>
  </conditionalFormatting>
  <conditionalFormatting sqref="AI38">
    <cfRule type="cellIs" dxfId="3255" priority="224" operator="lessThanOrEqual">
      <formula>0</formula>
    </cfRule>
  </conditionalFormatting>
  <conditionalFormatting sqref="AM38">
    <cfRule type="cellIs" dxfId="3254" priority="225" operator="greaterThan">
      <formula>0</formula>
    </cfRule>
  </conditionalFormatting>
  <conditionalFormatting sqref="AM38">
    <cfRule type="cellIs" dxfId="3253" priority="226" operator="lessThanOrEqual">
      <formula>0</formula>
    </cfRule>
  </conditionalFormatting>
  <conditionalFormatting sqref="AI38">
    <cfRule type="cellIs" dxfId="3252" priority="227" operator="equal">
      <formula>0</formula>
    </cfRule>
  </conditionalFormatting>
  <conditionalFormatting sqref="AI38">
    <cfRule type="cellIs" dxfId="3251" priority="228" operator="greaterThan">
      <formula>0</formula>
    </cfRule>
  </conditionalFormatting>
  <conditionalFormatting sqref="AI38">
    <cfRule type="cellIs" dxfId="3250" priority="229" operator="lessThan">
      <formula>0</formula>
    </cfRule>
  </conditionalFormatting>
  <conditionalFormatting sqref="AI38">
    <cfRule type="cellIs" dxfId="3249" priority="230" operator="equal">
      <formula>0</formula>
    </cfRule>
  </conditionalFormatting>
  <conditionalFormatting sqref="AI38">
    <cfRule type="cellIs" dxfId="3248" priority="231" operator="greaterThan">
      <formula>0</formula>
    </cfRule>
  </conditionalFormatting>
  <conditionalFormatting sqref="AI38">
    <cfRule type="cellIs" dxfId="3247" priority="232" operator="lessThan">
      <formula>0</formula>
    </cfRule>
  </conditionalFormatting>
  <conditionalFormatting sqref="AI38">
    <cfRule type="cellIs" dxfId="3246" priority="233" operator="equal">
      <formula>0</formula>
    </cfRule>
  </conditionalFormatting>
  <conditionalFormatting sqref="AI38">
    <cfRule type="cellIs" dxfId="3245" priority="234" operator="greaterThan">
      <formula>0</formula>
    </cfRule>
  </conditionalFormatting>
  <conditionalFormatting sqref="AI38">
    <cfRule type="cellIs" dxfId="3244" priority="235" operator="lessThan">
      <formula>0</formula>
    </cfRule>
  </conditionalFormatting>
  <conditionalFormatting sqref="AM38">
    <cfRule type="cellIs" dxfId="3243" priority="236" operator="greaterThan">
      <formula>0</formula>
    </cfRule>
  </conditionalFormatting>
  <conditionalFormatting sqref="AM38">
    <cfRule type="cellIs" dxfId="3242" priority="237" operator="lessThanOrEqual">
      <formula>0</formula>
    </cfRule>
  </conditionalFormatting>
  <conditionalFormatting sqref="AI38">
    <cfRule type="cellIs" dxfId="3241" priority="238" operator="greaterThan">
      <formula>0</formula>
    </cfRule>
  </conditionalFormatting>
  <conditionalFormatting sqref="AI38">
    <cfRule type="cellIs" dxfId="3240" priority="239" operator="lessThanOrEqual">
      <formula>0</formula>
    </cfRule>
  </conditionalFormatting>
  <conditionalFormatting sqref="AM38">
    <cfRule type="cellIs" dxfId="3239" priority="240" operator="greaterThan">
      <formula>0</formula>
    </cfRule>
  </conditionalFormatting>
  <conditionalFormatting sqref="AM38">
    <cfRule type="cellIs" dxfId="3238" priority="241" operator="lessThanOrEqual">
      <formula>0</formula>
    </cfRule>
  </conditionalFormatting>
  <conditionalFormatting sqref="AI38">
    <cfRule type="cellIs" dxfId="3237" priority="242" operator="greaterThan">
      <formula>0</formula>
    </cfRule>
  </conditionalFormatting>
  <conditionalFormatting sqref="AI38">
    <cfRule type="cellIs" dxfId="3236" priority="243" operator="lessThanOrEqual">
      <formula>0</formula>
    </cfRule>
  </conditionalFormatting>
  <conditionalFormatting sqref="AI38">
    <cfRule type="cellIs" dxfId="3235" priority="244" operator="equal">
      <formula>0</formula>
    </cfRule>
  </conditionalFormatting>
  <conditionalFormatting sqref="AI38">
    <cfRule type="cellIs" dxfId="3234" priority="245" operator="greaterThan">
      <formula>0</formula>
    </cfRule>
  </conditionalFormatting>
  <conditionalFormatting sqref="AI38">
    <cfRule type="cellIs" dxfId="3233" priority="246" operator="lessThan">
      <formula>0</formula>
    </cfRule>
  </conditionalFormatting>
  <conditionalFormatting sqref="AI38">
    <cfRule type="cellIs" dxfId="3232" priority="247" operator="equal">
      <formula>0</formula>
    </cfRule>
  </conditionalFormatting>
  <conditionalFormatting sqref="AI38">
    <cfRule type="cellIs" dxfId="3231" priority="248" operator="greaterThan">
      <formula>0</formula>
    </cfRule>
  </conditionalFormatting>
  <conditionalFormatting sqref="AI38">
    <cfRule type="cellIs" dxfId="3230" priority="249" operator="lessThan">
      <formula>0</formula>
    </cfRule>
  </conditionalFormatting>
  <conditionalFormatting sqref="AI38">
    <cfRule type="cellIs" dxfId="3229" priority="250" operator="equal">
      <formula>0</formula>
    </cfRule>
  </conditionalFormatting>
  <conditionalFormatting sqref="AI38">
    <cfRule type="cellIs" dxfId="3228" priority="251" operator="greaterThan">
      <formula>0</formula>
    </cfRule>
  </conditionalFormatting>
  <conditionalFormatting sqref="AI38">
    <cfRule type="cellIs" dxfId="3227" priority="252" operator="lessThan">
      <formula>0</formula>
    </cfRule>
  </conditionalFormatting>
  <conditionalFormatting sqref="AM38">
    <cfRule type="cellIs" dxfId="3226" priority="253" operator="greaterThan">
      <formula>0</formula>
    </cfRule>
  </conditionalFormatting>
  <conditionalFormatting sqref="AM38">
    <cfRule type="cellIs" dxfId="3225" priority="254" operator="lessThanOrEqual">
      <formula>0</formula>
    </cfRule>
  </conditionalFormatting>
  <conditionalFormatting sqref="AM38">
    <cfRule type="cellIs" dxfId="3224" priority="255" operator="greaterThan">
      <formula>0</formula>
    </cfRule>
  </conditionalFormatting>
  <conditionalFormatting sqref="AM38">
    <cfRule type="cellIs" dxfId="3223" priority="256" operator="lessThanOrEqual">
      <formula>0</formula>
    </cfRule>
  </conditionalFormatting>
  <conditionalFormatting sqref="AM38">
    <cfRule type="cellIs" dxfId="3222" priority="257" operator="greaterThan">
      <formula>0</formula>
    </cfRule>
  </conditionalFormatting>
  <conditionalFormatting sqref="AM38">
    <cfRule type="cellIs" dxfId="3221" priority="258" operator="lessThanOrEqual">
      <formula>0</formula>
    </cfRule>
  </conditionalFormatting>
  <conditionalFormatting sqref="AM38">
    <cfRule type="cellIs" dxfId="3220" priority="259" operator="greaterThan">
      <formula>0</formula>
    </cfRule>
  </conditionalFormatting>
  <conditionalFormatting sqref="AM38">
    <cfRule type="cellIs" dxfId="3219" priority="260" operator="lessThanOrEqual">
      <formula>0</formula>
    </cfRule>
  </conditionalFormatting>
  <conditionalFormatting sqref="AM38">
    <cfRule type="cellIs" dxfId="3218" priority="261" operator="greaterThan">
      <formula>0</formula>
    </cfRule>
  </conditionalFormatting>
  <conditionalFormatting sqref="AM38">
    <cfRule type="cellIs" dxfId="3217" priority="262" operator="lessThanOrEqual">
      <formula>0</formula>
    </cfRule>
  </conditionalFormatting>
  <conditionalFormatting sqref="AQ38">
    <cfRule type="cellIs" dxfId="3216" priority="263" operator="greaterThan">
      <formula>0</formula>
    </cfRule>
  </conditionalFormatting>
  <conditionalFormatting sqref="AQ38">
    <cfRule type="cellIs" dxfId="3215" priority="264" operator="lessThanOrEqual">
      <formula>0</formula>
    </cfRule>
  </conditionalFormatting>
  <conditionalFormatting sqref="AQ38">
    <cfRule type="cellIs" dxfId="3214" priority="265" operator="greaterThan">
      <formula>0</formula>
    </cfRule>
  </conditionalFormatting>
  <conditionalFormatting sqref="AQ38">
    <cfRule type="cellIs" dxfId="3213" priority="266" operator="lessThanOrEqual">
      <formula>0</formula>
    </cfRule>
  </conditionalFormatting>
  <conditionalFormatting sqref="AM38">
    <cfRule type="cellIs" dxfId="3212" priority="267" operator="greaterThan">
      <formula>0</formula>
    </cfRule>
  </conditionalFormatting>
  <conditionalFormatting sqref="AM38">
    <cfRule type="cellIs" dxfId="3211" priority="268" operator="lessThanOrEqual">
      <formula>0</formula>
    </cfRule>
  </conditionalFormatting>
  <conditionalFormatting sqref="AM38">
    <cfRule type="cellIs" dxfId="3210" priority="269" operator="equal">
      <formula>0</formula>
    </cfRule>
  </conditionalFormatting>
  <conditionalFormatting sqref="AM38">
    <cfRule type="cellIs" dxfId="3209" priority="270" operator="greaterThan">
      <formula>0</formula>
    </cfRule>
  </conditionalFormatting>
  <conditionalFormatting sqref="AM38">
    <cfRule type="cellIs" dxfId="3208" priority="271" operator="lessThan">
      <formula>0</formula>
    </cfRule>
  </conditionalFormatting>
  <conditionalFormatting sqref="AM38">
    <cfRule type="cellIs" dxfId="3207" priority="272" operator="greaterThan">
      <formula>0</formula>
    </cfRule>
  </conditionalFormatting>
  <conditionalFormatting sqref="AM38">
    <cfRule type="cellIs" dxfId="3206" priority="273" operator="lessThanOrEqual">
      <formula>0</formula>
    </cfRule>
  </conditionalFormatting>
  <conditionalFormatting sqref="AM38">
    <cfRule type="cellIs" dxfId="3205" priority="274" operator="equal">
      <formula>0</formula>
    </cfRule>
  </conditionalFormatting>
  <conditionalFormatting sqref="AM38">
    <cfRule type="cellIs" dxfId="3204" priority="275" operator="greaterThan">
      <formula>0</formula>
    </cfRule>
  </conditionalFormatting>
  <conditionalFormatting sqref="AM38">
    <cfRule type="cellIs" dxfId="3203" priority="276" operator="lessThan">
      <formula>0</formula>
    </cfRule>
  </conditionalFormatting>
  <conditionalFormatting sqref="AM38">
    <cfRule type="cellIs" dxfId="3202" priority="277" operator="equal">
      <formula>0</formula>
    </cfRule>
  </conditionalFormatting>
  <conditionalFormatting sqref="AM38">
    <cfRule type="cellIs" dxfId="3201" priority="278" operator="greaterThan">
      <formula>0</formula>
    </cfRule>
  </conditionalFormatting>
  <conditionalFormatting sqref="AM38">
    <cfRule type="cellIs" dxfId="3200" priority="279" operator="lessThan">
      <formula>0</formula>
    </cfRule>
  </conditionalFormatting>
  <conditionalFormatting sqref="AM38">
    <cfRule type="cellIs" dxfId="3199" priority="280" operator="greaterThan">
      <formula>0</formula>
    </cfRule>
  </conditionalFormatting>
  <conditionalFormatting sqref="AM38">
    <cfRule type="cellIs" dxfId="3198" priority="281" operator="lessThanOrEqual">
      <formula>0</formula>
    </cfRule>
  </conditionalFormatting>
  <conditionalFormatting sqref="AM38">
    <cfRule type="cellIs" dxfId="3197" priority="282" operator="greaterThan">
      <formula>0</formula>
    </cfRule>
  </conditionalFormatting>
  <conditionalFormatting sqref="AM38">
    <cfRule type="cellIs" dxfId="3196" priority="283" operator="lessThanOrEqual">
      <formula>0</formula>
    </cfRule>
  </conditionalFormatting>
  <conditionalFormatting sqref="AM38">
    <cfRule type="cellIs" dxfId="3195" priority="284" operator="greaterThan">
      <formula>0</formula>
    </cfRule>
  </conditionalFormatting>
  <conditionalFormatting sqref="AM38">
    <cfRule type="cellIs" dxfId="3194" priority="285" operator="lessThanOrEqual">
      <formula>0</formula>
    </cfRule>
  </conditionalFormatting>
  <conditionalFormatting sqref="AM38">
    <cfRule type="cellIs" dxfId="3193" priority="286" operator="equal">
      <formula>0</formula>
    </cfRule>
  </conditionalFormatting>
  <conditionalFormatting sqref="AM38">
    <cfRule type="cellIs" dxfId="3192" priority="287" operator="greaterThan">
      <formula>0</formula>
    </cfRule>
  </conditionalFormatting>
  <conditionalFormatting sqref="AM38">
    <cfRule type="cellIs" dxfId="3191" priority="288" operator="lessThan">
      <formula>0</formula>
    </cfRule>
  </conditionalFormatting>
  <conditionalFormatting sqref="AM38">
    <cfRule type="cellIs" dxfId="3190" priority="289" operator="equal">
      <formula>0</formula>
    </cfRule>
  </conditionalFormatting>
  <conditionalFormatting sqref="AM38">
    <cfRule type="cellIs" dxfId="3189" priority="290" operator="greaterThan">
      <formula>0</formula>
    </cfRule>
  </conditionalFormatting>
  <conditionalFormatting sqref="AM38">
    <cfRule type="cellIs" dxfId="3188" priority="291" operator="lessThan">
      <formula>0</formula>
    </cfRule>
  </conditionalFormatting>
  <conditionalFormatting sqref="AM38">
    <cfRule type="cellIs" dxfId="3187" priority="292" operator="equal">
      <formula>0</formula>
    </cfRule>
  </conditionalFormatting>
  <conditionalFormatting sqref="AM38">
    <cfRule type="cellIs" dxfId="3186" priority="293" operator="greaterThan">
      <formula>0</formula>
    </cfRule>
  </conditionalFormatting>
  <conditionalFormatting sqref="AM38">
    <cfRule type="cellIs" dxfId="3185" priority="294" operator="lessThan">
      <formula>0</formula>
    </cfRule>
  </conditionalFormatting>
  <conditionalFormatting sqref="AQ38">
    <cfRule type="cellIs" dxfId="3184" priority="295" operator="greaterThan">
      <formula>0</formula>
    </cfRule>
  </conditionalFormatting>
  <conditionalFormatting sqref="AQ38">
    <cfRule type="cellIs" dxfId="3183" priority="296" operator="lessThanOrEqual">
      <formula>0</formula>
    </cfRule>
  </conditionalFormatting>
  <conditionalFormatting sqref="AQ38">
    <cfRule type="cellIs" dxfId="3182" priority="297" operator="greaterThan">
      <formula>0</formula>
    </cfRule>
  </conditionalFormatting>
  <conditionalFormatting sqref="AQ38">
    <cfRule type="cellIs" dxfId="3181" priority="298" operator="lessThanOrEqual">
      <formula>0</formula>
    </cfRule>
  </conditionalFormatting>
  <conditionalFormatting sqref="AQ38">
    <cfRule type="cellIs" dxfId="3180" priority="299" operator="greaterThan">
      <formula>0</formula>
    </cfRule>
  </conditionalFormatting>
  <conditionalFormatting sqref="AQ38">
    <cfRule type="cellIs" dxfId="3179" priority="300" operator="lessThanOrEqual">
      <formula>0</formula>
    </cfRule>
  </conditionalFormatting>
  <conditionalFormatting sqref="AQ38">
    <cfRule type="cellIs" dxfId="3178" priority="301" operator="greaterThan">
      <formula>0</formula>
    </cfRule>
  </conditionalFormatting>
  <conditionalFormatting sqref="AQ38">
    <cfRule type="cellIs" dxfId="3177" priority="302" operator="lessThanOrEqual">
      <formula>0</formula>
    </cfRule>
  </conditionalFormatting>
  <conditionalFormatting sqref="AQ38">
    <cfRule type="cellIs" dxfId="3176" priority="303" operator="greaterThan">
      <formula>0</formula>
    </cfRule>
  </conditionalFormatting>
  <conditionalFormatting sqref="AQ38">
    <cfRule type="cellIs" dxfId="3175" priority="304" operator="lessThanOrEqual">
      <formula>0</formula>
    </cfRule>
  </conditionalFormatting>
  <conditionalFormatting sqref="AQ38">
    <cfRule type="cellIs" dxfId="3174" priority="305" operator="greaterThan">
      <formula>0</formula>
    </cfRule>
  </conditionalFormatting>
  <conditionalFormatting sqref="AQ38">
    <cfRule type="cellIs" dxfId="3173" priority="306" operator="lessThanOrEqual">
      <formula>0</formula>
    </cfRule>
  </conditionalFormatting>
  <conditionalFormatting sqref="AQ38">
    <cfRule type="cellIs" dxfId="3172" priority="307" operator="greaterThan">
      <formula>0</formula>
    </cfRule>
  </conditionalFormatting>
  <conditionalFormatting sqref="AQ38">
    <cfRule type="cellIs" dxfId="3171" priority="308" operator="lessThanOrEqual">
      <formula>0</formula>
    </cfRule>
  </conditionalFormatting>
  <conditionalFormatting sqref="AQ38">
    <cfRule type="cellIs" dxfId="3170" priority="309" operator="equal">
      <formula>0</formula>
    </cfRule>
  </conditionalFormatting>
  <conditionalFormatting sqref="AQ38">
    <cfRule type="cellIs" dxfId="3169" priority="310" operator="greaterThan">
      <formula>0</formula>
    </cfRule>
  </conditionalFormatting>
  <conditionalFormatting sqref="AQ38">
    <cfRule type="cellIs" dxfId="3168" priority="311" operator="lessThan">
      <formula>0</formula>
    </cfRule>
  </conditionalFormatting>
  <conditionalFormatting sqref="AU38">
    <cfRule type="cellIs" dxfId="3167" priority="312" operator="greaterThan">
      <formula>0</formula>
    </cfRule>
  </conditionalFormatting>
  <conditionalFormatting sqref="AU38">
    <cfRule type="cellIs" dxfId="3166" priority="313" operator="lessThanOrEqual">
      <formula>0</formula>
    </cfRule>
  </conditionalFormatting>
  <conditionalFormatting sqref="AQ38">
    <cfRule type="cellIs" dxfId="3165" priority="314" operator="greaterThan">
      <formula>0</formula>
    </cfRule>
  </conditionalFormatting>
  <conditionalFormatting sqref="AQ38">
    <cfRule type="cellIs" dxfId="3164" priority="315" operator="lessThanOrEqual">
      <formula>0</formula>
    </cfRule>
  </conditionalFormatting>
  <conditionalFormatting sqref="AQ38">
    <cfRule type="cellIs" dxfId="3163" priority="316" operator="equal">
      <formula>0</formula>
    </cfRule>
  </conditionalFormatting>
  <conditionalFormatting sqref="AQ38">
    <cfRule type="cellIs" dxfId="3162" priority="317" operator="greaterThan">
      <formula>0</formula>
    </cfRule>
  </conditionalFormatting>
  <conditionalFormatting sqref="AQ38">
    <cfRule type="cellIs" dxfId="3161" priority="318" operator="lessThan">
      <formula>0</formula>
    </cfRule>
  </conditionalFormatting>
  <conditionalFormatting sqref="AQ38">
    <cfRule type="cellIs" dxfId="3160" priority="319" operator="equal">
      <formula>0</formula>
    </cfRule>
  </conditionalFormatting>
  <conditionalFormatting sqref="AQ38">
    <cfRule type="cellIs" dxfId="3159" priority="320" operator="greaterThan">
      <formula>0</formula>
    </cfRule>
  </conditionalFormatting>
  <conditionalFormatting sqref="AQ38">
    <cfRule type="cellIs" dxfId="3158" priority="321" operator="lessThan">
      <formula>0</formula>
    </cfRule>
  </conditionalFormatting>
  <conditionalFormatting sqref="AU38">
    <cfRule type="cellIs" dxfId="3157" priority="322" operator="greaterThan">
      <formula>0</formula>
    </cfRule>
  </conditionalFormatting>
  <conditionalFormatting sqref="AU38">
    <cfRule type="cellIs" dxfId="3156" priority="323" operator="lessThanOrEqual">
      <formula>0</formula>
    </cfRule>
  </conditionalFormatting>
  <conditionalFormatting sqref="AQ38">
    <cfRule type="cellIs" dxfId="3155" priority="324" operator="greaterThan">
      <formula>0</formula>
    </cfRule>
  </conditionalFormatting>
  <conditionalFormatting sqref="AQ38">
    <cfRule type="cellIs" dxfId="3154" priority="325" operator="lessThanOrEqual">
      <formula>0</formula>
    </cfRule>
  </conditionalFormatting>
  <conditionalFormatting sqref="AQ38">
    <cfRule type="cellIs" dxfId="3153" priority="326" operator="greaterThan">
      <formula>0</formula>
    </cfRule>
  </conditionalFormatting>
  <conditionalFormatting sqref="AQ38">
    <cfRule type="cellIs" dxfId="3152" priority="327" operator="lessThanOrEqual">
      <formula>0</formula>
    </cfRule>
  </conditionalFormatting>
  <conditionalFormatting sqref="AQ38">
    <cfRule type="cellIs" dxfId="3151" priority="328" operator="greaterThan">
      <formula>0</formula>
    </cfRule>
  </conditionalFormatting>
  <conditionalFormatting sqref="AQ38">
    <cfRule type="cellIs" dxfId="3150" priority="329" operator="lessThanOrEqual">
      <formula>0</formula>
    </cfRule>
  </conditionalFormatting>
  <conditionalFormatting sqref="AQ38">
    <cfRule type="cellIs" dxfId="3149" priority="330" operator="equal">
      <formula>0</formula>
    </cfRule>
  </conditionalFormatting>
  <conditionalFormatting sqref="AQ38">
    <cfRule type="cellIs" dxfId="3148" priority="331" operator="greaterThan">
      <formula>0</formula>
    </cfRule>
  </conditionalFormatting>
  <conditionalFormatting sqref="AQ38">
    <cfRule type="cellIs" dxfId="3147" priority="332" operator="lessThan">
      <formula>0</formula>
    </cfRule>
  </conditionalFormatting>
  <conditionalFormatting sqref="AQ38">
    <cfRule type="cellIs" dxfId="3146" priority="333" operator="greaterThan">
      <formula>0</formula>
    </cfRule>
  </conditionalFormatting>
  <conditionalFormatting sqref="AQ38">
    <cfRule type="cellIs" dxfId="3145" priority="334" operator="lessThanOrEqual">
      <formula>0</formula>
    </cfRule>
  </conditionalFormatting>
  <conditionalFormatting sqref="AQ38">
    <cfRule type="cellIs" dxfId="3144" priority="335" operator="equal">
      <formula>0</formula>
    </cfRule>
  </conditionalFormatting>
  <conditionalFormatting sqref="AQ38">
    <cfRule type="cellIs" dxfId="3143" priority="336" operator="greaterThan">
      <formula>0</formula>
    </cfRule>
  </conditionalFormatting>
  <conditionalFormatting sqref="AQ38">
    <cfRule type="cellIs" dxfId="3142" priority="337" operator="lessThan">
      <formula>0</formula>
    </cfRule>
  </conditionalFormatting>
  <conditionalFormatting sqref="AQ38">
    <cfRule type="cellIs" dxfId="3141" priority="338" operator="equal">
      <formula>0</formula>
    </cfRule>
  </conditionalFormatting>
  <conditionalFormatting sqref="AQ38">
    <cfRule type="cellIs" dxfId="3140" priority="339" operator="greaterThan">
      <formula>0</formula>
    </cfRule>
  </conditionalFormatting>
  <conditionalFormatting sqref="AQ38">
    <cfRule type="cellIs" dxfId="3139" priority="340" operator="lessThan">
      <formula>0</formula>
    </cfRule>
  </conditionalFormatting>
  <conditionalFormatting sqref="AU38">
    <cfRule type="cellIs" dxfId="3138" priority="341" operator="greaterThan">
      <formula>0</formula>
    </cfRule>
  </conditionalFormatting>
  <conditionalFormatting sqref="AU38">
    <cfRule type="cellIs" dxfId="3137" priority="342" operator="lessThanOrEqual">
      <formula>0</formula>
    </cfRule>
  </conditionalFormatting>
  <conditionalFormatting sqref="AU38">
    <cfRule type="cellIs" dxfId="3136" priority="343" operator="greaterThan">
      <formula>0</formula>
    </cfRule>
  </conditionalFormatting>
  <conditionalFormatting sqref="AU38">
    <cfRule type="cellIs" dxfId="3135" priority="344" operator="lessThanOrEqual">
      <formula>0</formula>
    </cfRule>
  </conditionalFormatting>
  <conditionalFormatting sqref="AU38">
    <cfRule type="cellIs" dxfId="3134" priority="345" operator="greaterThan">
      <formula>0</formula>
    </cfRule>
  </conditionalFormatting>
  <conditionalFormatting sqref="AU38">
    <cfRule type="cellIs" dxfId="3133" priority="346" operator="lessThanOrEqual">
      <formula>0</formula>
    </cfRule>
  </conditionalFormatting>
  <conditionalFormatting sqref="AU38">
    <cfRule type="cellIs" dxfId="3132" priority="347" operator="greaterThan">
      <formula>0</formula>
    </cfRule>
  </conditionalFormatting>
  <conditionalFormatting sqref="AU38">
    <cfRule type="cellIs" dxfId="3131" priority="348" operator="lessThanOrEqual">
      <formula>0</formula>
    </cfRule>
  </conditionalFormatting>
  <conditionalFormatting sqref="AU38">
    <cfRule type="cellIs" dxfId="3130" priority="349" operator="greaterThan">
      <formula>0</formula>
    </cfRule>
  </conditionalFormatting>
  <conditionalFormatting sqref="AU38">
    <cfRule type="cellIs" dxfId="3129" priority="350" operator="lessThanOrEqual">
      <formula>0</formula>
    </cfRule>
  </conditionalFormatting>
  <conditionalFormatting sqref="AU38">
    <cfRule type="cellIs" dxfId="3128" priority="351" operator="greaterThan">
      <formula>0</formula>
    </cfRule>
  </conditionalFormatting>
  <conditionalFormatting sqref="AU38">
    <cfRule type="cellIs" dxfId="3127" priority="352" operator="lessThanOrEqual">
      <formula>0</formula>
    </cfRule>
  </conditionalFormatting>
  <conditionalFormatting sqref="Q37:Q38">
    <cfRule type="cellIs" dxfId="3126" priority="353" operator="greaterThan">
      <formula>0</formula>
    </cfRule>
  </conditionalFormatting>
  <conditionalFormatting sqref="Q37:Q38">
    <cfRule type="cellIs" dxfId="3125" priority="354" operator="lessThanOrEqual">
      <formula>0</formula>
    </cfRule>
  </conditionalFormatting>
  <conditionalFormatting sqref="AU38">
    <cfRule type="cellIs" dxfId="3124" priority="355" operator="greaterThan">
      <formula>0</formula>
    </cfRule>
  </conditionalFormatting>
  <conditionalFormatting sqref="AU38">
    <cfRule type="cellIs" dxfId="3123" priority="356" operator="lessThanOrEqual">
      <formula>0</formula>
    </cfRule>
  </conditionalFormatting>
  <conditionalFormatting sqref="W38">
    <cfRule type="cellIs" dxfId="3122" priority="357" operator="greaterThan">
      <formula>0</formula>
    </cfRule>
  </conditionalFormatting>
  <conditionalFormatting sqref="W38">
    <cfRule type="cellIs" dxfId="3121" priority="358" operator="lessThanOrEqual">
      <formula>0</formula>
    </cfRule>
  </conditionalFormatting>
  <conditionalFormatting sqref="AU38">
    <cfRule type="cellIs" dxfId="3120" priority="359" operator="greaterThan">
      <formula>0</formula>
    </cfRule>
  </conditionalFormatting>
  <conditionalFormatting sqref="AU38">
    <cfRule type="cellIs" dxfId="3119" priority="360" operator="lessThanOrEqual">
      <formula>0</formula>
    </cfRule>
  </conditionalFormatting>
  <conditionalFormatting sqref="AU38">
    <cfRule type="cellIs" dxfId="3118" priority="361" operator="greaterThan">
      <formula>0</formula>
    </cfRule>
  </conditionalFormatting>
  <conditionalFormatting sqref="AU38">
    <cfRule type="cellIs" dxfId="3117" priority="362" operator="lessThanOrEqual">
      <formula>0</formula>
    </cfRule>
  </conditionalFormatting>
  <conditionalFormatting sqref="AU38">
    <cfRule type="cellIs" dxfId="3116" priority="363" operator="equal">
      <formula>0</formula>
    </cfRule>
  </conditionalFormatting>
  <conditionalFormatting sqref="AU38">
    <cfRule type="cellIs" dxfId="3115" priority="364" operator="greaterThan">
      <formula>0</formula>
    </cfRule>
  </conditionalFormatting>
  <conditionalFormatting sqref="AU38">
    <cfRule type="cellIs" dxfId="3114" priority="365" operator="lessThan">
      <formula>0</formula>
    </cfRule>
  </conditionalFormatting>
  <conditionalFormatting sqref="AO37:AO38">
    <cfRule type="cellIs" dxfId="3113" priority="366" operator="equal">
      <formula>0</formula>
    </cfRule>
  </conditionalFormatting>
  <conditionalFormatting sqref="AO37:AO38">
    <cfRule type="cellIs" dxfId="3112" priority="367" operator="greaterThan">
      <formula>0</formula>
    </cfRule>
  </conditionalFormatting>
  <conditionalFormatting sqref="AO37:AO38">
    <cfRule type="cellIs" dxfId="3111" priority="368" operator="lessThan">
      <formula>0</formula>
    </cfRule>
  </conditionalFormatting>
  <conditionalFormatting sqref="AU38">
    <cfRule type="cellIs" dxfId="3110" priority="369" operator="greaterThan">
      <formula>0</formula>
    </cfRule>
  </conditionalFormatting>
  <conditionalFormatting sqref="AU38">
    <cfRule type="cellIs" dxfId="3109" priority="370" operator="lessThanOrEqual">
      <formula>0</formula>
    </cfRule>
  </conditionalFormatting>
  <conditionalFormatting sqref="AU38">
    <cfRule type="cellIs" dxfId="3108" priority="371" operator="greaterThan">
      <formula>0</formula>
    </cfRule>
  </conditionalFormatting>
  <conditionalFormatting sqref="AU38">
    <cfRule type="cellIs" dxfId="3107" priority="372" operator="lessThanOrEqual">
      <formula>0</formula>
    </cfRule>
  </conditionalFormatting>
  <conditionalFormatting sqref="AU38">
    <cfRule type="cellIs" dxfId="3106" priority="373" operator="equal">
      <formula>0</formula>
    </cfRule>
  </conditionalFormatting>
  <conditionalFormatting sqref="AU38">
    <cfRule type="cellIs" dxfId="3105" priority="374" operator="greaterThan">
      <formula>0</formula>
    </cfRule>
  </conditionalFormatting>
  <conditionalFormatting sqref="AU38">
    <cfRule type="cellIs" dxfId="3104" priority="375" operator="lessThan">
      <formula>0</formula>
    </cfRule>
  </conditionalFormatting>
  <conditionalFormatting sqref="AU38">
    <cfRule type="cellIs" dxfId="3103" priority="376" operator="equal">
      <formula>0</formula>
    </cfRule>
  </conditionalFormatting>
  <conditionalFormatting sqref="AU38">
    <cfRule type="cellIs" dxfId="3102" priority="377" operator="greaterThan">
      <formula>0</formula>
    </cfRule>
  </conditionalFormatting>
  <conditionalFormatting sqref="AU38">
    <cfRule type="cellIs" dxfId="3101" priority="378" operator="lessThan">
      <formula>0</formula>
    </cfRule>
  </conditionalFormatting>
  <conditionalFormatting sqref="AU38">
    <cfRule type="cellIs" dxfId="3100" priority="379" operator="greaterThan">
      <formula>0</formula>
    </cfRule>
  </conditionalFormatting>
  <conditionalFormatting sqref="AU38">
    <cfRule type="cellIs" dxfId="3099" priority="380" operator="lessThanOrEqual">
      <formula>0</formula>
    </cfRule>
  </conditionalFormatting>
  <conditionalFormatting sqref="BG37:BG38">
    <cfRule type="cellIs" dxfId="3098" priority="381" operator="greaterThan">
      <formula>0</formula>
    </cfRule>
  </conditionalFormatting>
  <conditionalFormatting sqref="BG37:BG38">
    <cfRule type="cellIs" dxfId="3097" priority="382" operator="lessThanOrEqual">
      <formula>0</formula>
    </cfRule>
  </conditionalFormatting>
  <conditionalFormatting sqref="AU38">
    <cfRule type="cellIs" dxfId="3096" priority="383" operator="greaterThan">
      <formula>0</formula>
    </cfRule>
  </conditionalFormatting>
  <conditionalFormatting sqref="AU38">
    <cfRule type="cellIs" dxfId="3095" priority="384" operator="lessThanOrEqual">
      <formula>0</formula>
    </cfRule>
  </conditionalFormatting>
  <conditionalFormatting sqref="AU38">
    <cfRule type="cellIs" dxfId="3094" priority="385" operator="greaterThan">
      <formula>0</formula>
    </cfRule>
  </conditionalFormatting>
  <conditionalFormatting sqref="AU38">
    <cfRule type="cellIs" dxfId="3093" priority="386" operator="lessThanOrEqual">
      <formula>0</formula>
    </cfRule>
  </conditionalFormatting>
  <conditionalFormatting sqref="AU38">
    <cfRule type="cellIs" dxfId="3092" priority="387" operator="equal">
      <formula>0</formula>
    </cfRule>
  </conditionalFormatting>
  <conditionalFormatting sqref="AU38">
    <cfRule type="cellIs" dxfId="3091" priority="388" operator="greaterThan">
      <formula>0</formula>
    </cfRule>
  </conditionalFormatting>
  <conditionalFormatting sqref="AU38">
    <cfRule type="cellIs" dxfId="3090" priority="389" operator="lessThan">
      <formula>0</formula>
    </cfRule>
  </conditionalFormatting>
  <conditionalFormatting sqref="AU38">
    <cfRule type="cellIs" dxfId="3089" priority="390" operator="equal">
      <formula>0</formula>
    </cfRule>
  </conditionalFormatting>
  <conditionalFormatting sqref="AU38">
    <cfRule type="cellIs" dxfId="3088" priority="391" operator="greaterThan">
      <formula>0</formula>
    </cfRule>
  </conditionalFormatting>
  <conditionalFormatting sqref="AU38">
    <cfRule type="cellIs" dxfId="3087" priority="392" operator="lessThan">
      <formula>0</formula>
    </cfRule>
  </conditionalFormatting>
  <conditionalFormatting sqref="AU38">
    <cfRule type="cellIs" dxfId="3086" priority="393" operator="equal">
      <formula>0</formula>
    </cfRule>
  </conditionalFormatting>
  <conditionalFormatting sqref="AU38">
    <cfRule type="cellIs" dxfId="3085" priority="394" operator="greaterThan">
      <formula>0</formula>
    </cfRule>
  </conditionalFormatting>
  <conditionalFormatting sqref="AU38">
    <cfRule type="cellIs" dxfId="3084" priority="395" operator="lessThan">
      <formula>0</formula>
    </cfRule>
  </conditionalFormatting>
  <conditionalFormatting sqref="K38">
    <cfRule type="cellIs" dxfId="3083" priority="396" operator="greaterThan">
      <formula>0</formula>
    </cfRule>
  </conditionalFormatting>
  <conditionalFormatting sqref="K38">
    <cfRule type="cellIs" dxfId="3082" priority="397" operator="lessThanOrEqual">
      <formula>0</formula>
    </cfRule>
  </conditionalFormatting>
  <conditionalFormatting sqref="K38">
    <cfRule type="cellIs" dxfId="3081" priority="398" operator="equal">
      <formula>0</formula>
    </cfRule>
  </conditionalFormatting>
  <conditionalFormatting sqref="K38">
    <cfRule type="cellIs" dxfId="3080" priority="399" operator="greaterThan">
      <formula>0</formula>
    </cfRule>
  </conditionalFormatting>
  <conditionalFormatting sqref="K38">
    <cfRule type="cellIs" dxfId="3079" priority="400" operator="lessThan">
      <formula>0</formula>
    </cfRule>
  </conditionalFormatting>
  <conditionalFormatting sqref="K38">
    <cfRule type="cellIs" dxfId="3078" priority="401" operator="equal">
      <formula>0</formula>
    </cfRule>
  </conditionalFormatting>
  <conditionalFormatting sqref="K38">
    <cfRule type="cellIs" dxfId="3077" priority="402" operator="greaterThan">
      <formula>0</formula>
    </cfRule>
  </conditionalFormatting>
  <conditionalFormatting sqref="K38">
    <cfRule type="cellIs" dxfId="3076" priority="403" operator="lessThan">
      <formula>0</formula>
    </cfRule>
  </conditionalFormatting>
  <conditionalFormatting sqref="Q37:Q38">
    <cfRule type="cellIs" dxfId="3075" priority="404" operator="equal">
      <formula>0</formula>
    </cfRule>
  </conditionalFormatting>
  <conditionalFormatting sqref="Q37:Q38">
    <cfRule type="cellIs" dxfId="3074" priority="405" operator="greaterThan">
      <formula>0</formula>
    </cfRule>
  </conditionalFormatting>
  <conditionalFormatting sqref="Q37:Q38">
    <cfRule type="cellIs" dxfId="3073" priority="406" operator="lessThan">
      <formula>0</formula>
    </cfRule>
  </conditionalFormatting>
  <conditionalFormatting sqref="Q37:Q38">
    <cfRule type="cellIs" dxfId="3072" priority="407" operator="equal">
      <formula>0</formula>
    </cfRule>
  </conditionalFormatting>
  <conditionalFormatting sqref="Q37:Q38">
    <cfRule type="cellIs" dxfId="3071" priority="408" operator="greaterThan">
      <formula>0</formula>
    </cfRule>
  </conditionalFormatting>
  <conditionalFormatting sqref="Q37:Q38">
    <cfRule type="cellIs" dxfId="3070" priority="409" operator="lessThan">
      <formula>0</formula>
    </cfRule>
  </conditionalFormatting>
  <conditionalFormatting sqref="W38">
    <cfRule type="cellIs" dxfId="3069" priority="410" operator="equal">
      <formula>0</formula>
    </cfRule>
  </conditionalFormatting>
  <conditionalFormatting sqref="W38">
    <cfRule type="cellIs" dxfId="3068" priority="411" operator="greaterThan">
      <formula>0</formula>
    </cfRule>
  </conditionalFormatting>
  <conditionalFormatting sqref="W38">
    <cfRule type="cellIs" dxfId="3067" priority="412" operator="lessThan">
      <formula>0</formula>
    </cfRule>
  </conditionalFormatting>
  <conditionalFormatting sqref="W38">
    <cfRule type="cellIs" dxfId="3066" priority="413" operator="equal">
      <formula>0</formula>
    </cfRule>
  </conditionalFormatting>
  <conditionalFormatting sqref="W38">
    <cfRule type="cellIs" dxfId="3065" priority="414" operator="greaterThan">
      <formula>0</formula>
    </cfRule>
  </conditionalFormatting>
  <conditionalFormatting sqref="W38">
    <cfRule type="cellIs" dxfId="3064" priority="415" operator="lessThan">
      <formula>0</formula>
    </cfRule>
  </conditionalFormatting>
  <conditionalFormatting sqref="AC37:AC38">
    <cfRule type="cellIs" dxfId="3063" priority="416" operator="greaterThan">
      <formula>0</formula>
    </cfRule>
  </conditionalFormatting>
  <conditionalFormatting sqref="AC37:AC38">
    <cfRule type="cellIs" dxfId="3062" priority="417" operator="lessThanOrEqual">
      <formula>0</formula>
    </cfRule>
  </conditionalFormatting>
  <conditionalFormatting sqref="AC37:AC38">
    <cfRule type="cellIs" dxfId="3061" priority="418" operator="equal">
      <formula>0</formula>
    </cfRule>
  </conditionalFormatting>
  <conditionalFormatting sqref="AC37:AC38">
    <cfRule type="cellIs" dxfId="3060" priority="419" operator="greaterThan">
      <formula>0</formula>
    </cfRule>
  </conditionalFormatting>
  <conditionalFormatting sqref="AC37:AC38">
    <cfRule type="cellIs" dxfId="3059" priority="420" operator="lessThan">
      <formula>0</formula>
    </cfRule>
  </conditionalFormatting>
  <conditionalFormatting sqref="AC37:AC38">
    <cfRule type="cellIs" dxfId="3058" priority="421" operator="equal">
      <formula>0</formula>
    </cfRule>
  </conditionalFormatting>
  <conditionalFormatting sqref="AC37:AC38">
    <cfRule type="cellIs" dxfId="3057" priority="422" operator="greaterThan">
      <formula>0</formula>
    </cfRule>
  </conditionalFormatting>
  <conditionalFormatting sqref="AC37:AC38">
    <cfRule type="cellIs" dxfId="3056" priority="423" operator="lessThan">
      <formula>0</formula>
    </cfRule>
  </conditionalFormatting>
  <conditionalFormatting sqref="AI38">
    <cfRule type="cellIs" dxfId="3055" priority="424" operator="greaterThan">
      <formula>0</formula>
    </cfRule>
  </conditionalFormatting>
  <conditionalFormatting sqref="AI38">
    <cfRule type="cellIs" dxfId="3054" priority="425" operator="lessThanOrEqual">
      <formula>0</formula>
    </cfRule>
  </conditionalFormatting>
  <conditionalFormatting sqref="AI38">
    <cfRule type="cellIs" dxfId="3053" priority="426" operator="equal">
      <formula>0</formula>
    </cfRule>
  </conditionalFormatting>
  <conditionalFormatting sqref="AI38">
    <cfRule type="cellIs" dxfId="3052" priority="427" operator="greaterThan">
      <formula>0</formula>
    </cfRule>
  </conditionalFormatting>
  <conditionalFormatting sqref="AI38">
    <cfRule type="cellIs" dxfId="3051" priority="428" operator="lessThan">
      <formula>0</formula>
    </cfRule>
  </conditionalFormatting>
  <conditionalFormatting sqref="AI38">
    <cfRule type="cellIs" dxfId="3050" priority="429" operator="equal">
      <formula>0</formula>
    </cfRule>
  </conditionalFormatting>
  <conditionalFormatting sqref="AI38">
    <cfRule type="cellIs" dxfId="3049" priority="430" operator="greaterThan">
      <formula>0</formula>
    </cfRule>
  </conditionalFormatting>
  <conditionalFormatting sqref="AI38">
    <cfRule type="cellIs" dxfId="3048" priority="431" operator="lessThan">
      <formula>0</formula>
    </cfRule>
  </conditionalFormatting>
  <conditionalFormatting sqref="AO37:AO38">
    <cfRule type="cellIs" dxfId="3047" priority="432" operator="greaterThan">
      <formula>0</formula>
    </cfRule>
  </conditionalFormatting>
  <conditionalFormatting sqref="AO37:AO38">
    <cfRule type="cellIs" dxfId="3046" priority="433" operator="lessThanOrEqual">
      <formula>0</formula>
    </cfRule>
  </conditionalFormatting>
  <conditionalFormatting sqref="AO37:AO38">
    <cfRule type="cellIs" dxfId="3045" priority="434" operator="equal">
      <formula>0</formula>
    </cfRule>
  </conditionalFormatting>
  <conditionalFormatting sqref="AO37:AO38">
    <cfRule type="cellIs" dxfId="3044" priority="435" operator="greaterThan">
      <formula>0</formula>
    </cfRule>
  </conditionalFormatting>
  <conditionalFormatting sqref="AO37:AO38">
    <cfRule type="cellIs" dxfId="3043" priority="436" operator="lessThan">
      <formula>0</formula>
    </cfRule>
  </conditionalFormatting>
  <conditionalFormatting sqref="AU38">
    <cfRule type="cellIs" dxfId="3042" priority="437" operator="equal">
      <formula>0</formula>
    </cfRule>
  </conditionalFormatting>
  <conditionalFormatting sqref="AU38">
    <cfRule type="cellIs" dxfId="3041" priority="438" operator="greaterThan">
      <formula>0</formula>
    </cfRule>
  </conditionalFormatting>
  <conditionalFormatting sqref="AU38">
    <cfRule type="cellIs" dxfId="3040" priority="439" operator="lessThan">
      <formula>0</formula>
    </cfRule>
  </conditionalFormatting>
  <conditionalFormatting sqref="AU38">
    <cfRule type="cellIs" dxfId="3039" priority="440" operator="equal">
      <formula>0</formula>
    </cfRule>
  </conditionalFormatting>
  <conditionalFormatting sqref="AU38">
    <cfRule type="cellIs" dxfId="3038" priority="441" operator="greaterThan">
      <formula>0</formula>
    </cfRule>
  </conditionalFormatting>
  <conditionalFormatting sqref="AU38">
    <cfRule type="cellIs" dxfId="3037" priority="442" operator="lessThan">
      <formula>0</formula>
    </cfRule>
  </conditionalFormatting>
  <conditionalFormatting sqref="BA37:BA38">
    <cfRule type="cellIs" dxfId="3036" priority="443" operator="greaterThan">
      <formula>0</formula>
    </cfRule>
  </conditionalFormatting>
  <conditionalFormatting sqref="BA37:BA38">
    <cfRule type="cellIs" dxfId="3035" priority="444" operator="lessThanOrEqual">
      <formula>0</formula>
    </cfRule>
  </conditionalFormatting>
  <conditionalFormatting sqref="BA37:BA38">
    <cfRule type="cellIs" dxfId="3034" priority="445" operator="equal">
      <formula>0</formula>
    </cfRule>
  </conditionalFormatting>
  <conditionalFormatting sqref="BA37:BA38">
    <cfRule type="cellIs" dxfId="3033" priority="446" operator="greaterThan">
      <formula>0</formula>
    </cfRule>
  </conditionalFormatting>
  <conditionalFormatting sqref="BA37:BA38">
    <cfRule type="cellIs" dxfId="3032" priority="447" operator="lessThan">
      <formula>0</formula>
    </cfRule>
  </conditionalFormatting>
  <conditionalFormatting sqref="BA37:BA38">
    <cfRule type="cellIs" dxfId="3031" priority="448" operator="equal">
      <formula>0</formula>
    </cfRule>
  </conditionalFormatting>
  <conditionalFormatting sqref="BA37:BA38">
    <cfRule type="cellIs" dxfId="3030" priority="449" operator="greaterThan">
      <formula>0</formula>
    </cfRule>
  </conditionalFormatting>
  <conditionalFormatting sqref="BA37:BA38">
    <cfRule type="cellIs" dxfId="3029" priority="450" operator="lessThan">
      <formula>0</formula>
    </cfRule>
  </conditionalFormatting>
  <conditionalFormatting sqref="BG37:BG38">
    <cfRule type="cellIs" dxfId="3028" priority="451" operator="equal">
      <formula>0</formula>
    </cfRule>
  </conditionalFormatting>
  <conditionalFormatting sqref="BG37:BG38">
    <cfRule type="cellIs" dxfId="3027" priority="452" operator="greaterThan">
      <formula>0</formula>
    </cfRule>
  </conditionalFormatting>
  <conditionalFormatting sqref="BG37:BG38">
    <cfRule type="cellIs" dxfId="3026" priority="453" operator="lessThan">
      <formula>0</formula>
    </cfRule>
  </conditionalFormatting>
  <conditionalFormatting sqref="BG37:BG38">
    <cfRule type="cellIs" dxfId="3025" priority="454" operator="equal">
      <formula>0</formula>
    </cfRule>
  </conditionalFormatting>
  <conditionalFormatting sqref="BG37:BG38">
    <cfRule type="cellIs" dxfId="3024" priority="455" operator="greaterThan">
      <formula>0</formula>
    </cfRule>
  </conditionalFormatting>
  <conditionalFormatting sqref="BG37:BG38">
    <cfRule type="cellIs" dxfId="3023" priority="456" operator="lessThan">
      <formula>0</formula>
    </cfRule>
  </conditionalFormatting>
  <conditionalFormatting sqref="BM37:BM38">
    <cfRule type="cellIs" dxfId="3022" priority="457" operator="greaterThan">
      <formula>0</formula>
    </cfRule>
  </conditionalFormatting>
  <conditionalFormatting sqref="BM37:BM38">
    <cfRule type="cellIs" dxfId="3021" priority="458" operator="lessThanOrEqual">
      <formula>0</formula>
    </cfRule>
  </conditionalFormatting>
  <conditionalFormatting sqref="BM37:BM38">
    <cfRule type="cellIs" dxfId="3020" priority="459" operator="equal">
      <formula>0</formula>
    </cfRule>
  </conditionalFormatting>
  <conditionalFormatting sqref="BM37:BM38">
    <cfRule type="cellIs" dxfId="3019" priority="460" operator="greaterThan">
      <formula>0</formula>
    </cfRule>
  </conditionalFormatting>
  <conditionalFormatting sqref="BM37:BM38">
    <cfRule type="cellIs" dxfId="3018" priority="461" operator="lessThan">
      <formula>0</formula>
    </cfRule>
  </conditionalFormatting>
  <conditionalFormatting sqref="BM37:BM38">
    <cfRule type="cellIs" dxfId="3017" priority="462" operator="equal">
      <formula>0</formula>
    </cfRule>
  </conditionalFormatting>
  <conditionalFormatting sqref="BM37:BM38">
    <cfRule type="cellIs" dxfId="3016" priority="463" operator="greaterThan">
      <formula>0</formula>
    </cfRule>
  </conditionalFormatting>
  <conditionalFormatting sqref="BM37:BM38">
    <cfRule type="cellIs" dxfId="3015" priority="464" operator="lessThan">
      <formula>0</formula>
    </cfRule>
  </conditionalFormatting>
  <conditionalFormatting sqref="BS37:BS38">
    <cfRule type="cellIs" dxfId="3014" priority="465" operator="greaterThan">
      <formula>0</formula>
    </cfRule>
  </conditionalFormatting>
  <conditionalFormatting sqref="BS37:BS38">
    <cfRule type="cellIs" dxfId="3013" priority="466" operator="lessThanOrEqual">
      <formula>0</formula>
    </cfRule>
  </conditionalFormatting>
  <conditionalFormatting sqref="BS37:BS38">
    <cfRule type="cellIs" dxfId="3012" priority="467" operator="equal">
      <formula>0</formula>
    </cfRule>
  </conditionalFormatting>
  <conditionalFormatting sqref="BS37:BS38">
    <cfRule type="cellIs" dxfId="3011" priority="468" operator="greaterThan">
      <formula>0</formula>
    </cfRule>
  </conditionalFormatting>
  <conditionalFormatting sqref="BS37:BS38">
    <cfRule type="cellIs" dxfId="3010" priority="469" operator="lessThan">
      <formula>0</formula>
    </cfRule>
  </conditionalFormatting>
  <conditionalFormatting sqref="BS37:BS38">
    <cfRule type="cellIs" dxfId="3009" priority="470" operator="equal">
      <formula>0</formula>
    </cfRule>
  </conditionalFormatting>
  <conditionalFormatting sqref="BS37:BS38">
    <cfRule type="cellIs" dxfId="3008" priority="471" operator="greaterThan">
      <formula>0</formula>
    </cfRule>
  </conditionalFormatting>
  <conditionalFormatting sqref="BS37:BS38">
    <cfRule type="cellIs" dxfId="3007" priority="472" operator="lessThan">
      <formula>0</formula>
    </cfRule>
  </conditionalFormatting>
  <conditionalFormatting sqref="O38">
    <cfRule type="cellIs" dxfId="3006" priority="473" operator="greaterThan">
      <formula>0</formula>
    </cfRule>
  </conditionalFormatting>
  <conditionalFormatting sqref="O38">
    <cfRule type="cellIs" dxfId="3005" priority="474" operator="lessThanOrEqual">
      <formula>0</formula>
    </cfRule>
  </conditionalFormatting>
  <conditionalFormatting sqref="O38">
    <cfRule type="cellIs" dxfId="3004" priority="475" operator="greaterThan">
      <formula>0</formula>
    </cfRule>
  </conditionalFormatting>
  <conditionalFormatting sqref="O38">
    <cfRule type="cellIs" dxfId="3003" priority="476" operator="lessThanOrEqual">
      <formula>0</formula>
    </cfRule>
  </conditionalFormatting>
  <conditionalFormatting sqref="O38">
    <cfRule type="cellIs" dxfId="3002" priority="477" operator="equal">
      <formula>0</formula>
    </cfRule>
  </conditionalFormatting>
  <conditionalFormatting sqref="O38">
    <cfRule type="cellIs" dxfId="3001" priority="478" operator="greaterThan">
      <formula>0</formula>
    </cfRule>
  </conditionalFormatting>
  <conditionalFormatting sqref="O38">
    <cfRule type="cellIs" dxfId="3000" priority="479" operator="lessThan">
      <formula>0</formula>
    </cfRule>
  </conditionalFormatting>
  <conditionalFormatting sqref="O38">
    <cfRule type="cellIs" dxfId="2999" priority="480" operator="greaterThan">
      <formula>0</formula>
    </cfRule>
  </conditionalFormatting>
  <conditionalFormatting sqref="O38">
    <cfRule type="cellIs" dxfId="2998" priority="481" operator="lessThanOrEqual">
      <formula>0</formula>
    </cfRule>
  </conditionalFormatting>
  <conditionalFormatting sqref="O38">
    <cfRule type="cellIs" dxfId="2997" priority="482" operator="equal">
      <formula>0</formula>
    </cfRule>
  </conditionalFormatting>
  <conditionalFormatting sqref="O38">
    <cfRule type="cellIs" dxfId="2996" priority="483" operator="greaterThan">
      <formula>0</formula>
    </cfRule>
  </conditionalFormatting>
  <conditionalFormatting sqref="O38">
    <cfRule type="cellIs" dxfId="2995" priority="484" operator="lessThan">
      <formula>0</formula>
    </cfRule>
  </conditionalFormatting>
  <conditionalFormatting sqref="O38">
    <cfRule type="cellIs" dxfId="2994" priority="485" operator="equal">
      <formula>0</formula>
    </cfRule>
  </conditionalFormatting>
  <conditionalFormatting sqref="O38">
    <cfRule type="cellIs" dxfId="2993" priority="486" operator="greaterThan">
      <formula>0</formula>
    </cfRule>
  </conditionalFormatting>
  <conditionalFormatting sqref="O38">
    <cfRule type="cellIs" dxfId="2992" priority="487" operator="lessThan">
      <formula>0</formula>
    </cfRule>
  </conditionalFormatting>
  <conditionalFormatting sqref="O38">
    <cfRule type="cellIs" dxfId="2991" priority="488" operator="greaterThan">
      <formula>0</formula>
    </cfRule>
  </conditionalFormatting>
  <conditionalFormatting sqref="O38">
    <cfRule type="cellIs" dxfId="2990" priority="489" operator="lessThanOrEqual">
      <formula>0</formula>
    </cfRule>
  </conditionalFormatting>
  <conditionalFormatting sqref="O38">
    <cfRule type="cellIs" dxfId="2989" priority="490" operator="equal">
      <formula>0</formula>
    </cfRule>
  </conditionalFormatting>
  <conditionalFormatting sqref="O38">
    <cfRule type="cellIs" dxfId="2988" priority="491" operator="greaterThan">
      <formula>0</formula>
    </cfRule>
  </conditionalFormatting>
  <conditionalFormatting sqref="O38">
    <cfRule type="cellIs" dxfId="2987" priority="492" operator="lessThan">
      <formula>0</formula>
    </cfRule>
  </conditionalFormatting>
  <conditionalFormatting sqref="O38">
    <cfRule type="cellIs" dxfId="2986" priority="493" operator="equal">
      <formula>0</formula>
    </cfRule>
  </conditionalFormatting>
  <conditionalFormatting sqref="O38">
    <cfRule type="cellIs" dxfId="2985" priority="494" operator="greaterThan">
      <formula>0</formula>
    </cfRule>
  </conditionalFormatting>
  <conditionalFormatting sqref="O38">
    <cfRule type="cellIs" dxfId="2984" priority="495" operator="lessThan">
      <formula>0</formula>
    </cfRule>
  </conditionalFormatting>
  <conditionalFormatting sqref="S38">
    <cfRule type="cellIs" dxfId="2983" priority="496" operator="greaterThan">
      <formula>0</formula>
    </cfRule>
  </conditionalFormatting>
  <conditionalFormatting sqref="S38">
    <cfRule type="cellIs" dxfId="2982" priority="497" operator="lessThanOrEqual">
      <formula>0</formula>
    </cfRule>
  </conditionalFormatting>
  <conditionalFormatting sqref="S38">
    <cfRule type="cellIs" dxfId="2981" priority="498" operator="greaterThan">
      <formula>0</formula>
    </cfRule>
  </conditionalFormatting>
  <conditionalFormatting sqref="S38">
    <cfRule type="cellIs" dxfId="2980" priority="499" operator="lessThanOrEqual">
      <formula>0</formula>
    </cfRule>
  </conditionalFormatting>
  <conditionalFormatting sqref="S38">
    <cfRule type="cellIs" dxfId="2979" priority="500" operator="greaterThan">
      <formula>0</formula>
    </cfRule>
  </conditionalFormatting>
  <conditionalFormatting sqref="S38">
    <cfRule type="cellIs" dxfId="2978" priority="501" operator="lessThanOrEqual">
      <formula>0</formula>
    </cfRule>
  </conditionalFormatting>
  <conditionalFormatting sqref="S38">
    <cfRule type="cellIs" dxfId="2977" priority="502" operator="equal">
      <formula>0</formula>
    </cfRule>
  </conditionalFormatting>
  <conditionalFormatting sqref="S38">
    <cfRule type="cellIs" dxfId="2976" priority="503" operator="greaterThan">
      <formula>0</formula>
    </cfRule>
  </conditionalFormatting>
  <conditionalFormatting sqref="S38">
    <cfRule type="cellIs" dxfId="2975" priority="504" operator="lessThan">
      <formula>0</formula>
    </cfRule>
  </conditionalFormatting>
  <conditionalFormatting sqref="S38">
    <cfRule type="cellIs" dxfId="2974" priority="505" operator="greaterThan">
      <formula>0</formula>
    </cfRule>
  </conditionalFormatting>
  <conditionalFormatting sqref="S38">
    <cfRule type="cellIs" dxfId="2973" priority="506" operator="lessThanOrEqual">
      <formula>0</formula>
    </cfRule>
  </conditionalFormatting>
  <conditionalFormatting sqref="S38">
    <cfRule type="cellIs" dxfId="2972" priority="507" operator="equal">
      <formula>0</formula>
    </cfRule>
  </conditionalFormatting>
  <conditionalFormatting sqref="S38">
    <cfRule type="cellIs" dxfId="2971" priority="508" operator="greaterThan">
      <formula>0</formula>
    </cfRule>
  </conditionalFormatting>
  <conditionalFormatting sqref="S38">
    <cfRule type="cellIs" dxfId="2970" priority="509" operator="lessThan">
      <formula>0</formula>
    </cfRule>
  </conditionalFormatting>
  <conditionalFormatting sqref="S38">
    <cfRule type="cellIs" dxfId="2969" priority="510" operator="equal">
      <formula>0</formula>
    </cfRule>
  </conditionalFormatting>
  <conditionalFormatting sqref="S38">
    <cfRule type="cellIs" dxfId="2968" priority="511" operator="greaterThan">
      <formula>0</formula>
    </cfRule>
  </conditionalFormatting>
  <conditionalFormatting sqref="S38">
    <cfRule type="cellIs" dxfId="2967" priority="512" operator="lessThan">
      <formula>0</formula>
    </cfRule>
  </conditionalFormatting>
  <conditionalFormatting sqref="S38">
    <cfRule type="cellIs" dxfId="2966" priority="513" operator="greaterThan">
      <formula>0</formula>
    </cfRule>
  </conditionalFormatting>
  <conditionalFormatting sqref="S38">
    <cfRule type="cellIs" dxfId="2965" priority="514" operator="lessThanOrEqual">
      <formula>0</formula>
    </cfRule>
  </conditionalFormatting>
  <conditionalFormatting sqref="S38">
    <cfRule type="cellIs" dxfId="2964" priority="515" operator="greaterThan">
      <formula>0</formula>
    </cfRule>
  </conditionalFormatting>
  <conditionalFormatting sqref="S38">
    <cfRule type="cellIs" dxfId="2963" priority="516" operator="lessThanOrEqual">
      <formula>0</formula>
    </cfRule>
  </conditionalFormatting>
  <conditionalFormatting sqref="S38">
    <cfRule type="cellIs" dxfId="2962" priority="517" operator="equal">
      <formula>0</formula>
    </cfRule>
  </conditionalFormatting>
  <conditionalFormatting sqref="S38">
    <cfRule type="cellIs" dxfId="2961" priority="518" operator="greaterThan">
      <formula>0</formula>
    </cfRule>
  </conditionalFormatting>
  <conditionalFormatting sqref="S38">
    <cfRule type="cellIs" dxfId="2960" priority="519" operator="lessThan">
      <formula>0</formula>
    </cfRule>
  </conditionalFormatting>
  <conditionalFormatting sqref="S38">
    <cfRule type="cellIs" dxfId="2959" priority="520" operator="greaterThan">
      <formula>0</formula>
    </cfRule>
  </conditionalFormatting>
  <conditionalFormatting sqref="S38">
    <cfRule type="cellIs" dxfId="2958" priority="521" operator="lessThanOrEqual">
      <formula>0</formula>
    </cfRule>
  </conditionalFormatting>
  <conditionalFormatting sqref="S38">
    <cfRule type="cellIs" dxfId="2957" priority="522" operator="equal">
      <formula>0</formula>
    </cfRule>
  </conditionalFormatting>
  <conditionalFormatting sqref="S38">
    <cfRule type="cellIs" dxfId="2956" priority="523" operator="greaterThan">
      <formula>0</formula>
    </cfRule>
  </conditionalFormatting>
  <conditionalFormatting sqref="S38">
    <cfRule type="cellIs" dxfId="2955" priority="524" operator="lessThan">
      <formula>0</formula>
    </cfRule>
  </conditionalFormatting>
  <conditionalFormatting sqref="S38">
    <cfRule type="cellIs" dxfId="2954" priority="525" operator="equal">
      <formula>0</formula>
    </cfRule>
  </conditionalFormatting>
  <conditionalFormatting sqref="S38">
    <cfRule type="cellIs" dxfId="2953" priority="526" operator="greaterThan">
      <formula>0</formula>
    </cfRule>
  </conditionalFormatting>
  <conditionalFormatting sqref="S38">
    <cfRule type="cellIs" dxfId="2952" priority="527" operator="lessThan">
      <formula>0</formula>
    </cfRule>
  </conditionalFormatting>
  <conditionalFormatting sqref="S38">
    <cfRule type="cellIs" dxfId="2951" priority="528" operator="greaterThan">
      <formula>0</formula>
    </cfRule>
  </conditionalFormatting>
  <conditionalFormatting sqref="S38">
    <cfRule type="cellIs" dxfId="2950" priority="529" operator="lessThanOrEqual">
      <formula>0</formula>
    </cfRule>
  </conditionalFormatting>
  <conditionalFormatting sqref="S38">
    <cfRule type="cellIs" dxfId="2949" priority="530" operator="equal">
      <formula>0</formula>
    </cfRule>
  </conditionalFormatting>
  <conditionalFormatting sqref="S38">
    <cfRule type="cellIs" dxfId="2948" priority="531" operator="greaterThan">
      <formula>0</formula>
    </cfRule>
  </conditionalFormatting>
  <conditionalFormatting sqref="S38">
    <cfRule type="cellIs" dxfId="2947" priority="532" operator="lessThan">
      <formula>0</formula>
    </cfRule>
  </conditionalFormatting>
  <conditionalFormatting sqref="S38">
    <cfRule type="cellIs" dxfId="2946" priority="533" operator="equal">
      <formula>0</formula>
    </cfRule>
  </conditionalFormatting>
  <conditionalFormatting sqref="S38">
    <cfRule type="cellIs" dxfId="2945" priority="534" operator="greaterThan">
      <formula>0</formula>
    </cfRule>
  </conditionalFormatting>
  <conditionalFormatting sqref="S38">
    <cfRule type="cellIs" dxfId="2944" priority="535" operator="lessThan">
      <formula>0</formula>
    </cfRule>
  </conditionalFormatting>
  <conditionalFormatting sqref="W38">
    <cfRule type="cellIs" dxfId="2943" priority="536" operator="greaterThan">
      <formula>0</formula>
    </cfRule>
  </conditionalFormatting>
  <conditionalFormatting sqref="W38">
    <cfRule type="cellIs" dxfId="2942" priority="537" operator="lessThanOrEqual">
      <formula>0</formula>
    </cfRule>
  </conditionalFormatting>
  <conditionalFormatting sqref="W38">
    <cfRule type="cellIs" dxfId="2941" priority="538" operator="greaterThan">
      <formula>0</formula>
    </cfRule>
  </conditionalFormatting>
  <conditionalFormatting sqref="W38">
    <cfRule type="cellIs" dxfId="2940" priority="539" operator="lessThanOrEqual">
      <formula>0</formula>
    </cfRule>
  </conditionalFormatting>
  <conditionalFormatting sqref="W38">
    <cfRule type="cellIs" dxfId="2939" priority="540" operator="greaterThan">
      <formula>0</formula>
    </cfRule>
  </conditionalFormatting>
  <conditionalFormatting sqref="W38">
    <cfRule type="cellIs" dxfId="2938" priority="541" operator="lessThanOrEqual">
      <formula>0</formula>
    </cfRule>
  </conditionalFormatting>
  <conditionalFormatting sqref="W38">
    <cfRule type="cellIs" dxfId="2937" priority="542" operator="greaterThan">
      <formula>0</formula>
    </cfRule>
  </conditionalFormatting>
  <conditionalFormatting sqref="W38">
    <cfRule type="cellIs" dxfId="2936" priority="543" operator="lessThanOrEqual">
      <formula>0</formula>
    </cfRule>
  </conditionalFormatting>
  <conditionalFormatting sqref="W38">
    <cfRule type="cellIs" dxfId="2935" priority="544" operator="equal">
      <formula>0</formula>
    </cfRule>
  </conditionalFormatting>
  <conditionalFormatting sqref="W38">
    <cfRule type="cellIs" dxfId="2934" priority="545" operator="greaterThan">
      <formula>0</formula>
    </cfRule>
  </conditionalFormatting>
  <conditionalFormatting sqref="W38">
    <cfRule type="cellIs" dxfId="2933" priority="546" operator="lessThan">
      <formula>0</formula>
    </cfRule>
  </conditionalFormatting>
  <conditionalFormatting sqref="W38">
    <cfRule type="cellIs" dxfId="2932" priority="547" operator="greaterThan">
      <formula>0</formula>
    </cfRule>
  </conditionalFormatting>
  <conditionalFormatting sqref="W38">
    <cfRule type="cellIs" dxfId="2931" priority="548" operator="lessThanOrEqual">
      <formula>0</formula>
    </cfRule>
  </conditionalFormatting>
  <conditionalFormatting sqref="W38">
    <cfRule type="cellIs" dxfId="2930" priority="549" operator="equal">
      <formula>0</formula>
    </cfRule>
  </conditionalFormatting>
  <conditionalFormatting sqref="W38">
    <cfRule type="cellIs" dxfId="2929" priority="550" operator="greaterThan">
      <formula>0</formula>
    </cfRule>
  </conditionalFormatting>
  <conditionalFormatting sqref="W38">
    <cfRule type="cellIs" dxfId="2928" priority="551" operator="lessThan">
      <formula>0</formula>
    </cfRule>
  </conditionalFormatting>
  <conditionalFormatting sqref="W38">
    <cfRule type="cellIs" dxfId="2927" priority="552" operator="equal">
      <formula>0</formula>
    </cfRule>
  </conditionalFormatting>
  <conditionalFormatting sqref="W38">
    <cfRule type="cellIs" dxfId="2926" priority="553" operator="greaterThan">
      <formula>0</formula>
    </cfRule>
  </conditionalFormatting>
  <conditionalFormatting sqref="W38">
    <cfRule type="cellIs" dxfId="2925" priority="554" operator="lessThan">
      <formula>0</formula>
    </cfRule>
  </conditionalFormatting>
  <conditionalFormatting sqref="W38">
    <cfRule type="cellIs" dxfId="2924" priority="555" operator="greaterThan">
      <formula>0</formula>
    </cfRule>
  </conditionalFormatting>
  <conditionalFormatting sqref="W38">
    <cfRule type="cellIs" dxfId="2923" priority="556" operator="lessThanOrEqual">
      <formula>0</formula>
    </cfRule>
  </conditionalFormatting>
  <conditionalFormatting sqref="W38">
    <cfRule type="cellIs" dxfId="2922" priority="557" operator="greaterThan">
      <formula>0</formula>
    </cfRule>
  </conditionalFormatting>
  <conditionalFormatting sqref="W38">
    <cfRule type="cellIs" dxfId="2921" priority="558" operator="lessThanOrEqual">
      <formula>0</formula>
    </cfRule>
  </conditionalFormatting>
  <conditionalFormatting sqref="W38">
    <cfRule type="cellIs" dxfId="2920" priority="559" operator="greaterThan">
      <formula>0</formula>
    </cfRule>
  </conditionalFormatting>
  <conditionalFormatting sqref="W38">
    <cfRule type="cellIs" dxfId="2919" priority="560" operator="lessThanOrEqual">
      <formula>0</formula>
    </cfRule>
  </conditionalFormatting>
  <conditionalFormatting sqref="W38">
    <cfRule type="cellIs" dxfId="2918" priority="561" operator="equal">
      <formula>0</formula>
    </cfRule>
  </conditionalFormatting>
  <conditionalFormatting sqref="W38">
    <cfRule type="cellIs" dxfId="2917" priority="562" operator="greaterThan">
      <formula>0</formula>
    </cfRule>
  </conditionalFormatting>
  <conditionalFormatting sqref="W38">
    <cfRule type="cellIs" dxfId="2916" priority="563" operator="lessThan">
      <formula>0</formula>
    </cfRule>
  </conditionalFormatting>
  <conditionalFormatting sqref="W38">
    <cfRule type="cellIs" dxfId="2915" priority="564" operator="greaterThan">
      <formula>0</formula>
    </cfRule>
  </conditionalFormatting>
  <conditionalFormatting sqref="W38">
    <cfRule type="cellIs" dxfId="2914" priority="565" operator="lessThanOrEqual">
      <formula>0</formula>
    </cfRule>
  </conditionalFormatting>
  <conditionalFormatting sqref="W38">
    <cfRule type="cellIs" dxfId="2913" priority="566" operator="equal">
      <formula>0</formula>
    </cfRule>
  </conditionalFormatting>
  <conditionalFormatting sqref="W38">
    <cfRule type="cellIs" dxfId="2912" priority="567" operator="greaterThan">
      <formula>0</formula>
    </cfRule>
  </conditionalFormatting>
  <conditionalFormatting sqref="W38">
    <cfRule type="cellIs" dxfId="2911" priority="568" operator="lessThan">
      <formula>0</formula>
    </cfRule>
  </conditionalFormatting>
  <conditionalFormatting sqref="W38">
    <cfRule type="cellIs" dxfId="2910" priority="569" operator="equal">
      <formula>0</formula>
    </cfRule>
  </conditionalFormatting>
  <conditionalFormatting sqref="W38">
    <cfRule type="cellIs" dxfId="2909" priority="570" operator="greaterThan">
      <formula>0</formula>
    </cfRule>
  </conditionalFormatting>
  <conditionalFormatting sqref="W38">
    <cfRule type="cellIs" dxfId="2908" priority="571" operator="lessThan">
      <formula>0</formula>
    </cfRule>
  </conditionalFormatting>
  <conditionalFormatting sqref="U37:U38">
    <cfRule type="cellIs" dxfId="2907" priority="572" operator="greaterThan">
      <formula>0</formula>
    </cfRule>
  </conditionalFormatting>
  <conditionalFormatting sqref="U37:U38">
    <cfRule type="cellIs" dxfId="2906" priority="573" operator="lessThanOrEqual">
      <formula>0</formula>
    </cfRule>
  </conditionalFormatting>
  <conditionalFormatting sqref="U37:U38">
    <cfRule type="cellIs" dxfId="2905" priority="574" operator="equal">
      <formula>0</formula>
    </cfRule>
  </conditionalFormatting>
  <conditionalFormatting sqref="U37:U38">
    <cfRule type="cellIs" dxfId="2904" priority="575" operator="greaterThan">
      <formula>0</formula>
    </cfRule>
  </conditionalFormatting>
  <conditionalFormatting sqref="U37:U38">
    <cfRule type="cellIs" dxfId="2903" priority="576" operator="lessThan">
      <formula>0</formula>
    </cfRule>
  </conditionalFormatting>
  <conditionalFormatting sqref="U37:U38">
    <cfRule type="cellIs" dxfId="2902" priority="577" operator="equal">
      <formula>0</formula>
    </cfRule>
  </conditionalFormatting>
  <conditionalFormatting sqref="U37:U38">
    <cfRule type="cellIs" dxfId="2901" priority="578" operator="greaterThan">
      <formula>0</formula>
    </cfRule>
  </conditionalFormatting>
  <conditionalFormatting sqref="U37:U38">
    <cfRule type="cellIs" dxfId="2900" priority="579" operator="lessThan">
      <formula>0</formula>
    </cfRule>
  </conditionalFormatting>
  <conditionalFormatting sqref="W38">
    <cfRule type="cellIs" dxfId="2899" priority="580" operator="greaterThan">
      <formula>0</formula>
    </cfRule>
  </conditionalFormatting>
  <conditionalFormatting sqref="W38">
    <cfRule type="cellIs" dxfId="2898" priority="581" operator="lessThanOrEqual">
      <formula>0</formula>
    </cfRule>
  </conditionalFormatting>
  <conditionalFormatting sqref="W38">
    <cfRule type="cellIs" dxfId="2897" priority="582" operator="greaterThan">
      <formula>0</formula>
    </cfRule>
  </conditionalFormatting>
  <conditionalFormatting sqref="W38">
    <cfRule type="cellIs" dxfId="2896" priority="583" operator="lessThanOrEqual">
      <formula>0</formula>
    </cfRule>
  </conditionalFormatting>
  <conditionalFormatting sqref="W38">
    <cfRule type="cellIs" dxfId="2895" priority="584" operator="greaterThan">
      <formula>0</formula>
    </cfRule>
  </conditionalFormatting>
  <conditionalFormatting sqref="W38">
    <cfRule type="cellIs" dxfId="2894" priority="585" operator="lessThanOrEqual">
      <formula>0</formula>
    </cfRule>
  </conditionalFormatting>
  <conditionalFormatting sqref="W38">
    <cfRule type="cellIs" dxfId="2893" priority="586" operator="equal">
      <formula>0</formula>
    </cfRule>
  </conditionalFormatting>
  <conditionalFormatting sqref="W38">
    <cfRule type="cellIs" dxfId="2892" priority="587" operator="greaterThan">
      <formula>0</formula>
    </cfRule>
  </conditionalFormatting>
  <conditionalFormatting sqref="W38">
    <cfRule type="cellIs" dxfId="2891" priority="588" operator="lessThan">
      <formula>0</formula>
    </cfRule>
  </conditionalFormatting>
  <conditionalFormatting sqref="W38">
    <cfRule type="cellIs" dxfId="2890" priority="589" operator="greaterThan">
      <formula>0</formula>
    </cfRule>
  </conditionalFormatting>
  <conditionalFormatting sqref="W38">
    <cfRule type="cellIs" dxfId="2889" priority="590" operator="lessThanOrEqual">
      <formula>0</formula>
    </cfRule>
  </conditionalFormatting>
  <conditionalFormatting sqref="W38">
    <cfRule type="cellIs" dxfId="2888" priority="591" operator="equal">
      <formula>0</formula>
    </cfRule>
  </conditionalFormatting>
  <conditionalFormatting sqref="W38">
    <cfRule type="cellIs" dxfId="2887" priority="592" operator="greaterThan">
      <formula>0</formula>
    </cfRule>
  </conditionalFormatting>
  <conditionalFormatting sqref="W38">
    <cfRule type="cellIs" dxfId="2886" priority="593" operator="lessThan">
      <formula>0</formula>
    </cfRule>
  </conditionalFormatting>
  <conditionalFormatting sqref="W38">
    <cfRule type="cellIs" dxfId="2885" priority="594" operator="equal">
      <formula>0</formula>
    </cfRule>
  </conditionalFormatting>
  <conditionalFormatting sqref="W38">
    <cfRule type="cellIs" dxfId="2884" priority="595" operator="greaterThan">
      <formula>0</formula>
    </cfRule>
  </conditionalFormatting>
  <conditionalFormatting sqref="W38">
    <cfRule type="cellIs" dxfId="2883" priority="596" operator="lessThan">
      <formula>0</formula>
    </cfRule>
  </conditionalFormatting>
  <conditionalFormatting sqref="W38">
    <cfRule type="cellIs" dxfId="2882" priority="597" operator="greaterThan">
      <formula>0</formula>
    </cfRule>
  </conditionalFormatting>
  <conditionalFormatting sqref="W38">
    <cfRule type="cellIs" dxfId="2881" priority="598" operator="lessThanOrEqual">
      <formula>0</formula>
    </cfRule>
  </conditionalFormatting>
  <conditionalFormatting sqref="W38">
    <cfRule type="cellIs" dxfId="2880" priority="599" operator="greaterThan">
      <formula>0</formula>
    </cfRule>
  </conditionalFormatting>
  <conditionalFormatting sqref="W38">
    <cfRule type="cellIs" dxfId="2879" priority="600" operator="lessThanOrEqual">
      <formula>0</formula>
    </cfRule>
  </conditionalFormatting>
  <conditionalFormatting sqref="W38">
    <cfRule type="cellIs" dxfId="2878" priority="601" operator="equal">
      <formula>0</formula>
    </cfRule>
  </conditionalFormatting>
  <conditionalFormatting sqref="W38">
    <cfRule type="cellIs" dxfId="2877" priority="602" operator="greaterThan">
      <formula>0</formula>
    </cfRule>
  </conditionalFormatting>
  <conditionalFormatting sqref="W38">
    <cfRule type="cellIs" dxfId="2876" priority="603" operator="lessThan">
      <formula>0</formula>
    </cfRule>
  </conditionalFormatting>
  <conditionalFormatting sqref="W38">
    <cfRule type="cellIs" dxfId="2875" priority="604" operator="greaterThan">
      <formula>0</formula>
    </cfRule>
  </conditionalFormatting>
  <conditionalFormatting sqref="W38">
    <cfRule type="cellIs" dxfId="2874" priority="605" operator="lessThanOrEqual">
      <formula>0</formula>
    </cfRule>
  </conditionalFormatting>
  <conditionalFormatting sqref="W38">
    <cfRule type="cellIs" dxfId="2873" priority="606" operator="equal">
      <formula>0</formula>
    </cfRule>
  </conditionalFormatting>
  <conditionalFormatting sqref="W38">
    <cfRule type="cellIs" dxfId="2872" priority="607" operator="greaterThan">
      <formula>0</formula>
    </cfRule>
  </conditionalFormatting>
  <conditionalFormatting sqref="W38">
    <cfRule type="cellIs" dxfId="2871" priority="608" operator="lessThan">
      <formula>0</formula>
    </cfRule>
  </conditionalFormatting>
  <conditionalFormatting sqref="W38">
    <cfRule type="cellIs" dxfId="2870" priority="609" operator="equal">
      <formula>0</formula>
    </cfRule>
  </conditionalFormatting>
  <conditionalFormatting sqref="W38">
    <cfRule type="cellIs" dxfId="2869" priority="610" operator="greaterThan">
      <formula>0</formula>
    </cfRule>
  </conditionalFormatting>
  <conditionalFormatting sqref="W38">
    <cfRule type="cellIs" dxfId="2868" priority="611" operator="lessThan">
      <formula>0</formula>
    </cfRule>
  </conditionalFormatting>
  <conditionalFormatting sqref="W38">
    <cfRule type="cellIs" dxfId="2867" priority="612" operator="greaterThan">
      <formula>0</formula>
    </cfRule>
  </conditionalFormatting>
  <conditionalFormatting sqref="W38">
    <cfRule type="cellIs" dxfId="2866" priority="613" operator="lessThanOrEqual">
      <formula>0</formula>
    </cfRule>
  </conditionalFormatting>
  <conditionalFormatting sqref="W38">
    <cfRule type="cellIs" dxfId="2865" priority="614" operator="equal">
      <formula>0</formula>
    </cfRule>
  </conditionalFormatting>
  <conditionalFormatting sqref="W38">
    <cfRule type="cellIs" dxfId="2864" priority="615" operator="greaterThan">
      <formula>0</formula>
    </cfRule>
  </conditionalFormatting>
  <conditionalFormatting sqref="W38">
    <cfRule type="cellIs" dxfId="2863" priority="616" operator="lessThan">
      <formula>0</formula>
    </cfRule>
  </conditionalFormatting>
  <conditionalFormatting sqref="W38">
    <cfRule type="cellIs" dxfId="2862" priority="617" operator="equal">
      <formula>0</formula>
    </cfRule>
  </conditionalFormatting>
  <conditionalFormatting sqref="W38">
    <cfRule type="cellIs" dxfId="2861" priority="618" operator="greaterThan">
      <formula>0</formula>
    </cfRule>
  </conditionalFormatting>
  <conditionalFormatting sqref="W38">
    <cfRule type="cellIs" dxfId="2860" priority="619" operator="lessThan">
      <formula>0</formula>
    </cfRule>
  </conditionalFormatting>
  <conditionalFormatting sqref="AA38">
    <cfRule type="cellIs" dxfId="2859" priority="620" operator="greaterThan">
      <formula>0</formula>
    </cfRule>
  </conditionalFormatting>
  <conditionalFormatting sqref="AA38">
    <cfRule type="cellIs" dxfId="2858" priority="621" operator="lessThanOrEqual">
      <formula>0</formula>
    </cfRule>
  </conditionalFormatting>
  <conditionalFormatting sqref="AA38">
    <cfRule type="cellIs" dxfId="2857" priority="622" operator="greaterThan">
      <formula>0</formula>
    </cfRule>
  </conditionalFormatting>
  <conditionalFormatting sqref="AA38">
    <cfRule type="cellIs" dxfId="2856" priority="623" operator="lessThanOrEqual">
      <formula>0</formula>
    </cfRule>
  </conditionalFormatting>
  <conditionalFormatting sqref="AA38">
    <cfRule type="cellIs" dxfId="2855" priority="624" operator="greaterThan">
      <formula>0</formula>
    </cfRule>
  </conditionalFormatting>
  <conditionalFormatting sqref="AA38">
    <cfRule type="cellIs" dxfId="2854" priority="625" operator="lessThanOrEqual">
      <formula>0</formula>
    </cfRule>
  </conditionalFormatting>
  <conditionalFormatting sqref="AA38">
    <cfRule type="cellIs" dxfId="2853" priority="626" operator="greaterThan">
      <formula>0</formula>
    </cfRule>
  </conditionalFormatting>
  <conditionalFormatting sqref="AA38">
    <cfRule type="cellIs" dxfId="2852" priority="627" operator="lessThanOrEqual">
      <formula>0</formula>
    </cfRule>
  </conditionalFormatting>
  <conditionalFormatting sqref="AA38">
    <cfRule type="cellIs" dxfId="2851" priority="628" operator="greaterThan">
      <formula>0</formula>
    </cfRule>
  </conditionalFormatting>
  <conditionalFormatting sqref="AA38">
    <cfRule type="cellIs" dxfId="2850" priority="629" operator="lessThanOrEqual">
      <formula>0</formula>
    </cfRule>
  </conditionalFormatting>
  <conditionalFormatting sqref="AA38">
    <cfRule type="cellIs" dxfId="2849" priority="630" operator="equal">
      <formula>0</formula>
    </cfRule>
  </conditionalFormatting>
  <conditionalFormatting sqref="AA38">
    <cfRule type="cellIs" dxfId="2848" priority="631" operator="greaterThan">
      <formula>0</formula>
    </cfRule>
  </conditionalFormatting>
  <conditionalFormatting sqref="AA38">
    <cfRule type="cellIs" dxfId="2847" priority="632" operator="lessThan">
      <formula>0</formula>
    </cfRule>
  </conditionalFormatting>
  <conditionalFormatting sqref="AA38">
    <cfRule type="cellIs" dxfId="2846" priority="633" operator="greaterThan">
      <formula>0</formula>
    </cfRule>
  </conditionalFormatting>
  <conditionalFormatting sqref="AA38">
    <cfRule type="cellIs" dxfId="2845" priority="634" operator="lessThanOrEqual">
      <formula>0</formula>
    </cfRule>
  </conditionalFormatting>
  <conditionalFormatting sqref="AA38">
    <cfRule type="cellIs" dxfId="2844" priority="635" operator="equal">
      <formula>0</formula>
    </cfRule>
  </conditionalFormatting>
  <conditionalFormatting sqref="AA38">
    <cfRule type="cellIs" dxfId="2843" priority="636" operator="greaterThan">
      <formula>0</formula>
    </cfRule>
  </conditionalFormatting>
  <conditionalFormatting sqref="AA38">
    <cfRule type="cellIs" dxfId="2842" priority="637" operator="lessThan">
      <formula>0</formula>
    </cfRule>
  </conditionalFormatting>
  <conditionalFormatting sqref="AA38">
    <cfRule type="cellIs" dxfId="2841" priority="638" operator="equal">
      <formula>0</formula>
    </cfRule>
  </conditionalFormatting>
  <conditionalFormatting sqref="AA38">
    <cfRule type="cellIs" dxfId="2840" priority="639" operator="greaterThan">
      <formula>0</formula>
    </cfRule>
  </conditionalFormatting>
  <conditionalFormatting sqref="AA38">
    <cfRule type="cellIs" dxfId="2839" priority="640" operator="lessThan">
      <formula>0</formula>
    </cfRule>
  </conditionalFormatting>
  <conditionalFormatting sqref="AA38">
    <cfRule type="cellIs" dxfId="2838" priority="641" operator="greaterThan">
      <formula>0</formula>
    </cfRule>
  </conditionalFormatting>
  <conditionalFormatting sqref="AA38">
    <cfRule type="cellIs" dxfId="2837" priority="642" operator="lessThanOrEqual">
      <formula>0</formula>
    </cfRule>
  </conditionalFormatting>
  <conditionalFormatting sqref="AA38">
    <cfRule type="cellIs" dxfId="2836" priority="643" operator="greaterThan">
      <formula>0</formula>
    </cfRule>
  </conditionalFormatting>
  <conditionalFormatting sqref="AA38">
    <cfRule type="cellIs" dxfId="2835" priority="644" operator="lessThanOrEqual">
      <formula>0</formula>
    </cfRule>
  </conditionalFormatting>
  <conditionalFormatting sqref="AA38">
    <cfRule type="cellIs" dxfId="2834" priority="645" operator="greaterThan">
      <formula>0</formula>
    </cfRule>
  </conditionalFormatting>
  <conditionalFormatting sqref="AA38">
    <cfRule type="cellIs" dxfId="2833" priority="646" operator="lessThanOrEqual">
      <formula>0</formula>
    </cfRule>
  </conditionalFormatting>
  <conditionalFormatting sqref="AA38">
    <cfRule type="cellIs" dxfId="2832" priority="647" operator="equal">
      <formula>0</formula>
    </cfRule>
  </conditionalFormatting>
  <conditionalFormatting sqref="AA38">
    <cfRule type="cellIs" dxfId="2831" priority="648" operator="greaterThan">
      <formula>0</formula>
    </cfRule>
  </conditionalFormatting>
  <conditionalFormatting sqref="AA38">
    <cfRule type="cellIs" dxfId="2830" priority="649" operator="lessThan">
      <formula>0</formula>
    </cfRule>
  </conditionalFormatting>
  <conditionalFormatting sqref="AA38">
    <cfRule type="cellIs" dxfId="2829" priority="650" operator="greaterThan">
      <formula>0</formula>
    </cfRule>
  </conditionalFormatting>
  <conditionalFormatting sqref="AA38">
    <cfRule type="cellIs" dxfId="2828" priority="651" operator="lessThanOrEqual">
      <formula>0</formula>
    </cfRule>
  </conditionalFormatting>
  <conditionalFormatting sqref="AA38">
    <cfRule type="cellIs" dxfId="2827" priority="652" operator="equal">
      <formula>0</formula>
    </cfRule>
  </conditionalFormatting>
  <conditionalFormatting sqref="AA38">
    <cfRule type="cellIs" dxfId="2826" priority="653" operator="greaterThan">
      <formula>0</formula>
    </cfRule>
  </conditionalFormatting>
  <conditionalFormatting sqref="AA38">
    <cfRule type="cellIs" dxfId="2825" priority="654" operator="lessThan">
      <formula>0</formula>
    </cfRule>
  </conditionalFormatting>
  <conditionalFormatting sqref="AA38">
    <cfRule type="cellIs" dxfId="2824" priority="655" operator="equal">
      <formula>0</formula>
    </cfRule>
  </conditionalFormatting>
  <conditionalFormatting sqref="AA38">
    <cfRule type="cellIs" dxfId="2823" priority="656" operator="greaterThan">
      <formula>0</formula>
    </cfRule>
  </conditionalFormatting>
  <conditionalFormatting sqref="AA38">
    <cfRule type="cellIs" dxfId="2822" priority="657" operator="lessThan">
      <formula>0</formula>
    </cfRule>
  </conditionalFormatting>
  <conditionalFormatting sqref="AA38">
    <cfRule type="cellIs" dxfId="2821" priority="658" operator="greaterThan">
      <formula>0</formula>
    </cfRule>
  </conditionalFormatting>
  <conditionalFormatting sqref="AA38">
    <cfRule type="cellIs" dxfId="2820" priority="659" operator="lessThanOrEqual">
      <formula>0</formula>
    </cfRule>
  </conditionalFormatting>
  <conditionalFormatting sqref="AA38">
    <cfRule type="cellIs" dxfId="2819" priority="660" operator="equal">
      <formula>0</formula>
    </cfRule>
  </conditionalFormatting>
  <conditionalFormatting sqref="AA38">
    <cfRule type="cellIs" dxfId="2818" priority="661" operator="greaterThan">
      <formula>0</formula>
    </cfRule>
  </conditionalFormatting>
  <conditionalFormatting sqref="AA38">
    <cfRule type="cellIs" dxfId="2817" priority="662" operator="lessThan">
      <formula>0</formula>
    </cfRule>
  </conditionalFormatting>
  <conditionalFormatting sqref="AA38">
    <cfRule type="cellIs" dxfId="2816" priority="663" operator="equal">
      <formula>0</formula>
    </cfRule>
  </conditionalFormatting>
  <conditionalFormatting sqref="AA38">
    <cfRule type="cellIs" dxfId="2815" priority="664" operator="greaterThan">
      <formula>0</formula>
    </cfRule>
  </conditionalFormatting>
  <conditionalFormatting sqref="AA38">
    <cfRule type="cellIs" dxfId="2814" priority="665" operator="lessThan">
      <formula>0</formula>
    </cfRule>
  </conditionalFormatting>
  <conditionalFormatting sqref="AA38">
    <cfRule type="cellIs" dxfId="2813" priority="666" operator="greaterThan">
      <formula>0</formula>
    </cfRule>
  </conditionalFormatting>
  <conditionalFormatting sqref="AA38">
    <cfRule type="cellIs" dxfId="2812" priority="667" operator="lessThanOrEqual">
      <formula>0</formula>
    </cfRule>
  </conditionalFormatting>
  <conditionalFormatting sqref="AA38">
    <cfRule type="cellIs" dxfId="2811" priority="668" operator="greaterThan">
      <formula>0</formula>
    </cfRule>
  </conditionalFormatting>
  <conditionalFormatting sqref="AA38">
    <cfRule type="cellIs" dxfId="2810" priority="669" operator="lessThanOrEqual">
      <formula>0</formula>
    </cfRule>
  </conditionalFormatting>
  <conditionalFormatting sqref="AA38">
    <cfRule type="cellIs" dxfId="2809" priority="670" operator="greaterThan">
      <formula>0</formula>
    </cfRule>
  </conditionalFormatting>
  <conditionalFormatting sqref="AA38">
    <cfRule type="cellIs" dxfId="2808" priority="671" operator="lessThanOrEqual">
      <formula>0</formula>
    </cfRule>
  </conditionalFormatting>
  <conditionalFormatting sqref="AA38">
    <cfRule type="cellIs" dxfId="2807" priority="672" operator="greaterThan">
      <formula>0</formula>
    </cfRule>
  </conditionalFormatting>
  <conditionalFormatting sqref="AA38">
    <cfRule type="cellIs" dxfId="2806" priority="673" operator="lessThanOrEqual">
      <formula>0</formula>
    </cfRule>
  </conditionalFormatting>
  <conditionalFormatting sqref="AA38">
    <cfRule type="cellIs" dxfId="2805" priority="674" operator="equal">
      <formula>0</formula>
    </cfRule>
  </conditionalFormatting>
  <conditionalFormatting sqref="AA38">
    <cfRule type="cellIs" dxfId="2804" priority="675" operator="greaterThan">
      <formula>0</formula>
    </cfRule>
  </conditionalFormatting>
  <conditionalFormatting sqref="AA38">
    <cfRule type="cellIs" dxfId="2803" priority="676" operator="lessThan">
      <formula>0</formula>
    </cfRule>
  </conditionalFormatting>
  <conditionalFormatting sqref="AA38">
    <cfRule type="cellIs" dxfId="2802" priority="677" operator="greaterThan">
      <formula>0</formula>
    </cfRule>
  </conditionalFormatting>
  <conditionalFormatting sqref="AA38">
    <cfRule type="cellIs" dxfId="2801" priority="678" operator="lessThanOrEqual">
      <formula>0</formula>
    </cfRule>
  </conditionalFormatting>
  <conditionalFormatting sqref="AA38">
    <cfRule type="cellIs" dxfId="2800" priority="679" operator="equal">
      <formula>0</formula>
    </cfRule>
  </conditionalFormatting>
  <conditionalFormatting sqref="AA38">
    <cfRule type="cellIs" dxfId="2799" priority="680" operator="greaterThan">
      <formula>0</formula>
    </cfRule>
  </conditionalFormatting>
  <conditionalFormatting sqref="AA38">
    <cfRule type="cellIs" dxfId="2798" priority="681" operator="lessThan">
      <formula>0</formula>
    </cfRule>
  </conditionalFormatting>
  <conditionalFormatting sqref="AA38">
    <cfRule type="cellIs" dxfId="2797" priority="682" operator="equal">
      <formula>0</formula>
    </cfRule>
  </conditionalFormatting>
  <conditionalFormatting sqref="AA38">
    <cfRule type="cellIs" dxfId="2796" priority="683" operator="greaterThan">
      <formula>0</formula>
    </cfRule>
  </conditionalFormatting>
  <conditionalFormatting sqref="AA38">
    <cfRule type="cellIs" dxfId="2795" priority="684" operator="lessThan">
      <formula>0</formula>
    </cfRule>
  </conditionalFormatting>
  <conditionalFormatting sqref="AA38">
    <cfRule type="cellIs" dxfId="2794" priority="685" operator="greaterThan">
      <formula>0</formula>
    </cfRule>
  </conditionalFormatting>
  <conditionalFormatting sqref="AA38">
    <cfRule type="cellIs" dxfId="2793" priority="686" operator="lessThanOrEqual">
      <formula>0</formula>
    </cfRule>
  </conditionalFormatting>
  <conditionalFormatting sqref="AA38">
    <cfRule type="cellIs" dxfId="2792" priority="687" operator="greaterThan">
      <formula>0</formula>
    </cfRule>
  </conditionalFormatting>
  <conditionalFormatting sqref="AA38">
    <cfRule type="cellIs" dxfId="2791" priority="688" operator="lessThanOrEqual">
      <formula>0</formula>
    </cfRule>
  </conditionalFormatting>
  <conditionalFormatting sqref="AA38">
    <cfRule type="cellIs" dxfId="2790" priority="689" operator="greaterThan">
      <formula>0</formula>
    </cfRule>
  </conditionalFormatting>
  <conditionalFormatting sqref="AA38">
    <cfRule type="cellIs" dxfId="2789" priority="690" operator="lessThanOrEqual">
      <formula>0</formula>
    </cfRule>
  </conditionalFormatting>
  <conditionalFormatting sqref="AA38">
    <cfRule type="cellIs" dxfId="2788" priority="691" operator="equal">
      <formula>0</formula>
    </cfRule>
  </conditionalFormatting>
  <conditionalFormatting sqref="AA38">
    <cfRule type="cellIs" dxfId="2787" priority="692" operator="greaterThan">
      <formula>0</formula>
    </cfRule>
  </conditionalFormatting>
  <conditionalFormatting sqref="AA38">
    <cfRule type="cellIs" dxfId="2786" priority="693" operator="lessThan">
      <formula>0</formula>
    </cfRule>
  </conditionalFormatting>
  <conditionalFormatting sqref="AA38">
    <cfRule type="cellIs" dxfId="2785" priority="694" operator="greaterThan">
      <formula>0</formula>
    </cfRule>
  </conditionalFormatting>
  <conditionalFormatting sqref="AA38">
    <cfRule type="cellIs" dxfId="2784" priority="695" operator="lessThanOrEqual">
      <formula>0</formula>
    </cfRule>
  </conditionalFormatting>
  <conditionalFormatting sqref="AA38">
    <cfRule type="cellIs" dxfId="2783" priority="696" operator="equal">
      <formula>0</formula>
    </cfRule>
  </conditionalFormatting>
  <conditionalFormatting sqref="AA38">
    <cfRule type="cellIs" dxfId="2782" priority="697" operator="greaterThan">
      <formula>0</formula>
    </cfRule>
  </conditionalFormatting>
  <conditionalFormatting sqref="AA38">
    <cfRule type="cellIs" dxfId="2781" priority="698" operator="lessThan">
      <formula>0</formula>
    </cfRule>
  </conditionalFormatting>
  <conditionalFormatting sqref="AA38">
    <cfRule type="cellIs" dxfId="2780" priority="699" operator="equal">
      <formula>0</formula>
    </cfRule>
  </conditionalFormatting>
  <conditionalFormatting sqref="AA38">
    <cfRule type="cellIs" dxfId="2779" priority="700" operator="greaterThan">
      <formula>0</formula>
    </cfRule>
  </conditionalFormatting>
  <conditionalFormatting sqref="AA38">
    <cfRule type="cellIs" dxfId="2778" priority="701" operator="lessThan">
      <formula>0</formula>
    </cfRule>
  </conditionalFormatting>
  <conditionalFormatting sqref="Y37:Y38">
    <cfRule type="cellIs" dxfId="2777" priority="702" operator="greaterThan">
      <formula>0</formula>
    </cfRule>
  </conditionalFormatting>
  <conditionalFormatting sqref="Y37:Y38">
    <cfRule type="cellIs" dxfId="2776" priority="703" operator="lessThanOrEqual">
      <formula>0</formula>
    </cfRule>
  </conditionalFormatting>
  <conditionalFormatting sqref="Y37:Y38">
    <cfRule type="cellIs" dxfId="2775" priority="704" operator="equal">
      <formula>0</formula>
    </cfRule>
  </conditionalFormatting>
  <conditionalFormatting sqref="Y37:Y38">
    <cfRule type="cellIs" dxfId="2774" priority="705" operator="greaterThan">
      <formula>0</formula>
    </cfRule>
  </conditionalFormatting>
  <conditionalFormatting sqref="Y37:Y38">
    <cfRule type="cellIs" dxfId="2773" priority="706" operator="lessThan">
      <formula>0</formula>
    </cfRule>
  </conditionalFormatting>
  <conditionalFormatting sqref="Y37:Y38">
    <cfRule type="cellIs" dxfId="2772" priority="707" operator="equal">
      <formula>0</formula>
    </cfRule>
  </conditionalFormatting>
  <conditionalFormatting sqref="Y37:Y38">
    <cfRule type="cellIs" dxfId="2771" priority="708" operator="greaterThan">
      <formula>0</formula>
    </cfRule>
  </conditionalFormatting>
  <conditionalFormatting sqref="Y37:Y38">
    <cfRule type="cellIs" dxfId="2770" priority="709" operator="lessThan">
      <formula>0</formula>
    </cfRule>
  </conditionalFormatting>
  <conditionalFormatting sqref="AA38">
    <cfRule type="cellIs" dxfId="2769" priority="710" operator="greaterThan">
      <formula>0</formula>
    </cfRule>
  </conditionalFormatting>
  <conditionalFormatting sqref="AA38">
    <cfRule type="cellIs" dxfId="2768" priority="711" operator="lessThanOrEqual">
      <formula>0</formula>
    </cfRule>
  </conditionalFormatting>
  <conditionalFormatting sqref="AA38">
    <cfRule type="cellIs" dxfId="2767" priority="712" operator="greaterThan">
      <formula>0</formula>
    </cfRule>
  </conditionalFormatting>
  <conditionalFormatting sqref="AA38">
    <cfRule type="cellIs" dxfId="2766" priority="713" operator="lessThanOrEqual">
      <formula>0</formula>
    </cfRule>
  </conditionalFormatting>
  <conditionalFormatting sqref="AA38">
    <cfRule type="cellIs" dxfId="2765" priority="714" operator="greaterThan">
      <formula>0</formula>
    </cfRule>
  </conditionalFormatting>
  <conditionalFormatting sqref="AA38">
    <cfRule type="cellIs" dxfId="2764" priority="715" operator="lessThanOrEqual">
      <formula>0</formula>
    </cfRule>
  </conditionalFormatting>
  <conditionalFormatting sqref="AA38">
    <cfRule type="cellIs" dxfId="2763" priority="716" operator="equal">
      <formula>0</formula>
    </cfRule>
  </conditionalFormatting>
  <conditionalFormatting sqref="AA38">
    <cfRule type="cellIs" dxfId="2762" priority="717" operator="greaterThan">
      <formula>0</formula>
    </cfRule>
  </conditionalFormatting>
  <conditionalFormatting sqref="AA38">
    <cfRule type="cellIs" dxfId="2761" priority="718" operator="lessThan">
      <formula>0</formula>
    </cfRule>
  </conditionalFormatting>
  <conditionalFormatting sqref="AA38">
    <cfRule type="cellIs" dxfId="2760" priority="719" operator="greaterThan">
      <formula>0</formula>
    </cfRule>
  </conditionalFormatting>
  <conditionalFormatting sqref="AA38">
    <cfRule type="cellIs" dxfId="2759" priority="720" operator="lessThanOrEqual">
      <formula>0</formula>
    </cfRule>
  </conditionalFormatting>
  <conditionalFormatting sqref="AA38">
    <cfRule type="cellIs" dxfId="2758" priority="721" operator="equal">
      <formula>0</formula>
    </cfRule>
  </conditionalFormatting>
  <conditionalFormatting sqref="AA38">
    <cfRule type="cellIs" dxfId="2757" priority="722" operator="greaterThan">
      <formula>0</formula>
    </cfRule>
  </conditionalFormatting>
  <conditionalFormatting sqref="AA38">
    <cfRule type="cellIs" dxfId="2756" priority="723" operator="lessThan">
      <formula>0</formula>
    </cfRule>
  </conditionalFormatting>
  <conditionalFormatting sqref="AA38">
    <cfRule type="cellIs" dxfId="2755" priority="724" operator="equal">
      <formula>0</formula>
    </cfRule>
  </conditionalFormatting>
  <conditionalFormatting sqref="AA38">
    <cfRule type="cellIs" dxfId="2754" priority="725" operator="greaterThan">
      <formula>0</formula>
    </cfRule>
  </conditionalFormatting>
  <conditionalFormatting sqref="AA38">
    <cfRule type="cellIs" dxfId="2753" priority="726" operator="lessThan">
      <formula>0</formula>
    </cfRule>
  </conditionalFormatting>
  <conditionalFormatting sqref="AA38">
    <cfRule type="cellIs" dxfId="2752" priority="727" operator="greaterThan">
      <formula>0</formula>
    </cfRule>
  </conditionalFormatting>
  <conditionalFormatting sqref="AA38">
    <cfRule type="cellIs" dxfId="2751" priority="728" operator="lessThanOrEqual">
      <formula>0</formula>
    </cfRule>
  </conditionalFormatting>
  <conditionalFormatting sqref="AA38">
    <cfRule type="cellIs" dxfId="2750" priority="729" operator="greaterThan">
      <formula>0</formula>
    </cfRule>
  </conditionalFormatting>
  <conditionalFormatting sqref="AA38">
    <cfRule type="cellIs" dxfId="2749" priority="730" operator="lessThanOrEqual">
      <formula>0</formula>
    </cfRule>
  </conditionalFormatting>
  <conditionalFormatting sqref="AA38">
    <cfRule type="cellIs" dxfId="2748" priority="731" operator="equal">
      <formula>0</formula>
    </cfRule>
  </conditionalFormatting>
  <conditionalFormatting sqref="AA38">
    <cfRule type="cellIs" dxfId="2747" priority="732" operator="greaterThan">
      <formula>0</formula>
    </cfRule>
  </conditionalFormatting>
  <conditionalFormatting sqref="AA38">
    <cfRule type="cellIs" dxfId="2746" priority="733" operator="lessThan">
      <formula>0</formula>
    </cfRule>
  </conditionalFormatting>
  <conditionalFormatting sqref="AA38">
    <cfRule type="cellIs" dxfId="2745" priority="734" operator="greaterThan">
      <formula>0</formula>
    </cfRule>
  </conditionalFormatting>
  <conditionalFormatting sqref="AA38">
    <cfRule type="cellIs" dxfId="2744" priority="735" operator="lessThanOrEqual">
      <formula>0</formula>
    </cfRule>
  </conditionalFormatting>
  <conditionalFormatting sqref="AA38">
    <cfRule type="cellIs" dxfId="2743" priority="736" operator="equal">
      <formula>0</formula>
    </cfRule>
  </conditionalFormatting>
  <conditionalFormatting sqref="AA38">
    <cfRule type="cellIs" dxfId="2742" priority="737" operator="greaterThan">
      <formula>0</formula>
    </cfRule>
  </conditionalFormatting>
  <conditionalFormatting sqref="AA38">
    <cfRule type="cellIs" dxfId="2741" priority="738" operator="lessThan">
      <formula>0</formula>
    </cfRule>
  </conditionalFormatting>
  <conditionalFormatting sqref="AA38">
    <cfRule type="cellIs" dxfId="2740" priority="739" operator="equal">
      <formula>0</formula>
    </cfRule>
  </conditionalFormatting>
  <conditionalFormatting sqref="AA38">
    <cfRule type="cellIs" dxfId="2739" priority="740" operator="greaterThan">
      <formula>0</formula>
    </cfRule>
  </conditionalFormatting>
  <conditionalFormatting sqref="AA38">
    <cfRule type="cellIs" dxfId="2738" priority="741" operator="lessThan">
      <formula>0</formula>
    </cfRule>
  </conditionalFormatting>
  <conditionalFormatting sqref="AA38">
    <cfRule type="cellIs" dxfId="2737" priority="742" operator="greaterThan">
      <formula>0</formula>
    </cfRule>
  </conditionalFormatting>
  <conditionalFormatting sqref="AA38">
    <cfRule type="cellIs" dxfId="2736" priority="743" operator="lessThanOrEqual">
      <formula>0</formula>
    </cfRule>
  </conditionalFormatting>
  <conditionalFormatting sqref="AA38">
    <cfRule type="cellIs" dxfId="2735" priority="744" operator="equal">
      <formula>0</formula>
    </cfRule>
  </conditionalFormatting>
  <conditionalFormatting sqref="AA38">
    <cfRule type="cellIs" dxfId="2734" priority="745" operator="greaterThan">
      <formula>0</formula>
    </cfRule>
  </conditionalFormatting>
  <conditionalFormatting sqref="AA38">
    <cfRule type="cellIs" dxfId="2733" priority="746" operator="lessThan">
      <formula>0</formula>
    </cfRule>
  </conditionalFormatting>
  <conditionalFormatting sqref="AA38">
    <cfRule type="cellIs" dxfId="2732" priority="747" operator="equal">
      <formula>0</formula>
    </cfRule>
  </conditionalFormatting>
  <conditionalFormatting sqref="AA38">
    <cfRule type="cellIs" dxfId="2731" priority="748" operator="greaterThan">
      <formula>0</formula>
    </cfRule>
  </conditionalFormatting>
  <conditionalFormatting sqref="AA38">
    <cfRule type="cellIs" dxfId="2730" priority="749" operator="lessThan">
      <formula>0</formula>
    </cfRule>
  </conditionalFormatting>
  <conditionalFormatting sqref="Y37:Y38">
    <cfRule type="cellIs" dxfId="2729" priority="750" operator="greaterThan">
      <formula>0</formula>
    </cfRule>
  </conditionalFormatting>
  <conditionalFormatting sqref="Y37:Y38">
    <cfRule type="cellIs" dxfId="2728" priority="751" operator="lessThanOrEqual">
      <formula>0</formula>
    </cfRule>
  </conditionalFormatting>
  <conditionalFormatting sqref="Y37:Y38">
    <cfRule type="cellIs" dxfId="2727" priority="752" operator="equal">
      <formula>0</formula>
    </cfRule>
  </conditionalFormatting>
  <conditionalFormatting sqref="Y37:Y38">
    <cfRule type="cellIs" dxfId="2726" priority="753" operator="greaterThan">
      <formula>0</formula>
    </cfRule>
  </conditionalFormatting>
  <conditionalFormatting sqref="Y37:Y38">
    <cfRule type="cellIs" dxfId="2725" priority="754" operator="lessThan">
      <formula>0</formula>
    </cfRule>
  </conditionalFormatting>
  <conditionalFormatting sqref="Y37:Y38">
    <cfRule type="cellIs" dxfId="2724" priority="755" operator="equal">
      <formula>0</formula>
    </cfRule>
  </conditionalFormatting>
  <conditionalFormatting sqref="Y37:Y38">
    <cfRule type="cellIs" dxfId="2723" priority="756" operator="greaterThan">
      <formula>0</formula>
    </cfRule>
  </conditionalFormatting>
  <conditionalFormatting sqref="Y37:Y38">
    <cfRule type="cellIs" dxfId="2722" priority="757" operator="lessThan">
      <formula>0</formula>
    </cfRule>
  </conditionalFormatting>
  <conditionalFormatting sqref="AA38">
    <cfRule type="cellIs" dxfId="2721" priority="758" operator="greaterThan">
      <formula>0</formula>
    </cfRule>
  </conditionalFormatting>
  <conditionalFormatting sqref="AA38">
    <cfRule type="cellIs" dxfId="2720" priority="759" operator="lessThanOrEqual">
      <formula>0</formula>
    </cfRule>
  </conditionalFormatting>
  <conditionalFormatting sqref="AA38">
    <cfRule type="cellIs" dxfId="2719" priority="760" operator="greaterThan">
      <formula>0</formula>
    </cfRule>
  </conditionalFormatting>
  <conditionalFormatting sqref="AA38">
    <cfRule type="cellIs" dxfId="2718" priority="761" operator="lessThanOrEqual">
      <formula>0</formula>
    </cfRule>
  </conditionalFormatting>
  <conditionalFormatting sqref="AA38">
    <cfRule type="cellIs" dxfId="2717" priority="762" operator="greaterThan">
      <formula>0</formula>
    </cfRule>
  </conditionalFormatting>
  <conditionalFormatting sqref="AA38">
    <cfRule type="cellIs" dxfId="2716" priority="763" operator="lessThanOrEqual">
      <formula>0</formula>
    </cfRule>
  </conditionalFormatting>
  <conditionalFormatting sqref="AA38">
    <cfRule type="cellIs" dxfId="2715" priority="764" operator="greaterThan">
      <formula>0</formula>
    </cfRule>
  </conditionalFormatting>
  <conditionalFormatting sqref="AA38">
    <cfRule type="cellIs" dxfId="2714" priority="765" operator="lessThanOrEqual">
      <formula>0</formula>
    </cfRule>
  </conditionalFormatting>
  <conditionalFormatting sqref="AA38">
    <cfRule type="cellIs" dxfId="2713" priority="766" operator="greaterThan">
      <formula>0</formula>
    </cfRule>
  </conditionalFormatting>
  <conditionalFormatting sqref="AA38">
    <cfRule type="cellIs" dxfId="2712" priority="767" operator="lessThanOrEqual">
      <formula>0</formula>
    </cfRule>
  </conditionalFormatting>
  <conditionalFormatting sqref="AA38">
    <cfRule type="cellIs" dxfId="2711" priority="768" operator="equal">
      <formula>0</formula>
    </cfRule>
  </conditionalFormatting>
  <conditionalFormatting sqref="AA38">
    <cfRule type="cellIs" dxfId="2710" priority="769" operator="greaterThan">
      <formula>0</formula>
    </cfRule>
  </conditionalFormatting>
  <conditionalFormatting sqref="AA38">
    <cfRule type="cellIs" dxfId="2709" priority="770" operator="lessThan">
      <formula>0</formula>
    </cfRule>
  </conditionalFormatting>
  <conditionalFormatting sqref="AA38">
    <cfRule type="cellIs" dxfId="2708" priority="771" operator="greaterThan">
      <formula>0</formula>
    </cfRule>
  </conditionalFormatting>
  <conditionalFormatting sqref="AA38">
    <cfRule type="cellIs" dxfId="2707" priority="772" operator="lessThanOrEqual">
      <formula>0</formula>
    </cfRule>
  </conditionalFormatting>
  <conditionalFormatting sqref="AA38">
    <cfRule type="cellIs" dxfId="2706" priority="773" operator="equal">
      <formula>0</formula>
    </cfRule>
  </conditionalFormatting>
  <conditionalFormatting sqref="AA38">
    <cfRule type="cellIs" dxfId="2705" priority="774" operator="greaterThan">
      <formula>0</formula>
    </cfRule>
  </conditionalFormatting>
  <conditionalFormatting sqref="AA38">
    <cfRule type="cellIs" dxfId="2704" priority="775" operator="lessThan">
      <formula>0</formula>
    </cfRule>
  </conditionalFormatting>
  <conditionalFormatting sqref="AA38">
    <cfRule type="cellIs" dxfId="2703" priority="776" operator="equal">
      <formula>0</formula>
    </cfRule>
  </conditionalFormatting>
  <conditionalFormatting sqref="AA38">
    <cfRule type="cellIs" dxfId="2702" priority="777" operator="greaterThan">
      <formula>0</formula>
    </cfRule>
  </conditionalFormatting>
  <conditionalFormatting sqref="AA38">
    <cfRule type="cellIs" dxfId="2701" priority="778" operator="lessThan">
      <formula>0</formula>
    </cfRule>
  </conditionalFormatting>
  <conditionalFormatting sqref="AA38">
    <cfRule type="cellIs" dxfId="2700" priority="779" operator="greaterThan">
      <formula>0</formula>
    </cfRule>
  </conditionalFormatting>
  <conditionalFormatting sqref="AA38">
    <cfRule type="cellIs" dxfId="2699" priority="780" operator="lessThanOrEqual">
      <formula>0</formula>
    </cfRule>
  </conditionalFormatting>
  <conditionalFormatting sqref="AA38">
    <cfRule type="cellIs" dxfId="2698" priority="781" operator="greaterThan">
      <formula>0</formula>
    </cfRule>
  </conditionalFormatting>
  <conditionalFormatting sqref="AA38">
    <cfRule type="cellIs" dxfId="2697" priority="782" operator="lessThanOrEqual">
      <formula>0</formula>
    </cfRule>
  </conditionalFormatting>
  <conditionalFormatting sqref="AA38">
    <cfRule type="cellIs" dxfId="2696" priority="783" operator="greaterThan">
      <formula>0</formula>
    </cfRule>
  </conditionalFormatting>
  <conditionalFormatting sqref="AA38">
    <cfRule type="cellIs" dxfId="2695" priority="784" operator="lessThanOrEqual">
      <formula>0</formula>
    </cfRule>
  </conditionalFormatting>
  <conditionalFormatting sqref="AA38">
    <cfRule type="cellIs" dxfId="2694" priority="785" operator="equal">
      <formula>0</formula>
    </cfRule>
  </conditionalFormatting>
  <conditionalFormatting sqref="AA38">
    <cfRule type="cellIs" dxfId="2693" priority="786" operator="greaterThan">
      <formula>0</formula>
    </cfRule>
  </conditionalFormatting>
  <conditionalFormatting sqref="AA38">
    <cfRule type="cellIs" dxfId="2692" priority="787" operator="lessThan">
      <formula>0</formula>
    </cfRule>
  </conditionalFormatting>
  <conditionalFormatting sqref="AA38">
    <cfRule type="cellIs" dxfId="2691" priority="788" operator="greaterThan">
      <formula>0</formula>
    </cfRule>
  </conditionalFormatting>
  <conditionalFormatting sqref="AA38">
    <cfRule type="cellIs" dxfId="2690" priority="789" operator="lessThanOrEqual">
      <formula>0</formula>
    </cfRule>
  </conditionalFormatting>
  <conditionalFormatting sqref="AA38">
    <cfRule type="cellIs" dxfId="2689" priority="790" operator="equal">
      <formula>0</formula>
    </cfRule>
  </conditionalFormatting>
  <conditionalFormatting sqref="AA38">
    <cfRule type="cellIs" dxfId="2688" priority="791" operator="greaterThan">
      <formula>0</formula>
    </cfRule>
  </conditionalFormatting>
  <conditionalFormatting sqref="AA38">
    <cfRule type="cellIs" dxfId="2687" priority="792" operator="lessThan">
      <formula>0</formula>
    </cfRule>
  </conditionalFormatting>
  <conditionalFormatting sqref="AA38">
    <cfRule type="cellIs" dxfId="2686" priority="793" operator="equal">
      <formula>0</formula>
    </cfRule>
  </conditionalFormatting>
  <conditionalFormatting sqref="AA38">
    <cfRule type="cellIs" dxfId="2685" priority="794" operator="greaterThan">
      <formula>0</formula>
    </cfRule>
  </conditionalFormatting>
  <conditionalFormatting sqref="AA38">
    <cfRule type="cellIs" dxfId="2684" priority="795" operator="lessThan">
      <formula>0</formula>
    </cfRule>
  </conditionalFormatting>
  <conditionalFormatting sqref="AA38">
    <cfRule type="cellIs" dxfId="2683" priority="796" operator="greaterThan">
      <formula>0</formula>
    </cfRule>
  </conditionalFormatting>
  <conditionalFormatting sqref="AA38">
    <cfRule type="cellIs" dxfId="2682" priority="797" operator="lessThanOrEqual">
      <formula>0</formula>
    </cfRule>
  </conditionalFormatting>
  <conditionalFormatting sqref="AA38">
    <cfRule type="cellIs" dxfId="2681" priority="798" operator="equal">
      <formula>0</formula>
    </cfRule>
  </conditionalFormatting>
  <conditionalFormatting sqref="AA38">
    <cfRule type="cellIs" dxfId="2680" priority="799" operator="greaterThan">
      <formula>0</formula>
    </cfRule>
  </conditionalFormatting>
  <conditionalFormatting sqref="AA38">
    <cfRule type="cellIs" dxfId="2679" priority="800" operator="lessThan">
      <formula>0</formula>
    </cfRule>
  </conditionalFormatting>
  <conditionalFormatting sqref="AA38">
    <cfRule type="cellIs" dxfId="2678" priority="801" operator="equal">
      <formula>0</formula>
    </cfRule>
  </conditionalFormatting>
  <conditionalFormatting sqref="AA38">
    <cfRule type="cellIs" dxfId="2677" priority="802" operator="greaterThan">
      <formula>0</formula>
    </cfRule>
  </conditionalFormatting>
  <conditionalFormatting sqref="AA38">
    <cfRule type="cellIs" dxfId="2676" priority="803" operator="lessThan">
      <formula>0</formula>
    </cfRule>
  </conditionalFormatting>
  <conditionalFormatting sqref="AA38">
    <cfRule type="cellIs" dxfId="2675" priority="804" operator="greaterThan">
      <formula>0</formula>
    </cfRule>
  </conditionalFormatting>
  <conditionalFormatting sqref="AA38">
    <cfRule type="cellIs" dxfId="2674" priority="805" operator="lessThanOrEqual">
      <formula>0</formula>
    </cfRule>
  </conditionalFormatting>
  <conditionalFormatting sqref="AA38">
    <cfRule type="cellIs" dxfId="2673" priority="806" operator="greaterThan">
      <formula>0</formula>
    </cfRule>
  </conditionalFormatting>
  <conditionalFormatting sqref="AA38">
    <cfRule type="cellIs" dxfId="2672" priority="807" operator="lessThanOrEqual">
      <formula>0</formula>
    </cfRule>
  </conditionalFormatting>
  <conditionalFormatting sqref="AA38">
    <cfRule type="cellIs" dxfId="2671" priority="808" operator="greaterThan">
      <formula>0</formula>
    </cfRule>
  </conditionalFormatting>
  <conditionalFormatting sqref="AA38">
    <cfRule type="cellIs" dxfId="2670" priority="809" operator="lessThanOrEqual">
      <formula>0</formula>
    </cfRule>
  </conditionalFormatting>
  <conditionalFormatting sqref="AA38">
    <cfRule type="cellIs" dxfId="2669" priority="810" operator="greaterThan">
      <formula>0</formula>
    </cfRule>
  </conditionalFormatting>
  <conditionalFormatting sqref="AA38">
    <cfRule type="cellIs" dxfId="2668" priority="811" operator="lessThanOrEqual">
      <formula>0</formula>
    </cfRule>
  </conditionalFormatting>
  <conditionalFormatting sqref="AA38">
    <cfRule type="cellIs" dxfId="2667" priority="812" operator="equal">
      <formula>0</formula>
    </cfRule>
  </conditionalFormatting>
  <conditionalFormatting sqref="AA38">
    <cfRule type="cellIs" dxfId="2666" priority="813" operator="greaterThan">
      <formula>0</formula>
    </cfRule>
  </conditionalFormatting>
  <conditionalFormatting sqref="AA38">
    <cfRule type="cellIs" dxfId="2665" priority="814" operator="lessThan">
      <formula>0</formula>
    </cfRule>
  </conditionalFormatting>
  <conditionalFormatting sqref="AA38">
    <cfRule type="cellIs" dxfId="2664" priority="815" operator="greaterThan">
      <formula>0</formula>
    </cfRule>
  </conditionalFormatting>
  <conditionalFormatting sqref="AA38">
    <cfRule type="cellIs" dxfId="2663" priority="816" operator="lessThanOrEqual">
      <formula>0</formula>
    </cfRule>
  </conditionalFormatting>
  <conditionalFormatting sqref="AA38">
    <cfRule type="cellIs" dxfId="2662" priority="817" operator="equal">
      <formula>0</formula>
    </cfRule>
  </conditionalFormatting>
  <conditionalFormatting sqref="AA38">
    <cfRule type="cellIs" dxfId="2661" priority="818" operator="greaterThan">
      <formula>0</formula>
    </cfRule>
  </conditionalFormatting>
  <conditionalFormatting sqref="AA38">
    <cfRule type="cellIs" dxfId="2660" priority="819" operator="lessThan">
      <formula>0</formula>
    </cfRule>
  </conditionalFormatting>
  <conditionalFormatting sqref="AA38">
    <cfRule type="cellIs" dxfId="2659" priority="820" operator="equal">
      <formula>0</formula>
    </cfRule>
  </conditionalFormatting>
  <conditionalFormatting sqref="AA38">
    <cfRule type="cellIs" dxfId="2658" priority="821" operator="greaterThan">
      <formula>0</formula>
    </cfRule>
  </conditionalFormatting>
  <conditionalFormatting sqref="AA38">
    <cfRule type="cellIs" dxfId="2657" priority="822" operator="lessThan">
      <formula>0</formula>
    </cfRule>
  </conditionalFormatting>
  <conditionalFormatting sqref="AA38">
    <cfRule type="cellIs" dxfId="2656" priority="823" operator="greaterThan">
      <formula>0</formula>
    </cfRule>
  </conditionalFormatting>
  <conditionalFormatting sqref="AA38">
    <cfRule type="cellIs" dxfId="2655" priority="824" operator="lessThanOrEqual">
      <formula>0</formula>
    </cfRule>
  </conditionalFormatting>
  <conditionalFormatting sqref="AA38">
    <cfRule type="cellIs" dxfId="2654" priority="825" operator="greaterThan">
      <formula>0</formula>
    </cfRule>
  </conditionalFormatting>
  <conditionalFormatting sqref="AA38">
    <cfRule type="cellIs" dxfId="2653" priority="826" operator="lessThanOrEqual">
      <formula>0</formula>
    </cfRule>
  </conditionalFormatting>
  <conditionalFormatting sqref="AA38">
    <cfRule type="cellIs" dxfId="2652" priority="827" operator="greaterThan">
      <formula>0</formula>
    </cfRule>
  </conditionalFormatting>
  <conditionalFormatting sqref="AA38">
    <cfRule type="cellIs" dxfId="2651" priority="828" operator="lessThanOrEqual">
      <formula>0</formula>
    </cfRule>
  </conditionalFormatting>
  <conditionalFormatting sqref="AA38">
    <cfRule type="cellIs" dxfId="2650" priority="829" operator="equal">
      <formula>0</formula>
    </cfRule>
  </conditionalFormatting>
  <conditionalFormatting sqref="AA38">
    <cfRule type="cellIs" dxfId="2649" priority="830" operator="greaterThan">
      <formula>0</formula>
    </cfRule>
  </conditionalFormatting>
  <conditionalFormatting sqref="AA38">
    <cfRule type="cellIs" dxfId="2648" priority="831" operator="lessThan">
      <formula>0</formula>
    </cfRule>
  </conditionalFormatting>
  <conditionalFormatting sqref="AA38">
    <cfRule type="cellIs" dxfId="2647" priority="832" operator="greaterThan">
      <formula>0</formula>
    </cfRule>
  </conditionalFormatting>
  <conditionalFormatting sqref="AA38">
    <cfRule type="cellIs" dxfId="2646" priority="833" operator="lessThanOrEqual">
      <formula>0</formula>
    </cfRule>
  </conditionalFormatting>
  <conditionalFormatting sqref="AA38">
    <cfRule type="cellIs" dxfId="2645" priority="834" operator="equal">
      <formula>0</formula>
    </cfRule>
  </conditionalFormatting>
  <conditionalFormatting sqref="AA38">
    <cfRule type="cellIs" dxfId="2644" priority="835" operator="greaterThan">
      <formula>0</formula>
    </cfRule>
  </conditionalFormatting>
  <conditionalFormatting sqref="AA38">
    <cfRule type="cellIs" dxfId="2643" priority="836" operator="lessThan">
      <formula>0</formula>
    </cfRule>
  </conditionalFormatting>
  <conditionalFormatting sqref="AA38">
    <cfRule type="cellIs" dxfId="2642" priority="837" operator="equal">
      <formula>0</formula>
    </cfRule>
  </conditionalFormatting>
  <conditionalFormatting sqref="AA38">
    <cfRule type="cellIs" dxfId="2641" priority="838" operator="greaterThan">
      <formula>0</formula>
    </cfRule>
  </conditionalFormatting>
  <conditionalFormatting sqref="AA38">
    <cfRule type="cellIs" dxfId="2640" priority="839" operator="lessThan">
      <formula>0</formula>
    </cfRule>
  </conditionalFormatting>
  <conditionalFormatting sqref="Y37:Y38">
    <cfRule type="cellIs" dxfId="2639" priority="840" operator="greaterThan">
      <formula>0</formula>
    </cfRule>
  </conditionalFormatting>
  <conditionalFormatting sqref="Y37:Y38">
    <cfRule type="cellIs" dxfId="2638" priority="841" operator="lessThanOrEqual">
      <formula>0</formula>
    </cfRule>
  </conditionalFormatting>
  <conditionalFormatting sqref="Y37:Y38">
    <cfRule type="cellIs" dxfId="2637" priority="842" operator="equal">
      <formula>0</formula>
    </cfRule>
  </conditionalFormatting>
  <conditionalFormatting sqref="Y37:Y38">
    <cfRule type="cellIs" dxfId="2636" priority="843" operator="greaterThan">
      <formula>0</formula>
    </cfRule>
  </conditionalFormatting>
  <conditionalFormatting sqref="Y37:Y38">
    <cfRule type="cellIs" dxfId="2635" priority="844" operator="lessThan">
      <formula>0</formula>
    </cfRule>
  </conditionalFormatting>
  <conditionalFormatting sqref="Y37:Y38">
    <cfRule type="cellIs" dxfId="2634" priority="845" operator="equal">
      <formula>0</formula>
    </cfRule>
  </conditionalFormatting>
  <conditionalFormatting sqref="Y37:Y38">
    <cfRule type="cellIs" dxfId="2633" priority="846" operator="greaterThan">
      <formula>0</formula>
    </cfRule>
  </conditionalFormatting>
  <conditionalFormatting sqref="Y37:Y38">
    <cfRule type="cellIs" dxfId="2632" priority="847" operator="lessThan">
      <formula>0</formula>
    </cfRule>
  </conditionalFormatting>
  <conditionalFormatting sqref="AA38">
    <cfRule type="cellIs" dxfId="2631" priority="848" operator="greaterThan">
      <formula>0</formula>
    </cfRule>
  </conditionalFormatting>
  <conditionalFormatting sqref="AA38">
    <cfRule type="cellIs" dxfId="2630" priority="849" operator="lessThanOrEqual">
      <formula>0</formula>
    </cfRule>
  </conditionalFormatting>
  <conditionalFormatting sqref="AA38">
    <cfRule type="cellIs" dxfId="2629" priority="850" operator="greaterThan">
      <formula>0</formula>
    </cfRule>
  </conditionalFormatting>
  <conditionalFormatting sqref="AA38">
    <cfRule type="cellIs" dxfId="2628" priority="851" operator="lessThanOrEqual">
      <formula>0</formula>
    </cfRule>
  </conditionalFormatting>
  <conditionalFormatting sqref="AA38">
    <cfRule type="cellIs" dxfId="2627" priority="852" operator="greaterThan">
      <formula>0</formula>
    </cfRule>
  </conditionalFormatting>
  <conditionalFormatting sqref="AA38">
    <cfRule type="cellIs" dxfId="2626" priority="853" operator="lessThanOrEqual">
      <formula>0</formula>
    </cfRule>
  </conditionalFormatting>
  <conditionalFormatting sqref="AA38">
    <cfRule type="cellIs" dxfId="2625" priority="854" operator="equal">
      <formula>0</formula>
    </cfRule>
  </conditionalFormatting>
  <conditionalFormatting sqref="AA38">
    <cfRule type="cellIs" dxfId="2624" priority="855" operator="greaterThan">
      <formula>0</formula>
    </cfRule>
  </conditionalFormatting>
  <conditionalFormatting sqref="AA38">
    <cfRule type="cellIs" dxfId="2623" priority="856" operator="lessThan">
      <formula>0</formula>
    </cfRule>
  </conditionalFormatting>
  <conditionalFormatting sqref="AA38">
    <cfRule type="cellIs" dxfId="2622" priority="857" operator="greaterThan">
      <formula>0</formula>
    </cfRule>
  </conditionalFormatting>
  <conditionalFormatting sqref="AA38">
    <cfRule type="cellIs" dxfId="2621" priority="858" operator="lessThanOrEqual">
      <formula>0</formula>
    </cfRule>
  </conditionalFormatting>
  <conditionalFormatting sqref="AA38">
    <cfRule type="cellIs" dxfId="2620" priority="859" operator="equal">
      <formula>0</formula>
    </cfRule>
  </conditionalFormatting>
  <conditionalFormatting sqref="AA38">
    <cfRule type="cellIs" dxfId="2619" priority="860" operator="greaterThan">
      <formula>0</formula>
    </cfRule>
  </conditionalFormatting>
  <conditionalFormatting sqref="AA38">
    <cfRule type="cellIs" dxfId="2618" priority="861" operator="lessThan">
      <formula>0</formula>
    </cfRule>
  </conditionalFormatting>
  <conditionalFormatting sqref="AA38">
    <cfRule type="cellIs" dxfId="2617" priority="862" operator="equal">
      <formula>0</formula>
    </cfRule>
  </conditionalFormatting>
  <conditionalFormatting sqref="AA38">
    <cfRule type="cellIs" dxfId="2616" priority="863" operator="greaterThan">
      <formula>0</formula>
    </cfRule>
  </conditionalFormatting>
  <conditionalFormatting sqref="AA38">
    <cfRule type="cellIs" dxfId="2615" priority="864" operator="lessThan">
      <formula>0</formula>
    </cfRule>
  </conditionalFormatting>
  <conditionalFormatting sqref="AA38">
    <cfRule type="cellIs" dxfId="2614" priority="865" operator="greaterThan">
      <formula>0</formula>
    </cfRule>
  </conditionalFormatting>
  <conditionalFormatting sqref="AA38">
    <cfRule type="cellIs" dxfId="2613" priority="866" operator="lessThanOrEqual">
      <formula>0</formula>
    </cfRule>
  </conditionalFormatting>
  <conditionalFormatting sqref="AA38">
    <cfRule type="cellIs" dxfId="2612" priority="867" operator="greaterThan">
      <formula>0</formula>
    </cfRule>
  </conditionalFormatting>
  <conditionalFormatting sqref="AA38">
    <cfRule type="cellIs" dxfId="2611" priority="868" operator="lessThanOrEqual">
      <formula>0</formula>
    </cfRule>
  </conditionalFormatting>
  <conditionalFormatting sqref="AA38">
    <cfRule type="cellIs" dxfId="2610" priority="869" operator="equal">
      <formula>0</formula>
    </cfRule>
  </conditionalFormatting>
  <conditionalFormatting sqref="AA38">
    <cfRule type="cellIs" dxfId="2609" priority="870" operator="greaterThan">
      <formula>0</formula>
    </cfRule>
  </conditionalFormatting>
  <conditionalFormatting sqref="AA38">
    <cfRule type="cellIs" dxfId="2608" priority="871" operator="lessThan">
      <formula>0</formula>
    </cfRule>
  </conditionalFormatting>
  <conditionalFormatting sqref="AA38">
    <cfRule type="cellIs" dxfId="2607" priority="872" operator="greaterThan">
      <formula>0</formula>
    </cfRule>
  </conditionalFormatting>
  <conditionalFormatting sqref="AA38">
    <cfRule type="cellIs" dxfId="2606" priority="873" operator="lessThanOrEqual">
      <formula>0</formula>
    </cfRule>
  </conditionalFormatting>
  <conditionalFormatting sqref="AA38">
    <cfRule type="cellIs" dxfId="2605" priority="874" operator="equal">
      <formula>0</formula>
    </cfRule>
  </conditionalFormatting>
  <conditionalFormatting sqref="AA38">
    <cfRule type="cellIs" dxfId="2604" priority="875" operator="greaterThan">
      <formula>0</formula>
    </cfRule>
  </conditionalFormatting>
  <conditionalFormatting sqref="AA38">
    <cfRule type="cellIs" dxfId="2603" priority="876" operator="lessThan">
      <formula>0</formula>
    </cfRule>
  </conditionalFormatting>
  <conditionalFormatting sqref="AA38">
    <cfRule type="cellIs" dxfId="2602" priority="877" operator="equal">
      <formula>0</formula>
    </cfRule>
  </conditionalFormatting>
  <conditionalFormatting sqref="AA38">
    <cfRule type="cellIs" dxfId="2601" priority="878" operator="greaterThan">
      <formula>0</formula>
    </cfRule>
  </conditionalFormatting>
  <conditionalFormatting sqref="AA38">
    <cfRule type="cellIs" dxfId="2600" priority="879" operator="lessThan">
      <formula>0</formula>
    </cfRule>
  </conditionalFormatting>
  <conditionalFormatting sqref="AA38">
    <cfRule type="cellIs" dxfId="2599" priority="880" operator="greaterThan">
      <formula>0</formula>
    </cfRule>
  </conditionalFormatting>
  <conditionalFormatting sqref="AA38">
    <cfRule type="cellIs" dxfId="2598" priority="881" operator="lessThanOrEqual">
      <formula>0</formula>
    </cfRule>
  </conditionalFormatting>
  <conditionalFormatting sqref="AA38">
    <cfRule type="cellIs" dxfId="2597" priority="882" operator="equal">
      <formula>0</formula>
    </cfRule>
  </conditionalFormatting>
  <conditionalFormatting sqref="AA38">
    <cfRule type="cellIs" dxfId="2596" priority="883" operator="greaterThan">
      <formula>0</formula>
    </cfRule>
  </conditionalFormatting>
  <conditionalFormatting sqref="AA38">
    <cfRule type="cellIs" dxfId="2595" priority="884" operator="lessThan">
      <formula>0</formula>
    </cfRule>
  </conditionalFormatting>
  <conditionalFormatting sqref="AA38">
    <cfRule type="cellIs" dxfId="2594" priority="885" operator="equal">
      <formula>0</formula>
    </cfRule>
  </conditionalFormatting>
  <conditionalFormatting sqref="AA38">
    <cfRule type="cellIs" dxfId="2593" priority="886" operator="greaterThan">
      <formula>0</formula>
    </cfRule>
  </conditionalFormatting>
  <conditionalFormatting sqref="AA38">
    <cfRule type="cellIs" dxfId="2592" priority="887" operator="lessThan">
      <formula>0</formula>
    </cfRule>
  </conditionalFormatting>
  <conditionalFormatting sqref="AE38">
    <cfRule type="cellIs" dxfId="2591" priority="888" operator="greaterThan">
      <formula>0</formula>
    </cfRule>
  </conditionalFormatting>
  <conditionalFormatting sqref="AE38">
    <cfRule type="cellIs" dxfId="2590" priority="889" operator="lessThanOrEqual">
      <formula>0</formula>
    </cfRule>
  </conditionalFormatting>
  <conditionalFormatting sqref="AE38">
    <cfRule type="cellIs" dxfId="2589" priority="890" operator="greaterThan">
      <formula>0</formula>
    </cfRule>
  </conditionalFormatting>
  <conditionalFormatting sqref="AE38">
    <cfRule type="cellIs" dxfId="2588" priority="891" operator="lessThanOrEqual">
      <formula>0</formula>
    </cfRule>
  </conditionalFormatting>
  <conditionalFormatting sqref="AE38">
    <cfRule type="cellIs" dxfId="2587" priority="892" operator="greaterThan">
      <formula>0</formula>
    </cfRule>
  </conditionalFormatting>
  <conditionalFormatting sqref="AE38">
    <cfRule type="cellIs" dxfId="2586" priority="893" operator="lessThanOrEqual">
      <formula>0</formula>
    </cfRule>
  </conditionalFormatting>
  <conditionalFormatting sqref="AE38">
    <cfRule type="cellIs" dxfId="2585" priority="894" operator="greaterThan">
      <formula>0</formula>
    </cfRule>
  </conditionalFormatting>
  <conditionalFormatting sqref="AE38">
    <cfRule type="cellIs" dxfId="2584" priority="895" operator="lessThanOrEqual">
      <formula>0</formula>
    </cfRule>
  </conditionalFormatting>
  <conditionalFormatting sqref="AE38">
    <cfRule type="cellIs" dxfId="2583" priority="896" operator="greaterThan">
      <formula>0</formula>
    </cfRule>
  </conditionalFormatting>
  <conditionalFormatting sqref="AE38">
    <cfRule type="cellIs" dxfId="2582" priority="897" operator="lessThanOrEqual">
      <formula>0</formula>
    </cfRule>
  </conditionalFormatting>
  <conditionalFormatting sqref="AE38">
    <cfRule type="cellIs" dxfId="2581" priority="898" operator="greaterThan">
      <formula>0</formula>
    </cfRule>
  </conditionalFormatting>
  <conditionalFormatting sqref="AE38">
    <cfRule type="cellIs" dxfId="2580" priority="899" operator="lessThanOrEqual">
      <formula>0</formula>
    </cfRule>
  </conditionalFormatting>
  <conditionalFormatting sqref="AE38">
    <cfRule type="cellIs" dxfId="2579" priority="900" operator="equal">
      <formula>0</formula>
    </cfRule>
  </conditionalFormatting>
  <conditionalFormatting sqref="AE38">
    <cfRule type="cellIs" dxfId="2578" priority="901" operator="greaterThan">
      <formula>0</formula>
    </cfRule>
  </conditionalFormatting>
  <conditionalFormatting sqref="AE38">
    <cfRule type="cellIs" dxfId="2577" priority="902" operator="lessThan">
      <formula>0</formula>
    </cfRule>
  </conditionalFormatting>
  <conditionalFormatting sqref="AE38">
    <cfRule type="cellIs" dxfId="2576" priority="903" operator="greaterThan">
      <formula>0</formula>
    </cfRule>
  </conditionalFormatting>
  <conditionalFormatting sqref="AE38">
    <cfRule type="cellIs" dxfId="2575" priority="904" operator="lessThanOrEqual">
      <formula>0</formula>
    </cfRule>
  </conditionalFormatting>
  <conditionalFormatting sqref="AE38">
    <cfRule type="cellIs" dxfId="2574" priority="905" operator="equal">
      <formula>0</formula>
    </cfRule>
  </conditionalFormatting>
  <conditionalFormatting sqref="AE38">
    <cfRule type="cellIs" dxfId="2573" priority="906" operator="greaterThan">
      <formula>0</formula>
    </cfRule>
  </conditionalFormatting>
  <conditionalFormatting sqref="AE38">
    <cfRule type="cellIs" dxfId="2572" priority="907" operator="lessThan">
      <formula>0</formula>
    </cfRule>
  </conditionalFormatting>
  <conditionalFormatting sqref="AE38">
    <cfRule type="cellIs" dxfId="2571" priority="908" operator="equal">
      <formula>0</formula>
    </cfRule>
  </conditionalFormatting>
  <conditionalFormatting sqref="AE38">
    <cfRule type="cellIs" dxfId="2570" priority="909" operator="greaterThan">
      <formula>0</formula>
    </cfRule>
  </conditionalFormatting>
  <conditionalFormatting sqref="AE38">
    <cfRule type="cellIs" dxfId="2569" priority="910" operator="lessThan">
      <formula>0</formula>
    </cfRule>
  </conditionalFormatting>
  <conditionalFormatting sqref="AE38">
    <cfRule type="cellIs" dxfId="2568" priority="911" operator="greaterThan">
      <formula>0</formula>
    </cfRule>
  </conditionalFormatting>
  <conditionalFormatting sqref="AE38">
    <cfRule type="cellIs" dxfId="2567" priority="912" operator="lessThanOrEqual">
      <formula>0</formula>
    </cfRule>
  </conditionalFormatting>
  <conditionalFormatting sqref="AE38">
    <cfRule type="cellIs" dxfId="2566" priority="913" operator="greaterThan">
      <formula>0</formula>
    </cfRule>
  </conditionalFormatting>
  <conditionalFormatting sqref="AE38">
    <cfRule type="cellIs" dxfId="2565" priority="914" operator="lessThanOrEqual">
      <formula>0</formula>
    </cfRule>
  </conditionalFormatting>
  <conditionalFormatting sqref="AE38">
    <cfRule type="cellIs" dxfId="2564" priority="915" operator="greaterThan">
      <formula>0</formula>
    </cfRule>
  </conditionalFormatting>
  <conditionalFormatting sqref="AE38">
    <cfRule type="cellIs" dxfId="2563" priority="916" operator="lessThanOrEqual">
      <formula>0</formula>
    </cfRule>
  </conditionalFormatting>
  <conditionalFormatting sqref="AE38">
    <cfRule type="cellIs" dxfId="2562" priority="917" operator="equal">
      <formula>0</formula>
    </cfRule>
  </conditionalFormatting>
  <conditionalFormatting sqref="AE38">
    <cfRule type="cellIs" dxfId="2561" priority="918" operator="greaterThan">
      <formula>0</formula>
    </cfRule>
  </conditionalFormatting>
  <conditionalFormatting sqref="AE38">
    <cfRule type="cellIs" dxfId="2560" priority="919" operator="lessThan">
      <formula>0</formula>
    </cfRule>
  </conditionalFormatting>
  <conditionalFormatting sqref="AE38">
    <cfRule type="cellIs" dxfId="2559" priority="920" operator="greaterThan">
      <formula>0</formula>
    </cfRule>
  </conditionalFormatting>
  <conditionalFormatting sqref="AE38">
    <cfRule type="cellIs" dxfId="2558" priority="921" operator="lessThanOrEqual">
      <formula>0</formula>
    </cfRule>
  </conditionalFormatting>
  <conditionalFormatting sqref="AE38">
    <cfRule type="cellIs" dxfId="2557" priority="922" operator="equal">
      <formula>0</formula>
    </cfRule>
  </conditionalFormatting>
  <conditionalFormatting sqref="AE38">
    <cfRule type="cellIs" dxfId="2556" priority="923" operator="greaterThan">
      <formula>0</formula>
    </cfRule>
  </conditionalFormatting>
  <conditionalFormatting sqref="AE38">
    <cfRule type="cellIs" dxfId="2555" priority="924" operator="lessThan">
      <formula>0</formula>
    </cfRule>
  </conditionalFormatting>
  <conditionalFormatting sqref="AE38">
    <cfRule type="cellIs" dxfId="2554" priority="925" operator="equal">
      <formula>0</formula>
    </cfRule>
  </conditionalFormatting>
  <conditionalFormatting sqref="AE38">
    <cfRule type="cellIs" dxfId="2553" priority="926" operator="greaterThan">
      <formula>0</formula>
    </cfRule>
  </conditionalFormatting>
  <conditionalFormatting sqref="AE38">
    <cfRule type="cellIs" dxfId="2552" priority="927" operator="lessThan">
      <formula>0</formula>
    </cfRule>
  </conditionalFormatting>
  <conditionalFormatting sqref="AE38">
    <cfRule type="cellIs" dxfId="2551" priority="928" operator="greaterThan">
      <formula>0</formula>
    </cfRule>
  </conditionalFormatting>
  <conditionalFormatting sqref="AE38">
    <cfRule type="cellIs" dxfId="2550" priority="929" operator="lessThanOrEqual">
      <formula>0</formula>
    </cfRule>
  </conditionalFormatting>
  <conditionalFormatting sqref="AE38">
    <cfRule type="cellIs" dxfId="2549" priority="930" operator="greaterThan">
      <formula>0</formula>
    </cfRule>
  </conditionalFormatting>
  <conditionalFormatting sqref="AE38">
    <cfRule type="cellIs" dxfId="2548" priority="931" operator="lessThanOrEqual">
      <formula>0</formula>
    </cfRule>
  </conditionalFormatting>
  <conditionalFormatting sqref="AE38">
    <cfRule type="cellIs" dxfId="2547" priority="932" operator="greaterThan">
      <formula>0</formula>
    </cfRule>
  </conditionalFormatting>
  <conditionalFormatting sqref="AE38">
    <cfRule type="cellIs" dxfId="2546" priority="933" operator="lessThanOrEqual">
      <formula>0</formula>
    </cfRule>
  </conditionalFormatting>
  <conditionalFormatting sqref="AE38">
    <cfRule type="cellIs" dxfId="2545" priority="934" operator="greaterThan">
      <formula>0</formula>
    </cfRule>
  </conditionalFormatting>
  <conditionalFormatting sqref="AE38">
    <cfRule type="cellIs" dxfId="2544" priority="935" operator="lessThanOrEqual">
      <formula>0</formula>
    </cfRule>
  </conditionalFormatting>
  <conditionalFormatting sqref="AE38">
    <cfRule type="cellIs" dxfId="2543" priority="936" operator="greaterThan">
      <formula>0</formula>
    </cfRule>
  </conditionalFormatting>
  <conditionalFormatting sqref="AE38">
    <cfRule type="cellIs" dxfId="2542" priority="937" operator="lessThanOrEqual">
      <formula>0</formula>
    </cfRule>
  </conditionalFormatting>
  <conditionalFormatting sqref="AE38">
    <cfRule type="cellIs" dxfId="2541" priority="938" operator="equal">
      <formula>0</formula>
    </cfRule>
  </conditionalFormatting>
  <conditionalFormatting sqref="AE38">
    <cfRule type="cellIs" dxfId="2540" priority="939" operator="greaterThan">
      <formula>0</formula>
    </cfRule>
  </conditionalFormatting>
  <conditionalFormatting sqref="AE38">
    <cfRule type="cellIs" dxfId="2539" priority="940" operator="lessThan">
      <formula>0</formula>
    </cfRule>
  </conditionalFormatting>
  <conditionalFormatting sqref="AE38">
    <cfRule type="cellIs" dxfId="2538" priority="941" operator="greaterThan">
      <formula>0</formula>
    </cfRule>
  </conditionalFormatting>
  <conditionalFormatting sqref="AE38">
    <cfRule type="cellIs" dxfId="2537" priority="942" operator="lessThanOrEqual">
      <formula>0</formula>
    </cfRule>
  </conditionalFormatting>
  <conditionalFormatting sqref="AE38">
    <cfRule type="cellIs" dxfId="2536" priority="943" operator="equal">
      <formula>0</formula>
    </cfRule>
  </conditionalFormatting>
  <conditionalFormatting sqref="AE38">
    <cfRule type="cellIs" dxfId="2535" priority="944" operator="greaterThan">
      <formula>0</formula>
    </cfRule>
  </conditionalFormatting>
  <conditionalFormatting sqref="AE38">
    <cfRule type="cellIs" dxfId="2534" priority="945" operator="lessThan">
      <formula>0</formula>
    </cfRule>
  </conditionalFormatting>
  <conditionalFormatting sqref="AE38">
    <cfRule type="cellIs" dxfId="2533" priority="946" operator="equal">
      <formula>0</formula>
    </cfRule>
  </conditionalFormatting>
  <conditionalFormatting sqref="AE38">
    <cfRule type="cellIs" dxfId="2532" priority="947" operator="greaterThan">
      <formula>0</formula>
    </cfRule>
  </conditionalFormatting>
  <conditionalFormatting sqref="AE38">
    <cfRule type="cellIs" dxfId="2531" priority="948" operator="lessThan">
      <formula>0</formula>
    </cfRule>
  </conditionalFormatting>
  <conditionalFormatting sqref="AE38">
    <cfRule type="cellIs" dxfId="2530" priority="949" operator="greaterThan">
      <formula>0</formula>
    </cfRule>
  </conditionalFormatting>
  <conditionalFormatting sqref="AE38">
    <cfRule type="cellIs" dxfId="2529" priority="950" operator="lessThanOrEqual">
      <formula>0</formula>
    </cfRule>
  </conditionalFormatting>
  <conditionalFormatting sqref="AE38">
    <cfRule type="cellIs" dxfId="2528" priority="951" operator="greaterThan">
      <formula>0</formula>
    </cfRule>
  </conditionalFormatting>
  <conditionalFormatting sqref="AE38">
    <cfRule type="cellIs" dxfId="2527" priority="952" operator="lessThanOrEqual">
      <formula>0</formula>
    </cfRule>
  </conditionalFormatting>
  <conditionalFormatting sqref="AE38">
    <cfRule type="cellIs" dxfId="2526" priority="953" operator="greaterThan">
      <formula>0</formula>
    </cfRule>
  </conditionalFormatting>
  <conditionalFormatting sqref="AE38">
    <cfRule type="cellIs" dxfId="2525" priority="954" operator="lessThanOrEqual">
      <formula>0</formula>
    </cfRule>
  </conditionalFormatting>
  <conditionalFormatting sqref="AE38">
    <cfRule type="cellIs" dxfId="2524" priority="955" operator="equal">
      <formula>0</formula>
    </cfRule>
  </conditionalFormatting>
  <conditionalFormatting sqref="AE38">
    <cfRule type="cellIs" dxfId="2523" priority="956" operator="greaterThan">
      <formula>0</formula>
    </cfRule>
  </conditionalFormatting>
  <conditionalFormatting sqref="AE38">
    <cfRule type="cellIs" dxfId="2522" priority="957" operator="lessThan">
      <formula>0</formula>
    </cfRule>
  </conditionalFormatting>
  <conditionalFormatting sqref="AE38">
    <cfRule type="cellIs" dxfId="2521" priority="958" operator="greaterThan">
      <formula>0</formula>
    </cfRule>
  </conditionalFormatting>
  <conditionalFormatting sqref="AE38">
    <cfRule type="cellIs" dxfId="2520" priority="959" operator="lessThanOrEqual">
      <formula>0</formula>
    </cfRule>
  </conditionalFormatting>
  <conditionalFormatting sqref="AE38">
    <cfRule type="cellIs" dxfId="2519" priority="960" operator="equal">
      <formula>0</formula>
    </cfRule>
  </conditionalFormatting>
  <conditionalFormatting sqref="AE38">
    <cfRule type="cellIs" dxfId="2518" priority="961" operator="greaterThan">
      <formula>0</formula>
    </cfRule>
  </conditionalFormatting>
  <conditionalFormatting sqref="AE38">
    <cfRule type="cellIs" dxfId="2517" priority="962" operator="lessThan">
      <formula>0</formula>
    </cfRule>
  </conditionalFormatting>
  <conditionalFormatting sqref="AE38">
    <cfRule type="cellIs" dxfId="2516" priority="963" operator="equal">
      <formula>0</formula>
    </cfRule>
  </conditionalFormatting>
  <conditionalFormatting sqref="AE38">
    <cfRule type="cellIs" dxfId="2515" priority="964" operator="greaterThan">
      <formula>0</formula>
    </cfRule>
  </conditionalFormatting>
  <conditionalFormatting sqref="AE38">
    <cfRule type="cellIs" dxfId="2514" priority="965" operator="lessThan">
      <formula>0</formula>
    </cfRule>
  </conditionalFormatting>
  <conditionalFormatting sqref="AE38">
    <cfRule type="cellIs" dxfId="2513" priority="966" operator="greaterThan">
      <formula>0</formula>
    </cfRule>
  </conditionalFormatting>
  <conditionalFormatting sqref="AE38">
    <cfRule type="cellIs" dxfId="2512" priority="967" operator="lessThanOrEqual">
      <formula>0</formula>
    </cfRule>
  </conditionalFormatting>
  <conditionalFormatting sqref="AE38">
    <cfRule type="cellIs" dxfId="2511" priority="968" operator="equal">
      <formula>0</formula>
    </cfRule>
  </conditionalFormatting>
  <conditionalFormatting sqref="AE38">
    <cfRule type="cellIs" dxfId="2510" priority="969" operator="greaterThan">
      <formula>0</formula>
    </cfRule>
  </conditionalFormatting>
  <conditionalFormatting sqref="AE38">
    <cfRule type="cellIs" dxfId="2509" priority="970" operator="lessThan">
      <formula>0</formula>
    </cfRule>
  </conditionalFormatting>
  <conditionalFormatting sqref="AE38">
    <cfRule type="cellIs" dxfId="2508" priority="971" operator="equal">
      <formula>0</formula>
    </cfRule>
  </conditionalFormatting>
  <conditionalFormatting sqref="AE38">
    <cfRule type="cellIs" dxfId="2507" priority="972" operator="greaterThan">
      <formula>0</formula>
    </cfRule>
  </conditionalFormatting>
  <conditionalFormatting sqref="AE38">
    <cfRule type="cellIs" dxfId="2506" priority="973" operator="lessThan">
      <formula>0</formula>
    </cfRule>
  </conditionalFormatting>
  <conditionalFormatting sqref="AE38">
    <cfRule type="cellIs" dxfId="2505" priority="974" operator="greaterThan">
      <formula>0</formula>
    </cfRule>
  </conditionalFormatting>
  <conditionalFormatting sqref="AE38">
    <cfRule type="cellIs" dxfId="2504" priority="975" operator="lessThanOrEqual">
      <formula>0</formula>
    </cfRule>
  </conditionalFormatting>
  <conditionalFormatting sqref="AE38">
    <cfRule type="cellIs" dxfId="2503" priority="976" operator="greaterThan">
      <formula>0</formula>
    </cfRule>
  </conditionalFormatting>
  <conditionalFormatting sqref="AE38">
    <cfRule type="cellIs" dxfId="2502" priority="977" operator="lessThanOrEqual">
      <formula>0</formula>
    </cfRule>
  </conditionalFormatting>
  <conditionalFormatting sqref="AE38">
    <cfRule type="cellIs" dxfId="2501" priority="978" operator="greaterThan">
      <formula>0</formula>
    </cfRule>
  </conditionalFormatting>
  <conditionalFormatting sqref="AE38">
    <cfRule type="cellIs" dxfId="2500" priority="979" operator="lessThanOrEqual">
      <formula>0</formula>
    </cfRule>
  </conditionalFormatting>
  <conditionalFormatting sqref="AE38">
    <cfRule type="cellIs" dxfId="2499" priority="980" operator="greaterThan">
      <formula>0</formula>
    </cfRule>
  </conditionalFormatting>
  <conditionalFormatting sqref="AE38">
    <cfRule type="cellIs" dxfId="2498" priority="981" operator="lessThanOrEqual">
      <formula>0</formula>
    </cfRule>
  </conditionalFormatting>
  <conditionalFormatting sqref="AE38">
    <cfRule type="cellIs" dxfId="2497" priority="982" operator="equal">
      <formula>0</formula>
    </cfRule>
  </conditionalFormatting>
  <conditionalFormatting sqref="AE38">
    <cfRule type="cellIs" dxfId="2496" priority="983" operator="greaterThan">
      <formula>0</formula>
    </cfRule>
  </conditionalFormatting>
  <conditionalFormatting sqref="AE38">
    <cfRule type="cellIs" dxfId="2495" priority="984" operator="lessThan">
      <formula>0</formula>
    </cfRule>
  </conditionalFormatting>
  <conditionalFormatting sqref="AE38">
    <cfRule type="cellIs" dxfId="2494" priority="985" operator="greaterThan">
      <formula>0</formula>
    </cfRule>
  </conditionalFormatting>
  <conditionalFormatting sqref="AE38">
    <cfRule type="cellIs" dxfId="2493" priority="986" operator="lessThanOrEqual">
      <formula>0</formula>
    </cfRule>
  </conditionalFormatting>
  <conditionalFormatting sqref="AE38">
    <cfRule type="cellIs" dxfId="2492" priority="987" operator="equal">
      <formula>0</formula>
    </cfRule>
  </conditionalFormatting>
  <conditionalFormatting sqref="AE38">
    <cfRule type="cellIs" dxfId="2491" priority="988" operator="greaterThan">
      <formula>0</formula>
    </cfRule>
  </conditionalFormatting>
  <conditionalFormatting sqref="AE38">
    <cfRule type="cellIs" dxfId="2490" priority="989" operator="lessThan">
      <formula>0</formula>
    </cfRule>
  </conditionalFormatting>
  <conditionalFormatting sqref="AE38">
    <cfRule type="cellIs" dxfId="2489" priority="990" operator="equal">
      <formula>0</formula>
    </cfRule>
  </conditionalFormatting>
  <conditionalFormatting sqref="AE38">
    <cfRule type="cellIs" dxfId="2488" priority="991" operator="greaterThan">
      <formula>0</formula>
    </cfRule>
  </conditionalFormatting>
  <conditionalFormatting sqref="AE38">
    <cfRule type="cellIs" dxfId="2487" priority="992" operator="lessThan">
      <formula>0</formula>
    </cfRule>
  </conditionalFormatting>
  <conditionalFormatting sqref="AE38">
    <cfRule type="cellIs" dxfId="2486" priority="993" operator="greaterThan">
      <formula>0</formula>
    </cfRule>
  </conditionalFormatting>
  <conditionalFormatting sqref="AE38">
    <cfRule type="cellIs" dxfId="2485" priority="994" operator="lessThanOrEqual">
      <formula>0</formula>
    </cfRule>
  </conditionalFormatting>
  <conditionalFormatting sqref="AE38">
    <cfRule type="cellIs" dxfId="2484" priority="995" operator="greaterThan">
      <formula>0</formula>
    </cfRule>
  </conditionalFormatting>
  <conditionalFormatting sqref="AE38">
    <cfRule type="cellIs" dxfId="2483" priority="996" operator="lessThanOrEqual">
      <formula>0</formula>
    </cfRule>
  </conditionalFormatting>
  <conditionalFormatting sqref="AE38">
    <cfRule type="cellIs" dxfId="2482" priority="997" operator="greaterThan">
      <formula>0</formula>
    </cfRule>
  </conditionalFormatting>
  <conditionalFormatting sqref="AE38">
    <cfRule type="cellIs" dxfId="2481" priority="998" operator="lessThanOrEqual">
      <formula>0</formula>
    </cfRule>
  </conditionalFormatting>
  <conditionalFormatting sqref="AE38">
    <cfRule type="cellIs" dxfId="2480" priority="999" operator="equal">
      <formula>0</formula>
    </cfRule>
  </conditionalFormatting>
  <conditionalFormatting sqref="AE38">
    <cfRule type="cellIs" dxfId="2479" priority="1000" operator="greaterThan">
      <formula>0</formula>
    </cfRule>
  </conditionalFormatting>
  <conditionalFormatting sqref="AE38">
    <cfRule type="cellIs" dxfId="2478" priority="1001" operator="lessThan">
      <formula>0</formula>
    </cfRule>
  </conditionalFormatting>
  <conditionalFormatting sqref="AE38">
    <cfRule type="cellIs" dxfId="2477" priority="1002" operator="greaterThan">
      <formula>0</formula>
    </cfRule>
  </conditionalFormatting>
  <conditionalFormatting sqref="AE38">
    <cfRule type="cellIs" dxfId="2476" priority="1003" operator="lessThanOrEqual">
      <formula>0</formula>
    </cfRule>
  </conditionalFormatting>
  <conditionalFormatting sqref="AE38">
    <cfRule type="cellIs" dxfId="2475" priority="1004" operator="equal">
      <formula>0</formula>
    </cfRule>
  </conditionalFormatting>
  <conditionalFormatting sqref="AE38">
    <cfRule type="cellIs" dxfId="2474" priority="1005" operator="greaterThan">
      <formula>0</formula>
    </cfRule>
  </conditionalFormatting>
  <conditionalFormatting sqref="AE38">
    <cfRule type="cellIs" dxfId="2473" priority="1006" operator="lessThan">
      <formula>0</formula>
    </cfRule>
  </conditionalFormatting>
  <conditionalFormatting sqref="AE38">
    <cfRule type="cellIs" dxfId="2472" priority="1007" operator="equal">
      <formula>0</formula>
    </cfRule>
  </conditionalFormatting>
  <conditionalFormatting sqref="AE38">
    <cfRule type="cellIs" dxfId="2471" priority="1008" operator="greaterThan">
      <formula>0</formula>
    </cfRule>
  </conditionalFormatting>
  <conditionalFormatting sqref="AE38">
    <cfRule type="cellIs" dxfId="2470" priority="1009" operator="lessThan">
      <formula>0</formula>
    </cfRule>
  </conditionalFormatting>
  <conditionalFormatting sqref="AC37:AC38">
    <cfRule type="cellIs" dxfId="2469" priority="1010" operator="greaterThan">
      <formula>0</formula>
    </cfRule>
  </conditionalFormatting>
  <conditionalFormatting sqref="AC37:AC38">
    <cfRule type="cellIs" dxfId="2468" priority="1011" operator="lessThanOrEqual">
      <formula>0</formula>
    </cfRule>
  </conditionalFormatting>
  <conditionalFormatting sqref="AC37:AC38">
    <cfRule type="cellIs" dxfId="2467" priority="1012" operator="equal">
      <formula>0</formula>
    </cfRule>
  </conditionalFormatting>
  <conditionalFormatting sqref="AC37:AC38">
    <cfRule type="cellIs" dxfId="2466" priority="1013" operator="greaterThan">
      <formula>0</formula>
    </cfRule>
  </conditionalFormatting>
  <conditionalFormatting sqref="AC37:AC38">
    <cfRule type="cellIs" dxfId="2465" priority="1014" operator="lessThan">
      <formula>0</formula>
    </cfRule>
  </conditionalFormatting>
  <conditionalFormatting sqref="AC37:AC38">
    <cfRule type="cellIs" dxfId="2464" priority="1015" operator="equal">
      <formula>0</formula>
    </cfRule>
  </conditionalFormatting>
  <conditionalFormatting sqref="AC37:AC38">
    <cfRule type="cellIs" dxfId="2463" priority="1016" operator="greaterThan">
      <formula>0</formula>
    </cfRule>
  </conditionalFormatting>
  <conditionalFormatting sqref="AC37:AC38">
    <cfRule type="cellIs" dxfId="2462" priority="1017" operator="lessThan">
      <formula>0</formula>
    </cfRule>
  </conditionalFormatting>
  <conditionalFormatting sqref="AE38">
    <cfRule type="cellIs" dxfId="2461" priority="1018" operator="greaterThan">
      <formula>0</formula>
    </cfRule>
  </conditionalFormatting>
  <conditionalFormatting sqref="AE38">
    <cfRule type="cellIs" dxfId="2460" priority="1019" operator="lessThanOrEqual">
      <formula>0</formula>
    </cfRule>
  </conditionalFormatting>
  <conditionalFormatting sqref="AE38">
    <cfRule type="cellIs" dxfId="2459" priority="1020" operator="greaterThan">
      <formula>0</formula>
    </cfRule>
  </conditionalFormatting>
  <conditionalFormatting sqref="AE38">
    <cfRule type="cellIs" dxfId="2458" priority="1021" operator="lessThanOrEqual">
      <formula>0</formula>
    </cfRule>
  </conditionalFormatting>
  <conditionalFormatting sqref="AE38">
    <cfRule type="cellIs" dxfId="2457" priority="1022" operator="greaterThan">
      <formula>0</formula>
    </cfRule>
  </conditionalFormatting>
  <conditionalFormatting sqref="AE38">
    <cfRule type="cellIs" dxfId="2456" priority="1023" operator="lessThanOrEqual">
      <formula>0</formula>
    </cfRule>
  </conditionalFormatting>
  <conditionalFormatting sqref="AE38">
    <cfRule type="cellIs" dxfId="2455" priority="1024" operator="equal">
      <formula>0</formula>
    </cfRule>
  </conditionalFormatting>
  <conditionalFormatting sqref="AE38">
    <cfRule type="cellIs" dxfId="2454" priority="1025" operator="greaterThan">
      <formula>0</formula>
    </cfRule>
  </conditionalFormatting>
  <conditionalFormatting sqref="AE38">
    <cfRule type="cellIs" dxfId="2453" priority="1026" operator="lessThan">
      <formula>0</formula>
    </cfRule>
  </conditionalFormatting>
  <conditionalFormatting sqref="AE38">
    <cfRule type="cellIs" dxfId="2452" priority="1027" operator="greaterThan">
      <formula>0</formula>
    </cfRule>
  </conditionalFormatting>
  <conditionalFormatting sqref="AE38">
    <cfRule type="cellIs" dxfId="2451" priority="1028" operator="lessThanOrEqual">
      <formula>0</formula>
    </cfRule>
  </conditionalFormatting>
  <conditionalFormatting sqref="AE38">
    <cfRule type="cellIs" dxfId="2450" priority="1029" operator="equal">
      <formula>0</formula>
    </cfRule>
  </conditionalFormatting>
  <conditionalFormatting sqref="AE38">
    <cfRule type="cellIs" dxfId="2449" priority="1030" operator="greaterThan">
      <formula>0</formula>
    </cfRule>
  </conditionalFormatting>
  <conditionalFormatting sqref="AE38">
    <cfRule type="cellIs" dxfId="2448" priority="1031" operator="lessThan">
      <formula>0</formula>
    </cfRule>
  </conditionalFormatting>
  <conditionalFormatting sqref="AE38">
    <cfRule type="cellIs" dxfId="2447" priority="1032" operator="equal">
      <formula>0</formula>
    </cfRule>
  </conditionalFormatting>
  <conditionalFormatting sqref="AE38">
    <cfRule type="cellIs" dxfId="2446" priority="1033" operator="greaterThan">
      <formula>0</formula>
    </cfRule>
  </conditionalFormatting>
  <conditionalFormatting sqref="AE38">
    <cfRule type="cellIs" dxfId="2445" priority="1034" operator="lessThan">
      <formula>0</formula>
    </cfRule>
  </conditionalFormatting>
  <conditionalFormatting sqref="AE38">
    <cfRule type="cellIs" dxfId="2444" priority="1035" operator="greaterThan">
      <formula>0</formula>
    </cfRule>
  </conditionalFormatting>
  <conditionalFormatting sqref="AE38">
    <cfRule type="cellIs" dxfId="2443" priority="1036" operator="lessThanOrEqual">
      <formula>0</formula>
    </cfRule>
  </conditionalFormatting>
  <conditionalFormatting sqref="AE38">
    <cfRule type="cellIs" dxfId="2442" priority="1037" operator="greaterThan">
      <formula>0</formula>
    </cfRule>
  </conditionalFormatting>
  <conditionalFormatting sqref="AE38">
    <cfRule type="cellIs" dxfId="2441" priority="1038" operator="lessThanOrEqual">
      <formula>0</formula>
    </cfRule>
  </conditionalFormatting>
  <conditionalFormatting sqref="AE38">
    <cfRule type="cellIs" dxfId="2440" priority="1039" operator="equal">
      <formula>0</formula>
    </cfRule>
  </conditionalFormatting>
  <conditionalFormatting sqref="AE38">
    <cfRule type="cellIs" dxfId="2439" priority="1040" operator="greaterThan">
      <formula>0</formula>
    </cfRule>
  </conditionalFormatting>
  <conditionalFormatting sqref="AE38">
    <cfRule type="cellIs" dxfId="2438" priority="1041" operator="lessThan">
      <formula>0</formula>
    </cfRule>
  </conditionalFormatting>
  <conditionalFormatting sqref="AE38">
    <cfRule type="cellIs" dxfId="2437" priority="1042" operator="greaterThan">
      <formula>0</formula>
    </cfRule>
  </conditionalFormatting>
  <conditionalFormatting sqref="AE38">
    <cfRule type="cellIs" dxfId="2436" priority="1043" operator="lessThanOrEqual">
      <formula>0</formula>
    </cfRule>
  </conditionalFormatting>
  <conditionalFormatting sqref="AE38">
    <cfRule type="cellIs" dxfId="2435" priority="1044" operator="equal">
      <formula>0</formula>
    </cfRule>
  </conditionalFormatting>
  <conditionalFormatting sqref="AE38">
    <cfRule type="cellIs" dxfId="2434" priority="1045" operator="greaterThan">
      <formula>0</formula>
    </cfRule>
  </conditionalFormatting>
  <conditionalFormatting sqref="AE38">
    <cfRule type="cellIs" dxfId="2433" priority="1046" operator="lessThan">
      <formula>0</formula>
    </cfRule>
  </conditionalFormatting>
  <conditionalFormatting sqref="AE38">
    <cfRule type="cellIs" dxfId="2432" priority="1047" operator="equal">
      <formula>0</formula>
    </cfRule>
  </conditionalFormatting>
  <conditionalFormatting sqref="AE38">
    <cfRule type="cellIs" dxfId="2431" priority="1048" operator="greaterThan">
      <formula>0</formula>
    </cfRule>
  </conditionalFormatting>
  <conditionalFormatting sqref="AE38">
    <cfRule type="cellIs" dxfId="2430" priority="1049" operator="lessThan">
      <formula>0</formula>
    </cfRule>
  </conditionalFormatting>
  <conditionalFormatting sqref="AE38">
    <cfRule type="cellIs" dxfId="2429" priority="1050" operator="greaterThan">
      <formula>0</formula>
    </cfRule>
  </conditionalFormatting>
  <conditionalFormatting sqref="AE38">
    <cfRule type="cellIs" dxfId="2428" priority="1051" operator="lessThanOrEqual">
      <formula>0</formula>
    </cfRule>
  </conditionalFormatting>
  <conditionalFormatting sqref="AE38">
    <cfRule type="cellIs" dxfId="2427" priority="1052" operator="equal">
      <formula>0</formula>
    </cfRule>
  </conditionalFormatting>
  <conditionalFormatting sqref="AE38">
    <cfRule type="cellIs" dxfId="2426" priority="1053" operator="greaterThan">
      <formula>0</formula>
    </cfRule>
  </conditionalFormatting>
  <conditionalFormatting sqref="AE38">
    <cfRule type="cellIs" dxfId="2425" priority="1054" operator="lessThan">
      <formula>0</formula>
    </cfRule>
  </conditionalFormatting>
  <conditionalFormatting sqref="AE38">
    <cfRule type="cellIs" dxfId="2424" priority="1055" operator="equal">
      <formula>0</formula>
    </cfRule>
  </conditionalFormatting>
  <conditionalFormatting sqref="AE38">
    <cfRule type="cellIs" dxfId="2423" priority="1056" operator="greaterThan">
      <formula>0</formula>
    </cfRule>
  </conditionalFormatting>
  <conditionalFormatting sqref="AE38">
    <cfRule type="cellIs" dxfId="2422" priority="1057" operator="lessThan">
      <formula>0</formula>
    </cfRule>
  </conditionalFormatting>
  <conditionalFormatting sqref="AC37:AC38">
    <cfRule type="cellIs" dxfId="2421" priority="1058" operator="greaterThan">
      <formula>0</formula>
    </cfRule>
  </conditionalFormatting>
  <conditionalFormatting sqref="AC37:AC38">
    <cfRule type="cellIs" dxfId="2420" priority="1059" operator="lessThanOrEqual">
      <formula>0</formula>
    </cfRule>
  </conditionalFormatting>
  <conditionalFormatting sqref="AC37:AC38">
    <cfRule type="cellIs" dxfId="2419" priority="1060" operator="equal">
      <formula>0</formula>
    </cfRule>
  </conditionalFormatting>
  <conditionalFormatting sqref="AC37:AC38">
    <cfRule type="cellIs" dxfId="2418" priority="1061" operator="greaterThan">
      <formula>0</formula>
    </cfRule>
  </conditionalFormatting>
  <conditionalFormatting sqref="AC37:AC38">
    <cfRule type="cellIs" dxfId="2417" priority="1062" operator="lessThan">
      <formula>0</formula>
    </cfRule>
  </conditionalFormatting>
  <conditionalFormatting sqref="AC37:AC38">
    <cfRule type="cellIs" dxfId="2416" priority="1063" operator="equal">
      <formula>0</formula>
    </cfRule>
  </conditionalFormatting>
  <conditionalFormatting sqref="AC37:AC38">
    <cfRule type="cellIs" dxfId="2415" priority="1064" operator="greaterThan">
      <formula>0</formula>
    </cfRule>
  </conditionalFormatting>
  <conditionalFormatting sqref="AC37:AC38">
    <cfRule type="cellIs" dxfId="2414" priority="1065" operator="lessThan">
      <formula>0</formula>
    </cfRule>
  </conditionalFormatting>
  <conditionalFormatting sqref="AE38">
    <cfRule type="cellIs" dxfId="2413" priority="1066" operator="greaterThan">
      <formula>0</formula>
    </cfRule>
  </conditionalFormatting>
  <conditionalFormatting sqref="AE38">
    <cfRule type="cellIs" dxfId="2412" priority="1067" operator="lessThanOrEqual">
      <formula>0</formula>
    </cfRule>
  </conditionalFormatting>
  <conditionalFormatting sqref="AE38">
    <cfRule type="cellIs" dxfId="2411" priority="1068" operator="greaterThan">
      <formula>0</formula>
    </cfRule>
  </conditionalFormatting>
  <conditionalFormatting sqref="AE38">
    <cfRule type="cellIs" dxfId="2410" priority="1069" operator="lessThanOrEqual">
      <formula>0</formula>
    </cfRule>
  </conditionalFormatting>
  <conditionalFormatting sqref="AE38">
    <cfRule type="cellIs" dxfId="2409" priority="1070" operator="greaterThan">
      <formula>0</formula>
    </cfRule>
  </conditionalFormatting>
  <conditionalFormatting sqref="AE38">
    <cfRule type="cellIs" dxfId="2408" priority="1071" operator="lessThanOrEqual">
      <formula>0</formula>
    </cfRule>
  </conditionalFormatting>
  <conditionalFormatting sqref="AE38">
    <cfRule type="cellIs" dxfId="2407" priority="1072" operator="greaterThan">
      <formula>0</formula>
    </cfRule>
  </conditionalFormatting>
  <conditionalFormatting sqref="AE38">
    <cfRule type="cellIs" dxfId="2406" priority="1073" operator="lessThanOrEqual">
      <formula>0</formula>
    </cfRule>
  </conditionalFormatting>
  <conditionalFormatting sqref="AE38">
    <cfRule type="cellIs" dxfId="2405" priority="1074" operator="greaterThan">
      <formula>0</formula>
    </cfRule>
  </conditionalFormatting>
  <conditionalFormatting sqref="AE38">
    <cfRule type="cellIs" dxfId="2404" priority="1075" operator="lessThanOrEqual">
      <formula>0</formula>
    </cfRule>
  </conditionalFormatting>
  <conditionalFormatting sqref="AE38">
    <cfRule type="cellIs" dxfId="2403" priority="1076" operator="equal">
      <formula>0</formula>
    </cfRule>
  </conditionalFormatting>
  <conditionalFormatting sqref="AE38">
    <cfRule type="cellIs" dxfId="2402" priority="1077" operator="greaterThan">
      <formula>0</formula>
    </cfRule>
  </conditionalFormatting>
  <conditionalFormatting sqref="AE38">
    <cfRule type="cellIs" dxfId="2401" priority="1078" operator="lessThan">
      <formula>0</formula>
    </cfRule>
  </conditionalFormatting>
  <conditionalFormatting sqref="AE38">
    <cfRule type="cellIs" dxfId="2400" priority="1079" operator="greaterThan">
      <formula>0</formula>
    </cfRule>
  </conditionalFormatting>
  <conditionalFormatting sqref="AE38">
    <cfRule type="cellIs" dxfId="2399" priority="1080" operator="lessThanOrEqual">
      <formula>0</formula>
    </cfRule>
  </conditionalFormatting>
  <conditionalFormatting sqref="AE38">
    <cfRule type="cellIs" dxfId="2398" priority="1081" operator="equal">
      <formula>0</formula>
    </cfRule>
  </conditionalFormatting>
  <conditionalFormatting sqref="AE38">
    <cfRule type="cellIs" dxfId="2397" priority="1082" operator="greaterThan">
      <formula>0</formula>
    </cfRule>
  </conditionalFormatting>
  <conditionalFormatting sqref="AE38">
    <cfRule type="cellIs" dxfId="2396" priority="1083" operator="lessThan">
      <formula>0</formula>
    </cfRule>
  </conditionalFormatting>
  <conditionalFormatting sqref="AE38">
    <cfRule type="cellIs" dxfId="2395" priority="1084" operator="equal">
      <formula>0</formula>
    </cfRule>
  </conditionalFormatting>
  <conditionalFormatting sqref="AE38">
    <cfRule type="cellIs" dxfId="2394" priority="1085" operator="greaterThan">
      <formula>0</formula>
    </cfRule>
  </conditionalFormatting>
  <conditionalFormatting sqref="AE38">
    <cfRule type="cellIs" dxfId="2393" priority="1086" operator="lessThan">
      <formula>0</formula>
    </cfRule>
  </conditionalFormatting>
  <conditionalFormatting sqref="AE38">
    <cfRule type="cellIs" dxfId="2392" priority="1087" operator="greaterThan">
      <formula>0</formula>
    </cfRule>
  </conditionalFormatting>
  <conditionalFormatting sqref="AE38">
    <cfRule type="cellIs" dxfId="2391" priority="1088" operator="lessThanOrEqual">
      <formula>0</formula>
    </cfRule>
  </conditionalFormatting>
  <conditionalFormatting sqref="AE38">
    <cfRule type="cellIs" dxfId="2390" priority="1089" operator="greaterThan">
      <formula>0</formula>
    </cfRule>
  </conditionalFormatting>
  <conditionalFormatting sqref="AE38">
    <cfRule type="cellIs" dxfId="2389" priority="1090" operator="lessThanOrEqual">
      <formula>0</formula>
    </cfRule>
  </conditionalFormatting>
  <conditionalFormatting sqref="AE38">
    <cfRule type="cellIs" dxfId="2388" priority="1091" operator="greaterThan">
      <formula>0</formula>
    </cfRule>
  </conditionalFormatting>
  <conditionalFormatting sqref="AE38">
    <cfRule type="cellIs" dxfId="2387" priority="1092" operator="lessThanOrEqual">
      <formula>0</formula>
    </cfRule>
  </conditionalFormatting>
  <conditionalFormatting sqref="AE38">
    <cfRule type="cellIs" dxfId="2386" priority="1093" operator="equal">
      <formula>0</formula>
    </cfRule>
  </conditionalFormatting>
  <conditionalFormatting sqref="AE38">
    <cfRule type="cellIs" dxfId="2385" priority="1094" operator="greaterThan">
      <formula>0</formula>
    </cfRule>
  </conditionalFormatting>
  <conditionalFormatting sqref="AE38">
    <cfRule type="cellIs" dxfId="2384" priority="1095" operator="lessThan">
      <formula>0</formula>
    </cfRule>
  </conditionalFormatting>
  <conditionalFormatting sqref="AE38">
    <cfRule type="cellIs" dxfId="2383" priority="1096" operator="greaterThan">
      <formula>0</formula>
    </cfRule>
  </conditionalFormatting>
  <conditionalFormatting sqref="AE38">
    <cfRule type="cellIs" dxfId="2382" priority="1097" operator="lessThanOrEqual">
      <formula>0</formula>
    </cfRule>
  </conditionalFormatting>
  <conditionalFormatting sqref="AE38">
    <cfRule type="cellIs" dxfId="2381" priority="1098" operator="equal">
      <formula>0</formula>
    </cfRule>
  </conditionalFormatting>
  <conditionalFormatting sqref="AE38">
    <cfRule type="cellIs" dxfId="2380" priority="1099" operator="greaterThan">
      <formula>0</formula>
    </cfRule>
  </conditionalFormatting>
  <conditionalFormatting sqref="AE38">
    <cfRule type="cellIs" dxfId="2379" priority="1100" operator="lessThan">
      <formula>0</formula>
    </cfRule>
  </conditionalFormatting>
  <conditionalFormatting sqref="AE38">
    <cfRule type="cellIs" dxfId="2378" priority="1101" operator="equal">
      <formula>0</formula>
    </cfRule>
  </conditionalFormatting>
  <conditionalFormatting sqref="AE38">
    <cfRule type="cellIs" dxfId="2377" priority="1102" operator="greaterThan">
      <formula>0</formula>
    </cfRule>
  </conditionalFormatting>
  <conditionalFormatting sqref="AE38">
    <cfRule type="cellIs" dxfId="2376" priority="1103" operator="lessThan">
      <formula>0</formula>
    </cfRule>
  </conditionalFormatting>
  <conditionalFormatting sqref="AE38">
    <cfRule type="cellIs" dxfId="2375" priority="1104" operator="greaterThan">
      <formula>0</formula>
    </cfRule>
  </conditionalFormatting>
  <conditionalFormatting sqref="AE38">
    <cfRule type="cellIs" dxfId="2374" priority="1105" operator="lessThanOrEqual">
      <formula>0</formula>
    </cfRule>
  </conditionalFormatting>
  <conditionalFormatting sqref="AE38">
    <cfRule type="cellIs" dxfId="2373" priority="1106" operator="equal">
      <formula>0</formula>
    </cfRule>
  </conditionalFormatting>
  <conditionalFormatting sqref="AE38">
    <cfRule type="cellIs" dxfId="2372" priority="1107" operator="greaterThan">
      <formula>0</formula>
    </cfRule>
  </conditionalFormatting>
  <conditionalFormatting sqref="AE38">
    <cfRule type="cellIs" dxfId="2371" priority="1108" operator="lessThan">
      <formula>0</formula>
    </cfRule>
  </conditionalFormatting>
  <conditionalFormatting sqref="AE38">
    <cfRule type="cellIs" dxfId="2370" priority="1109" operator="equal">
      <formula>0</formula>
    </cfRule>
  </conditionalFormatting>
  <conditionalFormatting sqref="AE38">
    <cfRule type="cellIs" dxfId="2369" priority="1110" operator="greaterThan">
      <formula>0</formula>
    </cfRule>
  </conditionalFormatting>
  <conditionalFormatting sqref="AE38">
    <cfRule type="cellIs" dxfId="2368" priority="1111" operator="lessThan">
      <formula>0</formula>
    </cfRule>
  </conditionalFormatting>
  <conditionalFormatting sqref="AE38">
    <cfRule type="cellIs" dxfId="2367" priority="1112" operator="greaterThan">
      <formula>0</formula>
    </cfRule>
  </conditionalFormatting>
  <conditionalFormatting sqref="AE38">
    <cfRule type="cellIs" dxfId="2366" priority="1113" operator="lessThanOrEqual">
      <formula>0</formula>
    </cfRule>
  </conditionalFormatting>
  <conditionalFormatting sqref="AE38">
    <cfRule type="cellIs" dxfId="2365" priority="1114" operator="greaterThan">
      <formula>0</formula>
    </cfRule>
  </conditionalFormatting>
  <conditionalFormatting sqref="AE38">
    <cfRule type="cellIs" dxfId="2364" priority="1115" operator="lessThanOrEqual">
      <formula>0</formula>
    </cfRule>
  </conditionalFormatting>
  <conditionalFormatting sqref="AE38">
    <cfRule type="cellIs" dxfId="2363" priority="1116" operator="greaterThan">
      <formula>0</formula>
    </cfRule>
  </conditionalFormatting>
  <conditionalFormatting sqref="AE38">
    <cfRule type="cellIs" dxfId="2362" priority="1117" operator="lessThanOrEqual">
      <formula>0</formula>
    </cfRule>
  </conditionalFormatting>
  <conditionalFormatting sqref="AE38">
    <cfRule type="cellIs" dxfId="2361" priority="1118" operator="greaterThan">
      <formula>0</formula>
    </cfRule>
  </conditionalFormatting>
  <conditionalFormatting sqref="AE38">
    <cfRule type="cellIs" dxfId="2360" priority="1119" operator="lessThanOrEqual">
      <formula>0</formula>
    </cfRule>
  </conditionalFormatting>
  <conditionalFormatting sqref="AE38">
    <cfRule type="cellIs" dxfId="2359" priority="1120" operator="equal">
      <formula>0</formula>
    </cfRule>
  </conditionalFormatting>
  <conditionalFormatting sqref="AE38">
    <cfRule type="cellIs" dxfId="2358" priority="1121" operator="greaterThan">
      <formula>0</formula>
    </cfRule>
  </conditionalFormatting>
  <conditionalFormatting sqref="AE38">
    <cfRule type="cellIs" dxfId="2357" priority="1122" operator="lessThan">
      <formula>0</formula>
    </cfRule>
  </conditionalFormatting>
  <conditionalFormatting sqref="AE38">
    <cfRule type="cellIs" dxfId="2356" priority="1123" operator="greaterThan">
      <formula>0</formula>
    </cfRule>
  </conditionalFormatting>
  <conditionalFormatting sqref="AE38">
    <cfRule type="cellIs" dxfId="2355" priority="1124" operator="lessThanOrEqual">
      <formula>0</formula>
    </cfRule>
  </conditionalFormatting>
  <conditionalFormatting sqref="AE38">
    <cfRule type="cellIs" dxfId="2354" priority="1125" operator="equal">
      <formula>0</formula>
    </cfRule>
  </conditionalFormatting>
  <conditionalFormatting sqref="AE38">
    <cfRule type="cellIs" dxfId="2353" priority="1126" operator="greaterThan">
      <formula>0</formula>
    </cfRule>
  </conditionalFormatting>
  <conditionalFormatting sqref="AE38">
    <cfRule type="cellIs" dxfId="2352" priority="1127" operator="lessThan">
      <formula>0</formula>
    </cfRule>
  </conditionalFormatting>
  <conditionalFormatting sqref="AE38">
    <cfRule type="cellIs" dxfId="2351" priority="1128" operator="equal">
      <formula>0</formula>
    </cfRule>
  </conditionalFormatting>
  <conditionalFormatting sqref="AE38">
    <cfRule type="cellIs" dxfId="2350" priority="1129" operator="greaterThan">
      <formula>0</formula>
    </cfRule>
  </conditionalFormatting>
  <conditionalFormatting sqref="AE38">
    <cfRule type="cellIs" dxfId="2349" priority="1130" operator="lessThan">
      <formula>0</formula>
    </cfRule>
  </conditionalFormatting>
  <conditionalFormatting sqref="AE38">
    <cfRule type="cellIs" dxfId="2348" priority="1131" operator="greaterThan">
      <formula>0</formula>
    </cfRule>
  </conditionalFormatting>
  <conditionalFormatting sqref="AE38">
    <cfRule type="cellIs" dxfId="2347" priority="1132" operator="lessThanOrEqual">
      <formula>0</formula>
    </cfRule>
  </conditionalFormatting>
  <conditionalFormatting sqref="AE38">
    <cfRule type="cellIs" dxfId="2346" priority="1133" operator="greaterThan">
      <formula>0</formula>
    </cfRule>
  </conditionalFormatting>
  <conditionalFormatting sqref="AE38">
    <cfRule type="cellIs" dxfId="2345" priority="1134" operator="lessThanOrEqual">
      <formula>0</formula>
    </cfRule>
  </conditionalFormatting>
  <conditionalFormatting sqref="AE38">
    <cfRule type="cellIs" dxfId="2344" priority="1135" operator="greaterThan">
      <formula>0</formula>
    </cfRule>
  </conditionalFormatting>
  <conditionalFormatting sqref="AE38">
    <cfRule type="cellIs" dxfId="2343" priority="1136" operator="lessThanOrEqual">
      <formula>0</formula>
    </cfRule>
  </conditionalFormatting>
  <conditionalFormatting sqref="AE38">
    <cfRule type="cellIs" dxfId="2342" priority="1137" operator="equal">
      <formula>0</formula>
    </cfRule>
  </conditionalFormatting>
  <conditionalFormatting sqref="AE38">
    <cfRule type="cellIs" dxfId="2341" priority="1138" operator="greaterThan">
      <formula>0</formula>
    </cfRule>
  </conditionalFormatting>
  <conditionalFormatting sqref="AE38">
    <cfRule type="cellIs" dxfId="2340" priority="1139" operator="lessThan">
      <formula>0</formula>
    </cfRule>
  </conditionalFormatting>
  <conditionalFormatting sqref="AE38">
    <cfRule type="cellIs" dxfId="2339" priority="1140" operator="greaterThan">
      <formula>0</formula>
    </cfRule>
  </conditionalFormatting>
  <conditionalFormatting sqref="AE38">
    <cfRule type="cellIs" dxfId="2338" priority="1141" operator="lessThanOrEqual">
      <formula>0</formula>
    </cfRule>
  </conditionalFormatting>
  <conditionalFormatting sqref="AE38">
    <cfRule type="cellIs" dxfId="2337" priority="1142" operator="equal">
      <formula>0</formula>
    </cfRule>
  </conditionalFormatting>
  <conditionalFormatting sqref="AE38">
    <cfRule type="cellIs" dxfId="2336" priority="1143" operator="greaterThan">
      <formula>0</formula>
    </cfRule>
  </conditionalFormatting>
  <conditionalFormatting sqref="AE38">
    <cfRule type="cellIs" dxfId="2335" priority="1144" operator="lessThan">
      <formula>0</formula>
    </cfRule>
  </conditionalFormatting>
  <conditionalFormatting sqref="AE38">
    <cfRule type="cellIs" dxfId="2334" priority="1145" operator="equal">
      <formula>0</formula>
    </cfRule>
  </conditionalFormatting>
  <conditionalFormatting sqref="AE38">
    <cfRule type="cellIs" dxfId="2333" priority="1146" operator="greaterThan">
      <formula>0</formula>
    </cfRule>
  </conditionalFormatting>
  <conditionalFormatting sqref="AE38">
    <cfRule type="cellIs" dxfId="2332" priority="1147" operator="lessThan">
      <formula>0</formula>
    </cfRule>
  </conditionalFormatting>
  <conditionalFormatting sqref="AC37:AC38">
    <cfRule type="cellIs" dxfId="2331" priority="1148" operator="greaterThan">
      <formula>0</formula>
    </cfRule>
  </conditionalFormatting>
  <conditionalFormatting sqref="AC37:AC38">
    <cfRule type="cellIs" dxfId="2330" priority="1149" operator="lessThanOrEqual">
      <formula>0</formula>
    </cfRule>
  </conditionalFormatting>
  <conditionalFormatting sqref="AC37:AC38">
    <cfRule type="cellIs" dxfId="2329" priority="1150" operator="equal">
      <formula>0</formula>
    </cfRule>
  </conditionalFormatting>
  <conditionalFormatting sqref="AC37:AC38">
    <cfRule type="cellIs" dxfId="2328" priority="1151" operator="greaterThan">
      <formula>0</formula>
    </cfRule>
  </conditionalFormatting>
  <conditionalFormatting sqref="AC37:AC38">
    <cfRule type="cellIs" dxfId="2327" priority="1152" operator="lessThan">
      <formula>0</formula>
    </cfRule>
  </conditionalFormatting>
  <conditionalFormatting sqref="AC37:AC38">
    <cfRule type="cellIs" dxfId="2326" priority="1153" operator="equal">
      <formula>0</formula>
    </cfRule>
  </conditionalFormatting>
  <conditionalFormatting sqref="AC37:AC38">
    <cfRule type="cellIs" dxfId="2325" priority="1154" operator="greaterThan">
      <formula>0</formula>
    </cfRule>
  </conditionalFormatting>
  <conditionalFormatting sqref="AC37:AC38">
    <cfRule type="cellIs" dxfId="2324" priority="1155" operator="lessThan">
      <formula>0</formula>
    </cfRule>
  </conditionalFormatting>
  <conditionalFormatting sqref="AE38">
    <cfRule type="cellIs" dxfId="2323" priority="1156" operator="greaterThan">
      <formula>0</formula>
    </cfRule>
  </conditionalFormatting>
  <conditionalFormatting sqref="AE38">
    <cfRule type="cellIs" dxfId="2322" priority="1157" operator="lessThanOrEqual">
      <formula>0</formula>
    </cfRule>
  </conditionalFormatting>
  <conditionalFormatting sqref="AE38">
    <cfRule type="cellIs" dxfId="2321" priority="1158" operator="greaterThan">
      <formula>0</formula>
    </cfRule>
  </conditionalFormatting>
  <conditionalFormatting sqref="AE38">
    <cfRule type="cellIs" dxfId="2320" priority="1159" operator="lessThanOrEqual">
      <formula>0</formula>
    </cfRule>
  </conditionalFormatting>
  <conditionalFormatting sqref="AE38">
    <cfRule type="cellIs" dxfId="2319" priority="1160" operator="greaterThan">
      <formula>0</formula>
    </cfRule>
  </conditionalFormatting>
  <conditionalFormatting sqref="AE38">
    <cfRule type="cellIs" dxfId="2318" priority="1161" operator="lessThanOrEqual">
      <formula>0</formula>
    </cfRule>
  </conditionalFormatting>
  <conditionalFormatting sqref="AE38">
    <cfRule type="cellIs" dxfId="2317" priority="1162" operator="equal">
      <formula>0</formula>
    </cfRule>
  </conditionalFormatting>
  <conditionalFormatting sqref="AE38">
    <cfRule type="cellIs" dxfId="2316" priority="1163" operator="greaterThan">
      <formula>0</formula>
    </cfRule>
  </conditionalFormatting>
  <conditionalFormatting sqref="AE38">
    <cfRule type="cellIs" dxfId="2315" priority="1164" operator="lessThan">
      <formula>0</formula>
    </cfRule>
  </conditionalFormatting>
  <conditionalFormatting sqref="AE38">
    <cfRule type="cellIs" dxfId="2314" priority="1165" operator="greaterThan">
      <formula>0</formula>
    </cfRule>
  </conditionalFormatting>
  <conditionalFormatting sqref="AE38">
    <cfRule type="cellIs" dxfId="2313" priority="1166" operator="lessThanOrEqual">
      <formula>0</formula>
    </cfRule>
  </conditionalFormatting>
  <conditionalFormatting sqref="AE38">
    <cfRule type="cellIs" dxfId="2312" priority="1167" operator="equal">
      <formula>0</formula>
    </cfRule>
  </conditionalFormatting>
  <conditionalFormatting sqref="AE38">
    <cfRule type="cellIs" dxfId="2311" priority="1168" operator="greaterThan">
      <formula>0</formula>
    </cfRule>
  </conditionalFormatting>
  <conditionalFormatting sqref="AE38">
    <cfRule type="cellIs" dxfId="2310" priority="1169" operator="lessThan">
      <formula>0</formula>
    </cfRule>
  </conditionalFormatting>
  <conditionalFormatting sqref="AE38">
    <cfRule type="cellIs" dxfId="2309" priority="1170" operator="equal">
      <formula>0</formula>
    </cfRule>
  </conditionalFormatting>
  <conditionalFormatting sqref="AE38">
    <cfRule type="cellIs" dxfId="2308" priority="1171" operator="greaterThan">
      <formula>0</formula>
    </cfRule>
  </conditionalFormatting>
  <conditionalFormatting sqref="AE38">
    <cfRule type="cellIs" dxfId="2307" priority="1172" operator="lessThan">
      <formula>0</formula>
    </cfRule>
  </conditionalFormatting>
  <conditionalFormatting sqref="AE38">
    <cfRule type="cellIs" dxfId="2306" priority="1173" operator="greaterThan">
      <formula>0</formula>
    </cfRule>
  </conditionalFormatting>
  <conditionalFormatting sqref="AE38">
    <cfRule type="cellIs" dxfId="2305" priority="1174" operator="lessThanOrEqual">
      <formula>0</formula>
    </cfRule>
  </conditionalFormatting>
  <conditionalFormatting sqref="AE38">
    <cfRule type="cellIs" dxfId="2304" priority="1175" operator="greaterThan">
      <formula>0</formula>
    </cfRule>
  </conditionalFormatting>
  <conditionalFormatting sqref="AE38">
    <cfRule type="cellIs" dxfId="2303" priority="1176" operator="lessThanOrEqual">
      <formula>0</formula>
    </cfRule>
  </conditionalFormatting>
  <conditionalFormatting sqref="AE38">
    <cfRule type="cellIs" dxfId="2302" priority="1177" operator="equal">
      <formula>0</formula>
    </cfRule>
  </conditionalFormatting>
  <conditionalFormatting sqref="AE38">
    <cfRule type="cellIs" dxfId="2301" priority="1178" operator="greaterThan">
      <formula>0</formula>
    </cfRule>
  </conditionalFormatting>
  <conditionalFormatting sqref="AE38">
    <cfRule type="cellIs" dxfId="2300" priority="1179" operator="lessThan">
      <formula>0</formula>
    </cfRule>
  </conditionalFormatting>
  <conditionalFormatting sqref="AE38">
    <cfRule type="cellIs" dxfId="2299" priority="1180" operator="greaterThan">
      <formula>0</formula>
    </cfRule>
  </conditionalFormatting>
  <conditionalFormatting sqref="AE38">
    <cfRule type="cellIs" dxfId="2298" priority="1181" operator="lessThanOrEqual">
      <formula>0</formula>
    </cfRule>
  </conditionalFormatting>
  <conditionalFormatting sqref="AE38">
    <cfRule type="cellIs" dxfId="2297" priority="1182" operator="equal">
      <formula>0</formula>
    </cfRule>
  </conditionalFormatting>
  <conditionalFormatting sqref="AE38">
    <cfRule type="cellIs" dxfId="2296" priority="1183" operator="greaterThan">
      <formula>0</formula>
    </cfRule>
  </conditionalFormatting>
  <conditionalFormatting sqref="AE38">
    <cfRule type="cellIs" dxfId="2295" priority="1184" operator="lessThan">
      <formula>0</formula>
    </cfRule>
  </conditionalFormatting>
  <conditionalFormatting sqref="AE38">
    <cfRule type="cellIs" dxfId="2294" priority="1185" operator="equal">
      <formula>0</formula>
    </cfRule>
  </conditionalFormatting>
  <conditionalFormatting sqref="AE38">
    <cfRule type="cellIs" dxfId="2293" priority="1186" operator="greaterThan">
      <formula>0</formula>
    </cfRule>
  </conditionalFormatting>
  <conditionalFormatting sqref="AE38">
    <cfRule type="cellIs" dxfId="2292" priority="1187" operator="lessThan">
      <formula>0</formula>
    </cfRule>
  </conditionalFormatting>
  <conditionalFormatting sqref="AE38">
    <cfRule type="cellIs" dxfId="2291" priority="1188" operator="greaterThan">
      <formula>0</formula>
    </cfRule>
  </conditionalFormatting>
  <conditionalFormatting sqref="AE38">
    <cfRule type="cellIs" dxfId="2290" priority="1189" operator="lessThanOrEqual">
      <formula>0</formula>
    </cfRule>
  </conditionalFormatting>
  <conditionalFormatting sqref="AE38">
    <cfRule type="cellIs" dxfId="2289" priority="1190" operator="equal">
      <formula>0</formula>
    </cfRule>
  </conditionalFormatting>
  <conditionalFormatting sqref="AE38">
    <cfRule type="cellIs" dxfId="2288" priority="1191" operator="greaterThan">
      <formula>0</formula>
    </cfRule>
  </conditionalFormatting>
  <conditionalFormatting sqref="AE38">
    <cfRule type="cellIs" dxfId="2287" priority="1192" operator="lessThan">
      <formula>0</formula>
    </cfRule>
  </conditionalFormatting>
  <conditionalFormatting sqref="AE38">
    <cfRule type="cellIs" dxfId="2286" priority="1193" operator="equal">
      <formula>0</formula>
    </cfRule>
  </conditionalFormatting>
  <conditionalFormatting sqref="AE38">
    <cfRule type="cellIs" dxfId="2285" priority="1194" operator="greaterThan">
      <formula>0</formula>
    </cfRule>
  </conditionalFormatting>
  <conditionalFormatting sqref="AE38">
    <cfRule type="cellIs" dxfId="2284" priority="1195" operator="lessThan">
      <formula>0</formula>
    </cfRule>
  </conditionalFormatting>
  <conditionalFormatting sqref="AI38">
    <cfRule type="cellIs" dxfId="2283" priority="1196" operator="greaterThan">
      <formula>0</formula>
    </cfRule>
  </conditionalFormatting>
  <conditionalFormatting sqref="AI38">
    <cfRule type="cellIs" dxfId="2282" priority="1197" operator="lessThanOrEqual">
      <formula>0</formula>
    </cfRule>
  </conditionalFormatting>
  <conditionalFormatting sqref="AI38">
    <cfRule type="cellIs" dxfId="2281" priority="1198" operator="greaterThan">
      <formula>0</formula>
    </cfRule>
  </conditionalFormatting>
  <conditionalFormatting sqref="AI38">
    <cfRule type="cellIs" dxfId="2280" priority="1199" operator="lessThanOrEqual">
      <formula>0</formula>
    </cfRule>
  </conditionalFormatting>
  <conditionalFormatting sqref="AI38">
    <cfRule type="cellIs" dxfId="2279" priority="1200" operator="greaterThan">
      <formula>0</formula>
    </cfRule>
  </conditionalFormatting>
  <conditionalFormatting sqref="AI38">
    <cfRule type="cellIs" dxfId="2278" priority="1201" operator="lessThanOrEqual">
      <formula>0</formula>
    </cfRule>
  </conditionalFormatting>
  <conditionalFormatting sqref="AI38">
    <cfRule type="cellIs" dxfId="2277" priority="1202" operator="greaterThan">
      <formula>0</formula>
    </cfRule>
  </conditionalFormatting>
  <conditionalFormatting sqref="AI38">
    <cfRule type="cellIs" dxfId="2276" priority="1203" operator="lessThanOrEqual">
      <formula>0</formula>
    </cfRule>
  </conditionalFormatting>
  <conditionalFormatting sqref="AI38">
    <cfRule type="cellIs" dxfId="2275" priority="1204" operator="greaterThan">
      <formula>0</formula>
    </cfRule>
  </conditionalFormatting>
  <conditionalFormatting sqref="AI38">
    <cfRule type="cellIs" dxfId="2274" priority="1205" operator="lessThanOrEqual">
      <formula>0</formula>
    </cfRule>
  </conditionalFormatting>
  <conditionalFormatting sqref="AI38">
    <cfRule type="cellIs" dxfId="2273" priority="1206" operator="greaterThan">
      <formula>0</formula>
    </cfRule>
  </conditionalFormatting>
  <conditionalFormatting sqref="AI38">
    <cfRule type="cellIs" dxfId="2272" priority="1207" operator="lessThanOrEqual">
      <formula>0</formula>
    </cfRule>
  </conditionalFormatting>
  <conditionalFormatting sqref="AI38">
    <cfRule type="cellIs" dxfId="2271" priority="1208" operator="greaterThan">
      <formula>0</formula>
    </cfRule>
  </conditionalFormatting>
  <conditionalFormatting sqref="AI38">
    <cfRule type="cellIs" dxfId="2270" priority="1209" operator="lessThanOrEqual">
      <formula>0</formula>
    </cfRule>
  </conditionalFormatting>
  <conditionalFormatting sqref="AI38">
    <cfRule type="cellIs" dxfId="2269" priority="1210" operator="equal">
      <formula>0</formula>
    </cfRule>
  </conditionalFormatting>
  <conditionalFormatting sqref="AI38">
    <cfRule type="cellIs" dxfId="2268" priority="1211" operator="greaterThan">
      <formula>0</formula>
    </cfRule>
  </conditionalFormatting>
  <conditionalFormatting sqref="AI38">
    <cfRule type="cellIs" dxfId="2267" priority="1212" operator="lessThan">
      <formula>0</formula>
    </cfRule>
  </conditionalFormatting>
  <conditionalFormatting sqref="AI38">
    <cfRule type="cellIs" dxfId="2266" priority="1213" operator="greaterThan">
      <formula>0</formula>
    </cfRule>
  </conditionalFormatting>
  <conditionalFormatting sqref="AI38">
    <cfRule type="cellIs" dxfId="2265" priority="1214" operator="lessThanOrEqual">
      <formula>0</formula>
    </cfRule>
  </conditionalFormatting>
  <conditionalFormatting sqref="AI38">
    <cfRule type="cellIs" dxfId="2264" priority="1215" operator="equal">
      <formula>0</formula>
    </cfRule>
  </conditionalFormatting>
  <conditionalFormatting sqref="AI38">
    <cfRule type="cellIs" dxfId="2263" priority="1216" operator="greaterThan">
      <formula>0</formula>
    </cfRule>
  </conditionalFormatting>
  <conditionalFormatting sqref="AI38">
    <cfRule type="cellIs" dxfId="2262" priority="1217" operator="lessThan">
      <formula>0</formula>
    </cfRule>
  </conditionalFormatting>
  <conditionalFormatting sqref="AI38">
    <cfRule type="cellIs" dxfId="2261" priority="1218" operator="equal">
      <formula>0</formula>
    </cfRule>
  </conditionalFormatting>
  <conditionalFormatting sqref="AI38">
    <cfRule type="cellIs" dxfId="2260" priority="1219" operator="greaterThan">
      <formula>0</formula>
    </cfRule>
  </conditionalFormatting>
  <conditionalFormatting sqref="AI38">
    <cfRule type="cellIs" dxfId="2259" priority="1220" operator="lessThan">
      <formula>0</formula>
    </cfRule>
  </conditionalFormatting>
  <conditionalFormatting sqref="AI38">
    <cfRule type="cellIs" dxfId="2258" priority="1221" operator="greaterThan">
      <formula>0</formula>
    </cfRule>
  </conditionalFormatting>
  <conditionalFormatting sqref="AI38">
    <cfRule type="cellIs" dxfId="2257" priority="1222" operator="lessThanOrEqual">
      <formula>0</formula>
    </cfRule>
  </conditionalFormatting>
  <conditionalFormatting sqref="AI38">
    <cfRule type="cellIs" dxfId="2256" priority="1223" operator="greaterThan">
      <formula>0</formula>
    </cfRule>
  </conditionalFormatting>
  <conditionalFormatting sqref="AI38">
    <cfRule type="cellIs" dxfId="2255" priority="1224" operator="lessThanOrEqual">
      <formula>0</formula>
    </cfRule>
  </conditionalFormatting>
  <conditionalFormatting sqref="AI38">
    <cfRule type="cellIs" dxfId="2254" priority="1225" operator="greaterThan">
      <formula>0</formula>
    </cfRule>
  </conditionalFormatting>
  <conditionalFormatting sqref="AI38">
    <cfRule type="cellIs" dxfId="2253" priority="1226" operator="lessThanOrEqual">
      <formula>0</formula>
    </cfRule>
  </conditionalFormatting>
  <conditionalFormatting sqref="AI38">
    <cfRule type="cellIs" dxfId="2252" priority="1227" operator="equal">
      <formula>0</formula>
    </cfRule>
  </conditionalFormatting>
  <conditionalFormatting sqref="AI38">
    <cfRule type="cellIs" dxfId="2251" priority="1228" operator="greaterThan">
      <formula>0</formula>
    </cfRule>
  </conditionalFormatting>
  <conditionalFormatting sqref="AI38">
    <cfRule type="cellIs" dxfId="2250" priority="1229" operator="lessThan">
      <formula>0</formula>
    </cfRule>
  </conditionalFormatting>
  <conditionalFormatting sqref="AI38">
    <cfRule type="cellIs" dxfId="2249" priority="1230" operator="greaterThan">
      <formula>0</formula>
    </cfRule>
  </conditionalFormatting>
  <conditionalFormatting sqref="AI38">
    <cfRule type="cellIs" dxfId="2248" priority="1231" operator="lessThanOrEqual">
      <formula>0</formula>
    </cfRule>
  </conditionalFormatting>
  <conditionalFormatting sqref="AI38">
    <cfRule type="cellIs" dxfId="2247" priority="1232" operator="equal">
      <formula>0</formula>
    </cfRule>
  </conditionalFormatting>
  <conditionalFormatting sqref="AI38">
    <cfRule type="cellIs" dxfId="2246" priority="1233" operator="greaterThan">
      <formula>0</formula>
    </cfRule>
  </conditionalFormatting>
  <conditionalFormatting sqref="AI38">
    <cfRule type="cellIs" dxfId="2245" priority="1234" operator="lessThan">
      <formula>0</formula>
    </cfRule>
  </conditionalFormatting>
  <conditionalFormatting sqref="AI38">
    <cfRule type="cellIs" dxfId="2244" priority="1235" operator="equal">
      <formula>0</formula>
    </cfRule>
  </conditionalFormatting>
  <conditionalFormatting sqref="AI38">
    <cfRule type="cellIs" dxfId="2243" priority="1236" operator="greaterThan">
      <formula>0</formula>
    </cfRule>
  </conditionalFormatting>
  <conditionalFormatting sqref="AI38">
    <cfRule type="cellIs" dxfId="2242" priority="1237" operator="lessThan">
      <formula>0</formula>
    </cfRule>
  </conditionalFormatting>
  <conditionalFormatting sqref="AG37:AG38">
    <cfRule type="cellIs" dxfId="2241" priority="1238" operator="greaterThan">
      <formula>0</formula>
    </cfRule>
  </conditionalFormatting>
  <conditionalFormatting sqref="AG37:AG38">
    <cfRule type="cellIs" dxfId="2240" priority="1239" operator="lessThanOrEqual">
      <formula>0</formula>
    </cfRule>
  </conditionalFormatting>
  <conditionalFormatting sqref="AG37:AG38">
    <cfRule type="cellIs" dxfId="2239" priority="1240" operator="equal">
      <formula>0</formula>
    </cfRule>
  </conditionalFormatting>
  <conditionalFormatting sqref="AG37:AG38">
    <cfRule type="cellIs" dxfId="2238" priority="1241" operator="greaterThan">
      <formula>0</formula>
    </cfRule>
  </conditionalFormatting>
  <conditionalFormatting sqref="AG37:AG38">
    <cfRule type="cellIs" dxfId="2237" priority="1242" operator="lessThan">
      <formula>0</formula>
    </cfRule>
  </conditionalFormatting>
  <conditionalFormatting sqref="AG37:AG38">
    <cfRule type="cellIs" dxfId="2236" priority="1243" operator="equal">
      <formula>0</formula>
    </cfRule>
  </conditionalFormatting>
  <conditionalFormatting sqref="AG37:AG38">
    <cfRule type="cellIs" dxfId="2235" priority="1244" operator="greaterThan">
      <formula>0</formula>
    </cfRule>
  </conditionalFormatting>
  <conditionalFormatting sqref="AG37:AG38">
    <cfRule type="cellIs" dxfId="2234" priority="1245" operator="lessThan">
      <formula>0</formula>
    </cfRule>
  </conditionalFormatting>
  <conditionalFormatting sqref="AI38">
    <cfRule type="cellIs" dxfId="2233" priority="1246" operator="greaterThan">
      <formula>0</formula>
    </cfRule>
  </conditionalFormatting>
  <conditionalFormatting sqref="AI38">
    <cfRule type="cellIs" dxfId="2232" priority="1247" operator="lessThanOrEqual">
      <formula>0</formula>
    </cfRule>
  </conditionalFormatting>
  <conditionalFormatting sqref="AI38">
    <cfRule type="cellIs" dxfId="2231" priority="1248" operator="greaterThan">
      <formula>0</formula>
    </cfRule>
  </conditionalFormatting>
  <conditionalFormatting sqref="AI38">
    <cfRule type="cellIs" dxfId="2230" priority="1249" operator="lessThanOrEqual">
      <formula>0</formula>
    </cfRule>
  </conditionalFormatting>
  <conditionalFormatting sqref="AI38">
    <cfRule type="cellIs" dxfId="2229" priority="1250" operator="greaterThan">
      <formula>0</formula>
    </cfRule>
  </conditionalFormatting>
  <conditionalFormatting sqref="AI38">
    <cfRule type="cellIs" dxfId="2228" priority="1251" operator="lessThanOrEqual">
      <formula>0</formula>
    </cfRule>
  </conditionalFormatting>
  <conditionalFormatting sqref="AI38">
    <cfRule type="cellIs" dxfId="2227" priority="1252" operator="greaterThan">
      <formula>0</formula>
    </cfRule>
  </conditionalFormatting>
  <conditionalFormatting sqref="AI38">
    <cfRule type="cellIs" dxfId="2226" priority="1253" operator="lessThanOrEqual">
      <formula>0</formula>
    </cfRule>
  </conditionalFormatting>
  <conditionalFormatting sqref="AI38">
    <cfRule type="cellIs" dxfId="2225" priority="1254" operator="greaterThan">
      <formula>0</formula>
    </cfRule>
  </conditionalFormatting>
  <conditionalFormatting sqref="AI38">
    <cfRule type="cellIs" dxfId="2224" priority="1255" operator="lessThanOrEqual">
      <formula>0</formula>
    </cfRule>
  </conditionalFormatting>
  <conditionalFormatting sqref="AI38">
    <cfRule type="cellIs" dxfId="2223" priority="1256" operator="greaterThan">
      <formula>0</formula>
    </cfRule>
  </conditionalFormatting>
  <conditionalFormatting sqref="AI38">
    <cfRule type="cellIs" dxfId="2222" priority="1257" operator="lessThanOrEqual">
      <formula>0</formula>
    </cfRule>
  </conditionalFormatting>
  <conditionalFormatting sqref="AI38">
    <cfRule type="cellIs" dxfId="2221" priority="1258" operator="equal">
      <formula>0</formula>
    </cfRule>
  </conditionalFormatting>
  <conditionalFormatting sqref="AI38">
    <cfRule type="cellIs" dxfId="2220" priority="1259" operator="greaterThan">
      <formula>0</formula>
    </cfRule>
  </conditionalFormatting>
  <conditionalFormatting sqref="AI38">
    <cfRule type="cellIs" dxfId="2219" priority="1260" operator="lessThan">
      <formula>0</formula>
    </cfRule>
  </conditionalFormatting>
  <conditionalFormatting sqref="AI38">
    <cfRule type="cellIs" dxfId="2218" priority="1261" operator="greaterThan">
      <formula>0</formula>
    </cfRule>
  </conditionalFormatting>
  <conditionalFormatting sqref="AI38">
    <cfRule type="cellIs" dxfId="2217" priority="1262" operator="lessThanOrEqual">
      <formula>0</formula>
    </cfRule>
  </conditionalFormatting>
  <conditionalFormatting sqref="AI38">
    <cfRule type="cellIs" dxfId="2216" priority="1263" operator="equal">
      <formula>0</formula>
    </cfRule>
  </conditionalFormatting>
  <conditionalFormatting sqref="AI38">
    <cfRule type="cellIs" dxfId="2215" priority="1264" operator="greaterThan">
      <formula>0</formula>
    </cfRule>
  </conditionalFormatting>
  <conditionalFormatting sqref="AI38">
    <cfRule type="cellIs" dxfId="2214" priority="1265" operator="lessThan">
      <formula>0</formula>
    </cfRule>
  </conditionalFormatting>
  <conditionalFormatting sqref="AI38">
    <cfRule type="cellIs" dxfId="2213" priority="1266" operator="equal">
      <formula>0</formula>
    </cfRule>
  </conditionalFormatting>
  <conditionalFormatting sqref="AI38">
    <cfRule type="cellIs" dxfId="2212" priority="1267" operator="greaterThan">
      <formula>0</formula>
    </cfRule>
  </conditionalFormatting>
  <conditionalFormatting sqref="AI38">
    <cfRule type="cellIs" dxfId="2211" priority="1268" operator="lessThan">
      <formula>0</formula>
    </cfRule>
  </conditionalFormatting>
  <conditionalFormatting sqref="AI38">
    <cfRule type="cellIs" dxfId="2210" priority="1269" operator="greaterThan">
      <formula>0</formula>
    </cfRule>
  </conditionalFormatting>
  <conditionalFormatting sqref="AI38">
    <cfRule type="cellIs" dxfId="2209" priority="1270" operator="lessThanOrEqual">
      <formula>0</formula>
    </cfRule>
  </conditionalFormatting>
  <conditionalFormatting sqref="AI38">
    <cfRule type="cellIs" dxfId="2208" priority="1271" operator="greaterThan">
      <formula>0</formula>
    </cfRule>
  </conditionalFormatting>
  <conditionalFormatting sqref="AI38">
    <cfRule type="cellIs" dxfId="2207" priority="1272" operator="lessThanOrEqual">
      <formula>0</formula>
    </cfRule>
  </conditionalFormatting>
  <conditionalFormatting sqref="AI38">
    <cfRule type="cellIs" dxfId="2206" priority="1273" operator="greaterThan">
      <formula>0</formula>
    </cfRule>
  </conditionalFormatting>
  <conditionalFormatting sqref="AI38">
    <cfRule type="cellIs" dxfId="2205" priority="1274" operator="lessThanOrEqual">
      <formula>0</formula>
    </cfRule>
  </conditionalFormatting>
  <conditionalFormatting sqref="AI38">
    <cfRule type="cellIs" dxfId="2204" priority="1275" operator="equal">
      <formula>0</formula>
    </cfRule>
  </conditionalFormatting>
  <conditionalFormatting sqref="AI38">
    <cfRule type="cellIs" dxfId="2203" priority="1276" operator="greaterThan">
      <formula>0</formula>
    </cfRule>
  </conditionalFormatting>
  <conditionalFormatting sqref="AI38">
    <cfRule type="cellIs" dxfId="2202" priority="1277" operator="lessThan">
      <formula>0</formula>
    </cfRule>
  </conditionalFormatting>
  <conditionalFormatting sqref="AI38">
    <cfRule type="cellIs" dxfId="2201" priority="1278" operator="greaterThan">
      <formula>0</formula>
    </cfRule>
  </conditionalFormatting>
  <conditionalFormatting sqref="AI38">
    <cfRule type="cellIs" dxfId="2200" priority="1279" operator="lessThanOrEqual">
      <formula>0</formula>
    </cfRule>
  </conditionalFormatting>
  <conditionalFormatting sqref="AI38">
    <cfRule type="cellIs" dxfId="2199" priority="1280" operator="equal">
      <formula>0</formula>
    </cfRule>
  </conditionalFormatting>
  <conditionalFormatting sqref="AI38">
    <cfRule type="cellIs" dxfId="2198" priority="1281" operator="greaterThan">
      <formula>0</formula>
    </cfRule>
  </conditionalFormatting>
  <conditionalFormatting sqref="AI38">
    <cfRule type="cellIs" dxfId="2197" priority="1282" operator="lessThan">
      <formula>0</formula>
    </cfRule>
  </conditionalFormatting>
  <conditionalFormatting sqref="AI38">
    <cfRule type="cellIs" dxfId="2196" priority="1283" operator="equal">
      <formula>0</formula>
    </cfRule>
  </conditionalFormatting>
  <conditionalFormatting sqref="AI38">
    <cfRule type="cellIs" dxfId="2195" priority="1284" operator="greaterThan">
      <formula>0</formula>
    </cfRule>
  </conditionalFormatting>
  <conditionalFormatting sqref="AI38">
    <cfRule type="cellIs" dxfId="2194" priority="1285" operator="lessThan">
      <formula>0</formula>
    </cfRule>
  </conditionalFormatting>
  <conditionalFormatting sqref="AI38">
    <cfRule type="cellIs" dxfId="2193" priority="1286" operator="greaterThan">
      <formula>0</formula>
    </cfRule>
  </conditionalFormatting>
  <conditionalFormatting sqref="AI38">
    <cfRule type="cellIs" dxfId="2192" priority="1287" operator="lessThanOrEqual">
      <formula>0</formula>
    </cfRule>
  </conditionalFormatting>
  <conditionalFormatting sqref="AI38">
    <cfRule type="cellIs" dxfId="2191" priority="1288" operator="greaterThan">
      <formula>0</formula>
    </cfRule>
  </conditionalFormatting>
  <conditionalFormatting sqref="AI38">
    <cfRule type="cellIs" dxfId="2190" priority="1289" operator="lessThanOrEqual">
      <formula>0</formula>
    </cfRule>
  </conditionalFormatting>
  <conditionalFormatting sqref="AI38">
    <cfRule type="cellIs" dxfId="2189" priority="1290" operator="greaterThan">
      <formula>0</formula>
    </cfRule>
  </conditionalFormatting>
  <conditionalFormatting sqref="AI38">
    <cfRule type="cellIs" dxfId="2188" priority="1291" operator="lessThanOrEqual">
      <formula>0</formula>
    </cfRule>
  </conditionalFormatting>
  <conditionalFormatting sqref="AI38">
    <cfRule type="cellIs" dxfId="2187" priority="1292" operator="greaterThan">
      <formula>0</formula>
    </cfRule>
  </conditionalFormatting>
  <conditionalFormatting sqref="AI38">
    <cfRule type="cellIs" dxfId="2186" priority="1293" operator="lessThanOrEqual">
      <formula>0</formula>
    </cfRule>
  </conditionalFormatting>
  <conditionalFormatting sqref="AI38">
    <cfRule type="cellIs" dxfId="2185" priority="1294" operator="greaterThan">
      <formula>0</formula>
    </cfRule>
  </conditionalFormatting>
  <conditionalFormatting sqref="AI38">
    <cfRule type="cellIs" dxfId="2184" priority="1295" operator="lessThanOrEqual">
      <formula>0</formula>
    </cfRule>
  </conditionalFormatting>
  <conditionalFormatting sqref="AI38">
    <cfRule type="cellIs" dxfId="2183" priority="1296" operator="equal">
      <formula>0</formula>
    </cfRule>
  </conditionalFormatting>
  <conditionalFormatting sqref="AI38">
    <cfRule type="cellIs" dxfId="2182" priority="1297" operator="greaterThan">
      <formula>0</formula>
    </cfRule>
  </conditionalFormatting>
  <conditionalFormatting sqref="AI38">
    <cfRule type="cellIs" dxfId="2181" priority="1298" operator="lessThan">
      <formula>0</formula>
    </cfRule>
  </conditionalFormatting>
  <conditionalFormatting sqref="AI38">
    <cfRule type="cellIs" dxfId="2180" priority="1299" operator="greaterThan">
      <formula>0</formula>
    </cfRule>
  </conditionalFormatting>
  <conditionalFormatting sqref="AI38">
    <cfRule type="cellIs" dxfId="2179" priority="1300" operator="lessThanOrEqual">
      <formula>0</formula>
    </cfRule>
  </conditionalFormatting>
  <conditionalFormatting sqref="AI38">
    <cfRule type="cellIs" dxfId="2178" priority="1301" operator="equal">
      <formula>0</formula>
    </cfRule>
  </conditionalFormatting>
  <conditionalFormatting sqref="AI38">
    <cfRule type="cellIs" dxfId="2177" priority="1302" operator="greaterThan">
      <formula>0</formula>
    </cfRule>
  </conditionalFormatting>
  <conditionalFormatting sqref="AI38">
    <cfRule type="cellIs" dxfId="2176" priority="1303" operator="lessThan">
      <formula>0</formula>
    </cfRule>
  </conditionalFormatting>
  <conditionalFormatting sqref="AI38">
    <cfRule type="cellIs" dxfId="2175" priority="1304" operator="equal">
      <formula>0</formula>
    </cfRule>
  </conditionalFormatting>
  <conditionalFormatting sqref="AI38">
    <cfRule type="cellIs" dxfId="2174" priority="1305" operator="greaterThan">
      <formula>0</formula>
    </cfRule>
  </conditionalFormatting>
  <conditionalFormatting sqref="AI38">
    <cfRule type="cellIs" dxfId="2173" priority="1306" operator="lessThan">
      <formula>0</formula>
    </cfRule>
  </conditionalFormatting>
  <conditionalFormatting sqref="AI38">
    <cfRule type="cellIs" dxfId="2172" priority="1307" operator="greaterThan">
      <formula>0</formula>
    </cfRule>
  </conditionalFormatting>
  <conditionalFormatting sqref="AI38">
    <cfRule type="cellIs" dxfId="2171" priority="1308" operator="lessThanOrEqual">
      <formula>0</formula>
    </cfRule>
  </conditionalFormatting>
  <conditionalFormatting sqref="AI38">
    <cfRule type="cellIs" dxfId="2170" priority="1309" operator="greaterThan">
      <formula>0</formula>
    </cfRule>
  </conditionalFormatting>
  <conditionalFormatting sqref="AI38">
    <cfRule type="cellIs" dxfId="2169" priority="1310" operator="lessThanOrEqual">
      <formula>0</formula>
    </cfRule>
  </conditionalFormatting>
  <conditionalFormatting sqref="AI38">
    <cfRule type="cellIs" dxfId="2168" priority="1311" operator="greaterThan">
      <formula>0</formula>
    </cfRule>
  </conditionalFormatting>
  <conditionalFormatting sqref="AI38">
    <cfRule type="cellIs" dxfId="2167" priority="1312" operator="lessThanOrEqual">
      <formula>0</formula>
    </cfRule>
  </conditionalFormatting>
  <conditionalFormatting sqref="AI38">
    <cfRule type="cellIs" dxfId="2166" priority="1313" operator="equal">
      <formula>0</formula>
    </cfRule>
  </conditionalFormatting>
  <conditionalFormatting sqref="AI38">
    <cfRule type="cellIs" dxfId="2165" priority="1314" operator="greaterThan">
      <formula>0</formula>
    </cfRule>
  </conditionalFormatting>
  <conditionalFormatting sqref="AI38">
    <cfRule type="cellIs" dxfId="2164" priority="1315" operator="lessThan">
      <formula>0</formula>
    </cfRule>
  </conditionalFormatting>
  <conditionalFormatting sqref="AI38">
    <cfRule type="cellIs" dxfId="2163" priority="1316" operator="greaterThan">
      <formula>0</formula>
    </cfRule>
  </conditionalFormatting>
  <conditionalFormatting sqref="AI38">
    <cfRule type="cellIs" dxfId="2162" priority="1317" operator="lessThanOrEqual">
      <formula>0</formula>
    </cfRule>
  </conditionalFormatting>
  <conditionalFormatting sqref="AI38">
    <cfRule type="cellIs" dxfId="2161" priority="1318" operator="equal">
      <formula>0</formula>
    </cfRule>
  </conditionalFormatting>
  <conditionalFormatting sqref="AI38">
    <cfRule type="cellIs" dxfId="2160" priority="1319" operator="greaterThan">
      <formula>0</formula>
    </cfRule>
  </conditionalFormatting>
  <conditionalFormatting sqref="AI38">
    <cfRule type="cellIs" dxfId="2159" priority="1320" operator="lessThan">
      <formula>0</formula>
    </cfRule>
  </conditionalFormatting>
  <conditionalFormatting sqref="AI38">
    <cfRule type="cellIs" dxfId="2158" priority="1321" operator="equal">
      <formula>0</formula>
    </cfRule>
  </conditionalFormatting>
  <conditionalFormatting sqref="AI38">
    <cfRule type="cellIs" dxfId="2157" priority="1322" operator="greaterThan">
      <formula>0</formula>
    </cfRule>
  </conditionalFormatting>
  <conditionalFormatting sqref="AI38">
    <cfRule type="cellIs" dxfId="2156" priority="1323" operator="lessThan">
      <formula>0</formula>
    </cfRule>
  </conditionalFormatting>
  <conditionalFormatting sqref="AI38">
    <cfRule type="cellIs" dxfId="2155" priority="1324" operator="greaterThan">
      <formula>0</formula>
    </cfRule>
  </conditionalFormatting>
  <conditionalFormatting sqref="AI38">
    <cfRule type="cellIs" dxfId="2154" priority="1325" operator="lessThanOrEqual">
      <formula>0</formula>
    </cfRule>
  </conditionalFormatting>
  <conditionalFormatting sqref="AI38">
    <cfRule type="cellIs" dxfId="2153" priority="1326" operator="equal">
      <formula>0</formula>
    </cfRule>
  </conditionalFormatting>
  <conditionalFormatting sqref="AI38">
    <cfRule type="cellIs" dxfId="2152" priority="1327" operator="greaterThan">
      <formula>0</formula>
    </cfRule>
  </conditionalFormatting>
  <conditionalFormatting sqref="AI38">
    <cfRule type="cellIs" dxfId="2151" priority="1328" operator="lessThan">
      <formula>0</formula>
    </cfRule>
  </conditionalFormatting>
  <conditionalFormatting sqref="AI38">
    <cfRule type="cellIs" dxfId="2150" priority="1329" operator="equal">
      <formula>0</formula>
    </cfRule>
  </conditionalFormatting>
  <conditionalFormatting sqref="AI38">
    <cfRule type="cellIs" dxfId="2149" priority="1330" operator="greaterThan">
      <formula>0</formula>
    </cfRule>
  </conditionalFormatting>
  <conditionalFormatting sqref="AI38">
    <cfRule type="cellIs" dxfId="2148" priority="1331" operator="lessThan">
      <formula>0</formula>
    </cfRule>
  </conditionalFormatting>
  <conditionalFormatting sqref="AI38">
    <cfRule type="cellIs" dxfId="2147" priority="1332" operator="greaterThan">
      <formula>0</formula>
    </cfRule>
  </conditionalFormatting>
  <conditionalFormatting sqref="AI38">
    <cfRule type="cellIs" dxfId="2146" priority="1333" operator="lessThanOrEqual">
      <formula>0</formula>
    </cfRule>
  </conditionalFormatting>
  <conditionalFormatting sqref="AI38">
    <cfRule type="cellIs" dxfId="2145" priority="1334" operator="greaterThan">
      <formula>0</formula>
    </cfRule>
  </conditionalFormatting>
  <conditionalFormatting sqref="AI38">
    <cfRule type="cellIs" dxfId="2144" priority="1335" operator="lessThanOrEqual">
      <formula>0</formula>
    </cfRule>
  </conditionalFormatting>
  <conditionalFormatting sqref="AI38">
    <cfRule type="cellIs" dxfId="2143" priority="1336" operator="greaterThan">
      <formula>0</formula>
    </cfRule>
  </conditionalFormatting>
  <conditionalFormatting sqref="AI38">
    <cfRule type="cellIs" dxfId="2142" priority="1337" operator="lessThanOrEqual">
      <formula>0</formula>
    </cfRule>
  </conditionalFormatting>
  <conditionalFormatting sqref="AI38">
    <cfRule type="cellIs" dxfId="2141" priority="1338" operator="greaterThan">
      <formula>0</formula>
    </cfRule>
  </conditionalFormatting>
  <conditionalFormatting sqref="AI38">
    <cfRule type="cellIs" dxfId="2140" priority="1339" operator="lessThanOrEqual">
      <formula>0</formula>
    </cfRule>
  </conditionalFormatting>
  <conditionalFormatting sqref="AI38">
    <cfRule type="cellIs" dxfId="2139" priority="1340" operator="equal">
      <formula>0</formula>
    </cfRule>
  </conditionalFormatting>
  <conditionalFormatting sqref="AI38">
    <cfRule type="cellIs" dxfId="2138" priority="1341" operator="greaterThan">
      <formula>0</formula>
    </cfRule>
  </conditionalFormatting>
  <conditionalFormatting sqref="AI38">
    <cfRule type="cellIs" dxfId="2137" priority="1342" operator="lessThan">
      <formula>0</formula>
    </cfRule>
  </conditionalFormatting>
  <conditionalFormatting sqref="AI38">
    <cfRule type="cellIs" dxfId="2136" priority="1343" operator="greaterThan">
      <formula>0</formula>
    </cfRule>
  </conditionalFormatting>
  <conditionalFormatting sqref="AI38">
    <cfRule type="cellIs" dxfId="2135" priority="1344" operator="lessThanOrEqual">
      <formula>0</formula>
    </cfRule>
  </conditionalFormatting>
  <conditionalFormatting sqref="AI38">
    <cfRule type="cellIs" dxfId="2134" priority="1345" operator="equal">
      <formula>0</formula>
    </cfRule>
  </conditionalFormatting>
  <conditionalFormatting sqref="AI38">
    <cfRule type="cellIs" dxfId="2133" priority="1346" operator="greaterThan">
      <formula>0</formula>
    </cfRule>
  </conditionalFormatting>
  <conditionalFormatting sqref="AI38">
    <cfRule type="cellIs" dxfId="2132" priority="1347" operator="lessThan">
      <formula>0</formula>
    </cfRule>
  </conditionalFormatting>
  <conditionalFormatting sqref="AI38">
    <cfRule type="cellIs" dxfId="2131" priority="1348" operator="equal">
      <formula>0</formula>
    </cfRule>
  </conditionalFormatting>
  <conditionalFormatting sqref="AI38">
    <cfRule type="cellIs" dxfId="2130" priority="1349" operator="greaterThan">
      <formula>0</formula>
    </cfRule>
  </conditionalFormatting>
  <conditionalFormatting sqref="AI38">
    <cfRule type="cellIs" dxfId="2129" priority="1350" operator="lessThan">
      <formula>0</formula>
    </cfRule>
  </conditionalFormatting>
  <conditionalFormatting sqref="AI38">
    <cfRule type="cellIs" dxfId="2128" priority="1351" operator="greaterThan">
      <formula>0</formula>
    </cfRule>
  </conditionalFormatting>
  <conditionalFormatting sqref="AI38">
    <cfRule type="cellIs" dxfId="2127" priority="1352" operator="lessThanOrEqual">
      <formula>0</formula>
    </cfRule>
  </conditionalFormatting>
  <conditionalFormatting sqref="AI38">
    <cfRule type="cellIs" dxfId="2126" priority="1353" operator="greaterThan">
      <formula>0</formula>
    </cfRule>
  </conditionalFormatting>
  <conditionalFormatting sqref="AI38">
    <cfRule type="cellIs" dxfId="2125" priority="1354" operator="lessThanOrEqual">
      <formula>0</formula>
    </cfRule>
  </conditionalFormatting>
  <conditionalFormatting sqref="AI38">
    <cfRule type="cellIs" dxfId="2124" priority="1355" operator="greaterThan">
      <formula>0</formula>
    </cfRule>
  </conditionalFormatting>
  <conditionalFormatting sqref="AI38">
    <cfRule type="cellIs" dxfId="2123" priority="1356" operator="lessThanOrEqual">
      <formula>0</formula>
    </cfRule>
  </conditionalFormatting>
  <conditionalFormatting sqref="AI38">
    <cfRule type="cellIs" dxfId="2122" priority="1357" operator="equal">
      <formula>0</formula>
    </cfRule>
  </conditionalFormatting>
  <conditionalFormatting sqref="AI38">
    <cfRule type="cellIs" dxfId="2121" priority="1358" operator="greaterThan">
      <formula>0</formula>
    </cfRule>
  </conditionalFormatting>
  <conditionalFormatting sqref="AI38">
    <cfRule type="cellIs" dxfId="2120" priority="1359" operator="lessThan">
      <formula>0</formula>
    </cfRule>
  </conditionalFormatting>
  <conditionalFormatting sqref="AI38">
    <cfRule type="cellIs" dxfId="2119" priority="1360" operator="greaterThan">
      <formula>0</formula>
    </cfRule>
  </conditionalFormatting>
  <conditionalFormatting sqref="AI38">
    <cfRule type="cellIs" dxfId="2118" priority="1361" operator="lessThanOrEqual">
      <formula>0</formula>
    </cfRule>
  </conditionalFormatting>
  <conditionalFormatting sqref="AI38">
    <cfRule type="cellIs" dxfId="2117" priority="1362" operator="equal">
      <formula>0</formula>
    </cfRule>
  </conditionalFormatting>
  <conditionalFormatting sqref="AI38">
    <cfRule type="cellIs" dxfId="2116" priority="1363" operator="greaterThan">
      <formula>0</formula>
    </cfRule>
  </conditionalFormatting>
  <conditionalFormatting sqref="AI38">
    <cfRule type="cellIs" dxfId="2115" priority="1364" operator="lessThan">
      <formula>0</formula>
    </cfRule>
  </conditionalFormatting>
  <conditionalFormatting sqref="AI38">
    <cfRule type="cellIs" dxfId="2114" priority="1365" operator="equal">
      <formula>0</formula>
    </cfRule>
  </conditionalFormatting>
  <conditionalFormatting sqref="AI38">
    <cfRule type="cellIs" dxfId="2113" priority="1366" operator="greaterThan">
      <formula>0</formula>
    </cfRule>
  </conditionalFormatting>
  <conditionalFormatting sqref="AI38">
    <cfRule type="cellIs" dxfId="2112" priority="1367" operator="lessThan">
      <formula>0</formula>
    </cfRule>
  </conditionalFormatting>
  <conditionalFormatting sqref="AG37:AG38">
    <cfRule type="cellIs" dxfId="2111" priority="1368" operator="greaterThan">
      <formula>0</formula>
    </cfRule>
  </conditionalFormatting>
  <conditionalFormatting sqref="AG37:AG38">
    <cfRule type="cellIs" dxfId="2110" priority="1369" operator="lessThanOrEqual">
      <formula>0</formula>
    </cfRule>
  </conditionalFormatting>
  <conditionalFormatting sqref="AG37:AG38">
    <cfRule type="cellIs" dxfId="2109" priority="1370" operator="equal">
      <formula>0</formula>
    </cfRule>
  </conditionalFormatting>
  <conditionalFormatting sqref="AG37:AG38">
    <cfRule type="cellIs" dxfId="2108" priority="1371" operator="greaterThan">
      <formula>0</formula>
    </cfRule>
  </conditionalFormatting>
  <conditionalFormatting sqref="AG37:AG38">
    <cfRule type="cellIs" dxfId="2107" priority="1372" operator="lessThan">
      <formula>0</formula>
    </cfRule>
  </conditionalFormatting>
  <conditionalFormatting sqref="AG37:AG38">
    <cfRule type="cellIs" dxfId="2106" priority="1373" operator="equal">
      <formula>0</formula>
    </cfRule>
  </conditionalFormatting>
  <conditionalFormatting sqref="AG37:AG38">
    <cfRule type="cellIs" dxfId="2105" priority="1374" operator="greaterThan">
      <formula>0</formula>
    </cfRule>
  </conditionalFormatting>
  <conditionalFormatting sqref="AG37:AG38">
    <cfRule type="cellIs" dxfId="2104" priority="1375" operator="lessThan">
      <formula>0</formula>
    </cfRule>
  </conditionalFormatting>
  <conditionalFormatting sqref="AI38">
    <cfRule type="cellIs" dxfId="2103" priority="1376" operator="greaterThan">
      <formula>0</formula>
    </cfRule>
  </conditionalFormatting>
  <conditionalFormatting sqref="AI38">
    <cfRule type="cellIs" dxfId="2102" priority="1377" operator="lessThanOrEqual">
      <formula>0</formula>
    </cfRule>
  </conditionalFormatting>
  <conditionalFormatting sqref="AI38">
    <cfRule type="cellIs" dxfId="2101" priority="1378" operator="greaterThan">
      <formula>0</formula>
    </cfRule>
  </conditionalFormatting>
  <conditionalFormatting sqref="AI38">
    <cfRule type="cellIs" dxfId="2100" priority="1379" operator="lessThanOrEqual">
      <formula>0</formula>
    </cfRule>
  </conditionalFormatting>
  <conditionalFormatting sqref="AI38">
    <cfRule type="cellIs" dxfId="2099" priority="1380" operator="greaterThan">
      <formula>0</formula>
    </cfRule>
  </conditionalFormatting>
  <conditionalFormatting sqref="AI38">
    <cfRule type="cellIs" dxfId="2098" priority="1381" operator="lessThanOrEqual">
      <formula>0</formula>
    </cfRule>
  </conditionalFormatting>
  <conditionalFormatting sqref="AI38">
    <cfRule type="cellIs" dxfId="2097" priority="1382" operator="equal">
      <formula>0</formula>
    </cfRule>
  </conditionalFormatting>
  <conditionalFormatting sqref="AI38">
    <cfRule type="cellIs" dxfId="2096" priority="1383" operator="greaterThan">
      <formula>0</formula>
    </cfRule>
  </conditionalFormatting>
  <conditionalFormatting sqref="AI38">
    <cfRule type="cellIs" dxfId="2095" priority="1384" operator="lessThan">
      <formula>0</formula>
    </cfRule>
  </conditionalFormatting>
  <conditionalFormatting sqref="AI38">
    <cfRule type="cellIs" dxfId="2094" priority="1385" operator="greaterThan">
      <formula>0</formula>
    </cfRule>
  </conditionalFormatting>
  <conditionalFormatting sqref="AI38">
    <cfRule type="cellIs" dxfId="2093" priority="1386" operator="lessThanOrEqual">
      <formula>0</formula>
    </cfRule>
  </conditionalFormatting>
  <conditionalFormatting sqref="AI38">
    <cfRule type="cellIs" dxfId="2092" priority="1387" operator="equal">
      <formula>0</formula>
    </cfRule>
  </conditionalFormatting>
  <conditionalFormatting sqref="AI38">
    <cfRule type="cellIs" dxfId="2091" priority="1388" operator="greaterThan">
      <formula>0</formula>
    </cfRule>
  </conditionalFormatting>
  <conditionalFormatting sqref="AI38">
    <cfRule type="cellIs" dxfId="2090" priority="1389" operator="lessThan">
      <formula>0</formula>
    </cfRule>
  </conditionalFormatting>
  <conditionalFormatting sqref="AI38">
    <cfRule type="cellIs" dxfId="2089" priority="1390" operator="equal">
      <formula>0</formula>
    </cfRule>
  </conditionalFormatting>
  <conditionalFormatting sqref="AI38">
    <cfRule type="cellIs" dxfId="2088" priority="1391" operator="greaterThan">
      <formula>0</formula>
    </cfRule>
  </conditionalFormatting>
  <conditionalFormatting sqref="AI38">
    <cfRule type="cellIs" dxfId="2087" priority="1392" operator="lessThan">
      <formula>0</formula>
    </cfRule>
  </conditionalFormatting>
  <conditionalFormatting sqref="AI38">
    <cfRule type="cellIs" dxfId="2086" priority="1393" operator="greaterThan">
      <formula>0</formula>
    </cfRule>
  </conditionalFormatting>
  <conditionalFormatting sqref="AI38">
    <cfRule type="cellIs" dxfId="2085" priority="1394" operator="lessThanOrEqual">
      <formula>0</formula>
    </cfRule>
  </conditionalFormatting>
  <conditionalFormatting sqref="AI38">
    <cfRule type="cellIs" dxfId="2084" priority="1395" operator="greaterThan">
      <formula>0</formula>
    </cfRule>
  </conditionalFormatting>
  <conditionalFormatting sqref="AI38">
    <cfRule type="cellIs" dxfId="2083" priority="1396" operator="lessThanOrEqual">
      <formula>0</formula>
    </cfRule>
  </conditionalFormatting>
  <conditionalFormatting sqref="AI38">
    <cfRule type="cellIs" dxfId="2082" priority="1397" operator="equal">
      <formula>0</formula>
    </cfRule>
  </conditionalFormatting>
  <conditionalFormatting sqref="AI38">
    <cfRule type="cellIs" dxfId="2081" priority="1398" operator="greaterThan">
      <formula>0</formula>
    </cfRule>
  </conditionalFormatting>
  <conditionalFormatting sqref="AI38">
    <cfRule type="cellIs" dxfId="2080" priority="1399" operator="lessThan">
      <formula>0</formula>
    </cfRule>
  </conditionalFormatting>
  <conditionalFormatting sqref="AI38">
    <cfRule type="cellIs" dxfId="2079" priority="1400" operator="greaterThan">
      <formula>0</formula>
    </cfRule>
  </conditionalFormatting>
  <conditionalFormatting sqref="AI38">
    <cfRule type="cellIs" dxfId="2078" priority="1401" operator="lessThanOrEqual">
      <formula>0</formula>
    </cfRule>
  </conditionalFormatting>
  <conditionalFormatting sqref="AI38">
    <cfRule type="cellIs" dxfId="2077" priority="1402" operator="equal">
      <formula>0</formula>
    </cfRule>
  </conditionalFormatting>
  <conditionalFormatting sqref="AI38">
    <cfRule type="cellIs" dxfId="2076" priority="1403" operator="greaterThan">
      <formula>0</formula>
    </cfRule>
  </conditionalFormatting>
  <conditionalFormatting sqref="AI38">
    <cfRule type="cellIs" dxfId="2075" priority="1404" operator="lessThan">
      <formula>0</formula>
    </cfRule>
  </conditionalFormatting>
  <conditionalFormatting sqref="AI38">
    <cfRule type="cellIs" dxfId="2074" priority="1405" operator="equal">
      <formula>0</formula>
    </cfRule>
  </conditionalFormatting>
  <conditionalFormatting sqref="AI38">
    <cfRule type="cellIs" dxfId="2073" priority="1406" operator="greaterThan">
      <formula>0</formula>
    </cfRule>
  </conditionalFormatting>
  <conditionalFormatting sqref="AI38">
    <cfRule type="cellIs" dxfId="2072" priority="1407" operator="lessThan">
      <formula>0</formula>
    </cfRule>
  </conditionalFormatting>
  <conditionalFormatting sqref="AI38">
    <cfRule type="cellIs" dxfId="2071" priority="1408" operator="greaterThan">
      <formula>0</formula>
    </cfRule>
  </conditionalFormatting>
  <conditionalFormatting sqref="AI38">
    <cfRule type="cellIs" dxfId="2070" priority="1409" operator="lessThanOrEqual">
      <formula>0</formula>
    </cfRule>
  </conditionalFormatting>
  <conditionalFormatting sqref="AI38">
    <cfRule type="cellIs" dxfId="2069" priority="1410" operator="equal">
      <formula>0</formula>
    </cfRule>
  </conditionalFormatting>
  <conditionalFormatting sqref="AI38">
    <cfRule type="cellIs" dxfId="2068" priority="1411" operator="greaterThan">
      <formula>0</formula>
    </cfRule>
  </conditionalFormatting>
  <conditionalFormatting sqref="AI38">
    <cfRule type="cellIs" dxfId="2067" priority="1412" operator="lessThan">
      <formula>0</formula>
    </cfRule>
  </conditionalFormatting>
  <conditionalFormatting sqref="AI38">
    <cfRule type="cellIs" dxfId="2066" priority="1413" operator="equal">
      <formula>0</formula>
    </cfRule>
  </conditionalFormatting>
  <conditionalFormatting sqref="AI38">
    <cfRule type="cellIs" dxfId="2065" priority="1414" operator="greaterThan">
      <formula>0</formula>
    </cfRule>
  </conditionalFormatting>
  <conditionalFormatting sqref="AI38">
    <cfRule type="cellIs" dxfId="2064" priority="1415" operator="lessThan">
      <formula>0</formula>
    </cfRule>
  </conditionalFormatting>
  <conditionalFormatting sqref="AG37:AG38">
    <cfRule type="cellIs" dxfId="2063" priority="1416" operator="greaterThan">
      <formula>0</formula>
    </cfRule>
  </conditionalFormatting>
  <conditionalFormatting sqref="AG37:AG38">
    <cfRule type="cellIs" dxfId="2062" priority="1417" operator="lessThanOrEqual">
      <formula>0</formula>
    </cfRule>
  </conditionalFormatting>
  <conditionalFormatting sqref="AG37:AG38">
    <cfRule type="cellIs" dxfId="2061" priority="1418" operator="equal">
      <formula>0</formula>
    </cfRule>
  </conditionalFormatting>
  <conditionalFormatting sqref="AG37:AG38">
    <cfRule type="cellIs" dxfId="2060" priority="1419" operator="greaterThan">
      <formula>0</formula>
    </cfRule>
  </conditionalFormatting>
  <conditionalFormatting sqref="AG37:AG38">
    <cfRule type="cellIs" dxfId="2059" priority="1420" operator="lessThan">
      <formula>0</formula>
    </cfRule>
  </conditionalFormatting>
  <conditionalFormatting sqref="AG37:AG38">
    <cfRule type="cellIs" dxfId="2058" priority="1421" operator="equal">
      <formula>0</formula>
    </cfRule>
  </conditionalFormatting>
  <conditionalFormatting sqref="AG37:AG38">
    <cfRule type="cellIs" dxfId="2057" priority="1422" operator="greaterThan">
      <formula>0</formula>
    </cfRule>
  </conditionalFormatting>
  <conditionalFormatting sqref="AG37:AG38">
    <cfRule type="cellIs" dxfId="2056" priority="1423" operator="lessThan">
      <formula>0</formula>
    </cfRule>
  </conditionalFormatting>
  <conditionalFormatting sqref="AI38">
    <cfRule type="cellIs" dxfId="2055" priority="1424" operator="greaterThan">
      <formula>0</formula>
    </cfRule>
  </conditionalFormatting>
  <conditionalFormatting sqref="AI38">
    <cfRule type="cellIs" dxfId="2054" priority="1425" operator="lessThanOrEqual">
      <formula>0</formula>
    </cfRule>
  </conditionalFormatting>
  <conditionalFormatting sqref="AI38">
    <cfRule type="cellIs" dxfId="2053" priority="1426" operator="greaterThan">
      <formula>0</formula>
    </cfRule>
  </conditionalFormatting>
  <conditionalFormatting sqref="AI38">
    <cfRule type="cellIs" dxfId="2052" priority="1427" operator="lessThanOrEqual">
      <formula>0</formula>
    </cfRule>
  </conditionalFormatting>
  <conditionalFormatting sqref="AI38">
    <cfRule type="cellIs" dxfId="2051" priority="1428" operator="greaterThan">
      <formula>0</formula>
    </cfRule>
  </conditionalFormatting>
  <conditionalFormatting sqref="AI38">
    <cfRule type="cellIs" dxfId="2050" priority="1429" operator="lessThanOrEqual">
      <formula>0</formula>
    </cfRule>
  </conditionalFormatting>
  <conditionalFormatting sqref="AI38">
    <cfRule type="cellIs" dxfId="2049" priority="1430" operator="greaterThan">
      <formula>0</formula>
    </cfRule>
  </conditionalFormatting>
  <conditionalFormatting sqref="AI38">
    <cfRule type="cellIs" dxfId="2048" priority="1431" operator="lessThanOrEqual">
      <formula>0</formula>
    </cfRule>
  </conditionalFormatting>
  <conditionalFormatting sqref="AI38">
    <cfRule type="cellIs" dxfId="2047" priority="1432" operator="greaterThan">
      <formula>0</formula>
    </cfRule>
  </conditionalFormatting>
  <conditionalFormatting sqref="AI38">
    <cfRule type="cellIs" dxfId="2046" priority="1433" operator="lessThanOrEqual">
      <formula>0</formula>
    </cfRule>
  </conditionalFormatting>
  <conditionalFormatting sqref="AI38">
    <cfRule type="cellIs" dxfId="2045" priority="1434" operator="equal">
      <formula>0</formula>
    </cfRule>
  </conditionalFormatting>
  <conditionalFormatting sqref="AI38">
    <cfRule type="cellIs" dxfId="2044" priority="1435" operator="greaterThan">
      <formula>0</formula>
    </cfRule>
  </conditionalFormatting>
  <conditionalFormatting sqref="AI38">
    <cfRule type="cellIs" dxfId="2043" priority="1436" operator="lessThan">
      <formula>0</formula>
    </cfRule>
  </conditionalFormatting>
  <conditionalFormatting sqref="AI38">
    <cfRule type="cellIs" dxfId="2042" priority="1437" operator="greaterThan">
      <formula>0</formula>
    </cfRule>
  </conditionalFormatting>
  <conditionalFormatting sqref="AI38">
    <cfRule type="cellIs" dxfId="2041" priority="1438" operator="lessThanOrEqual">
      <formula>0</formula>
    </cfRule>
  </conditionalFormatting>
  <conditionalFormatting sqref="AI38">
    <cfRule type="cellIs" dxfId="2040" priority="1439" operator="equal">
      <formula>0</formula>
    </cfRule>
  </conditionalFormatting>
  <conditionalFormatting sqref="AI38">
    <cfRule type="cellIs" dxfId="2039" priority="1440" operator="greaterThan">
      <formula>0</formula>
    </cfRule>
  </conditionalFormatting>
  <conditionalFormatting sqref="AI38">
    <cfRule type="cellIs" dxfId="2038" priority="1441" operator="lessThan">
      <formula>0</formula>
    </cfRule>
  </conditionalFormatting>
  <conditionalFormatting sqref="AI38">
    <cfRule type="cellIs" dxfId="2037" priority="1442" operator="equal">
      <formula>0</formula>
    </cfRule>
  </conditionalFormatting>
  <conditionalFormatting sqref="AI38">
    <cfRule type="cellIs" dxfId="2036" priority="1443" operator="greaterThan">
      <formula>0</formula>
    </cfRule>
  </conditionalFormatting>
  <conditionalFormatting sqref="AI38">
    <cfRule type="cellIs" dxfId="2035" priority="1444" operator="lessThan">
      <formula>0</formula>
    </cfRule>
  </conditionalFormatting>
  <conditionalFormatting sqref="AI38">
    <cfRule type="cellIs" dxfId="2034" priority="1445" operator="greaterThan">
      <formula>0</formula>
    </cfRule>
  </conditionalFormatting>
  <conditionalFormatting sqref="AI38">
    <cfRule type="cellIs" dxfId="2033" priority="1446" operator="lessThanOrEqual">
      <formula>0</formula>
    </cfRule>
  </conditionalFormatting>
  <conditionalFormatting sqref="AI38">
    <cfRule type="cellIs" dxfId="2032" priority="1447" operator="greaterThan">
      <formula>0</formula>
    </cfRule>
  </conditionalFormatting>
  <conditionalFormatting sqref="AI38">
    <cfRule type="cellIs" dxfId="2031" priority="1448" operator="lessThanOrEqual">
      <formula>0</formula>
    </cfRule>
  </conditionalFormatting>
  <conditionalFormatting sqref="AI38">
    <cfRule type="cellIs" dxfId="2030" priority="1449" operator="greaterThan">
      <formula>0</formula>
    </cfRule>
  </conditionalFormatting>
  <conditionalFormatting sqref="AI38">
    <cfRule type="cellIs" dxfId="2029" priority="1450" operator="lessThanOrEqual">
      <formula>0</formula>
    </cfRule>
  </conditionalFormatting>
  <conditionalFormatting sqref="AI38">
    <cfRule type="cellIs" dxfId="2028" priority="1451" operator="equal">
      <formula>0</formula>
    </cfRule>
  </conditionalFormatting>
  <conditionalFormatting sqref="AI38">
    <cfRule type="cellIs" dxfId="2027" priority="1452" operator="greaterThan">
      <formula>0</formula>
    </cfRule>
  </conditionalFormatting>
  <conditionalFormatting sqref="AI38">
    <cfRule type="cellIs" dxfId="2026" priority="1453" operator="lessThan">
      <formula>0</formula>
    </cfRule>
  </conditionalFormatting>
  <conditionalFormatting sqref="AI38">
    <cfRule type="cellIs" dxfId="2025" priority="1454" operator="greaterThan">
      <formula>0</formula>
    </cfRule>
  </conditionalFormatting>
  <conditionalFormatting sqref="AI38">
    <cfRule type="cellIs" dxfId="2024" priority="1455" operator="lessThanOrEqual">
      <formula>0</formula>
    </cfRule>
  </conditionalFormatting>
  <conditionalFormatting sqref="AI38">
    <cfRule type="cellIs" dxfId="2023" priority="1456" operator="equal">
      <formula>0</formula>
    </cfRule>
  </conditionalFormatting>
  <conditionalFormatting sqref="AI38">
    <cfRule type="cellIs" dxfId="2022" priority="1457" operator="greaterThan">
      <formula>0</formula>
    </cfRule>
  </conditionalFormatting>
  <conditionalFormatting sqref="AI38">
    <cfRule type="cellIs" dxfId="2021" priority="1458" operator="lessThan">
      <formula>0</formula>
    </cfRule>
  </conditionalFormatting>
  <conditionalFormatting sqref="AI38">
    <cfRule type="cellIs" dxfId="2020" priority="1459" operator="equal">
      <formula>0</formula>
    </cfRule>
  </conditionalFormatting>
  <conditionalFormatting sqref="AI38">
    <cfRule type="cellIs" dxfId="2019" priority="1460" operator="greaterThan">
      <formula>0</formula>
    </cfRule>
  </conditionalFormatting>
  <conditionalFormatting sqref="AI38">
    <cfRule type="cellIs" dxfId="2018" priority="1461" operator="lessThan">
      <formula>0</formula>
    </cfRule>
  </conditionalFormatting>
  <conditionalFormatting sqref="AI38">
    <cfRule type="cellIs" dxfId="2017" priority="1462" operator="greaterThan">
      <formula>0</formula>
    </cfRule>
  </conditionalFormatting>
  <conditionalFormatting sqref="AI38">
    <cfRule type="cellIs" dxfId="2016" priority="1463" operator="lessThanOrEqual">
      <formula>0</formula>
    </cfRule>
  </conditionalFormatting>
  <conditionalFormatting sqref="AI38">
    <cfRule type="cellIs" dxfId="2015" priority="1464" operator="equal">
      <formula>0</formula>
    </cfRule>
  </conditionalFormatting>
  <conditionalFormatting sqref="AI38">
    <cfRule type="cellIs" dxfId="2014" priority="1465" operator="greaterThan">
      <formula>0</formula>
    </cfRule>
  </conditionalFormatting>
  <conditionalFormatting sqref="AI38">
    <cfRule type="cellIs" dxfId="2013" priority="1466" operator="lessThan">
      <formula>0</formula>
    </cfRule>
  </conditionalFormatting>
  <conditionalFormatting sqref="AI38">
    <cfRule type="cellIs" dxfId="2012" priority="1467" operator="equal">
      <formula>0</formula>
    </cfRule>
  </conditionalFormatting>
  <conditionalFormatting sqref="AI38">
    <cfRule type="cellIs" dxfId="2011" priority="1468" operator="greaterThan">
      <formula>0</formula>
    </cfRule>
  </conditionalFormatting>
  <conditionalFormatting sqref="AI38">
    <cfRule type="cellIs" dxfId="2010" priority="1469" operator="lessThan">
      <formula>0</formula>
    </cfRule>
  </conditionalFormatting>
  <conditionalFormatting sqref="AI38">
    <cfRule type="cellIs" dxfId="2009" priority="1470" operator="greaterThan">
      <formula>0</formula>
    </cfRule>
  </conditionalFormatting>
  <conditionalFormatting sqref="AI38">
    <cfRule type="cellIs" dxfId="2008" priority="1471" operator="lessThanOrEqual">
      <formula>0</formula>
    </cfRule>
  </conditionalFormatting>
  <conditionalFormatting sqref="AI38">
    <cfRule type="cellIs" dxfId="2007" priority="1472" operator="greaterThan">
      <formula>0</formula>
    </cfRule>
  </conditionalFormatting>
  <conditionalFormatting sqref="AI38">
    <cfRule type="cellIs" dxfId="2006" priority="1473" operator="lessThanOrEqual">
      <formula>0</formula>
    </cfRule>
  </conditionalFormatting>
  <conditionalFormatting sqref="AI38">
    <cfRule type="cellIs" dxfId="2005" priority="1474" operator="greaterThan">
      <formula>0</formula>
    </cfRule>
  </conditionalFormatting>
  <conditionalFormatting sqref="AI38">
    <cfRule type="cellIs" dxfId="2004" priority="1475" operator="lessThanOrEqual">
      <formula>0</formula>
    </cfRule>
  </conditionalFormatting>
  <conditionalFormatting sqref="AI38">
    <cfRule type="cellIs" dxfId="2003" priority="1476" operator="greaterThan">
      <formula>0</formula>
    </cfRule>
  </conditionalFormatting>
  <conditionalFormatting sqref="AI38">
    <cfRule type="cellIs" dxfId="2002" priority="1477" operator="lessThanOrEqual">
      <formula>0</formula>
    </cfRule>
  </conditionalFormatting>
  <conditionalFormatting sqref="AI38">
    <cfRule type="cellIs" dxfId="2001" priority="1478" operator="equal">
      <formula>0</formula>
    </cfRule>
  </conditionalFormatting>
  <conditionalFormatting sqref="AI38">
    <cfRule type="cellIs" dxfId="2000" priority="1479" operator="greaterThan">
      <formula>0</formula>
    </cfRule>
  </conditionalFormatting>
  <conditionalFormatting sqref="AI38">
    <cfRule type="cellIs" dxfId="1999" priority="1480" operator="lessThan">
      <formula>0</formula>
    </cfRule>
  </conditionalFormatting>
  <conditionalFormatting sqref="AI38">
    <cfRule type="cellIs" dxfId="1998" priority="1481" operator="greaterThan">
      <formula>0</formula>
    </cfRule>
  </conditionalFormatting>
  <conditionalFormatting sqref="AI38">
    <cfRule type="cellIs" dxfId="1997" priority="1482" operator="lessThanOrEqual">
      <formula>0</formula>
    </cfRule>
  </conditionalFormatting>
  <conditionalFormatting sqref="AI38">
    <cfRule type="cellIs" dxfId="1996" priority="1483" operator="equal">
      <formula>0</formula>
    </cfRule>
  </conditionalFormatting>
  <conditionalFormatting sqref="AI38">
    <cfRule type="cellIs" dxfId="1995" priority="1484" operator="greaterThan">
      <formula>0</formula>
    </cfRule>
  </conditionalFormatting>
  <conditionalFormatting sqref="AI38">
    <cfRule type="cellIs" dxfId="1994" priority="1485" operator="lessThan">
      <formula>0</formula>
    </cfRule>
  </conditionalFormatting>
  <conditionalFormatting sqref="AI38">
    <cfRule type="cellIs" dxfId="1993" priority="1486" operator="equal">
      <formula>0</formula>
    </cfRule>
  </conditionalFormatting>
  <conditionalFormatting sqref="AI38">
    <cfRule type="cellIs" dxfId="1992" priority="1487" operator="greaterThan">
      <formula>0</formula>
    </cfRule>
  </conditionalFormatting>
  <conditionalFormatting sqref="AI38">
    <cfRule type="cellIs" dxfId="1991" priority="1488" operator="lessThan">
      <formula>0</formula>
    </cfRule>
  </conditionalFormatting>
  <conditionalFormatting sqref="AI38">
    <cfRule type="cellIs" dxfId="1990" priority="1489" operator="greaterThan">
      <formula>0</formula>
    </cfRule>
  </conditionalFormatting>
  <conditionalFormatting sqref="AI38">
    <cfRule type="cellIs" dxfId="1989" priority="1490" operator="lessThanOrEqual">
      <formula>0</formula>
    </cfRule>
  </conditionalFormatting>
  <conditionalFormatting sqref="AI38">
    <cfRule type="cellIs" dxfId="1988" priority="1491" operator="greaterThan">
      <formula>0</formula>
    </cfRule>
  </conditionalFormatting>
  <conditionalFormatting sqref="AI38">
    <cfRule type="cellIs" dxfId="1987" priority="1492" operator="lessThanOrEqual">
      <formula>0</formula>
    </cfRule>
  </conditionalFormatting>
  <conditionalFormatting sqref="AI38">
    <cfRule type="cellIs" dxfId="1986" priority="1493" operator="greaterThan">
      <formula>0</formula>
    </cfRule>
  </conditionalFormatting>
  <conditionalFormatting sqref="AI38">
    <cfRule type="cellIs" dxfId="1985" priority="1494" operator="lessThanOrEqual">
      <formula>0</formula>
    </cfRule>
  </conditionalFormatting>
  <conditionalFormatting sqref="AI38">
    <cfRule type="cellIs" dxfId="1984" priority="1495" operator="equal">
      <formula>0</formula>
    </cfRule>
  </conditionalFormatting>
  <conditionalFormatting sqref="AI38">
    <cfRule type="cellIs" dxfId="1983" priority="1496" operator="greaterThan">
      <formula>0</formula>
    </cfRule>
  </conditionalFormatting>
  <conditionalFormatting sqref="AI38">
    <cfRule type="cellIs" dxfId="1982" priority="1497" operator="lessThan">
      <formula>0</formula>
    </cfRule>
  </conditionalFormatting>
  <conditionalFormatting sqref="AI38">
    <cfRule type="cellIs" dxfId="1981" priority="1498" operator="greaterThan">
      <formula>0</formula>
    </cfRule>
  </conditionalFormatting>
  <conditionalFormatting sqref="AI38">
    <cfRule type="cellIs" dxfId="1980" priority="1499" operator="lessThanOrEqual">
      <formula>0</formula>
    </cfRule>
  </conditionalFormatting>
  <conditionalFormatting sqref="AI38">
    <cfRule type="cellIs" dxfId="1979" priority="1500" operator="equal">
      <formula>0</formula>
    </cfRule>
  </conditionalFormatting>
  <conditionalFormatting sqref="AI38">
    <cfRule type="cellIs" dxfId="1978" priority="1501" operator="greaterThan">
      <formula>0</formula>
    </cfRule>
  </conditionalFormatting>
  <conditionalFormatting sqref="AI38">
    <cfRule type="cellIs" dxfId="1977" priority="1502" operator="lessThan">
      <formula>0</formula>
    </cfRule>
  </conditionalFormatting>
  <conditionalFormatting sqref="AI38">
    <cfRule type="cellIs" dxfId="1976" priority="1503" operator="equal">
      <formula>0</formula>
    </cfRule>
  </conditionalFormatting>
  <conditionalFormatting sqref="AI38">
    <cfRule type="cellIs" dxfId="1975" priority="1504" operator="greaterThan">
      <formula>0</formula>
    </cfRule>
  </conditionalFormatting>
  <conditionalFormatting sqref="AI38">
    <cfRule type="cellIs" dxfId="1974" priority="1505" operator="lessThan">
      <formula>0</formula>
    </cfRule>
  </conditionalFormatting>
  <conditionalFormatting sqref="AG37:AG38">
    <cfRule type="cellIs" dxfId="1973" priority="1506" operator="greaterThan">
      <formula>0</formula>
    </cfRule>
  </conditionalFormatting>
  <conditionalFormatting sqref="AG37:AG38">
    <cfRule type="cellIs" dxfId="1972" priority="1507" operator="lessThanOrEqual">
      <formula>0</formula>
    </cfRule>
  </conditionalFormatting>
  <conditionalFormatting sqref="AG37:AG38">
    <cfRule type="cellIs" dxfId="1971" priority="1508" operator="equal">
      <formula>0</formula>
    </cfRule>
  </conditionalFormatting>
  <conditionalFormatting sqref="AG37:AG38">
    <cfRule type="cellIs" dxfId="1970" priority="1509" operator="greaterThan">
      <formula>0</formula>
    </cfRule>
  </conditionalFormatting>
  <conditionalFormatting sqref="AG37:AG38">
    <cfRule type="cellIs" dxfId="1969" priority="1510" operator="lessThan">
      <formula>0</formula>
    </cfRule>
  </conditionalFormatting>
  <conditionalFormatting sqref="AG37:AG38">
    <cfRule type="cellIs" dxfId="1968" priority="1511" operator="equal">
      <formula>0</formula>
    </cfRule>
  </conditionalFormatting>
  <conditionalFormatting sqref="AG37:AG38">
    <cfRule type="cellIs" dxfId="1967" priority="1512" operator="greaterThan">
      <formula>0</formula>
    </cfRule>
  </conditionalFormatting>
  <conditionalFormatting sqref="AG37:AG38">
    <cfRule type="cellIs" dxfId="1966" priority="1513" operator="lessThan">
      <formula>0</formula>
    </cfRule>
  </conditionalFormatting>
  <conditionalFormatting sqref="AI38">
    <cfRule type="cellIs" dxfId="1965" priority="1514" operator="greaterThan">
      <formula>0</formula>
    </cfRule>
  </conditionalFormatting>
  <conditionalFormatting sqref="AI38">
    <cfRule type="cellIs" dxfId="1964" priority="1515" operator="lessThanOrEqual">
      <formula>0</formula>
    </cfRule>
  </conditionalFormatting>
  <conditionalFormatting sqref="AI38">
    <cfRule type="cellIs" dxfId="1963" priority="1516" operator="greaterThan">
      <formula>0</formula>
    </cfRule>
  </conditionalFormatting>
  <conditionalFormatting sqref="AI38">
    <cfRule type="cellIs" dxfId="1962" priority="1517" operator="lessThanOrEqual">
      <formula>0</formula>
    </cfRule>
  </conditionalFormatting>
  <conditionalFormatting sqref="AI38">
    <cfRule type="cellIs" dxfId="1961" priority="1518" operator="greaterThan">
      <formula>0</formula>
    </cfRule>
  </conditionalFormatting>
  <conditionalFormatting sqref="AI38">
    <cfRule type="cellIs" dxfId="1960" priority="1519" operator="lessThanOrEqual">
      <formula>0</formula>
    </cfRule>
  </conditionalFormatting>
  <conditionalFormatting sqref="AI38">
    <cfRule type="cellIs" dxfId="1959" priority="1520" operator="equal">
      <formula>0</formula>
    </cfRule>
  </conditionalFormatting>
  <conditionalFormatting sqref="AI38">
    <cfRule type="cellIs" dxfId="1958" priority="1521" operator="greaterThan">
      <formula>0</formula>
    </cfRule>
  </conditionalFormatting>
  <conditionalFormatting sqref="AI38">
    <cfRule type="cellIs" dxfId="1957" priority="1522" operator="lessThan">
      <formula>0</formula>
    </cfRule>
  </conditionalFormatting>
  <conditionalFormatting sqref="AI38">
    <cfRule type="cellIs" dxfId="1956" priority="1523" operator="greaterThan">
      <formula>0</formula>
    </cfRule>
  </conditionalFormatting>
  <conditionalFormatting sqref="AI38">
    <cfRule type="cellIs" dxfId="1955" priority="1524" operator="lessThanOrEqual">
      <formula>0</formula>
    </cfRule>
  </conditionalFormatting>
  <conditionalFormatting sqref="AI38">
    <cfRule type="cellIs" dxfId="1954" priority="1525" operator="equal">
      <formula>0</formula>
    </cfRule>
  </conditionalFormatting>
  <conditionalFormatting sqref="AI38">
    <cfRule type="cellIs" dxfId="1953" priority="1526" operator="greaterThan">
      <formula>0</formula>
    </cfRule>
  </conditionalFormatting>
  <conditionalFormatting sqref="AI38">
    <cfRule type="cellIs" dxfId="1952" priority="1527" operator="lessThan">
      <formula>0</formula>
    </cfRule>
  </conditionalFormatting>
  <conditionalFormatting sqref="AI38">
    <cfRule type="cellIs" dxfId="1951" priority="1528" operator="equal">
      <formula>0</formula>
    </cfRule>
  </conditionalFormatting>
  <conditionalFormatting sqref="AI38">
    <cfRule type="cellIs" dxfId="1950" priority="1529" operator="greaterThan">
      <formula>0</formula>
    </cfRule>
  </conditionalFormatting>
  <conditionalFormatting sqref="AI38">
    <cfRule type="cellIs" dxfId="1949" priority="1530" operator="lessThan">
      <formula>0</formula>
    </cfRule>
  </conditionalFormatting>
  <conditionalFormatting sqref="AI38">
    <cfRule type="cellIs" dxfId="1948" priority="1531" operator="greaterThan">
      <formula>0</formula>
    </cfRule>
  </conditionalFormatting>
  <conditionalFormatting sqref="AI38">
    <cfRule type="cellIs" dxfId="1947" priority="1532" operator="lessThanOrEqual">
      <formula>0</formula>
    </cfRule>
  </conditionalFormatting>
  <conditionalFormatting sqref="AI38">
    <cfRule type="cellIs" dxfId="1946" priority="1533" operator="greaterThan">
      <formula>0</formula>
    </cfRule>
  </conditionalFormatting>
  <conditionalFormatting sqref="AI38">
    <cfRule type="cellIs" dxfId="1945" priority="1534" operator="lessThanOrEqual">
      <formula>0</formula>
    </cfRule>
  </conditionalFormatting>
  <conditionalFormatting sqref="AI38">
    <cfRule type="cellIs" dxfId="1944" priority="1535" operator="equal">
      <formula>0</formula>
    </cfRule>
  </conditionalFormatting>
  <conditionalFormatting sqref="AI38">
    <cfRule type="cellIs" dxfId="1943" priority="1536" operator="greaterThan">
      <formula>0</formula>
    </cfRule>
  </conditionalFormatting>
  <conditionalFormatting sqref="AI38">
    <cfRule type="cellIs" dxfId="1942" priority="1537" operator="lessThan">
      <formula>0</formula>
    </cfRule>
  </conditionalFormatting>
  <conditionalFormatting sqref="AI38">
    <cfRule type="cellIs" dxfId="1941" priority="1538" operator="greaterThan">
      <formula>0</formula>
    </cfRule>
  </conditionalFormatting>
  <conditionalFormatting sqref="AI38">
    <cfRule type="cellIs" dxfId="1940" priority="1539" operator="lessThanOrEqual">
      <formula>0</formula>
    </cfRule>
  </conditionalFormatting>
  <conditionalFormatting sqref="AI38">
    <cfRule type="cellIs" dxfId="1939" priority="1540" operator="equal">
      <formula>0</formula>
    </cfRule>
  </conditionalFormatting>
  <conditionalFormatting sqref="AI38">
    <cfRule type="cellIs" dxfId="1938" priority="1541" operator="greaterThan">
      <formula>0</formula>
    </cfRule>
  </conditionalFormatting>
  <conditionalFormatting sqref="AI38">
    <cfRule type="cellIs" dxfId="1937" priority="1542" operator="lessThan">
      <formula>0</formula>
    </cfRule>
  </conditionalFormatting>
  <conditionalFormatting sqref="AI38">
    <cfRule type="cellIs" dxfId="1936" priority="1543" operator="equal">
      <formula>0</formula>
    </cfRule>
  </conditionalFormatting>
  <conditionalFormatting sqref="AI38">
    <cfRule type="cellIs" dxfId="1935" priority="1544" operator="greaterThan">
      <formula>0</formula>
    </cfRule>
  </conditionalFormatting>
  <conditionalFormatting sqref="AI38">
    <cfRule type="cellIs" dxfId="1934" priority="1545" operator="lessThan">
      <formula>0</formula>
    </cfRule>
  </conditionalFormatting>
  <conditionalFormatting sqref="AI38">
    <cfRule type="cellIs" dxfId="1933" priority="1546" operator="greaterThan">
      <formula>0</formula>
    </cfRule>
  </conditionalFormatting>
  <conditionalFormatting sqref="AI38">
    <cfRule type="cellIs" dxfId="1932" priority="1547" operator="lessThanOrEqual">
      <formula>0</formula>
    </cfRule>
  </conditionalFormatting>
  <conditionalFormatting sqref="AI38">
    <cfRule type="cellIs" dxfId="1931" priority="1548" operator="equal">
      <formula>0</formula>
    </cfRule>
  </conditionalFormatting>
  <conditionalFormatting sqref="AI38">
    <cfRule type="cellIs" dxfId="1930" priority="1549" operator="greaterThan">
      <formula>0</formula>
    </cfRule>
  </conditionalFormatting>
  <conditionalFormatting sqref="AI38">
    <cfRule type="cellIs" dxfId="1929" priority="1550" operator="lessThan">
      <formula>0</formula>
    </cfRule>
  </conditionalFormatting>
  <conditionalFormatting sqref="AI38">
    <cfRule type="cellIs" dxfId="1928" priority="1551" operator="equal">
      <formula>0</formula>
    </cfRule>
  </conditionalFormatting>
  <conditionalFormatting sqref="AI38">
    <cfRule type="cellIs" dxfId="1927" priority="1552" operator="greaterThan">
      <formula>0</formula>
    </cfRule>
  </conditionalFormatting>
  <conditionalFormatting sqref="AI38">
    <cfRule type="cellIs" dxfId="1926" priority="1553" operator="lessThan">
      <formula>0</formula>
    </cfRule>
  </conditionalFormatting>
  <conditionalFormatting sqref="AM38">
    <cfRule type="cellIs" dxfId="1925" priority="1554" operator="greaterThan">
      <formula>0</formula>
    </cfRule>
  </conditionalFormatting>
  <conditionalFormatting sqref="AM38">
    <cfRule type="cellIs" dxfId="1924" priority="1555" operator="lessThanOrEqual">
      <formula>0</formula>
    </cfRule>
  </conditionalFormatting>
  <conditionalFormatting sqref="AM38">
    <cfRule type="cellIs" dxfId="1923" priority="1556" operator="greaterThan">
      <formula>0</formula>
    </cfRule>
  </conditionalFormatting>
  <conditionalFormatting sqref="AM38">
    <cfRule type="cellIs" dxfId="1922" priority="1557" operator="lessThanOrEqual">
      <formula>0</formula>
    </cfRule>
  </conditionalFormatting>
  <conditionalFormatting sqref="AM38">
    <cfRule type="cellIs" dxfId="1921" priority="1558" operator="greaterThan">
      <formula>0</formula>
    </cfRule>
  </conditionalFormatting>
  <conditionalFormatting sqref="AM38">
    <cfRule type="cellIs" dxfId="1920" priority="1559" operator="lessThanOrEqual">
      <formula>0</formula>
    </cfRule>
  </conditionalFormatting>
  <conditionalFormatting sqref="AM38">
    <cfRule type="cellIs" dxfId="1919" priority="1560" operator="greaterThan">
      <formula>0</formula>
    </cfRule>
  </conditionalFormatting>
  <conditionalFormatting sqref="AM38">
    <cfRule type="cellIs" dxfId="1918" priority="1561" operator="lessThanOrEqual">
      <formula>0</formula>
    </cfRule>
  </conditionalFormatting>
  <conditionalFormatting sqref="AM38">
    <cfRule type="cellIs" dxfId="1917" priority="1562" operator="greaterThan">
      <formula>0</formula>
    </cfRule>
  </conditionalFormatting>
  <conditionalFormatting sqref="AM38">
    <cfRule type="cellIs" dxfId="1916" priority="1563" operator="lessThanOrEqual">
      <formula>0</formula>
    </cfRule>
  </conditionalFormatting>
  <conditionalFormatting sqref="AM38">
    <cfRule type="cellIs" dxfId="1915" priority="1564" operator="greaterThan">
      <formula>0</formula>
    </cfRule>
  </conditionalFormatting>
  <conditionalFormatting sqref="AM38">
    <cfRule type="cellIs" dxfId="1914" priority="1565" operator="lessThanOrEqual">
      <formula>0</formula>
    </cfRule>
  </conditionalFormatting>
  <conditionalFormatting sqref="AM38">
    <cfRule type="cellIs" dxfId="1913" priority="1566" operator="greaterThan">
      <formula>0</formula>
    </cfRule>
  </conditionalFormatting>
  <conditionalFormatting sqref="AM38">
    <cfRule type="cellIs" dxfId="1912" priority="1567" operator="lessThanOrEqual">
      <formula>0</formula>
    </cfRule>
  </conditionalFormatting>
  <conditionalFormatting sqref="AM38">
    <cfRule type="cellIs" dxfId="1911" priority="1568" operator="greaterThan">
      <formula>0</formula>
    </cfRule>
  </conditionalFormatting>
  <conditionalFormatting sqref="AM38">
    <cfRule type="cellIs" dxfId="1910" priority="1569" operator="lessThanOrEqual">
      <formula>0</formula>
    </cfRule>
  </conditionalFormatting>
  <conditionalFormatting sqref="AM38">
    <cfRule type="cellIs" dxfId="1909" priority="1570" operator="equal">
      <formula>0</formula>
    </cfRule>
  </conditionalFormatting>
  <conditionalFormatting sqref="AM38">
    <cfRule type="cellIs" dxfId="1908" priority="1571" operator="greaterThan">
      <formula>0</formula>
    </cfRule>
  </conditionalFormatting>
  <conditionalFormatting sqref="AM38">
    <cfRule type="cellIs" dxfId="1907" priority="1572" operator="lessThan">
      <formula>0</formula>
    </cfRule>
  </conditionalFormatting>
  <conditionalFormatting sqref="AM38">
    <cfRule type="cellIs" dxfId="1906" priority="1573" operator="greaterThan">
      <formula>0</formula>
    </cfRule>
  </conditionalFormatting>
  <conditionalFormatting sqref="AM38">
    <cfRule type="cellIs" dxfId="1905" priority="1574" operator="lessThanOrEqual">
      <formula>0</formula>
    </cfRule>
  </conditionalFormatting>
  <conditionalFormatting sqref="AM38">
    <cfRule type="cellIs" dxfId="1904" priority="1575" operator="equal">
      <formula>0</formula>
    </cfRule>
  </conditionalFormatting>
  <conditionalFormatting sqref="AM38">
    <cfRule type="cellIs" dxfId="1903" priority="1576" operator="greaterThan">
      <formula>0</formula>
    </cfRule>
  </conditionalFormatting>
  <conditionalFormatting sqref="AM38">
    <cfRule type="cellIs" dxfId="1902" priority="1577" operator="lessThan">
      <formula>0</formula>
    </cfRule>
  </conditionalFormatting>
  <conditionalFormatting sqref="AM38">
    <cfRule type="cellIs" dxfId="1901" priority="1578" operator="equal">
      <formula>0</formula>
    </cfRule>
  </conditionalFormatting>
  <conditionalFormatting sqref="AM38">
    <cfRule type="cellIs" dxfId="1900" priority="1579" operator="greaterThan">
      <formula>0</formula>
    </cfRule>
  </conditionalFormatting>
  <conditionalFormatting sqref="AM38">
    <cfRule type="cellIs" dxfId="1899" priority="1580" operator="lessThan">
      <formula>0</formula>
    </cfRule>
  </conditionalFormatting>
  <conditionalFormatting sqref="AM38">
    <cfRule type="cellIs" dxfId="1898" priority="1581" operator="greaterThan">
      <formula>0</formula>
    </cfRule>
  </conditionalFormatting>
  <conditionalFormatting sqref="AM38">
    <cfRule type="cellIs" dxfId="1897" priority="1582" operator="lessThanOrEqual">
      <formula>0</formula>
    </cfRule>
  </conditionalFormatting>
  <conditionalFormatting sqref="AM38">
    <cfRule type="cellIs" dxfId="1896" priority="1583" operator="greaterThan">
      <formula>0</formula>
    </cfRule>
  </conditionalFormatting>
  <conditionalFormatting sqref="AM38">
    <cfRule type="cellIs" dxfId="1895" priority="1584" operator="lessThanOrEqual">
      <formula>0</formula>
    </cfRule>
  </conditionalFormatting>
  <conditionalFormatting sqref="AM38">
    <cfRule type="cellIs" dxfId="1894" priority="1585" operator="greaterThan">
      <formula>0</formula>
    </cfRule>
  </conditionalFormatting>
  <conditionalFormatting sqref="AM38">
    <cfRule type="cellIs" dxfId="1893" priority="1586" operator="lessThanOrEqual">
      <formula>0</formula>
    </cfRule>
  </conditionalFormatting>
  <conditionalFormatting sqref="AM38">
    <cfRule type="cellIs" dxfId="1892" priority="1587" operator="equal">
      <formula>0</formula>
    </cfRule>
  </conditionalFormatting>
  <conditionalFormatting sqref="AM38">
    <cfRule type="cellIs" dxfId="1891" priority="1588" operator="greaterThan">
      <formula>0</formula>
    </cfRule>
  </conditionalFormatting>
  <conditionalFormatting sqref="AM38">
    <cfRule type="cellIs" dxfId="1890" priority="1589" operator="lessThan">
      <formula>0</formula>
    </cfRule>
  </conditionalFormatting>
  <conditionalFormatting sqref="AM38">
    <cfRule type="cellIs" dxfId="1889" priority="1590" operator="greaterThan">
      <formula>0</formula>
    </cfRule>
  </conditionalFormatting>
  <conditionalFormatting sqref="AM38">
    <cfRule type="cellIs" dxfId="1888" priority="1591" operator="lessThanOrEqual">
      <formula>0</formula>
    </cfRule>
  </conditionalFormatting>
  <conditionalFormatting sqref="AM38">
    <cfRule type="cellIs" dxfId="1887" priority="1592" operator="equal">
      <formula>0</formula>
    </cfRule>
  </conditionalFormatting>
  <conditionalFormatting sqref="AM38">
    <cfRule type="cellIs" dxfId="1886" priority="1593" operator="greaterThan">
      <formula>0</formula>
    </cfRule>
  </conditionalFormatting>
  <conditionalFormatting sqref="AM38">
    <cfRule type="cellIs" dxfId="1885" priority="1594" operator="lessThan">
      <formula>0</formula>
    </cfRule>
  </conditionalFormatting>
  <conditionalFormatting sqref="AM38">
    <cfRule type="cellIs" dxfId="1884" priority="1595" operator="equal">
      <formula>0</formula>
    </cfRule>
  </conditionalFormatting>
  <conditionalFormatting sqref="AM38">
    <cfRule type="cellIs" dxfId="1883" priority="1596" operator="greaterThan">
      <formula>0</formula>
    </cfRule>
  </conditionalFormatting>
  <conditionalFormatting sqref="AM38">
    <cfRule type="cellIs" dxfId="1882" priority="1597" operator="lessThan">
      <formula>0</formula>
    </cfRule>
  </conditionalFormatting>
  <conditionalFormatting sqref="AM38">
    <cfRule type="cellIs" dxfId="1881" priority="1598" operator="greaterThan">
      <formula>0</formula>
    </cfRule>
  </conditionalFormatting>
  <conditionalFormatting sqref="AM38">
    <cfRule type="cellIs" dxfId="1880" priority="1599" operator="lessThanOrEqual">
      <formula>0</formula>
    </cfRule>
  </conditionalFormatting>
  <conditionalFormatting sqref="AM38">
    <cfRule type="cellIs" dxfId="1879" priority="1600" operator="equal">
      <formula>0</formula>
    </cfRule>
  </conditionalFormatting>
  <conditionalFormatting sqref="AM38">
    <cfRule type="cellIs" dxfId="1878" priority="1601" operator="greaterThan">
      <formula>0</formula>
    </cfRule>
  </conditionalFormatting>
  <conditionalFormatting sqref="AM38">
    <cfRule type="cellIs" dxfId="1877" priority="1602" operator="lessThan">
      <formula>0</formula>
    </cfRule>
  </conditionalFormatting>
  <conditionalFormatting sqref="AM38">
    <cfRule type="cellIs" dxfId="1876" priority="1603" operator="equal">
      <formula>0</formula>
    </cfRule>
  </conditionalFormatting>
  <conditionalFormatting sqref="AM38">
    <cfRule type="cellIs" dxfId="1875" priority="1604" operator="greaterThan">
      <formula>0</formula>
    </cfRule>
  </conditionalFormatting>
  <conditionalFormatting sqref="AM38">
    <cfRule type="cellIs" dxfId="1874" priority="1605" operator="lessThan">
      <formula>0</formula>
    </cfRule>
  </conditionalFormatting>
  <conditionalFormatting sqref="AM38">
    <cfRule type="cellIs" dxfId="1873" priority="1606" operator="greaterThan">
      <formula>0</formula>
    </cfRule>
  </conditionalFormatting>
  <conditionalFormatting sqref="AM38">
    <cfRule type="cellIs" dxfId="1872" priority="1607" operator="lessThanOrEqual">
      <formula>0</formula>
    </cfRule>
  </conditionalFormatting>
  <conditionalFormatting sqref="AM38">
    <cfRule type="cellIs" dxfId="1871" priority="1608" operator="greaterThan">
      <formula>0</formula>
    </cfRule>
  </conditionalFormatting>
  <conditionalFormatting sqref="AM38">
    <cfRule type="cellIs" dxfId="1870" priority="1609" operator="lessThanOrEqual">
      <formula>0</formula>
    </cfRule>
  </conditionalFormatting>
  <conditionalFormatting sqref="AM38">
    <cfRule type="cellIs" dxfId="1869" priority="1610" operator="greaterThan">
      <formula>0</formula>
    </cfRule>
  </conditionalFormatting>
  <conditionalFormatting sqref="AM38">
    <cfRule type="cellIs" dxfId="1868" priority="1611" operator="lessThanOrEqual">
      <formula>0</formula>
    </cfRule>
  </conditionalFormatting>
  <conditionalFormatting sqref="AM38">
    <cfRule type="cellIs" dxfId="1867" priority="1612" operator="greaterThan">
      <formula>0</formula>
    </cfRule>
  </conditionalFormatting>
  <conditionalFormatting sqref="AM38">
    <cfRule type="cellIs" dxfId="1866" priority="1613" operator="lessThanOrEqual">
      <formula>0</formula>
    </cfRule>
  </conditionalFormatting>
  <conditionalFormatting sqref="AM38">
    <cfRule type="cellIs" dxfId="1865" priority="1614" operator="greaterThan">
      <formula>0</formula>
    </cfRule>
  </conditionalFormatting>
  <conditionalFormatting sqref="AM38">
    <cfRule type="cellIs" dxfId="1864" priority="1615" operator="lessThanOrEqual">
      <formula>0</formula>
    </cfRule>
  </conditionalFormatting>
  <conditionalFormatting sqref="AM38">
    <cfRule type="cellIs" dxfId="1863" priority="1616" operator="greaterThan">
      <formula>0</formula>
    </cfRule>
  </conditionalFormatting>
  <conditionalFormatting sqref="AM38">
    <cfRule type="cellIs" dxfId="1862" priority="1617" operator="lessThanOrEqual">
      <formula>0</formula>
    </cfRule>
  </conditionalFormatting>
  <conditionalFormatting sqref="AM38">
    <cfRule type="cellIs" dxfId="1861" priority="1618" operator="greaterThan">
      <formula>0</formula>
    </cfRule>
  </conditionalFormatting>
  <conditionalFormatting sqref="AM38">
    <cfRule type="cellIs" dxfId="1860" priority="1619" operator="lessThanOrEqual">
      <formula>0</formula>
    </cfRule>
  </conditionalFormatting>
  <conditionalFormatting sqref="AM38">
    <cfRule type="cellIs" dxfId="1859" priority="1620" operator="equal">
      <formula>0</formula>
    </cfRule>
  </conditionalFormatting>
  <conditionalFormatting sqref="AM38">
    <cfRule type="cellIs" dxfId="1858" priority="1621" operator="greaterThan">
      <formula>0</formula>
    </cfRule>
  </conditionalFormatting>
  <conditionalFormatting sqref="AM38">
    <cfRule type="cellIs" dxfId="1857" priority="1622" operator="lessThan">
      <formula>0</formula>
    </cfRule>
  </conditionalFormatting>
  <conditionalFormatting sqref="AM38">
    <cfRule type="cellIs" dxfId="1856" priority="1623" operator="greaterThan">
      <formula>0</formula>
    </cfRule>
  </conditionalFormatting>
  <conditionalFormatting sqref="AM38">
    <cfRule type="cellIs" dxfId="1855" priority="1624" operator="lessThanOrEqual">
      <formula>0</formula>
    </cfRule>
  </conditionalFormatting>
  <conditionalFormatting sqref="AM38">
    <cfRule type="cellIs" dxfId="1854" priority="1625" operator="equal">
      <formula>0</formula>
    </cfRule>
  </conditionalFormatting>
  <conditionalFormatting sqref="AM38">
    <cfRule type="cellIs" dxfId="1853" priority="1626" operator="greaterThan">
      <formula>0</formula>
    </cfRule>
  </conditionalFormatting>
  <conditionalFormatting sqref="AM38">
    <cfRule type="cellIs" dxfId="1852" priority="1627" operator="lessThan">
      <formula>0</formula>
    </cfRule>
  </conditionalFormatting>
  <conditionalFormatting sqref="AM38">
    <cfRule type="cellIs" dxfId="1851" priority="1628" operator="equal">
      <formula>0</formula>
    </cfRule>
  </conditionalFormatting>
  <conditionalFormatting sqref="AM38">
    <cfRule type="cellIs" dxfId="1850" priority="1629" operator="greaterThan">
      <formula>0</formula>
    </cfRule>
  </conditionalFormatting>
  <conditionalFormatting sqref="AM38">
    <cfRule type="cellIs" dxfId="1849" priority="1630" operator="lessThan">
      <formula>0</formula>
    </cfRule>
  </conditionalFormatting>
  <conditionalFormatting sqref="AM38">
    <cfRule type="cellIs" dxfId="1848" priority="1631" operator="greaterThan">
      <formula>0</formula>
    </cfRule>
  </conditionalFormatting>
  <conditionalFormatting sqref="AM38">
    <cfRule type="cellIs" dxfId="1847" priority="1632" operator="lessThanOrEqual">
      <formula>0</formula>
    </cfRule>
  </conditionalFormatting>
  <conditionalFormatting sqref="AM38">
    <cfRule type="cellIs" dxfId="1846" priority="1633" operator="greaterThan">
      <formula>0</formula>
    </cfRule>
  </conditionalFormatting>
  <conditionalFormatting sqref="AM38">
    <cfRule type="cellIs" dxfId="1845" priority="1634" operator="lessThanOrEqual">
      <formula>0</formula>
    </cfRule>
  </conditionalFormatting>
  <conditionalFormatting sqref="AM38">
    <cfRule type="cellIs" dxfId="1844" priority="1635" operator="greaterThan">
      <formula>0</formula>
    </cfRule>
  </conditionalFormatting>
  <conditionalFormatting sqref="AM38">
    <cfRule type="cellIs" dxfId="1843" priority="1636" operator="lessThanOrEqual">
      <formula>0</formula>
    </cfRule>
  </conditionalFormatting>
  <conditionalFormatting sqref="AM38">
    <cfRule type="cellIs" dxfId="1842" priority="1637" operator="equal">
      <formula>0</formula>
    </cfRule>
  </conditionalFormatting>
  <conditionalFormatting sqref="AM38">
    <cfRule type="cellIs" dxfId="1841" priority="1638" operator="greaterThan">
      <formula>0</formula>
    </cfRule>
  </conditionalFormatting>
  <conditionalFormatting sqref="AM38">
    <cfRule type="cellIs" dxfId="1840" priority="1639" operator="lessThan">
      <formula>0</formula>
    </cfRule>
  </conditionalFormatting>
  <conditionalFormatting sqref="AM38">
    <cfRule type="cellIs" dxfId="1839" priority="1640" operator="greaterThan">
      <formula>0</formula>
    </cfRule>
  </conditionalFormatting>
  <conditionalFormatting sqref="AM38">
    <cfRule type="cellIs" dxfId="1838" priority="1641" operator="lessThanOrEqual">
      <formula>0</formula>
    </cfRule>
  </conditionalFormatting>
  <conditionalFormatting sqref="AM38">
    <cfRule type="cellIs" dxfId="1837" priority="1642" operator="equal">
      <formula>0</formula>
    </cfRule>
  </conditionalFormatting>
  <conditionalFormatting sqref="AM38">
    <cfRule type="cellIs" dxfId="1836" priority="1643" operator="greaterThan">
      <formula>0</formula>
    </cfRule>
  </conditionalFormatting>
  <conditionalFormatting sqref="AM38">
    <cfRule type="cellIs" dxfId="1835" priority="1644" operator="lessThan">
      <formula>0</formula>
    </cfRule>
  </conditionalFormatting>
  <conditionalFormatting sqref="AM38">
    <cfRule type="cellIs" dxfId="1834" priority="1645" operator="equal">
      <formula>0</formula>
    </cfRule>
  </conditionalFormatting>
  <conditionalFormatting sqref="AM38">
    <cfRule type="cellIs" dxfId="1833" priority="1646" operator="greaterThan">
      <formula>0</formula>
    </cfRule>
  </conditionalFormatting>
  <conditionalFormatting sqref="AM38">
    <cfRule type="cellIs" dxfId="1832" priority="1647" operator="lessThan">
      <formula>0</formula>
    </cfRule>
  </conditionalFormatting>
  <conditionalFormatting sqref="AK37:AK38">
    <cfRule type="cellIs" dxfId="1831" priority="1648" operator="greaterThan">
      <formula>0</formula>
    </cfRule>
  </conditionalFormatting>
  <conditionalFormatting sqref="AK37:AK38">
    <cfRule type="cellIs" dxfId="1830" priority="1649" operator="lessThanOrEqual">
      <formula>0</formula>
    </cfRule>
  </conditionalFormatting>
  <conditionalFormatting sqref="AK37:AK38">
    <cfRule type="cellIs" dxfId="1829" priority="1650" operator="equal">
      <formula>0</formula>
    </cfRule>
  </conditionalFormatting>
  <conditionalFormatting sqref="AK37:AK38">
    <cfRule type="cellIs" dxfId="1828" priority="1651" operator="greaterThan">
      <formula>0</formula>
    </cfRule>
  </conditionalFormatting>
  <conditionalFormatting sqref="AK37:AK38">
    <cfRule type="cellIs" dxfId="1827" priority="1652" operator="lessThan">
      <formula>0</formula>
    </cfRule>
  </conditionalFormatting>
  <conditionalFormatting sqref="AK37:AK38">
    <cfRule type="cellIs" dxfId="1826" priority="1653" operator="equal">
      <formula>0</formula>
    </cfRule>
  </conditionalFormatting>
  <conditionalFormatting sqref="AK37:AK38">
    <cfRule type="cellIs" dxfId="1825" priority="1654" operator="greaterThan">
      <formula>0</formula>
    </cfRule>
  </conditionalFormatting>
  <conditionalFormatting sqref="AK37:AK38">
    <cfRule type="cellIs" dxfId="1824" priority="1655" operator="lessThan">
      <formula>0</formula>
    </cfRule>
  </conditionalFormatting>
  <conditionalFormatting sqref="AM38">
    <cfRule type="cellIs" dxfId="1823" priority="1656" operator="greaterThan">
      <formula>0</formula>
    </cfRule>
  </conditionalFormatting>
  <conditionalFormatting sqref="AM38">
    <cfRule type="cellIs" dxfId="1822" priority="1657" operator="lessThanOrEqual">
      <formula>0</formula>
    </cfRule>
  </conditionalFormatting>
  <conditionalFormatting sqref="AM38">
    <cfRule type="cellIs" dxfId="1821" priority="1658" operator="greaterThan">
      <formula>0</formula>
    </cfRule>
  </conditionalFormatting>
  <conditionalFormatting sqref="AM38">
    <cfRule type="cellIs" dxfId="1820" priority="1659" operator="lessThanOrEqual">
      <formula>0</formula>
    </cfRule>
  </conditionalFormatting>
  <conditionalFormatting sqref="AM38">
    <cfRule type="cellIs" dxfId="1819" priority="1660" operator="greaterThan">
      <formula>0</formula>
    </cfRule>
  </conditionalFormatting>
  <conditionalFormatting sqref="AM38">
    <cfRule type="cellIs" dxfId="1818" priority="1661" operator="lessThanOrEqual">
      <formula>0</formula>
    </cfRule>
  </conditionalFormatting>
  <conditionalFormatting sqref="AM38">
    <cfRule type="cellIs" dxfId="1817" priority="1662" operator="greaterThan">
      <formula>0</formula>
    </cfRule>
  </conditionalFormatting>
  <conditionalFormatting sqref="AM38">
    <cfRule type="cellIs" dxfId="1816" priority="1663" operator="lessThanOrEqual">
      <formula>0</formula>
    </cfRule>
  </conditionalFormatting>
  <conditionalFormatting sqref="AM38">
    <cfRule type="cellIs" dxfId="1815" priority="1664" operator="greaterThan">
      <formula>0</formula>
    </cfRule>
  </conditionalFormatting>
  <conditionalFormatting sqref="AM38">
    <cfRule type="cellIs" dxfId="1814" priority="1665" operator="lessThanOrEqual">
      <formula>0</formula>
    </cfRule>
  </conditionalFormatting>
  <conditionalFormatting sqref="AM38">
    <cfRule type="cellIs" dxfId="1813" priority="1666" operator="greaterThan">
      <formula>0</formula>
    </cfRule>
  </conditionalFormatting>
  <conditionalFormatting sqref="AM38">
    <cfRule type="cellIs" dxfId="1812" priority="1667" operator="lessThanOrEqual">
      <formula>0</formula>
    </cfRule>
  </conditionalFormatting>
  <conditionalFormatting sqref="AM38">
    <cfRule type="cellIs" dxfId="1811" priority="1668" operator="equal">
      <formula>0</formula>
    </cfRule>
  </conditionalFormatting>
  <conditionalFormatting sqref="AM38">
    <cfRule type="cellIs" dxfId="1810" priority="1669" operator="greaterThan">
      <formula>0</formula>
    </cfRule>
  </conditionalFormatting>
  <conditionalFormatting sqref="AM38">
    <cfRule type="cellIs" dxfId="1809" priority="1670" operator="lessThan">
      <formula>0</formula>
    </cfRule>
  </conditionalFormatting>
  <conditionalFormatting sqref="AM38">
    <cfRule type="cellIs" dxfId="1808" priority="1671" operator="greaterThan">
      <formula>0</formula>
    </cfRule>
  </conditionalFormatting>
  <conditionalFormatting sqref="AM38">
    <cfRule type="cellIs" dxfId="1807" priority="1672" operator="lessThanOrEqual">
      <formula>0</formula>
    </cfRule>
  </conditionalFormatting>
  <conditionalFormatting sqref="AM38">
    <cfRule type="cellIs" dxfId="1806" priority="1673" operator="equal">
      <formula>0</formula>
    </cfRule>
  </conditionalFormatting>
  <conditionalFormatting sqref="AM38">
    <cfRule type="cellIs" dxfId="1805" priority="1674" operator="greaterThan">
      <formula>0</formula>
    </cfRule>
  </conditionalFormatting>
  <conditionalFormatting sqref="AM38">
    <cfRule type="cellIs" dxfId="1804" priority="1675" operator="lessThan">
      <formula>0</formula>
    </cfRule>
  </conditionalFormatting>
  <conditionalFormatting sqref="AM38">
    <cfRule type="cellIs" dxfId="1803" priority="1676" operator="equal">
      <formula>0</formula>
    </cfRule>
  </conditionalFormatting>
  <conditionalFormatting sqref="AM38">
    <cfRule type="cellIs" dxfId="1802" priority="1677" operator="greaterThan">
      <formula>0</formula>
    </cfRule>
  </conditionalFormatting>
  <conditionalFormatting sqref="AM38">
    <cfRule type="cellIs" dxfId="1801" priority="1678" operator="lessThan">
      <formula>0</formula>
    </cfRule>
  </conditionalFormatting>
  <conditionalFormatting sqref="AM38">
    <cfRule type="cellIs" dxfId="1800" priority="1679" operator="greaterThan">
      <formula>0</formula>
    </cfRule>
  </conditionalFormatting>
  <conditionalFormatting sqref="AM38">
    <cfRule type="cellIs" dxfId="1799" priority="1680" operator="lessThanOrEqual">
      <formula>0</formula>
    </cfRule>
  </conditionalFormatting>
  <conditionalFormatting sqref="AM38">
    <cfRule type="cellIs" dxfId="1798" priority="1681" operator="greaterThan">
      <formula>0</formula>
    </cfRule>
  </conditionalFormatting>
  <conditionalFormatting sqref="AM38">
    <cfRule type="cellIs" dxfId="1797" priority="1682" operator="lessThanOrEqual">
      <formula>0</formula>
    </cfRule>
  </conditionalFormatting>
  <conditionalFormatting sqref="AM38">
    <cfRule type="cellIs" dxfId="1796" priority="1683" operator="greaterThan">
      <formula>0</formula>
    </cfRule>
  </conditionalFormatting>
  <conditionalFormatting sqref="AM38">
    <cfRule type="cellIs" dxfId="1795" priority="1684" operator="lessThanOrEqual">
      <formula>0</formula>
    </cfRule>
  </conditionalFormatting>
  <conditionalFormatting sqref="AM38">
    <cfRule type="cellIs" dxfId="1794" priority="1685" operator="equal">
      <formula>0</formula>
    </cfRule>
  </conditionalFormatting>
  <conditionalFormatting sqref="AM38">
    <cfRule type="cellIs" dxfId="1793" priority="1686" operator="greaterThan">
      <formula>0</formula>
    </cfRule>
  </conditionalFormatting>
  <conditionalFormatting sqref="AM38">
    <cfRule type="cellIs" dxfId="1792" priority="1687" operator="lessThan">
      <formula>0</formula>
    </cfRule>
  </conditionalFormatting>
  <conditionalFormatting sqref="AM38">
    <cfRule type="cellIs" dxfId="1791" priority="1688" operator="greaterThan">
      <formula>0</formula>
    </cfRule>
  </conditionalFormatting>
  <conditionalFormatting sqref="AM38">
    <cfRule type="cellIs" dxfId="1790" priority="1689" operator="lessThanOrEqual">
      <formula>0</formula>
    </cfRule>
  </conditionalFormatting>
  <conditionalFormatting sqref="AM38">
    <cfRule type="cellIs" dxfId="1789" priority="1690" operator="equal">
      <formula>0</formula>
    </cfRule>
  </conditionalFormatting>
  <conditionalFormatting sqref="AM38">
    <cfRule type="cellIs" dxfId="1788" priority="1691" operator="greaterThan">
      <formula>0</formula>
    </cfRule>
  </conditionalFormatting>
  <conditionalFormatting sqref="AM38">
    <cfRule type="cellIs" dxfId="1787" priority="1692" operator="lessThan">
      <formula>0</formula>
    </cfRule>
  </conditionalFormatting>
  <conditionalFormatting sqref="AM38">
    <cfRule type="cellIs" dxfId="1786" priority="1693" operator="equal">
      <formula>0</formula>
    </cfRule>
  </conditionalFormatting>
  <conditionalFormatting sqref="AM38">
    <cfRule type="cellIs" dxfId="1785" priority="1694" operator="greaterThan">
      <formula>0</formula>
    </cfRule>
  </conditionalFormatting>
  <conditionalFormatting sqref="AM38">
    <cfRule type="cellIs" dxfId="1784" priority="1695" operator="lessThan">
      <formula>0</formula>
    </cfRule>
  </conditionalFormatting>
  <conditionalFormatting sqref="AM38">
    <cfRule type="cellIs" dxfId="1783" priority="1696" operator="greaterThan">
      <formula>0</formula>
    </cfRule>
  </conditionalFormatting>
  <conditionalFormatting sqref="AM38">
    <cfRule type="cellIs" dxfId="1782" priority="1697" operator="lessThanOrEqual">
      <formula>0</formula>
    </cfRule>
  </conditionalFormatting>
  <conditionalFormatting sqref="AM38">
    <cfRule type="cellIs" dxfId="1781" priority="1698" operator="greaterThan">
      <formula>0</formula>
    </cfRule>
  </conditionalFormatting>
  <conditionalFormatting sqref="AM38">
    <cfRule type="cellIs" dxfId="1780" priority="1699" operator="lessThanOrEqual">
      <formula>0</formula>
    </cfRule>
  </conditionalFormatting>
  <conditionalFormatting sqref="AM38">
    <cfRule type="cellIs" dxfId="1779" priority="1700" operator="greaterThan">
      <formula>0</formula>
    </cfRule>
  </conditionalFormatting>
  <conditionalFormatting sqref="AM38">
    <cfRule type="cellIs" dxfId="1778" priority="1701" operator="lessThanOrEqual">
      <formula>0</formula>
    </cfRule>
  </conditionalFormatting>
  <conditionalFormatting sqref="AM38">
    <cfRule type="cellIs" dxfId="1777" priority="1702" operator="greaterThan">
      <formula>0</formula>
    </cfRule>
  </conditionalFormatting>
  <conditionalFormatting sqref="AM38">
    <cfRule type="cellIs" dxfId="1776" priority="1703" operator="lessThanOrEqual">
      <formula>0</formula>
    </cfRule>
  </conditionalFormatting>
  <conditionalFormatting sqref="AM38">
    <cfRule type="cellIs" dxfId="1775" priority="1704" operator="greaterThan">
      <formula>0</formula>
    </cfRule>
  </conditionalFormatting>
  <conditionalFormatting sqref="AM38">
    <cfRule type="cellIs" dxfId="1774" priority="1705" operator="lessThanOrEqual">
      <formula>0</formula>
    </cfRule>
  </conditionalFormatting>
  <conditionalFormatting sqref="AM38">
    <cfRule type="cellIs" dxfId="1773" priority="1706" operator="equal">
      <formula>0</formula>
    </cfRule>
  </conditionalFormatting>
  <conditionalFormatting sqref="AM38">
    <cfRule type="cellIs" dxfId="1772" priority="1707" operator="greaterThan">
      <formula>0</formula>
    </cfRule>
  </conditionalFormatting>
  <conditionalFormatting sqref="AM38">
    <cfRule type="cellIs" dxfId="1771" priority="1708" operator="lessThan">
      <formula>0</formula>
    </cfRule>
  </conditionalFormatting>
  <conditionalFormatting sqref="AM38">
    <cfRule type="cellIs" dxfId="1770" priority="1709" operator="greaterThan">
      <formula>0</formula>
    </cfRule>
  </conditionalFormatting>
  <conditionalFormatting sqref="AM38">
    <cfRule type="cellIs" dxfId="1769" priority="1710" operator="lessThanOrEqual">
      <formula>0</formula>
    </cfRule>
  </conditionalFormatting>
  <conditionalFormatting sqref="AM38">
    <cfRule type="cellIs" dxfId="1768" priority="1711" operator="equal">
      <formula>0</formula>
    </cfRule>
  </conditionalFormatting>
  <conditionalFormatting sqref="AM38">
    <cfRule type="cellIs" dxfId="1767" priority="1712" operator="greaterThan">
      <formula>0</formula>
    </cfRule>
  </conditionalFormatting>
  <conditionalFormatting sqref="AM38">
    <cfRule type="cellIs" dxfId="1766" priority="1713" operator="lessThan">
      <formula>0</formula>
    </cfRule>
  </conditionalFormatting>
  <conditionalFormatting sqref="AM38">
    <cfRule type="cellIs" dxfId="1765" priority="1714" operator="equal">
      <formula>0</formula>
    </cfRule>
  </conditionalFormatting>
  <conditionalFormatting sqref="AM38">
    <cfRule type="cellIs" dxfId="1764" priority="1715" operator="greaterThan">
      <formula>0</formula>
    </cfRule>
  </conditionalFormatting>
  <conditionalFormatting sqref="AM38">
    <cfRule type="cellIs" dxfId="1763" priority="1716" operator="lessThan">
      <formula>0</formula>
    </cfRule>
  </conditionalFormatting>
  <conditionalFormatting sqref="AM38">
    <cfRule type="cellIs" dxfId="1762" priority="1717" operator="greaterThan">
      <formula>0</formula>
    </cfRule>
  </conditionalFormatting>
  <conditionalFormatting sqref="AM38">
    <cfRule type="cellIs" dxfId="1761" priority="1718" operator="lessThanOrEqual">
      <formula>0</formula>
    </cfRule>
  </conditionalFormatting>
  <conditionalFormatting sqref="AM38">
    <cfRule type="cellIs" dxfId="1760" priority="1719" operator="greaterThan">
      <formula>0</formula>
    </cfRule>
  </conditionalFormatting>
  <conditionalFormatting sqref="AM38">
    <cfRule type="cellIs" dxfId="1759" priority="1720" operator="lessThanOrEqual">
      <formula>0</formula>
    </cfRule>
  </conditionalFormatting>
  <conditionalFormatting sqref="AM38">
    <cfRule type="cellIs" dxfId="1758" priority="1721" operator="greaterThan">
      <formula>0</formula>
    </cfRule>
  </conditionalFormatting>
  <conditionalFormatting sqref="AM38">
    <cfRule type="cellIs" dxfId="1757" priority="1722" operator="lessThanOrEqual">
      <formula>0</formula>
    </cfRule>
  </conditionalFormatting>
  <conditionalFormatting sqref="AM38">
    <cfRule type="cellIs" dxfId="1756" priority="1723" operator="equal">
      <formula>0</formula>
    </cfRule>
  </conditionalFormatting>
  <conditionalFormatting sqref="AM38">
    <cfRule type="cellIs" dxfId="1755" priority="1724" operator="greaterThan">
      <formula>0</formula>
    </cfRule>
  </conditionalFormatting>
  <conditionalFormatting sqref="AM38">
    <cfRule type="cellIs" dxfId="1754" priority="1725" operator="lessThan">
      <formula>0</formula>
    </cfRule>
  </conditionalFormatting>
  <conditionalFormatting sqref="AM38">
    <cfRule type="cellIs" dxfId="1753" priority="1726" operator="greaterThan">
      <formula>0</formula>
    </cfRule>
  </conditionalFormatting>
  <conditionalFormatting sqref="AM38">
    <cfRule type="cellIs" dxfId="1752" priority="1727" operator="lessThanOrEqual">
      <formula>0</formula>
    </cfRule>
  </conditionalFormatting>
  <conditionalFormatting sqref="AM38">
    <cfRule type="cellIs" dxfId="1751" priority="1728" operator="equal">
      <formula>0</formula>
    </cfRule>
  </conditionalFormatting>
  <conditionalFormatting sqref="AM38">
    <cfRule type="cellIs" dxfId="1750" priority="1729" operator="greaterThan">
      <formula>0</formula>
    </cfRule>
  </conditionalFormatting>
  <conditionalFormatting sqref="AM38">
    <cfRule type="cellIs" dxfId="1749" priority="1730" operator="lessThan">
      <formula>0</formula>
    </cfRule>
  </conditionalFormatting>
  <conditionalFormatting sqref="AM38">
    <cfRule type="cellIs" dxfId="1748" priority="1731" operator="equal">
      <formula>0</formula>
    </cfRule>
  </conditionalFormatting>
  <conditionalFormatting sqref="AM38">
    <cfRule type="cellIs" dxfId="1747" priority="1732" operator="greaterThan">
      <formula>0</formula>
    </cfRule>
  </conditionalFormatting>
  <conditionalFormatting sqref="AM38">
    <cfRule type="cellIs" dxfId="1746" priority="1733" operator="lessThan">
      <formula>0</formula>
    </cfRule>
  </conditionalFormatting>
  <conditionalFormatting sqref="AM38">
    <cfRule type="cellIs" dxfId="1745" priority="1734" operator="greaterThan">
      <formula>0</formula>
    </cfRule>
  </conditionalFormatting>
  <conditionalFormatting sqref="AM38">
    <cfRule type="cellIs" dxfId="1744" priority="1735" operator="lessThanOrEqual">
      <formula>0</formula>
    </cfRule>
  </conditionalFormatting>
  <conditionalFormatting sqref="AM38">
    <cfRule type="cellIs" dxfId="1743" priority="1736" operator="equal">
      <formula>0</formula>
    </cfRule>
  </conditionalFormatting>
  <conditionalFormatting sqref="AM38">
    <cfRule type="cellIs" dxfId="1742" priority="1737" operator="greaterThan">
      <formula>0</formula>
    </cfRule>
  </conditionalFormatting>
  <conditionalFormatting sqref="AM38">
    <cfRule type="cellIs" dxfId="1741" priority="1738" operator="lessThan">
      <formula>0</formula>
    </cfRule>
  </conditionalFormatting>
  <conditionalFormatting sqref="AM38">
    <cfRule type="cellIs" dxfId="1740" priority="1739" operator="equal">
      <formula>0</formula>
    </cfRule>
  </conditionalFormatting>
  <conditionalFormatting sqref="AM38">
    <cfRule type="cellIs" dxfId="1739" priority="1740" operator="greaterThan">
      <formula>0</formula>
    </cfRule>
  </conditionalFormatting>
  <conditionalFormatting sqref="AM38">
    <cfRule type="cellIs" dxfId="1738" priority="1741" operator="lessThan">
      <formula>0</formula>
    </cfRule>
  </conditionalFormatting>
  <conditionalFormatting sqref="AM38">
    <cfRule type="cellIs" dxfId="1737" priority="1742" operator="greaterThan">
      <formula>0</formula>
    </cfRule>
  </conditionalFormatting>
  <conditionalFormatting sqref="AM38">
    <cfRule type="cellIs" dxfId="1736" priority="1743" operator="lessThanOrEqual">
      <formula>0</formula>
    </cfRule>
  </conditionalFormatting>
  <conditionalFormatting sqref="AM38">
    <cfRule type="cellIs" dxfId="1735" priority="1744" operator="greaterThan">
      <formula>0</formula>
    </cfRule>
  </conditionalFormatting>
  <conditionalFormatting sqref="AM38">
    <cfRule type="cellIs" dxfId="1734" priority="1745" operator="lessThanOrEqual">
      <formula>0</formula>
    </cfRule>
  </conditionalFormatting>
  <conditionalFormatting sqref="AM38">
    <cfRule type="cellIs" dxfId="1733" priority="1746" operator="greaterThan">
      <formula>0</formula>
    </cfRule>
  </conditionalFormatting>
  <conditionalFormatting sqref="AM38">
    <cfRule type="cellIs" dxfId="1732" priority="1747" operator="lessThanOrEqual">
      <formula>0</formula>
    </cfRule>
  </conditionalFormatting>
  <conditionalFormatting sqref="AM38">
    <cfRule type="cellIs" dxfId="1731" priority="1748" operator="greaterThan">
      <formula>0</formula>
    </cfRule>
  </conditionalFormatting>
  <conditionalFormatting sqref="AM38">
    <cfRule type="cellIs" dxfId="1730" priority="1749" operator="lessThanOrEqual">
      <formula>0</formula>
    </cfRule>
  </conditionalFormatting>
  <conditionalFormatting sqref="AM38">
    <cfRule type="cellIs" dxfId="1729" priority="1750" operator="equal">
      <formula>0</formula>
    </cfRule>
  </conditionalFormatting>
  <conditionalFormatting sqref="AM38">
    <cfRule type="cellIs" dxfId="1728" priority="1751" operator="greaterThan">
      <formula>0</formula>
    </cfRule>
  </conditionalFormatting>
  <conditionalFormatting sqref="AM38">
    <cfRule type="cellIs" dxfId="1727" priority="1752" operator="lessThan">
      <formula>0</formula>
    </cfRule>
  </conditionalFormatting>
  <conditionalFormatting sqref="AM38">
    <cfRule type="cellIs" dxfId="1726" priority="1753" operator="greaterThan">
      <formula>0</formula>
    </cfRule>
  </conditionalFormatting>
  <conditionalFormatting sqref="AM38">
    <cfRule type="cellIs" dxfId="1725" priority="1754" operator="lessThanOrEqual">
      <formula>0</formula>
    </cfRule>
  </conditionalFormatting>
  <conditionalFormatting sqref="AM38">
    <cfRule type="cellIs" dxfId="1724" priority="1755" operator="equal">
      <formula>0</formula>
    </cfRule>
  </conditionalFormatting>
  <conditionalFormatting sqref="AM38">
    <cfRule type="cellIs" dxfId="1723" priority="1756" operator="greaterThan">
      <formula>0</formula>
    </cfRule>
  </conditionalFormatting>
  <conditionalFormatting sqref="AM38">
    <cfRule type="cellIs" dxfId="1722" priority="1757" operator="lessThan">
      <formula>0</formula>
    </cfRule>
  </conditionalFormatting>
  <conditionalFormatting sqref="AM38">
    <cfRule type="cellIs" dxfId="1721" priority="1758" operator="equal">
      <formula>0</formula>
    </cfRule>
  </conditionalFormatting>
  <conditionalFormatting sqref="AM38">
    <cfRule type="cellIs" dxfId="1720" priority="1759" operator="greaterThan">
      <formula>0</formula>
    </cfRule>
  </conditionalFormatting>
  <conditionalFormatting sqref="AM38">
    <cfRule type="cellIs" dxfId="1719" priority="1760" operator="lessThan">
      <formula>0</formula>
    </cfRule>
  </conditionalFormatting>
  <conditionalFormatting sqref="AM38">
    <cfRule type="cellIs" dxfId="1718" priority="1761" operator="greaterThan">
      <formula>0</formula>
    </cfRule>
  </conditionalFormatting>
  <conditionalFormatting sqref="AM38">
    <cfRule type="cellIs" dxfId="1717" priority="1762" operator="lessThanOrEqual">
      <formula>0</formula>
    </cfRule>
  </conditionalFormatting>
  <conditionalFormatting sqref="AM38">
    <cfRule type="cellIs" dxfId="1716" priority="1763" operator="greaterThan">
      <formula>0</formula>
    </cfRule>
  </conditionalFormatting>
  <conditionalFormatting sqref="AM38">
    <cfRule type="cellIs" dxfId="1715" priority="1764" operator="lessThanOrEqual">
      <formula>0</formula>
    </cfRule>
  </conditionalFormatting>
  <conditionalFormatting sqref="AM38">
    <cfRule type="cellIs" dxfId="1714" priority="1765" operator="greaterThan">
      <formula>0</formula>
    </cfRule>
  </conditionalFormatting>
  <conditionalFormatting sqref="AM38">
    <cfRule type="cellIs" dxfId="1713" priority="1766" operator="lessThanOrEqual">
      <formula>0</formula>
    </cfRule>
  </conditionalFormatting>
  <conditionalFormatting sqref="AM38">
    <cfRule type="cellIs" dxfId="1712" priority="1767" operator="equal">
      <formula>0</formula>
    </cfRule>
  </conditionalFormatting>
  <conditionalFormatting sqref="AM38">
    <cfRule type="cellIs" dxfId="1711" priority="1768" operator="greaterThan">
      <formula>0</formula>
    </cfRule>
  </conditionalFormatting>
  <conditionalFormatting sqref="AM38">
    <cfRule type="cellIs" dxfId="1710" priority="1769" operator="lessThan">
      <formula>0</formula>
    </cfRule>
  </conditionalFormatting>
  <conditionalFormatting sqref="AM38">
    <cfRule type="cellIs" dxfId="1709" priority="1770" operator="greaterThan">
      <formula>0</formula>
    </cfRule>
  </conditionalFormatting>
  <conditionalFormatting sqref="AM38">
    <cfRule type="cellIs" dxfId="1708" priority="1771" operator="lessThanOrEqual">
      <formula>0</formula>
    </cfRule>
  </conditionalFormatting>
  <conditionalFormatting sqref="AM38">
    <cfRule type="cellIs" dxfId="1707" priority="1772" operator="equal">
      <formula>0</formula>
    </cfRule>
  </conditionalFormatting>
  <conditionalFormatting sqref="AM38">
    <cfRule type="cellIs" dxfId="1706" priority="1773" operator="greaterThan">
      <formula>0</formula>
    </cfRule>
  </conditionalFormatting>
  <conditionalFormatting sqref="AM38">
    <cfRule type="cellIs" dxfId="1705" priority="1774" operator="lessThan">
      <formula>0</formula>
    </cfRule>
  </conditionalFormatting>
  <conditionalFormatting sqref="AM38">
    <cfRule type="cellIs" dxfId="1704" priority="1775" operator="equal">
      <formula>0</formula>
    </cfRule>
  </conditionalFormatting>
  <conditionalFormatting sqref="AM38">
    <cfRule type="cellIs" dxfId="1703" priority="1776" operator="greaterThan">
      <formula>0</formula>
    </cfRule>
  </conditionalFormatting>
  <conditionalFormatting sqref="AM38">
    <cfRule type="cellIs" dxfId="1702" priority="1777" operator="lessThan">
      <formula>0</formula>
    </cfRule>
  </conditionalFormatting>
  <conditionalFormatting sqref="AK37:AK38">
    <cfRule type="cellIs" dxfId="1701" priority="1778" operator="greaterThan">
      <formula>0</formula>
    </cfRule>
  </conditionalFormatting>
  <conditionalFormatting sqref="AK37:AK38">
    <cfRule type="cellIs" dxfId="1700" priority="1779" operator="lessThanOrEqual">
      <formula>0</formula>
    </cfRule>
  </conditionalFormatting>
  <conditionalFormatting sqref="AK37:AK38">
    <cfRule type="cellIs" dxfId="1699" priority="1780" operator="equal">
      <formula>0</formula>
    </cfRule>
  </conditionalFormatting>
  <conditionalFormatting sqref="AK37:AK38">
    <cfRule type="cellIs" dxfId="1698" priority="1781" operator="greaterThan">
      <formula>0</formula>
    </cfRule>
  </conditionalFormatting>
  <conditionalFormatting sqref="AK37:AK38">
    <cfRule type="cellIs" dxfId="1697" priority="1782" operator="lessThan">
      <formula>0</formula>
    </cfRule>
  </conditionalFormatting>
  <conditionalFormatting sqref="AK37:AK38">
    <cfRule type="cellIs" dxfId="1696" priority="1783" operator="equal">
      <formula>0</formula>
    </cfRule>
  </conditionalFormatting>
  <conditionalFormatting sqref="AK37:AK38">
    <cfRule type="cellIs" dxfId="1695" priority="1784" operator="greaterThan">
      <formula>0</formula>
    </cfRule>
  </conditionalFormatting>
  <conditionalFormatting sqref="AK37:AK38">
    <cfRule type="cellIs" dxfId="1694" priority="1785" operator="lessThan">
      <formula>0</formula>
    </cfRule>
  </conditionalFormatting>
  <conditionalFormatting sqref="AM38">
    <cfRule type="cellIs" dxfId="1693" priority="1786" operator="greaterThan">
      <formula>0</formula>
    </cfRule>
  </conditionalFormatting>
  <conditionalFormatting sqref="AM38">
    <cfRule type="cellIs" dxfId="1692" priority="1787" operator="lessThanOrEqual">
      <formula>0</formula>
    </cfRule>
  </conditionalFormatting>
  <conditionalFormatting sqref="AM38">
    <cfRule type="cellIs" dxfId="1691" priority="1788" operator="greaterThan">
      <formula>0</formula>
    </cfRule>
  </conditionalFormatting>
  <conditionalFormatting sqref="AM38">
    <cfRule type="cellIs" dxfId="1690" priority="1789" operator="lessThanOrEqual">
      <formula>0</formula>
    </cfRule>
  </conditionalFormatting>
  <conditionalFormatting sqref="AM38">
    <cfRule type="cellIs" dxfId="1689" priority="1790" operator="greaterThan">
      <formula>0</formula>
    </cfRule>
  </conditionalFormatting>
  <conditionalFormatting sqref="AM38">
    <cfRule type="cellIs" dxfId="1688" priority="1791" operator="lessThanOrEqual">
      <formula>0</formula>
    </cfRule>
  </conditionalFormatting>
  <conditionalFormatting sqref="AM38">
    <cfRule type="cellIs" dxfId="1687" priority="1792" operator="equal">
      <formula>0</formula>
    </cfRule>
  </conditionalFormatting>
  <conditionalFormatting sqref="AM38">
    <cfRule type="cellIs" dxfId="1686" priority="1793" operator="greaterThan">
      <formula>0</formula>
    </cfRule>
  </conditionalFormatting>
  <conditionalFormatting sqref="AM38">
    <cfRule type="cellIs" dxfId="1685" priority="1794" operator="lessThan">
      <formula>0</formula>
    </cfRule>
  </conditionalFormatting>
  <conditionalFormatting sqref="AM38">
    <cfRule type="cellIs" dxfId="1684" priority="1795" operator="greaterThan">
      <formula>0</formula>
    </cfRule>
  </conditionalFormatting>
  <conditionalFormatting sqref="AM38">
    <cfRule type="cellIs" dxfId="1683" priority="1796" operator="lessThanOrEqual">
      <formula>0</formula>
    </cfRule>
  </conditionalFormatting>
  <conditionalFormatting sqref="AM38">
    <cfRule type="cellIs" dxfId="1682" priority="1797" operator="equal">
      <formula>0</formula>
    </cfRule>
  </conditionalFormatting>
  <conditionalFormatting sqref="AM38">
    <cfRule type="cellIs" dxfId="1681" priority="1798" operator="greaterThan">
      <formula>0</formula>
    </cfRule>
  </conditionalFormatting>
  <conditionalFormatting sqref="AM38">
    <cfRule type="cellIs" dxfId="1680" priority="1799" operator="lessThan">
      <formula>0</formula>
    </cfRule>
  </conditionalFormatting>
  <conditionalFormatting sqref="AM38">
    <cfRule type="cellIs" dxfId="1679" priority="1800" operator="equal">
      <formula>0</formula>
    </cfRule>
  </conditionalFormatting>
  <conditionalFormatting sqref="AM38">
    <cfRule type="cellIs" dxfId="1678" priority="1801" operator="greaterThan">
      <formula>0</formula>
    </cfRule>
  </conditionalFormatting>
  <conditionalFormatting sqref="AM38">
    <cfRule type="cellIs" dxfId="1677" priority="1802" operator="lessThan">
      <formula>0</formula>
    </cfRule>
  </conditionalFormatting>
  <conditionalFormatting sqref="AM38">
    <cfRule type="cellIs" dxfId="1676" priority="1803" operator="greaterThan">
      <formula>0</formula>
    </cfRule>
  </conditionalFormatting>
  <conditionalFormatting sqref="AM38">
    <cfRule type="cellIs" dxfId="1675" priority="1804" operator="lessThanOrEqual">
      <formula>0</formula>
    </cfRule>
  </conditionalFormatting>
  <conditionalFormatting sqref="AM38">
    <cfRule type="cellIs" dxfId="1674" priority="1805" operator="greaterThan">
      <formula>0</formula>
    </cfRule>
  </conditionalFormatting>
  <conditionalFormatting sqref="AM38">
    <cfRule type="cellIs" dxfId="1673" priority="1806" operator="lessThanOrEqual">
      <formula>0</formula>
    </cfRule>
  </conditionalFormatting>
  <conditionalFormatting sqref="AM38">
    <cfRule type="cellIs" dxfId="1672" priority="1807" operator="equal">
      <formula>0</formula>
    </cfRule>
  </conditionalFormatting>
  <conditionalFormatting sqref="AM38">
    <cfRule type="cellIs" dxfId="1671" priority="1808" operator="greaterThan">
      <formula>0</formula>
    </cfRule>
  </conditionalFormatting>
  <conditionalFormatting sqref="AM38">
    <cfRule type="cellIs" dxfId="1670" priority="1809" operator="lessThan">
      <formula>0</formula>
    </cfRule>
  </conditionalFormatting>
  <conditionalFormatting sqref="AM38">
    <cfRule type="cellIs" dxfId="1669" priority="1810" operator="greaterThan">
      <formula>0</formula>
    </cfRule>
  </conditionalFormatting>
  <conditionalFormatting sqref="AM38">
    <cfRule type="cellIs" dxfId="1668" priority="1811" operator="lessThanOrEqual">
      <formula>0</formula>
    </cfRule>
  </conditionalFormatting>
  <conditionalFormatting sqref="AM38">
    <cfRule type="cellIs" dxfId="1667" priority="1812" operator="equal">
      <formula>0</formula>
    </cfRule>
  </conditionalFormatting>
  <conditionalFormatting sqref="AM38">
    <cfRule type="cellIs" dxfId="1666" priority="1813" operator="greaterThan">
      <formula>0</formula>
    </cfRule>
  </conditionalFormatting>
  <conditionalFormatting sqref="AM38">
    <cfRule type="cellIs" dxfId="1665" priority="1814" operator="lessThan">
      <formula>0</formula>
    </cfRule>
  </conditionalFormatting>
  <conditionalFormatting sqref="AM38">
    <cfRule type="cellIs" dxfId="1664" priority="1815" operator="equal">
      <formula>0</formula>
    </cfRule>
  </conditionalFormatting>
  <conditionalFormatting sqref="AM38">
    <cfRule type="cellIs" dxfId="1663" priority="1816" operator="greaterThan">
      <formula>0</formula>
    </cfRule>
  </conditionalFormatting>
  <conditionalFormatting sqref="AM38">
    <cfRule type="cellIs" dxfId="1662" priority="1817" operator="lessThan">
      <formula>0</formula>
    </cfRule>
  </conditionalFormatting>
  <conditionalFormatting sqref="AM38">
    <cfRule type="cellIs" dxfId="1661" priority="1818" operator="greaterThan">
      <formula>0</formula>
    </cfRule>
  </conditionalFormatting>
  <conditionalFormatting sqref="AM38">
    <cfRule type="cellIs" dxfId="1660" priority="1819" operator="lessThanOrEqual">
      <formula>0</formula>
    </cfRule>
  </conditionalFormatting>
  <conditionalFormatting sqref="AM38">
    <cfRule type="cellIs" dxfId="1659" priority="1820" operator="equal">
      <formula>0</formula>
    </cfRule>
  </conditionalFormatting>
  <conditionalFormatting sqref="AM38">
    <cfRule type="cellIs" dxfId="1658" priority="1821" operator="greaterThan">
      <formula>0</formula>
    </cfRule>
  </conditionalFormatting>
  <conditionalFormatting sqref="AM38">
    <cfRule type="cellIs" dxfId="1657" priority="1822" operator="lessThan">
      <formula>0</formula>
    </cfRule>
  </conditionalFormatting>
  <conditionalFormatting sqref="AM38">
    <cfRule type="cellIs" dxfId="1656" priority="1823" operator="equal">
      <formula>0</formula>
    </cfRule>
  </conditionalFormatting>
  <conditionalFormatting sqref="AM38">
    <cfRule type="cellIs" dxfId="1655" priority="1824" operator="greaterThan">
      <formula>0</formula>
    </cfRule>
  </conditionalFormatting>
  <conditionalFormatting sqref="AM38">
    <cfRule type="cellIs" dxfId="1654" priority="1825" operator="lessThan">
      <formula>0</formula>
    </cfRule>
  </conditionalFormatting>
  <conditionalFormatting sqref="AK37:AK38">
    <cfRule type="cellIs" dxfId="1653" priority="1826" operator="greaterThan">
      <formula>0</formula>
    </cfRule>
  </conditionalFormatting>
  <conditionalFormatting sqref="AK37:AK38">
    <cfRule type="cellIs" dxfId="1652" priority="1827" operator="lessThanOrEqual">
      <formula>0</formula>
    </cfRule>
  </conditionalFormatting>
  <conditionalFormatting sqref="AK37:AK38">
    <cfRule type="cellIs" dxfId="1651" priority="1828" operator="equal">
      <formula>0</formula>
    </cfRule>
  </conditionalFormatting>
  <conditionalFormatting sqref="AK37:AK38">
    <cfRule type="cellIs" dxfId="1650" priority="1829" operator="greaterThan">
      <formula>0</formula>
    </cfRule>
  </conditionalFormatting>
  <conditionalFormatting sqref="AK37:AK38">
    <cfRule type="cellIs" dxfId="1649" priority="1830" operator="lessThan">
      <formula>0</formula>
    </cfRule>
  </conditionalFormatting>
  <conditionalFormatting sqref="AK37:AK38">
    <cfRule type="cellIs" dxfId="1648" priority="1831" operator="equal">
      <formula>0</formula>
    </cfRule>
  </conditionalFormatting>
  <conditionalFormatting sqref="AK37:AK38">
    <cfRule type="cellIs" dxfId="1647" priority="1832" operator="greaterThan">
      <formula>0</formula>
    </cfRule>
  </conditionalFormatting>
  <conditionalFormatting sqref="AK37:AK38">
    <cfRule type="cellIs" dxfId="1646" priority="1833" operator="lessThan">
      <formula>0</formula>
    </cfRule>
  </conditionalFormatting>
  <conditionalFormatting sqref="AM38">
    <cfRule type="cellIs" dxfId="1645" priority="1834" operator="greaterThan">
      <formula>0</formula>
    </cfRule>
  </conditionalFormatting>
  <conditionalFormatting sqref="AM38">
    <cfRule type="cellIs" dxfId="1644" priority="1835" operator="lessThanOrEqual">
      <formula>0</formula>
    </cfRule>
  </conditionalFormatting>
  <conditionalFormatting sqref="AM38">
    <cfRule type="cellIs" dxfId="1643" priority="1836" operator="greaterThan">
      <formula>0</formula>
    </cfRule>
  </conditionalFormatting>
  <conditionalFormatting sqref="AM38">
    <cfRule type="cellIs" dxfId="1642" priority="1837" operator="lessThanOrEqual">
      <formula>0</formula>
    </cfRule>
  </conditionalFormatting>
  <conditionalFormatting sqref="AM38">
    <cfRule type="cellIs" dxfId="1641" priority="1838" operator="greaterThan">
      <formula>0</formula>
    </cfRule>
  </conditionalFormatting>
  <conditionalFormatting sqref="AM38">
    <cfRule type="cellIs" dxfId="1640" priority="1839" operator="lessThanOrEqual">
      <formula>0</formula>
    </cfRule>
  </conditionalFormatting>
  <conditionalFormatting sqref="AM38">
    <cfRule type="cellIs" dxfId="1639" priority="1840" operator="greaterThan">
      <formula>0</formula>
    </cfRule>
  </conditionalFormatting>
  <conditionalFormatting sqref="AM38">
    <cfRule type="cellIs" dxfId="1638" priority="1841" operator="lessThanOrEqual">
      <formula>0</formula>
    </cfRule>
  </conditionalFormatting>
  <conditionalFormatting sqref="AM38">
    <cfRule type="cellIs" dxfId="1637" priority="1842" operator="greaterThan">
      <formula>0</formula>
    </cfRule>
  </conditionalFormatting>
  <conditionalFormatting sqref="AM38">
    <cfRule type="cellIs" dxfId="1636" priority="1843" operator="lessThanOrEqual">
      <formula>0</formula>
    </cfRule>
  </conditionalFormatting>
  <conditionalFormatting sqref="AM38">
    <cfRule type="cellIs" dxfId="1635" priority="1844" operator="equal">
      <formula>0</formula>
    </cfRule>
  </conditionalFormatting>
  <conditionalFormatting sqref="AM38">
    <cfRule type="cellIs" dxfId="1634" priority="1845" operator="greaterThan">
      <formula>0</formula>
    </cfRule>
  </conditionalFormatting>
  <conditionalFormatting sqref="AM38">
    <cfRule type="cellIs" dxfId="1633" priority="1846" operator="lessThan">
      <formula>0</formula>
    </cfRule>
  </conditionalFormatting>
  <conditionalFormatting sqref="AM38">
    <cfRule type="cellIs" dxfId="1632" priority="1847" operator="greaterThan">
      <formula>0</formula>
    </cfRule>
  </conditionalFormatting>
  <conditionalFormatting sqref="AM38">
    <cfRule type="cellIs" dxfId="1631" priority="1848" operator="lessThanOrEqual">
      <formula>0</formula>
    </cfRule>
  </conditionalFormatting>
  <conditionalFormatting sqref="AM38">
    <cfRule type="cellIs" dxfId="1630" priority="1849" operator="equal">
      <formula>0</formula>
    </cfRule>
  </conditionalFormatting>
  <conditionalFormatting sqref="AM38">
    <cfRule type="cellIs" dxfId="1629" priority="1850" operator="greaterThan">
      <formula>0</formula>
    </cfRule>
  </conditionalFormatting>
  <conditionalFormatting sqref="AM38">
    <cfRule type="cellIs" dxfId="1628" priority="1851" operator="lessThan">
      <formula>0</formula>
    </cfRule>
  </conditionalFormatting>
  <conditionalFormatting sqref="AM38">
    <cfRule type="cellIs" dxfId="1627" priority="1852" operator="equal">
      <formula>0</formula>
    </cfRule>
  </conditionalFormatting>
  <conditionalFormatting sqref="AM38">
    <cfRule type="cellIs" dxfId="1626" priority="1853" operator="greaterThan">
      <formula>0</formula>
    </cfRule>
  </conditionalFormatting>
  <conditionalFormatting sqref="AM38">
    <cfRule type="cellIs" dxfId="1625" priority="1854" operator="lessThan">
      <formula>0</formula>
    </cfRule>
  </conditionalFormatting>
  <conditionalFormatting sqref="AM38">
    <cfRule type="cellIs" dxfId="1624" priority="1855" operator="greaterThan">
      <formula>0</formula>
    </cfRule>
  </conditionalFormatting>
  <conditionalFormatting sqref="AM38">
    <cfRule type="cellIs" dxfId="1623" priority="1856" operator="lessThanOrEqual">
      <formula>0</formula>
    </cfRule>
  </conditionalFormatting>
  <conditionalFormatting sqref="AM38">
    <cfRule type="cellIs" dxfId="1622" priority="1857" operator="greaterThan">
      <formula>0</formula>
    </cfRule>
  </conditionalFormatting>
  <conditionalFormatting sqref="AM38">
    <cfRule type="cellIs" dxfId="1621" priority="1858" operator="lessThanOrEqual">
      <formula>0</formula>
    </cfRule>
  </conditionalFormatting>
  <conditionalFormatting sqref="AM38">
    <cfRule type="cellIs" dxfId="1620" priority="1859" operator="greaterThan">
      <formula>0</formula>
    </cfRule>
  </conditionalFormatting>
  <conditionalFormatting sqref="AM38">
    <cfRule type="cellIs" dxfId="1619" priority="1860" operator="lessThanOrEqual">
      <formula>0</formula>
    </cfRule>
  </conditionalFormatting>
  <conditionalFormatting sqref="AM38">
    <cfRule type="cellIs" dxfId="1618" priority="1861" operator="equal">
      <formula>0</formula>
    </cfRule>
  </conditionalFormatting>
  <conditionalFormatting sqref="AM38">
    <cfRule type="cellIs" dxfId="1617" priority="1862" operator="greaterThan">
      <formula>0</formula>
    </cfRule>
  </conditionalFormatting>
  <conditionalFormatting sqref="AM38">
    <cfRule type="cellIs" dxfId="1616" priority="1863" operator="lessThan">
      <formula>0</formula>
    </cfRule>
  </conditionalFormatting>
  <conditionalFormatting sqref="AM38">
    <cfRule type="cellIs" dxfId="1615" priority="1864" operator="greaterThan">
      <formula>0</formula>
    </cfRule>
  </conditionalFormatting>
  <conditionalFormatting sqref="AM38">
    <cfRule type="cellIs" dxfId="1614" priority="1865" operator="lessThanOrEqual">
      <formula>0</formula>
    </cfRule>
  </conditionalFormatting>
  <conditionalFormatting sqref="AM38">
    <cfRule type="cellIs" dxfId="1613" priority="1866" operator="equal">
      <formula>0</formula>
    </cfRule>
  </conditionalFormatting>
  <conditionalFormatting sqref="AM38">
    <cfRule type="cellIs" dxfId="1612" priority="1867" operator="greaterThan">
      <formula>0</formula>
    </cfRule>
  </conditionalFormatting>
  <conditionalFormatting sqref="AM38">
    <cfRule type="cellIs" dxfId="1611" priority="1868" operator="lessThan">
      <formula>0</formula>
    </cfRule>
  </conditionalFormatting>
  <conditionalFormatting sqref="AM38">
    <cfRule type="cellIs" dxfId="1610" priority="1869" operator="equal">
      <formula>0</formula>
    </cfRule>
  </conditionalFormatting>
  <conditionalFormatting sqref="AM38">
    <cfRule type="cellIs" dxfId="1609" priority="1870" operator="greaterThan">
      <formula>0</formula>
    </cfRule>
  </conditionalFormatting>
  <conditionalFormatting sqref="AM38">
    <cfRule type="cellIs" dxfId="1608" priority="1871" operator="lessThan">
      <formula>0</formula>
    </cfRule>
  </conditionalFormatting>
  <conditionalFormatting sqref="AM38">
    <cfRule type="cellIs" dxfId="1607" priority="1872" operator="greaterThan">
      <formula>0</formula>
    </cfRule>
  </conditionalFormatting>
  <conditionalFormatting sqref="AM38">
    <cfRule type="cellIs" dxfId="1606" priority="1873" operator="lessThanOrEqual">
      <formula>0</formula>
    </cfRule>
  </conditionalFormatting>
  <conditionalFormatting sqref="AM38">
    <cfRule type="cellIs" dxfId="1605" priority="1874" operator="equal">
      <formula>0</formula>
    </cfRule>
  </conditionalFormatting>
  <conditionalFormatting sqref="AM38">
    <cfRule type="cellIs" dxfId="1604" priority="1875" operator="greaterThan">
      <formula>0</formula>
    </cfRule>
  </conditionalFormatting>
  <conditionalFormatting sqref="AM38">
    <cfRule type="cellIs" dxfId="1603" priority="1876" operator="lessThan">
      <formula>0</formula>
    </cfRule>
  </conditionalFormatting>
  <conditionalFormatting sqref="AM38">
    <cfRule type="cellIs" dxfId="1602" priority="1877" operator="equal">
      <formula>0</formula>
    </cfRule>
  </conditionalFormatting>
  <conditionalFormatting sqref="AM38">
    <cfRule type="cellIs" dxfId="1601" priority="1878" operator="greaterThan">
      <formula>0</formula>
    </cfRule>
  </conditionalFormatting>
  <conditionalFormatting sqref="AM38">
    <cfRule type="cellIs" dxfId="1600" priority="1879" operator="lessThan">
      <formula>0</formula>
    </cfRule>
  </conditionalFormatting>
  <conditionalFormatting sqref="AM38">
    <cfRule type="cellIs" dxfId="1599" priority="1880" operator="greaterThan">
      <formula>0</formula>
    </cfRule>
  </conditionalFormatting>
  <conditionalFormatting sqref="AM38">
    <cfRule type="cellIs" dxfId="1598" priority="1881" operator="lessThanOrEqual">
      <formula>0</formula>
    </cfRule>
  </conditionalFormatting>
  <conditionalFormatting sqref="AM38">
    <cfRule type="cellIs" dxfId="1597" priority="1882" operator="greaterThan">
      <formula>0</formula>
    </cfRule>
  </conditionalFormatting>
  <conditionalFormatting sqref="AM38">
    <cfRule type="cellIs" dxfId="1596" priority="1883" operator="lessThanOrEqual">
      <formula>0</formula>
    </cfRule>
  </conditionalFormatting>
  <conditionalFormatting sqref="AM38">
    <cfRule type="cellIs" dxfId="1595" priority="1884" operator="greaterThan">
      <formula>0</formula>
    </cfRule>
  </conditionalFormatting>
  <conditionalFormatting sqref="AM38">
    <cfRule type="cellIs" dxfId="1594" priority="1885" operator="lessThanOrEqual">
      <formula>0</formula>
    </cfRule>
  </conditionalFormatting>
  <conditionalFormatting sqref="AM38">
    <cfRule type="cellIs" dxfId="1593" priority="1886" operator="greaterThan">
      <formula>0</formula>
    </cfRule>
  </conditionalFormatting>
  <conditionalFormatting sqref="AM38">
    <cfRule type="cellIs" dxfId="1592" priority="1887" operator="lessThanOrEqual">
      <formula>0</formula>
    </cfRule>
  </conditionalFormatting>
  <conditionalFormatting sqref="AM38">
    <cfRule type="cellIs" dxfId="1591" priority="1888" operator="equal">
      <formula>0</formula>
    </cfRule>
  </conditionalFormatting>
  <conditionalFormatting sqref="AM38">
    <cfRule type="cellIs" dxfId="1590" priority="1889" operator="greaterThan">
      <formula>0</formula>
    </cfRule>
  </conditionalFormatting>
  <conditionalFormatting sqref="AM38">
    <cfRule type="cellIs" dxfId="1589" priority="1890" operator="lessThan">
      <formula>0</formula>
    </cfRule>
  </conditionalFormatting>
  <conditionalFormatting sqref="AM38">
    <cfRule type="cellIs" dxfId="1588" priority="1891" operator="greaterThan">
      <formula>0</formula>
    </cfRule>
  </conditionalFormatting>
  <conditionalFormatting sqref="AM38">
    <cfRule type="cellIs" dxfId="1587" priority="1892" operator="lessThanOrEqual">
      <formula>0</formula>
    </cfRule>
  </conditionalFormatting>
  <conditionalFormatting sqref="AM38">
    <cfRule type="cellIs" dxfId="1586" priority="1893" operator="equal">
      <formula>0</formula>
    </cfRule>
  </conditionalFormatting>
  <conditionalFormatting sqref="AM38">
    <cfRule type="cellIs" dxfId="1585" priority="1894" operator="greaterThan">
      <formula>0</formula>
    </cfRule>
  </conditionalFormatting>
  <conditionalFormatting sqref="AM38">
    <cfRule type="cellIs" dxfId="1584" priority="1895" operator="lessThan">
      <formula>0</formula>
    </cfRule>
  </conditionalFormatting>
  <conditionalFormatting sqref="AM38">
    <cfRule type="cellIs" dxfId="1583" priority="1896" operator="equal">
      <formula>0</formula>
    </cfRule>
  </conditionalFormatting>
  <conditionalFormatting sqref="AM38">
    <cfRule type="cellIs" dxfId="1582" priority="1897" operator="greaterThan">
      <formula>0</formula>
    </cfRule>
  </conditionalFormatting>
  <conditionalFormatting sqref="AM38">
    <cfRule type="cellIs" dxfId="1581" priority="1898" operator="lessThan">
      <formula>0</formula>
    </cfRule>
  </conditionalFormatting>
  <conditionalFormatting sqref="AM38">
    <cfRule type="cellIs" dxfId="1580" priority="1899" operator="greaterThan">
      <formula>0</formula>
    </cfRule>
  </conditionalFormatting>
  <conditionalFormatting sqref="AM38">
    <cfRule type="cellIs" dxfId="1579" priority="1900" operator="lessThanOrEqual">
      <formula>0</formula>
    </cfRule>
  </conditionalFormatting>
  <conditionalFormatting sqref="AM38">
    <cfRule type="cellIs" dxfId="1578" priority="1901" operator="greaterThan">
      <formula>0</formula>
    </cfRule>
  </conditionalFormatting>
  <conditionalFormatting sqref="AM38">
    <cfRule type="cellIs" dxfId="1577" priority="1902" operator="lessThanOrEqual">
      <formula>0</formula>
    </cfRule>
  </conditionalFormatting>
  <conditionalFormatting sqref="AM38">
    <cfRule type="cellIs" dxfId="1576" priority="1903" operator="greaterThan">
      <formula>0</formula>
    </cfRule>
  </conditionalFormatting>
  <conditionalFormatting sqref="AM38">
    <cfRule type="cellIs" dxfId="1575" priority="1904" operator="lessThanOrEqual">
      <formula>0</formula>
    </cfRule>
  </conditionalFormatting>
  <conditionalFormatting sqref="AM38">
    <cfRule type="cellIs" dxfId="1574" priority="1905" operator="equal">
      <formula>0</formula>
    </cfRule>
  </conditionalFormatting>
  <conditionalFormatting sqref="AM38">
    <cfRule type="cellIs" dxfId="1573" priority="1906" operator="greaterThan">
      <formula>0</formula>
    </cfRule>
  </conditionalFormatting>
  <conditionalFormatting sqref="AM38">
    <cfRule type="cellIs" dxfId="1572" priority="1907" operator="lessThan">
      <formula>0</formula>
    </cfRule>
  </conditionalFormatting>
  <conditionalFormatting sqref="AM38">
    <cfRule type="cellIs" dxfId="1571" priority="1908" operator="greaterThan">
      <formula>0</formula>
    </cfRule>
  </conditionalFormatting>
  <conditionalFormatting sqref="AM38">
    <cfRule type="cellIs" dxfId="1570" priority="1909" operator="lessThanOrEqual">
      <formula>0</formula>
    </cfRule>
  </conditionalFormatting>
  <conditionalFormatting sqref="AM38">
    <cfRule type="cellIs" dxfId="1569" priority="1910" operator="equal">
      <formula>0</formula>
    </cfRule>
  </conditionalFormatting>
  <conditionalFormatting sqref="AM38">
    <cfRule type="cellIs" dxfId="1568" priority="1911" operator="greaterThan">
      <formula>0</formula>
    </cfRule>
  </conditionalFormatting>
  <conditionalFormatting sqref="AM38">
    <cfRule type="cellIs" dxfId="1567" priority="1912" operator="lessThan">
      <formula>0</formula>
    </cfRule>
  </conditionalFormatting>
  <conditionalFormatting sqref="AM38">
    <cfRule type="cellIs" dxfId="1566" priority="1913" operator="equal">
      <formula>0</formula>
    </cfRule>
  </conditionalFormatting>
  <conditionalFormatting sqref="AM38">
    <cfRule type="cellIs" dxfId="1565" priority="1914" operator="greaterThan">
      <formula>0</formula>
    </cfRule>
  </conditionalFormatting>
  <conditionalFormatting sqref="AM38">
    <cfRule type="cellIs" dxfId="1564" priority="1915" operator="lessThan">
      <formula>0</formula>
    </cfRule>
  </conditionalFormatting>
  <conditionalFormatting sqref="AK37:AK38">
    <cfRule type="cellIs" dxfId="1563" priority="1916" operator="greaterThan">
      <formula>0</formula>
    </cfRule>
  </conditionalFormatting>
  <conditionalFormatting sqref="AK37:AK38">
    <cfRule type="cellIs" dxfId="1562" priority="1917" operator="lessThanOrEqual">
      <formula>0</formula>
    </cfRule>
  </conditionalFormatting>
  <conditionalFormatting sqref="AK37:AK38">
    <cfRule type="cellIs" dxfId="1561" priority="1918" operator="equal">
      <formula>0</formula>
    </cfRule>
  </conditionalFormatting>
  <conditionalFormatting sqref="AK37:AK38">
    <cfRule type="cellIs" dxfId="1560" priority="1919" operator="greaterThan">
      <formula>0</formula>
    </cfRule>
  </conditionalFormatting>
  <conditionalFormatting sqref="AK37:AK38">
    <cfRule type="cellIs" dxfId="1559" priority="1920" operator="lessThan">
      <formula>0</formula>
    </cfRule>
  </conditionalFormatting>
  <conditionalFormatting sqref="AK37:AK38">
    <cfRule type="cellIs" dxfId="1558" priority="1921" operator="equal">
      <formula>0</formula>
    </cfRule>
  </conditionalFormatting>
  <conditionalFormatting sqref="AK37:AK38">
    <cfRule type="cellIs" dxfId="1557" priority="1922" operator="greaterThan">
      <formula>0</formula>
    </cfRule>
  </conditionalFormatting>
  <conditionalFormatting sqref="AK37:AK38">
    <cfRule type="cellIs" dxfId="1556" priority="1923" operator="lessThan">
      <formula>0</formula>
    </cfRule>
  </conditionalFormatting>
  <conditionalFormatting sqref="AM38">
    <cfRule type="cellIs" dxfId="1555" priority="1924" operator="greaterThan">
      <formula>0</formula>
    </cfRule>
  </conditionalFormatting>
  <conditionalFormatting sqref="AM38">
    <cfRule type="cellIs" dxfId="1554" priority="1925" operator="lessThanOrEqual">
      <formula>0</formula>
    </cfRule>
  </conditionalFormatting>
  <conditionalFormatting sqref="AM38">
    <cfRule type="cellIs" dxfId="1553" priority="1926" operator="greaterThan">
      <formula>0</formula>
    </cfRule>
  </conditionalFormatting>
  <conditionalFormatting sqref="AM38">
    <cfRule type="cellIs" dxfId="1552" priority="1927" operator="lessThanOrEqual">
      <formula>0</formula>
    </cfRule>
  </conditionalFormatting>
  <conditionalFormatting sqref="AM38">
    <cfRule type="cellIs" dxfId="1551" priority="1928" operator="greaterThan">
      <formula>0</formula>
    </cfRule>
  </conditionalFormatting>
  <conditionalFormatting sqref="AM38">
    <cfRule type="cellIs" dxfId="1550" priority="1929" operator="lessThanOrEqual">
      <formula>0</formula>
    </cfRule>
  </conditionalFormatting>
  <conditionalFormatting sqref="AM38">
    <cfRule type="cellIs" dxfId="1549" priority="1930" operator="equal">
      <formula>0</formula>
    </cfRule>
  </conditionalFormatting>
  <conditionalFormatting sqref="AM38">
    <cfRule type="cellIs" dxfId="1548" priority="1931" operator="greaterThan">
      <formula>0</formula>
    </cfRule>
  </conditionalFormatting>
  <conditionalFormatting sqref="AM38">
    <cfRule type="cellIs" dxfId="1547" priority="1932" operator="lessThan">
      <formula>0</formula>
    </cfRule>
  </conditionalFormatting>
  <conditionalFormatting sqref="AM38">
    <cfRule type="cellIs" dxfId="1546" priority="1933" operator="greaterThan">
      <formula>0</formula>
    </cfRule>
  </conditionalFormatting>
  <conditionalFormatting sqref="AM38">
    <cfRule type="cellIs" dxfId="1545" priority="1934" operator="lessThanOrEqual">
      <formula>0</formula>
    </cfRule>
  </conditionalFormatting>
  <conditionalFormatting sqref="AM38">
    <cfRule type="cellIs" dxfId="1544" priority="1935" operator="equal">
      <formula>0</formula>
    </cfRule>
  </conditionalFormatting>
  <conditionalFormatting sqref="AM38">
    <cfRule type="cellIs" dxfId="1543" priority="1936" operator="greaterThan">
      <formula>0</formula>
    </cfRule>
  </conditionalFormatting>
  <conditionalFormatting sqref="AM38">
    <cfRule type="cellIs" dxfId="1542" priority="1937" operator="lessThan">
      <formula>0</formula>
    </cfRule>
  </conditionalFormatting>
  <conditionalFormatting sqref="AM38">
    <cfRule type="cellIs" dxfId="1541" priority="1938" operator="equal">
      <formula>0</formula>
    </cfRule>
  </conditionalFormatting>
  <conditionalFormatting sqref="AM38">
    <cfRule type="cellIs" dxfId="1540" priority="1939" operator="greaterThan">
      <formula>0</formula>
    </cfRule>
  </conditionalFormatting>
  <conditionalFormatting sqref="AM38">
    <cfRule type="cellIs" dxfId="1539" priority="1940" operator="lessThan">
      <formula>0</formula>
    </cfRule>
  </conditionalFormatting>
  <conditionalFormatting sqref="AM38">
    <cfRule type="cellIs" dxfId="1538" priority="1941" operator="greaterThan">
      <formula>0</formula>
    </cfRule>
  </conditionalFormatting>
  <conditionalFormatting sqref="AM38">
    <cfRule type="cellIs" dxfId="1537" priority="1942" operator="lessThanOrEqual">
      <formula>0</formula>
    </cfRule>
  </conditionalFormatting>
  <conditionalFormatting sqref="AM38">
    <cfRule type="cellIs" dxfId="1536" priority="1943" operator="greaterThan">
      <formula>0</formula>
    </cfRule>
  </conditionalFormatting>
  <conditionalFormatting sqref="AM38">
    <cfRule type="cellIs" dxfId="1535" priority="1944" operator="lessThanOrEqual">
      <formula>0</formula>
    </cfRule>
  </conditionalFormatting>
  <conditionalFormatting sqref="AM38">
    <cfRule type="cellIs" dxfId="1534" priority="1945" operator="equal">
      <formula>0</formula>
    </cfRule>
  </conditionalFormatting>
  <conditionalFormatting sqref="AM38">
    <cfRule type="cellIs" dxfId="1533" priority="1946" operator="greaterThan">
      <formula>0</formula>
    </cfRule>
  </conditionalFormatting>
  <conditionalFormatting sqref="AM38">
    <cfRule type="cellIs" dxfId="1532" priority="1947" operator="lessThan">
      <formula>0</formula>
    </cfRule>
  </conditionalFormatting>
  <conditionalFormatting sqref="AM38">
    <cfRule type="cellIs" dxfId="1531" priority="1948" operator="greaterThan">
      <formula>0</formula>
    </cfRule>
  </conditionalFormatting>
  <conditionalFormatting sqref="AM38">
    <cfRule type="cellIs" dxfId="1530" priority="1949" operator="lessThanOrEqual">
      <formula>0</formula>
    </cfRule>
  </conditionalFormatting>
  <conditionalFormatting sqref="AM38">
    <cfRule type="cellIs" dxfId="1529" priority="1950" operator="equal">
      <formula>0</formula>
    </cfRule>
  </conditionalFormatting>
  <conditionalFormatting sqref="AM38">
    <cfRule type="cellIs" dxfId="1528" priority="1951" operator="greaterThan">
      <formula>0</formula>
    </cfRule>
  </conditionalFormatting>
  <conditionalFormatting sqref="AM38">
    <cfRule type="cellIs" dxfId="1527" priority="1952" operator="lessThan">
      <formula>0</formula>
    </cfRule>
  </conditionalFormatting>
  <conditionalFormatting sqref="AM38">
    <cfRule type="cellIs" dxfId="1526" priority="1953" operator="equal">
      <formula>0</formula>
    </cfRule>
  </conditionalFormatting>
  <conditionalFormatting sqref="AM38">
    <cfRule type="cellIs" dxfId="1525" priority="1954" operator="greaterThan">
      <formula>0</formula>
    </cfRule>
  </conditionalFormatting>
  <conditionalFormatting sqref="AM38">
    <cfRule type="cellIs" dxfId="1524" priority="1955" operator="lessThan">
      <formula>0</formula>
    </cfRule>
  </conditionalFormatting>
  <conditionalFormatting sqref="AM38">
    <cfRule type="cellIs" dxfId="1523" priority="1956" operator="greaterThan">
      <formula>0</formula>
    </cfRule>
  </conditionalFormatting>
  <conditionalFormatting sqref="AM38">
    <cfRule type="cellIs" dxfId="1522" priority="1957" operator="lessThanOrEqual">
      <formula>0</formula>
    </cfRule>
  </conditionalFormatting>
  <conditionalFormatting sqref="AM38">
    <cfRule type="cellIs" dxfId="1521" priority="1958" operator="equal">
      <formula>0</formula>
    </cfRule>
  </conditionalFormatting>
  <conditionalFormatting sqref="AM38">
    <cfRule type="cellIs" dxfId="1520" priority="1959" operator="greaterThan">
      <formula>0</formula>
    </cfRule>
  </conditionalFormatting>
  <conditionalFormatting sqref="AM38">
    <cfRule type="cellIs" dxfId="1519" priority="1960" operator="lessThan">
      <formula>0</formula>
    </cfRule>
  </conditionalFormatting>
  <conditionalFormatting sqref="AM38">
    <cfRule type="cellIs" dxfId="1518" priority="1961" operator="equal">
      <formula>0</formula>
    </cfRule>
  </conditionalFormatting>
  <conditionalFormatting sqref="AM38">
    <cfRule type="cellIs" dxfId="1517" priority="1962" operator="greaterThan">
      <formula>0</formula>
    </cfRule>
  </conditionalFormatting>
  <conditionalFormatting sqref="AM38">
    <cfRule type="cellIs" dxfId="1516" priority="1963" operator="lessThan">
      <formula>0</formula>
    </cfRule>
  </conditionalFormatting>
  <conditionalFormatting sqref="AQ38">
    <cfRule type="cellIs" dxfId="1515" priority="1964" operator="greaterThan">
      <formula>0</formula>
    </cfRule>
  </conditionalFormatting>
  <conditionalFormatting sqref="AQ38">
    <cfRule type="cellIs" dxfId="1514" priority="1965" operator="lessThanOrEqual">
      <formula>0</formula>
    </cfRule>
  </conditionalFormatting>
  <conditionalFormatting sqref="AQ38">
    <cfRule type="cellIs" dxfId="1513" priority="1966" operator="greaterThan">
      <formula>0</formula>
    </cfRule>
  </conditionalFormatting>
  <conditionalFormatting sqref="AQ38">
    <cfRule type="cellIs" dxfId="1512" priority="1967" operator="lessThanOrEqual">
      <formula>0</formula>
    </cfRule>
  </conditionalFormatting>
  <conditionalFormatting sqref="AQ38">
    <cfRule type="cellIs" dxfId="1511" priority="1968" operator="greaterThan">
      <formula>0</formula>
    </cfRule>
  </conditionalFormatting>
  <conditionalFormatting sqref="AQ38">
    <cfRule type="cellIs" dxfId="1510" priority="1969" operator="lessThanOrEqual">
      <formula>0</formula>
    </cfRule>
  </conditionalFormatting>
  <conditionalFormatting sqref="AQ38">
    <cfRule type="cellIs" dxfId="1509" priority="1970" operator="greaterThan">
      <formula>0</formula>
    </cfRule>
  </conditionalFormatting>
  <conditionalFormatting sqref="AQ38">
    <cfRule type="cellIs" dxfId="1508" priority="1971" operator="lessThanOrEqual">
      <formula>0</formula>
    </cfRule>
  </conditionalFormatting>
  <conditionalFormatting sqref="AQ38">
    <cfRule type="cellIs" dxfId="1507" priority="1972" operator="greaterThan">
      <formula>0</formula>
    </cfRule>
  </conditionalFormatting>
  <conditionalFormatting sqref="AQ38">
    <cfRule type="cellIs" dxfId="1506" priority="1973" operator="lessThanOrEqual">
      <formula>0</formula>
    </cfRule>
  </conditionalFormatting>
  <conditionalFormatting sqref="AQ38">
    <cfRule type="cellIs" dxfId="1505" priority="1974" operator="greaterThan">
      <formula>0</formula>
    </cfRule>
  </conditionalFormatting>
  <conditionalFormatting sqref="AQ38">
    <cfRule type="cellIs" dxfId="1504" priority="1975" operator="lessThanOrEqual">
      <formula>0</formula>
    </cfRule>
  </conditionalFormatting>
  <conditionalFormatting sqref="AQ38">
    <cfRule type="cellIs" dxfId="1503" priority="1976" operator="greaterThan">
      <formula>0</formula>
    </cfRule>
  </conditionalFormatting>
  <conditionalFormatting sqref="AQ38">
    <cfRule type="cellIs" dxfId="1502" priority="1977" operator="lessThanOrEqual">
      <formula>0</formula>
    </cfRule>
  </conditionalFormatting>
  <conditionalFormatting sqref="AQ38">
    <cfRule type="cellIs" dxfId="1501" priority="1978" operator="greaterThan">
      <formula>0</formula>
    </cfRule>
  </conditionalFormatting>
  <conditionalFormatting sqref="AQ38">
    <cfRule type="cellIs" dxfId="1500" priority="1979" operator="lessThanOrEqual">
      <formula>0</formula>
    </cfRule>
  </conditionalFormatting>
  <conditionalFormatting sqref="AQ38">
    <cfRule type="cellIs" dxfId="1499" priority="1980" operator="greaterThan">
      <formula>0</formula>
    </cfRule>
  </conditionalFormatting>
  <conditionalFormatting sqref="AQ38">
    <cfRule type="cellIs" dxfId="1498" priority="1981" operator="lessThanOrEqual">
      <formula>0</formula>
    </cfRule>
  </conditionalFormatting>
  <conditionalFormatting sqref="AQ38">
    <cfRule type="cellIs" dxfId="1497" priority="1982" operator="equal">
      <formula>0</formula>
    </cfRule>
  </conditionalFormatting>
  <conditionalFormatting sqref="AQ38">
    <cfRule type="cellIs" dxfId="1496" priority="1983" operator="greaterThan">
      <formula>0</formula>
    </cfRule>
  </conditionalFormatting>
  <conditionalFormatting sqref="AQ38">
    <cfRule type="cellIs" dxfId="1495" priority="1984" operator="lessThan">
      <formula>0</formula>
    </cfRule>
  </conditionalFormatting>
  <conditionalFormatting sqref="AQ38">
    <cfRule type="cellIs" dxfId="1494" priority="1985" operator="greaterThan">
      <formula>0</formula>
    </cfRule>
  </conditionalFormatting>
  <conditionalFormatting sqref="AQ38">
    <cfRule type="cellIs" dxfId="1493" priority="1986" operator="lessThanOrEqual">
      <formula>0</formula>
    </cfRule>
  </conditionalFormatting>
  <conditionalFormatting sqref="AQ38">
    <cfRule type="cellIs" dxfId="1492" priority="1987" operator="equal">
      <formula>0</formula>
    </cfRule>
  </conditionalFormatting>
  <conditionalFormatting sqref="AQ38">
    <cfRule type="cellIs" dxfId="1491" priority="1988" operator="greaterThan">
      <formula>0</formula>
    </cfRule>
  </conditionalFormatting>
  <conditionalFormatting sqref="AQ38">
    <cfRule type="cellIs" dxfId="1490" priority="1989" operator="lessThan">
      <formula>0</formula>
    </cfRule>
  </conditionalFormatting>
  <conditionalFormatting sqref="AQ38">
    <cfRule type="cellIs" dxfId="1489" priority="1990" operator="equal">
      <formula>0</formula>
    </cfRule>
  </conditionalFormatting>
  <conditionalFormatting sqref="AQ38">
    <cfRule type="cellIs" dxfId="1488" priority="1991" operator="greaterThan">
      <formula>0</formula>
    </cfRule>
  </conditionalFormatting>
  <conditionalFormatting sqref="AQ38">
    <cfRule type="cellIs" dxfId="1487" priority="1992" operator="lessThan">
      <formula>0</formula>
    </cfRule>
  </conditionalFormatting>
  <conditionalFormatting sqref="AQ38">
    <cfRule type="cellIs" dxfId="1486" priority="1993" operator="greaterThan">
      <formula>0</formula>
    </cfRule>
  </conditionalFormatting>
  <conditionalFormatting sqref="AQ38">
    <cfRule type="cellIs" dxfId="1485" priority="1994" operator="lessThanOrEqual">
      <formula>0</formula>
    </cfRule>
  </conditionalFormatting>
  <conditionalFormatting sqref="AQ38">
    <cfRule type="cellIs" dxfId="1484" priority="1995" operator="greaterThan">
      <formula>0</formula>
    </cfRule>
  </conditionalFormatting>
  <conditionalFormatting sqref="AQ38">
    <cfRule type="cellIs" dxfId="1483" priority="1996" operator="lessThanOrEqual">
      <formula>0</formula>
    </cfRule>
  </conditionalFormatting>
  <conditionalFormatting sqref="AQ38">
    <cfRule type="cellIs" dxfId="1482" priority="1997" operator="greaterThan">
      <formula>0</formula>
    </cfRule>
  </conditionalFormatting>
  <conditionalFormatting sqref="AQ38">
    <cfRule type="cellIs" dxfId="1481" priority="1998" operator="lessThanOrEqual">
      <formula>0</formula>
    </cfRule>
  </conditionalFormatting>
  <conditionalFormatting sqref="AQ38">
    <cfRule type="cellIs" dxfId="1480" priority="1999" operator="equal">
      <formula>0</formula>
    </cfRule>
  </conditionalFormatting>
  <conditionalFormatting sqref="AQ38">
    <cfRule type="cellIs" dxfId="1479" priority="2000" operator="greaterThan">
      <formula>0</formula>
    </cfRule>
  </conditionalFormatting>
  <conditionalFormatting sqref="AQ38">
    <cfRule type="cellIs" dxfId="1478" priority="2001" operator="lessThan">
      <formula>0</formula>
    </cfRule>
  </conditionalFormatting>
  <conditionalFormatting sqref="AQ38">
    <cfRule type="cellIs" dxfId="1477" priority="2002" operator="greaterThan">
      <formula>0</formula>
    </cfRule>
  </conditionalFormatting>
  <conditionalFormatting sqref="AQ38">
    <cfRule type="cellIs" dxfId="1476" priority="2003" operator="lessThanOrEqual">
      <formula>0</formula>
    </cfRule>
  </conditionalFormatting>
  <conditionalFormatting sqref="AQ38">
    <cfRule type="cellIs" dxfId="1475" priority="2004" operator="equal">
      <formula>0</formula>
    </cfRule>
  </conditionalFormatting>
  <conditionalFormatting sqref="AQ38">
    <cfRule type="cellIs" dxfId="1474" priority="2005" operator="greaterThan">
      <formula>0</formula>
    </cfRule>
  </conditionalFormatting>
  <conditionalFormatting sqref="AQ38">
    <cfRule type="cellIs" dxfId="1473" priority="2006" operator="lessThan">
      <formula>0</formula>
    </cfRule>
  </conditionalFormatting>
  <conditionalFormatting sqref="AQ38">
    <cfRule type="cellIs" dxfId="1472" priority="2007" operator="equal">
      <formula>0</formula>
    </cfRule>
  </conditionalFormatting>
  <conditionalFormatting sqref="AQ38">
    <cfRule type="cellIs" dxfId="1471" priority="2008" operator="greaterThan">
      <formula>0</formula>
    </cfRule>
  </conditionalFormatting>
  <conditionalFormatting sqref="AQ38">
    <cfRule type="cellIs" dxfId="1470" priority="2009" operator="lessThan">
      <formula>0</formula>
    </cfRule>
  </conditionalFormatting>
  <conditionalFormatting sqref="AQ38">
    <cfRule type="cellIs" dxfId="1469" priority="2010" operator="greaterThan">
      <formula>0</formula>
    </cfRule>
  </conditionalFormatting>
  <conditionalFormatting sqref="AQ38">
    <cfRule type="cellIs" dxfId="1468" priority="2011" operator="lessThanOrEqual">
      <formula>0</formula>
    </cfRule>
  </conditionalFormatting>
  <conditionalFormatting sqref="AQ38">
    <cfRule type="cellIs" dxfId="1467" priority="2012" operator="greaterThan">
      <formula>0</formula>
    </cfRule>
  </conditionalFormatting>
  <conditionalFormatting sqref="AQ38">
    <cfRule type="cellIs" dxfId="1466" priority="2013" operator="lessThanOrEqual">
      <formula>0</formula>
    </cfRule>
  </conditionalFormatting>
  <conditionalFormatting sqref="AQ38">
    <cfRule type="cellIs" dxfId="1465" priority="2014" operator="greaterThan">
      <formula>0</formula>
    </cfRule>
  </conditionalFormatting>
  <conditionalFormatting sqref="AQ38">
    <cfRule type="cellIs" dxfId="1464" priority="2015" operator="lessThanOrEqual">
      <formula>0</formula>
    </cfRule>
  </conditionalFormatting>
  <conditionalFormatting sqref="AQ38">
    <cfRule type="cellIs" dxfId="1463" priority="2016" operator="greaterThan">
      <formula>0</formula>
    </cfRule>
  </conditionalFormatting>
  <conditionalFormatting sqref="AQ38">
    <cfRule type="cellIs" dxfId="1462" priority="2017" operator="lessThanOrEqual">
      <formula>0</formula>
    </cfRule>
  </conditionalFormatting>
  <conditionalFormatting sqref="AQ38">
    <cfRule type="cellIs" dxfId="1461" priority="2018" operator="greaterThan">
      <formula>0</formula>
    </cfRule>
  </conditionalFormatting>
  <conditionalFormatting sqref="AQ38">
    <cfRule type="cellIs" dxfId="1460" priority="2019" operator="lessThanOrEqual">
      <formula>0</formula>
    </cfRule>
  </conditionalFormatting>
  <conditionalFormatting sqref="AQ38">
    <cfRule type="cellIs" dxfId="1459" priority="2020" operator="greaterThan">
      <formula>0</formula>
    </cfRule>
  </conditionalFormatting>
  <conditionalFormatting sqref="AQ38">
    <cfRule type="cellIs" dxfId="1458" priority="2021" operator="lessThanOrEqual">
      <formula>0</formula>
    </cfRule>
  </conditionalFormatting>
  <conditionalFormatting sqref="AQ38">
    <cfRule type="cellIs" dxfId="1457" priority="2022" operator="greaterThan">
      <formula>0</formula>
    </cfRule>
  </conditionalFormatting>
  <conditionalFormatting sqref="AQ38">
    <cfRule type="cellIs" dxfId="1456" priority="2023" operator="lessThanOrEqual">
      <formula>0</formula>
    </cfRule>
  </conditionalFormatting>
  <conditionalFormatting sqref="AQ38">
    <cfRule type="cellIs" dxfId="1455" priority="2024" operator="greaterThan">
      <formula>0</formula>
    </cfRule>
  </conditionalFormatting>
  <conditionalFormatting sqref="AQ38">
    <cfRule type="cellIs" dxfId="1454" priority="2025" operator="lessThanOrEqual">
      <formula>0</formula>
    </cfRule>
  </conditionalFormatting>
  <conditionalFormatting sqref="AQ38">
    <cfRule type="cellIs" dxfId="1453" priority="2026" operator="equal">
      <formula>0</formula>
    </cfRule>
  </conditionalFormatting>
  <conditionalFormatting sqref="AQ38">
    <cfRule type="cellIs" dxfId="1452" priority="2027" operator="greaterThan">
      <formula>0</formula>
    </cfRule>
  </conditionalFormatting>
  <conditionalFormatting sqref="AQ38">
    <cfRule type="cellIs" dxfId="1451" priority="2028" operator="lessThan">
      <formula>0</formula>
    </cfRule>
  </conditionalFormatting>
  <conditionalFormatting sqref="AQ38">
    <cfRule type="cellIs" dxfId="1450" priority="2029" operator="greaterThan">
      <formula>0</formula>
    </cfRule>
  </conditionalFormatting>
  <conditionalFormatting sqref="AQ38">
    <cfRule type="cellIs" dxfId="1449" priority="2030" operator="lessThanOrEqual">
      <formula>0</formula>
    </cfRule>
  </conditionalFormatting>
  <conditionalFormatting sqref="AQ38">
    <cfRule type="cellIs" dxfId="1448" priority="2031" operator="equal">
      <formula>0</formula>
    </cfRule>
  </conditionalFormatting>
  <conditionalFormatting sqref="AQ38">
    <cfRule type="cellIs" dxfId="1447" priority="2032" operator="greaterThan">
      <formula>0</formula>
    </cfRule>
  </conditionalFormatting>
  <conditionalFormatting sqref="AQ38">
    <cfRule type="cellIs" dxfId="1446" priority="2033" operator="lessThan">
      <formula>0</formula>
    </cfRule>
  </conditionalFormatting>
  <conditionalFormatting sqref="AQ38">
    <cfRule type="cellIs" dxfId="1445" priority="2034" operator="equal">
      <formula>0</formula>
    </cfRule>
  </conditionalFormatting>
  <conditionalFormatting sqref="AQ38">
    <cfRule type="cellIs" dxfId="1444" priority="2035" operator="greaterThan">
      <formula>0</formula>
    </cfRule>
  </conditionalFormatting>
  <conditionalFormatting sqref="AQ38">
    <cfRule type="cellIs" dxfId="1443" priority="2036" operator="lessThan">
      <formula>0</formula>
    </cfRule>
  </conditionalFormatting>
  <conditionalFormatting sqref="AQ38">
    <cfRule type="cellIs" dxfId="1442" priority="2037" operator="greaterThan">
      <formula>0</formula>
    </cfRule>
  </conditionalFormatting>
  <conditionalFormatting sqref="AQ38">
    <cfRule type="cellIs" dxfId="1441" priority="2038" operator="lessThanOrEqual">
      <formula>0</formula>
    </cfRule>
  </conditionalFormatting>
  <conditionalFormatting sqref="AQ38">
    <cfRule type="cellIs" dxfId="1440" priority="2039" operator="greaterThan">
      <formula>0</formula>
    </cfRule>
  </conditionalFormatting>
  <conditionalFormatting sqref="AQ38">
    <cfRule type="cellIs" dxfId="1439" priority="2040" operator="lessThanOrEqual">
      <formula>0</formula>
    </cfRule>
  </conditionalFormatting>
  <conditionalFormatting sqref="AQ38">
    <cfRule type="cellIs" dxfId="1438" priority="2041" operator="greaterThan">
      <formula>0</formula>
    </cfRule>
  </conditionalFormatting>
  <conditionalFormatting sqref="AQ38">
    <cfRule type="cellIs" dxfId="1437" priority="2042" operator="lessThanOrEqual">
      <formula>0</formula>
    </cfRule>
  </conditionalFormatting>
  <conditionalFormatting sqref="AQ38">
    <cfRule type="cellIs" dxfId="1436" priority="2043" operator="equal">
      <formula>0</formula>
    </cfRule>
  </conditionalFormatting>
  <conditionalFormatting sqref="AQ38">
    <cfRule type="cellIs" dxfId="1435" priority="2044" operator="greaterThan">
      <formula>0</formula>
    </cfRule>
  </conditionalFormatting>
  <conditionalFormatting sqref="AQ38">
    <cfRule type="cellIs" dxfId="1434" priority="2045" operator="lessThan">
      <formula>0</formula>
    </cfRule>
  </conditionalFormatting>
  <conditionalFormatting sqref="AQ38">
    <cfRule type="cellIs" dxfId="1433" priority="2046" operator="greaterThan">
      <formula>0</formula>
    </cfRule>
  </conditionalFormatting>
  <conditionalFormatting sqref="AQ38">
    <cfRule type="cellIs" dxfId="1432" priority="2047" operator="lessThanOrEqual">
      <formula>0</formula>
    </cfRule>
  </conditionalFormatting>
  <conditionalFormatting sqref="AQ38">
    <cfRule type="cellIs" dxfId="1431" priority="2048" operator="equal">
      <formula>0</formula>
    </cfRule>
  </conditionalFormatting>
  <conditionalFormatting sqref="AQ38">
    <cfRule type="cellIs" dxfId="1430" priority="2049" operator="greaterThan">
      <formula>0</formula>
    </cfRule>
  </conditionalFormatting>
  <conditionalFormatting sqref="AQ38">
    <cfRule type="cellIs" dxfId="1429" priority="2050" operator="lessThan">
      <formula>0</formula>
    </cfRule>
  </conditionalFormatting>
  <conditionalFormatting sqref="AQ38">
    <cfRule type="cellIs" dxfId="1428" priority="2051" operator="equal">
      <formula>0</formula>
    </cfRule>
  </conditionalFormatting>
  <conditionalFormatting sqref="AQ38">
    <cfRule type="cellIs" dxfId="1427" priority="2052" operator="greaterThan">
      <formula>0</formula>
    </cfRule>
  </conditionalFormatting>
  <conditionalFormatting sqref="AQ38">
    <cfRule type="cellIs" dxfId="1426" priority="2053" operator="lessThan">
      <formula>0</formula>
    </cfRule>
  </conditionalFormatting>
  <conditionalFormatting sqref="AQ38">
    <cfRule type="cellIs" dxfId="1425" priority="2054" operator="greaterThan">
      <formula>0</formula>
    </cfRule>
  </conditionalFormatting>
  <conditionalFormatting sqref="AQ38">
    <cfRule type="cellIs" dxfId="1424" priority="2055" operator="lessThanOrEqual">
      <formula>0</formula>
    </cfRule>
  </conditionalFormatting>
  <conditionalFormatting sqref="AQ38">
    <cfRule type="cellIs" dxfId="1423" priority="2056" operator="equal">
      <formula>0</formula>
    </cfRule>
  </conditionalFormatting>
  <conditionalFormatting sqref="AQ38">
    <cfRule type="cellIs" dxfId="1422" priority="2057" operator="greaterThan">
      <formula>0</formula>
    </cfRule>
  </conditionalFormatting>
  <conditionalFormatting sqref="AQ38">
    <cfRule type="cellIs" dxfId="1421" priority="2058" operator="lessThan">
      <formula>0</formula>
    </cfRule>
  </conditionalFormatting>
  <conditionalFormatting sqref="AQ38">
    <cfRule type="cellIs" dxfId="1420" priority="2059" operator="equal">
      <formula>0</formula>
    </cfRule>
  </conditionalFormatting>
  <conditionalFormatting sqref="AQ38">
    <cfRule type="cellIs" dxfId="1419" priority="2060" operator="greaterThan">
      <formula>0</formula>
    </cfRule>
  </conditionalFormatting>
  <conditionalFormatting sqref="AQ38">
    <cfRule type="cellIs" dxfId="1418" priority="2061" operator="lessThan">
      <formula>0</formula>
    </cfRule>
  </conditionalFormatting>
  <conditionalFormatting sqref="AQ38">
    <cfRule type="cellIs" dxfId="1417" priority="2062" operator="greaterThan">
      <formula>0</formula>
    </cfRule>
  </conditionalFormatting>
  <conditionalFormatting sqref="AQ38">
    <cfRule type="cellIs" dxfId="1416" priority="2063" operator="lessThanOrEqual">
      <formula>0</formula>
    </cfRule>
  </conditionalFormatting>
  <conditionalFormatting sqref="AQ38">
    <cfRule type="cellIs" dxfId="1415" priority="2064" operator="greaterThan">
      <formula>0</formula>
    </cfRule>
  </conditionalFormatting>
  <conditionalFormatting sqref="AQ38">
    <cfRule type="cellIs" dxfId="1414" priority="2065" operator="lessThanOrEqual">
      <formula>0</formula>
    </cfRule>
  </conditionalFormatting>
  <conditionalFormatting sqref="AQ38">
    <cfRule type="cellIs" dxfId="1413" priority="2066" operator="greaterThan">
      <formula>0</formula>
    </cfRule>
  </conditionalFormatting>
  <conditionalFormatting sqref="AQ38">
    <cfRule type="cellIs" dxfId="1412" priority="2067" operator="lessThanOrEqual">
      <formula>0</formula>
    </cfRule>
  </conditionalFormatting>
  <conditionalFormatting sqref="AQ38">
    <cfRule type="cellIs" dxfId="1411" priority="2068" operator="greaterThan">
      <formula>0</formula>
    </cfRule>
  </conditionalFormatting>
  <conditionalFormatting sqref="AQ38">
    <cfRule type="cellIs" dxfId="1410" priority="2069" operator="lessThanOrEqual">
      <formula>0</formula>
    </cfRule>
  </conditionalFormatting>
  <conditionalFormatting sqref="AQ38">
    <cfRule type="cellIs" dxfId="1409" priority="2070" operator="greaterThan">
      <formula>0</formula>
    </cfRule>
  </conditionalFormatting>
  <conditionalFormatting sqref="AQ38">
    <cfRule type="cellIs" dxfId="1408" priority="2071" operator="lessThanOrEqual">
      <formula>0</formula>
    </cfRule>
  </conditionalFormatting>
  <conditionalFormatting sqref="AQ38">
    <cfRule type="cellIs" dxfId="1407" priority="2072" operator="greaterThan">
      <formula>0</formula>
    </cfRule>
  </conditionalFormatting>
  <conditionalFormatting sqref="AQ38">
    <cfRule type="cellIs" dxfId="1406" priority="2073" operator="lessThanOrEqual">
      <formula>0</formula>
    </cfRule>
  </conditionalFormatting>
  <conditionalFormatting sqref="AQ38">
    <cfRule type="cellIs" dxfId="1405" priority="2074" operator="greaterThan">
      <formula>0</formula>
    </cfRule>
  </conditionalFormatting>
  <conditionalFormatting sqref="AQ38">
    <cfRule type="cellIs" dxfId="1404" priority="2075" operator="lessThanOrEqual">
      <formula>0</formula>
    </cfRule>
  </conditionalFormatting>
  <conditionalFormatting sqref="AQ38">
    <cfRule type="cellIs" dxfId="1403" priority="2076" operator="equal">
      <formula>0</formula>
    </cfRule>
  </conditionalFormatting>
  <conditionalFormatting sqref="AQ38">
    <cfRule type="cellIs" dxfId="1402" priority="2077" operator="greaterThan">
      <formula>0</formula>
    </cfRule>
  </conditionalFormatting>
  <conditionalFormatting sqref="AQ38">
    <cfRule type="cellIs" dxfId="1401" priority="2078" operator="lessThan">
      <formula>0</formula>
    </cfRule>
  </conditionalFormatting>
  <conditionalFormatting sqref="AQ38">
    <cfRule type="cellIs" dxfId="1400" priority="2079" operator="greaterThan">
      <formula>0</formula>
    </cfRule>
  </conditionalFormatting>
  <conditionalFormatting sqref="AQ38">
    <cfRule type="cellIs" dxfId="1399" priority="2080" operator="lessThanOrEqual">
      <formula>0</formula>
    </cfRule>
  </conditionalFormatting>
  <conditionalFormatting sqref="AQ38">
    <cfRule type="cellIs" dxfId="1398" priority="2081" operator="equal">
      <formula>0</formula>
    </cfRule>
  </conditionalFormatting>
  <conditionalFormatting sqref="AQ38">
    <cfRule type="cellIs" dxfId="1397" priority="2082" operator="greaterThan">
      <formula>0</formula>
    </cfRule>
  </conditionalFormatting>
  <conditionalFormatting sqref="AQ38">
    <cfRule type="cellIs" dxfId="1396" priority="2083" operator="lessThan">
      <formula>0</formula>
    </cfRule>
  </conditionalFormatting>
  <conditionalFormatting sqref="AQ38">
    <cfRule type="cellIs" dxfId="1395" priority="2084" operator="equal">
      <formula>0</formula>
    </cfRule>
  </conditionalFormatting>
  <conditionalFormatting sqref="AQ38">
    <cfRule type="cellIs" dxfId="1394" priority="2085" operator="greaterThan">
      <formula>0</formula>
    </cfRule>
  </conditionalFormatting>
  <conditionalFormatting sqref="AQ38">
    <cfRule type="cellIs" dxfId="1393" priority="2086" operator="lessThan">
      <formula>0</formula>
    </cfRule>
  </conditionalFormatting>
  <conditionalFormatting sqref="AQ38">
    <cfRule type="cellIs" dxfId="1392" priority="2087" operator="greaterThan">
      <formula>0</formula>
    </cfRule>
  </conditionalFormatting>
  <conditionalFormatting sqref="AQ38">
    <cfRule type="cellIs" dxfId="1391" priority="2088" operator="lessThanOrEqual">
      <formula>0</formula>
    </cfRule>
  </conditionalFormatting>
  <conditionalFormatting sqref="AQ38">
    <cfRule type="cellIs" dxfId="1390" priority="2089" operator="greaterThan">
      <formula>0</formula>
    </cfRule>
  </conditionalFormatting>
  <conditionalFormatting sqref="AQ38">
    <cfRule type="cellIs" dxfId="1389" priority="2090" operator="lessThanOrEqual">
      <formula>0</formula>
    </cfRule>
  </conditionalFormatting>
  <conditionalFormatting sqref="AQ38">
    <cfRule type="cellIs" dxfId="1388" priority="2091" operator="greaterThan">
      <formula>0</formula>
    </cfRule>
  </conditionalFormatting>
  <conditionalFormatting sqref="AQ38">
    <cfRule type="cellIs" dxfId="1387" priority="2092" operator="lessThanOrEqual">
      <formula>0</formula>
    </cfRule>
  </conditionalFormatting>
  <conditionalFormatting sqref="AQ38">
    <cfRule type="cellIs" dxfId="1386" priority="2093" operator="equal">
      <formula>0</formula>
    </cfRule>
  </conditionalFormatting>
  <conditionalFormatting sqref="AQ38">
    <cfRule type="cellIs" dxfId="1385" priority="2094" operator="greaterThan">
      <formula>0</formula>
    </cfRule>
  </conditionalFormatting>
  <conditionalFormatting sqref="AQ38">
    <cfRule type="cellIs" dxfId="1384" priority="2095" operator="lessThan">
      <formula>0</formula>
    </cfRule>
  </conditionalFormatting>
  <conditionalFormatting sqref="AQ38">
    <cfRule type="cellIs" dxfId="1383" priority="2096" operator="greaterThan">
      <formula>0</formula>
    </cfRule>
  </conditionalFormatting>
  <conditionalFormatting sqref="AQ38">
    <cfRule type="cellIs" dxfId="1382" priority="2097" operator="lessThanOrEqual">
      <formula>0</formula>
    </cfRule>
  </conditionalFormatting>
  <conditionalFormatting sqref="AQ38">
    <cfRule type="cellIs" dxfId="1381" priority="2098" operator="equal">
      <formula>0</formula>
    </cfRule>
  </conditionalFormatting>
  <conditionalFormatting sqref="AQ38">
    <cfRule type="cellIs" dxfId="1380" priority="2099" operator="greaterThan">
      <formula>0</formula>
    </cfRule>
  </conditionalFormatting>
  <conditionalFormatting sqref="AQ38">
    <cfRule type="cellIs" dxfId="1379" priority="2100" operator="lessThan">
      <formula>0</formula>
    </cfRule>
  </conditionalFormatting>
  <conditionalFormatting sqref="AQ38">
    <cfRule type="cellIs" dxfId="1378" priority="2101" operator="equal">
      <formula>0</formula>
    </cfRule>
  </conditionalFormatting>
  <conditionalFormatting sqref="AQ38">
    <cfRule type="cellIs" dxfId="1377" priority="2102" operator="greaterThan">
      <formula>0</formula>
    </cfRule>
  </conditionalFormatting>
  <conditionalFormatting sqref="AQ38">
    <cfRule type="cellIs" dxfId="1376" priority="2103" operator="lessThan">
      <formula>0</formula>
    </cfRule>
  </conditionalFormatting>
  <conditionalFormatting sqref="AO37:AO38">
    <cfRule type="cellIs" dxfId="1375" priority="2104" operator="greaterThan">
      <formula>0</formula>
    </cfRule>
  </conditionalFormatting>
  <conditionalFormatting sqref="AO37:AO38">
    <cfRule type="cellIs" dxfId="1374" priority="2105" operator="lessThanOrEqual">
      <formula>0</formula>
    </cfRule>
  </conditionalFormatting>
  <conditionalFormatting sqref="AO37:AO38">
    <cfRule type="cellIs" dxfId="1373" priority="2106" operator="equal">
      <formula>0</formula>
    </cfRule>
  </conditionalFormatting>
  <conditionalFormatting sqref="AO37:AO38">
    <cfRule type="cellIs" dxfId="1372" priority="2107" operator="greaterThan">
      <formula>0</formula>
    </cfRule>
  </conditionalFormatting>
  <conditionalFormatting sqref="AO37:AO38">
    <cfRule type="cellIs" dxfId="1371" priority="2108" operator="lessThan">
      <formula>0</formula>
    </cfRule>
  </conditionalFormatting>
  <conditionalFormatting sqref="AO37:AO38">
    <cfRule type="cellIs" dxfId="1370" priority="2109" operator="equal">
      <formula>0</formula>
    </cfRule>
  </conditionalFormatting>
  <conditionalFormatting sqref="AO37:AO38">
    <cfRule type="cellIs" dxfId="1369" priority="2110" operator="greaterThan">
      <formula>0</formula>
    </cfRule>
  </conditionalFormatting>
  <conditionalFormatting sqref="AO37:AO38">
    <cfRule type="cellIs" dxfId="1368" priority="2111" operator="lessThan">
      <formula>0</formula>
    </cfRule>
  </conditionalFormatting>
  <conditionalFormatting sqref="AQ38">
    <cfRule type="cellIs" dxfId="1367" priority="2112" operator="greaterThan">
      <formula>0</formula>
    </cfRule>
  </conditionalFormatting>
  <conditionalFormatting sqref="AQ38">
    <cfRule type="cellIs" dxfId="1366" priority="2113" operator="lessThanOrEqual">
      <formula>0</formula>
    </cfRule>
  </conditionalFormatting>
  <conditionalFormatting sqref="AQ38">
    <cfRule type="cellIs" dxfId="1365" priority="2114" operator="greaterThan">
      <formula>0</formula>
    </cfRule>
  </conditionalFormatting>
  <conditionalFormatting sqref="AQ38">
    <cfRule type="cellIs" dxfId="1364" priority="2115" operator="lessThanOrEqual">
      <formula>0</formula>
    </cfRule>
  </conditionalFormatting>
  <conditionalFormatting sqref="AQ38">
    <cfRule type="cellIs" dxfId="1363" priority="2116" operator="greaterThan">
      <formula>0</formula>
    </cfRule>
  </conditionalFormatting>
  <conditionalFormatting sqref="AQ38">
    <cfRule type="cellIs" dxfId="1362" priority="2117" operator="lessThanOrEqual">
      <formula>0</formula>
    </cfRule>
  </conditionalFormatting>
  <conditionalFormatting sqref="AQ38">
    <cfRule type="cellIs" dxfId="1361" priority="2118" operator="greaterThan">
      <formula>0</formula>
    </cfRule>
  </conditionalFormatting>
  <conditionalFormatting sqref="AQ38">
    <cfRule type="cellIs" dxfId="1360" priority="2119" operator="lessThanOrEqual">
      <formula>0</formula>
    </cfRule>
  </conditionalFormatting>
  <conditionalFormatting sqref="AQ38">
    <cfRule type="cellIs" dxfId="1359" priority="2120" operator="greaterThan">
      <formula>0</formula>
    </cfRule>
  </conditionalFormatting>
  <conditionalFormatting sqref="AQ38">
    <cfRule type="cellIs" dxfId="1358" priority="2121" operator="lessThanOrEqual">
      <formula>0</formula>
    </cfRule>
  </conditionalFormatting>
  <conditionalFormatting sqref="AQ38">
    <cfRule type="cellIs" dxfId="1357" priority="2122" operator="greaterThan">
      <formula>0</formula>
    </cfRule>
  </conditionalFormatting>
  <conditionalFormatting sqref="AQ38">
    <cfRule type="cellIs" dxfId="1356" priority="2123" operator="lessThanOrEqual">
      <formula>0</formula>
    </cfRule>
  </conditionalFormatting>
  <conditionalFormatting sqref="AQ38">
    <cfRule type="cellIs" dxfId="1355" priority="2124" operator="equal">
      <formula>0</formula>
    </cfRule>
  </conditionalFormatting>
  <conditionalFormatting sqref="AQ38">
    <cfRule type="cellIs" dxfId="1354" priority="2125" operator="greaterThan">
      <formula>0</formula>
    </cfRule>
  </conditionalFormatting>
  <conditionalFormatting sqref="AQ38">
    <cfRule type="cellIs" dxfId="1353" priority="2126" operator="lessThan">
      <formula>0</formula>
    </cfRule>
  </conditionalFormatting>
  <conditionalFormatting sqref="AQ38">
    <cfRule type="cellIs" dxfId="1352" priority="2127" operator="greaterThan">
      <formula>0</formula>
    </cfRule>
  </conditionalFormatting>
  <conditionalFormatting sqref="AQ38">
    <cfRule type="cellIs" dxfId="1351" priority="2128" operator="lessThanOrEqual">
      <formula>0</formula>
    </cfRule>
  </conditionalFormatting>
  <conditionalFormatting sqref="AQ38">
    <cfRule type="cellIs" dxfId="1350" priority="2129" operator="equal">
      <formula>0</formula>
    </cfRule>
  </conditionalFormatting>
  <conditionalFormatting sqref="AQ38">
    <cfRule type="cellIs" dxfId="1349" priority="2130" operator="greaterThan">
      <formula>0</formula>
    </cfRule>
  </conditionalFormatting>
  <conditionalFormatting sqref="AQ38">
    <cfRule type="cellIs" dxfId="1348" priority="2131" operator="lessThan">
      <formula>0</formula>
    </cfRule>
  </conditionalFormatting>
  <conditionalFormatting sqref="AQ38">
    <cfRule type="cellIs" dxfId="1347" priority="2132" operator="equal">
      <formula>0</formula>
    </cfRule>
  </conditionalFormatting>
  <conditionalFormatting sqref="AQ38">
    <cfRule type="cellIs" dxfId="1346" priority="2133" operator="greaterThan">
      <formula>0</formula>
    </cfRule>
  </conditionalFormatting>
  <conditionalFormatting sqref="AQ38">
    <cfRule type="cellIs" dxfId="1345" priority="2134" operator="lessThan">
      <formula>0</formula>
    </cfRule>
  </conditionalFormatting>
  <conditionalFormatting sqref="AQ38">
    <cfRule type="cellIs" dxfId="1344" priority="2135" operator="greaterThan">
      <formula>0</formula>
    </cfRule>
  </conditionalFormatting>
  <conditionalFormatting sqref="AQ38">
    <cfRule type="cellIs" dxfId="1343" priority="2136" operator="lessThanOrEqual">
      <formula>0</formula>
    </cfRule>
  </conditionalFormatting>
  <conditionalFormatting sqref="AQ38">
    <cfRule type="cellIs" dxfId="1342" priority="2137" operator="greaterThan">
      <formula>0</formula>
    </cfRule>
  </conditionalFormatting>
  <conditionalFormatting sqref="AQ38">
    <cfRule type="cellIs" dxfId="1341" priority="2138" operator="lessThanOrEqual">
      <formula>0</formula>
    </cfRule>
  </conditionalFormatting>
  <conditionalFormatting sqref="AQ38">
    <cfRule type="cellIs" dxfId="1340" priority="2139" operator="greaterThan">
      <formula>0</formula>
    </cfRule>
  </conditionalFormatting>
  <conditionalFormatting sqref="AQ38">
    <cfRule type="cellIs" dxfId="1339" priority="2140" operator="lessThanOrEqual">
      <formula>0</formula>
    </cfRule>
  </conditionalFormatting>
  <conditionalFormatting sqref="AQ38">
    <cfRule type="cellIs" dxfId="1338" priority="2141" operator="equal">
      <formula>0</formula>
    </cfRule>
  </conditionalFormatting>
  <conditionalFormatting sqref="AQ38">
    <cfRule type="cellIs" dxfId="1337" priority="2142" operator="greaterThan">
      <formula>0</formula>
    </cfRule>
  </conditionalFormatting>
  <conditionalFormatting sqref="AQ38">
    <cfRule type="cellIs" dxfId="1336" priority="2143" operator="lessThan">
      <formula>0</formula>
    </cfRule>
  </conditionalFormatting>
  <conditionalFormatting sqref="AQ38">
    <cfRule type="cellIs" dxfId="1335" priority="2144" operator="greaterThan">
      <formula>0</formula>
    </cfRule>
  </conditionalFormatting>
  <conditionalFormatting sqref="AQ38">
    <cfRule type="cellIs" dxfId="1334" priority="2145" operator="lessThanOrEqual">
      <formula>0</formula>
    </cfRule>
  </conditionalFormatting>
  <conditionalFormatting sqref="AQ38">
    <cfRule type="cellIs" dxfId="1333" priority="2146" operator="equal">
      <formula>0</formula>
    </cfRule>
  </conditionalFormatting>
  <conditionalFormatting sqref="AQ38">
    <cfRule type="cellIs" dxfId="1332" priority="2147" operator="greaterThan">
      <formula>0</formula>
    </cfRule>
  </conditionalFormatting>
  <conditionalFormatting sqref="AQ38">
    <cfRule type="cellIs" dxfId="1331" priority="2148" operator="lessThan">
      <formula>0</formula>
    </cfRule>
  </conditionalFormatting>
  <conditionalFormatting sqref="AQ38">
    <cfRule type="cellIs" dxfId="1330" priority="2149" operator="equal">
      <formula>0</formula>
    </cfRule>
  </conditionalFormatting>
  <conditionalFormatting sqref="AQ38">
    <cfRule type="cellIs" dxfId="1329" priority="2150" operator="greaterThan">
      <formula>0</formula>
    </cfRule>
  </conditionalFormatting>
  <conditionalFormatting sqref="AQ38">
    <cfRule type="cellIs" dxfId="1328" priority="2151" operator="lessThan">
      <formula>0</formula>
    </cfRule>
  </conditionalFormatting>
  <conditionalFormatting sqref="AQ38">
    <cfRule type="cellIs" dxfId="1327" priority="2152" operator="greaterThan">
      <formula>0</formula>
    </cfRule>
  </conditionalFormatting>
  <conditionalFormatting sqref="AQ38">
    <cfRule type="cellIs" dxfId="1326" priority="2153" operator="lessThanOrEqual">
      <formula>0</formula>
    </cfRule>
  </conditionalFormatting>
  <conditionalFormatting sqref="AQ38">
    <cfRule type="cellIs" dxfId="1325" priority="2154" operator="greaterThan">
      <formula>0</formula>
    </cfRule>
  </conditionalFormatting>
  <conditionalFormatting sqref="AQ38">
    <cfRule type="cellIs" dxfId="1324" priority="2155" operator="lessThanOrEqual">
      <formula>0</formula>
    </cfRule>
  </conditionalFormatting>
  <conditionalFormatting sqref="AQ38">
    <cfRule type="cellIs" dxfId="1323" priority="2156" operator="greaterThan">
      <formula>0</formula>
    </cfRule>
  </conditionalFormatting>
  <conditionalFormatting sqref="AQ38">
    <cfRule type="cellIs" dxfId="1322" priority="2157" operator="lessThanOrEqual">
      <formula>0</formula>
    </cfRule>
  </conditionalFormatting>
  <conditionalFormatting sqref="AQ38">
    <cfRule type="cellIs" dxfId="1321" priority="2158" operator="greaterThan">
      <formula>0</formula>
    </cfRule>
  </conditionalFormatting>
  <conditionalFormatting sqref="AQ38">
    <cfRule type="cellIs" dxfId="1320" priority="2159" operator="lessThanOrEqual">
      <formula>0</formula>
    </cfRule>
  </conditionalFormatting>
  <conditionalFormatting sqref="AQ38">
    <cfRule type="cellIs" dxfId="1319" priority="2160" operator="greaterThan">
      <formula>0</formula>
    </cfRule>
  </conditionalFormatting>
  <conditionalFormatting sqref="AQ38">
    <cfRule type="cellIs" dxfId="1318" priority="2161" operator="lessThanOrEqual">
      <formula>0</formula>
    </cfRule>
  </conditionalFormatting>
  <conditionalFormatting sqref="AQ38">
    <cfRule type="cellIs" dxfId="1317" priority="2162" operator="equal">
      <formula>0</formula>
    </cfRule>
  </conditionalFormatting>
  <conditionalFormatting sqref="AQ38">
    <cfRule type="cellIs" dxfId="1316" priority="2163" operator="greaterThan">
      <formula>0</formula>
    </cfRule>
  </conditionalFormatting>
  <conditionalFormatting sqref="AQ38">
    <cfRule type="cellIs" dxfId="1315" priority="2164" operator="lessThan">
      <formula>0</formula>
    </cfRule>
  </conditionalFormatting>
  <conditionalFormatting sqref="AQ38">
    <cfRule type="cellIs" dxfId="1314" priority="2165" operator="greaterThan">
      <formula>0</formula>
    </cfRule>
  </conditionalFormatting>
  <conditionalFormatting sqref="AQ38">
    <cfRule type="cellIs" dxfId="1313" priority="2166" operator="lessThanOrEqual">
      <formula>0</formula>
    </cfRule>
  </conditionalFormatting>
  <conditionalFormatting sqref="AQ38">
    <cfRule type="cellIs" dxfId="1312" priority="2167" operator="equal">
      <formula>0</formula>
    </cfRule>
  </conditionalFormatting>
  <conditionalFormatting sqref="AQ38">
    <cfRule type="cellIs" dxfId="1311" priority="2168" operator="greaterThan">
      <formula>0</formula>
    </cfRule>
  </conditionalFormatting>
  <conditionalFormatting sqref="AQ38">
    <cfRule type="cellIs" dxfId="1310" priority="2169" operator="lessThan">
      <formula>0</formula>
    </cfRule>
  </conditionalFormatting>
  <conditionalFormatting sqref="AQ38">
    <cfRule type="cellIs" dxfId="1309" priority="2170" operator="equal">
      <formula>0</formula>
    </cfRule>
  </conditionalFormatting>
  <conditionalFormatting sqref="AQ38">
    <cfRule type="cellIs" dxfId="1308" priority="2171" operator="greaterThan">
      <formula>0</formula>
    </cfRule>
  </conditionalFormatting>
  <conditionalFormatting sqref="AQ38">
    <cfRule type="cellIs" dxfId="1307" priority="2172" operator="lessThan">
      <formula>0</formula>
    </cfRule>
  </conditionalFormatting>
  <conditionalFormatting sqref="AQ38">
    <cfRule type="cellIs" dxfId="1306" priority="2173" operator="greaterThan">
      <formula>0</formula>
    </cfRule>
  </conditionalFormatting>
  <conditionalFormatting sqref="AQ38">
    <cfRule type="cellIs" dxfId="1305" priority="2174" operator="lessThanOrEqual">
      <formula>0</formula>
    </cfRule>
  </conditionalFormatting>
  <conditionalFormatting sqref="AQ38">
    <cfRule type="cellIs" dxfId="1304" priority="2175" operator="greaterThan">
      <formula>0</formula>
    </cfRule>
  </conditionalFormatting>
  <conditionalFormatting sqref="AQ38">
    <cfRule type="cellIs" dxfId="1303" priority="2176" operator="lessThanOrEqual">
      <formula>0</formula>
    </cfRule>
  </conditionalFormatting>
  <conditionalFormatting sqref="AQ38">
    <cfRule type="cellIs" dxfId="1302" priority="2177" operator="greaterThan">
      <formula>0</formula>
    </cfRule>
  </conditionalFormatting>
  <conditionalFormatting sqref="AQ38">
    <cfRule type="cellIs" dxfId="1301" priority="2178" operator="lessThanOrEqual">
      <formula>0</formula>
    </cfRule>
  </conditionalFormatting>
  <conditionalFormatting sqref="AQ38">
    <cfRule type="cellIs" dxfId="1300" priority="2179" operator="equal">
      <formula>0</formula>
    </cfRule>
  </conditionalFormatting>
  <conditionalFormatting sqref="AQ38">
    <cfRule type="cellIs" dxfId="1299" priority="2180" operator="greaterThan">
      <formula>0</formula>
    </cfRule>
  </conditionalFormatting>
  <conditionalFormatting sqref="AQ38">
    <cfRule type="cellIs" dxfId="1298" priority="2181" operator="lessThan">
      <formula>0</formula>
    </cfRule>
  </conditionalFormatting>
  <conditionalFormatting sqref="AQ38">
    <cfRule type="cellIs" dxfId="1297" priority="2182" operator="greaterThan">
      <formula>0</formula>
    </cfRule>
  </conditionalFormatting>
  <conditionalFormatting sqref="AQ38">
    <cfRule type="cellIs" dxfId="1296" priority="2183" operator="lessThanOrEqual">
      <formula>0</formula>
    </cfRule>
  </conditionalFormatting>
  <conditionalFormatting sqref="AQ38">
    <cfRule type="cellIs" dxfId="1295" priority="2184" operator="equal">
      <formula>0</formula>
    </cfRule>
  </conditionalFormatting>
  <conditionalFormatting sqref="AQ38">
    <cfRule type="cellIs" dxfId="1294" priority="2185" operator="greaterThan">
      <formula>0</formula>
    </cfRule>
  </conditionalFormatting>
  <conditionalFormatting sqref="AQ38">
    <cfRule type="cellIs" dxfId="1293" priority="2186" operator="lessThan">
      <formula>0</formula>
    </cfRule>
  </conditionalFormatting>
  <conditionalFormatting sqref="AQ38">
    <cfRule type="cellIs" dxfId="1292" priority="2187" operator="equal">
      <formula>0</formula>
    </cfRule>
  </conditionalFormatting>
  <conditionalFormatting sqref="AQ38">
    <cfRule type="cellIs" dxfId="1291" priority="2188" operator="greaterThan">
      <formula>0</formula>
    </cfRule>
  </conditionalFormatting>
  <conditionalFormatting sqref="AQ38">
    <cfRule type="cellIs" dxfId="1290" priority="2189" operator="lessThan">
      <formula>0</formula>
    </cfRule>
  </conditionalFormatting>
  <conditionalFormatting sqref="AQ38">
    <cfRule type="cellIs" dxfId="1289" priority="2190" operator="greaterThan">
      <formula>0</formula>
    </cfRule>
  </conditionalFormatting>
  <conditionalFormatting sqref="AQ38">
    <cfRule type="cellIs" dxfId="1288" priority="2191" operator="lessThanOrEqual">
      <formula>0</formula>
    </cfRule>
  </conditionalFormatting>
  <conditionalFormatting sqref="AQ38">
    <cfRule type="cellIs" dxfId="1287" priority="2192" operator="equal">
      <formula>0</formula>
    </cfRule>
  </conditionalFormatting>
  <conditionalFormatting sqref="AQ38">
    <cfRule type="cellIs" dxfId="1286" priority="2193" operator="greaterThan">
      <formula>0</formula>
    </cfRule>
  </conditionalFormatting>
  <conditionalFormatting sqref="AQ38">
    <cfRule type="cellIs" dxfId="1285" priority="2194" operator="lessThan">
      <formula>0</formula>
    </cfRule>
  </conditionalFormatting>
  <conditionalFormatting sqref="AQ38">
    <cfRule type="cellIs" dxfId="1284" priority="2195" operator="equal">
      <formula>0</formula>
    </cfRule>
  </conditionalFormatting>
  <conditionalFormatting sqref="AQ38">
    <cfRule type="cellIs" dxfId="1283" priority="2196" operator="greaterThan">
      <formula>0</formula>
    </cfRule>
  </conditionalFormatting>
  <conditionalFormatting sqref="AQ38">
    <cfRule type="cellIs" dxfId="1282" priority="2197" operator="lessThan">
      <formula>0</formula>
    </cfRule>
  </conditionalFormatting>
  <conditionalFormatting sqref="AQ38">
    <cfRule type="cellIs" dxfId="1281" priority="2198" operator="greaterThan">
      <formula>0</formula>
    </cfRule>
  </conditionalFormatting>
  <conditionalFormatting sqref="AQ38">
    <cfRule type="cellIs" dxfId="1280" priority="2199" operator="lessThanOrEqual">
      <formula>0</formula>
    </cfRule>
  </conditionalFormatting>
  <conditionalFormatting sqref="AQ38">
    <cfRule type="cellIs" dxfId="1279" priority="2200" operator="greaterThan">
      <formula>0</formula>
    </cfRule>
  </conditionalFormatting>
  <conditionalFormatting sqref="AQ38">
    <cfRule type="cellIs" dxfId="1278" priority="2201" operator="lessThanOrEqual">
      <formula>0</formula>
    </cfRule>
  </conditionalFormatting>
  <conditionalFormatting sqref="AQ38">
    <cfRule type="cellIs" dxfId="1277" priority="2202" operator="greaterThan">
      <formula>0</formula>
    </cfRule>
  </conditionalFormatting>
  <conditionalFormatting sqref="AQ38">
    <cfRule type="cellIs" dxfId="1276" priority="2203" operator="lessThanOrEqual">
      <formula>0</formula>
    </cfRule>
  </conditionalFormatting>
  <conditionalFormatting sqref="AQ38">
    <cfRule type="cellIs" dxfId="1275" priority="2204" operator="greaterThan">
      <formula>0</formula>
    </cfRule>
  </conditionalFormatting>
  <conditionalFormatting sqref="AQ38">
    <cfRule type="cellIs" dxfId="1274" priority="2205" operator="lessThanOrEqual">
      <formula>0</formula>
    </cfRule>
  </conditionalFormatting>
  <conditionalFormatting sqref="AQ38">
    <cfRule type="cellIs" dxfId="1273" priority="2206" operator="equal">
      <formula>0</formula>
    </cfRule>
  </conditionalFormatting>
  <conditionalFormatting sqref="AQ38">
    <cfRule type="cellIs" dxfId="1272" priority="2207" operator="greaterThan">
      <formula>0</formula>
    </cfRule>
  </conditionalFormatting>
  <conditionalFormatting sqref="AQ38">
    <cfRule type="cellIs" dxfId="1271" priority="2208" operator="lessThan">
      <formula>0</formula>
    </cfRule>
  </conditionalFormatting>
  <conditionalFormatting sqref="AQ38">
    <cfRule type="cellIs" dxfId="1270" priority="2209" operator="greaterThan">
      <formula>0</formula>
    </cfRule>
  </conditionalFormatting>
  <conditionalFormatting sqref="AQ38">
    <cfRule type="cellIs" dxfId="1269" priority="2210" operator="lessThanOrEqual">
      <formula>0</formula>
    </cfRule>
  </conditionalFormatting>
  <conditionalFormatting sqref="AQ38">
    <cfRule type="cellIs" dxfId="1268" priority="2211" operator="equal">
      <formula>0</formula>
    </cfRule>
  </conditionalFormatting>
  <conditionalFormatting sqref="AQ38">
    <cfRule type="cellIs" dxfId="1267" priority="2212" operator="greaterThan">
      <formula>0</formula>
    </cfRule>
  </conditionalFormatting>
  <conditionalFormatting sqref="AQ38">
    <cfRule type="cellIs" dxfId="1266" priority="2213" operator="lessThan">
      <formula>0</formula>
    </cfRule>
  </conditionalFormatting>
  <conditionalFormatting sqref="AQ38">
    <cfRule type="cellIs" dxfId="1265" priority="2214" operator="equal">
      <formula>0</formula>
    </cfRule>
  </conditionalFormatting>
  <conditionalFormatting sqref="AQ38">
    <cfRule type="cellIs" dxfId="1264" priority="2215" operator="greaterThan">
      <formula>0</formula>
    </cfRule>
  </conditionalFormatting>
  <conditionalFormatting sqref="AQ38">
    <cfRule type="cellIs" dxfId="1263" priority="2216" operator="lessThan">
      <formula>0</formula>
    </cfRule>
  </conditionalFormatting>
  <conditionalFormatting sqref="AQ38">
    <cfRule type="cellIs" dxfId="1262" priority="2217" operator="greaterThan">
      <formula>0</formula>
    </cfRule>
  </conditionalFormatting>
  <conditionalFormatting sqref="AQ38">
    <cfRule type="cellIs" dxfId="1261" priority="2218" operator="lessThanOrEqual">
      <formula>0</formula>
    </cfRule>
  </conditionalFormatting>
  <conditionalFormatting sqref="AQ38">
    <cfRule type="cellIs" dxfId="1260" priority="2219" operator="greaterThan">
      <formula>0</formula>
    </cfRule>
  </conditionalFormatting>
  <conditionalFormatting sqref="AQ38">
    <cfRule type="cellIs" dxfId="1259" priority="2220" operator="lessThanOrEqual">
      <formula>0</formula>
    </cfRule>
  </conditionalFormatting>
  <conditionalFormatting sqref="AQ38">
    <cfRule type="cellIs" dxfId="1258" priority="2221" operator="greaterThan">
      <formula>0</formula>
    </cfRule>
  </conditionalFormatting>
  <conditionalFormatting sqref="AQ38">
    <cfRule type="cellIs" dxfId="1257" priority="2222" operator="lessThanOrEqual">
      <formula>0</formula>
    </cfRule>
  </conditionalFormatting>
  <conditionalFormatting sqref="AQ38">
    <cfRule type="cellIs" dxfId="1256" priority="2223" operator="equal">
      <formula>0</formula>
    </cfRule>
  </conditionalFormatting>
  <conditionalFormatting sqref="AQ38">
    <cfRule type="cellIs" dxfId="1255" priority="2224" operator="greaterThan">
      <formula>0</formula>
    </cfRule>
  </conditionalFormatting>
  <conditionalFormatting sqref="AQ38">
    <cfRule type="cellIs" dxfId="1254" priority="2225" operator="lessThan">
      <formula>0</formula>
    </cfRule>
  </conditionalFormatting>
  <conditionalFormatting sqref="AQ38">
    <cfRule type="cellIs" dxfId="1253" priority="2226" operator="greaterThan">
      <formula>0</formula>
    </cfRule>
  </conditionalFormatting>
  <conditionalFormatting sqref="AQ38">
    <cfRule type="cellIs" dxfId="1252" priority="2227" operator="lessThanOrEqual">
      <formula>0</formula>
    </cfRule>
  </conditionalFormatting>
  <conditionalFormatting sqref="AQ38">
    <cfRule type="cellIs" dxfId="1251" priority="2228" operator="equal">
      <formula>0</formula>
    </cfRule>
  </conditionalFormatting>
  <conditionalFormatting sqref="AQ38">
    <cfRule type="cellIs" dxfId="1250" priority="2229" operator="greaterThan">
      <formula>0</formula>
    </cfRule>
  </conditionalFormatting>
  <conditionalFormatting sqref="AQ38">
    <cfRule type="cellIs" dxfId="1249" priority="2230" operator="lessThan">
      <formula>0</formula>
    </cfRule>
  </conditionalFormatting>
  <conditionalFormatting sqref="AQ38">
    <cfRule type="cellIs" dxfId="1248" priority="2231" operator="equal">
      <formula>0</formula>
    </cfRule>
  </conditionalFormatting>
  <conditionalFormatting sqref="AQ38">
    <cfRule type="cellIs" dxfId="1247" priority="2232" operator="greaterThan">
      <formula>0</formula>
    </cfRule>
  </conditionalFormatting>
  <conditionalFormatting sqref="AQ38">
    <cfRule type="cellIs" dxfId="1246" priority="2233" operator="lessThan">
      <formula>0</formula>
    </cfRule>
  </conditionalFormatting>
  <conditionalFormatting sqref="AO37:AO38">
    <cfRule type="cellIs" dxfId="1245" priority="2234" operator="greaterThan">
      <formula>0</formula>
    </cfRule>
  </conditionalFormatting>
  <conditionalFormatting sqref="AO37:AO38">
    <cfRule type="cellIs" dxfId="1244" priority="2235" operator="lessThanOrEqual">
      <formula>0</formula>
    </cfRule>
  </conditionalFormatting>
  <conditionalFormatting sqref="AO37:AO38">
    <cfRule type="cellIs" dxfId="1243" priority="2236" operator="equal">
      <formula>0</formula>
    </cfRule>
  </conditionalFormatting>
  <conditionalFormatting sqref="AO37:AO38">
    <cfRule type="cellIs" dxfId="1242" priority="2237" operator="greaterThan">
      <formula>0</formula>
    </cfRule>
  </conditionalFormatting>
  <conditionalFormatting sqref="AO37:AO38">
    <cfRule type="cellIs" dxfId="1241" priority="2238" operator="lessThan">
      <formula>0</formula>
    </cfRule>
  </conditionalFormatting>
  <conditionalFormatting sqref="AO37:AO38">
    <cfRule type="cellIs" dxfId="1240" priority="2239" operator="equal">
      <formula>0</formula>
    </cfRule>
  </conditionalFormatting>
  <conditionalFormatting sqref="AO37:AO38">
    <cfRule type="cellIs" dxfId="1239" priority="2240" operator="greaterThan">
      <formula>0</formula>
    </cfRule>
  </conditionalFormatting>
  <conditionalFormatting sqref="AO37:AO38">
    <cfRule type="cellIs" dxfId="1238" priority="2241" operator="lessThan">
      <formula>0</formula>
    </cfRule>
  </conditionalFormatting>
  <conditionalFormatting sqref="AQ38">
    <cfRule type="cellIs" dxfId="1237" priority="2242" operator="greaterThan">
      <formula>0</formula>
    </cfRule>
  </conditionalFormatting>
  <conditionalFormatting sqref="AQ38">
    <cfRule type="cellIs" dxfId="1236" priority="2243" operator="lessThanOrEqual">
      <formula>0</formula>
    </cfRule>
  </conditionalFormatting>
  <conditionalFormatting sqref="AQ38">
    <cfRule type="cellIs" dxfId="1235" priority="2244" operator="greaterThan">
      <formula>0</formula>
    </cfRule>
  </conditionalFormatting>
  <conditionalFormatting sqref="AQ38">
    <cfRule type="cellIs" dxfId="1234" priority="2245" operator="lessThanOrEqual">
      <formula>0</formula>
    </cfRule>
  </conditionalFormatting>
  <conditionalFormatting sqref="AQ38">
    <cfRule type="cellIs" dxfId="1233" priority="2246" operator="greaterThan">
      <formula>0</formula>
    </cfRule>
  </conditionalFormatting>
  <conditionalFormatting sqref="AQ38">
    <cfRule type="cellIs" dxfId="1232" priority="2247" operator="lessThanOrEqual">
      <formula>0</formula>
    </cfRule>
  </conditionalFormatting>
  <conditionalFormatting sqref="AQ38">
    <cfRule type="cellIs" dxfId="1231" priority="2248" operator="equal">
      <formula>0</formula>
    </cfRule>
  </conditionalFormatting>
  <conditionalFormatting sqref="AQ38">
    <cfRule type="cellIs" dxfId="1230" priority="2249" operator="greaterThan">
      <formula>0</formula>
    </cfRule>
  </conditionalFormatting>
  <conditionalFormatting sqref="AQ38">
    <cfRule type="cellIs" dxfId="1229" priority="2250" operator="lessThan">
      <formula>0</formula>
    </cfRule>
  </conditionalFormatting>
  <conditionalFormatting sqref="AQ38">
    <cfRule type="cellIs" dxfId="1228" priority="2251" operator="greaterThan">
      <formula>0</formula>
    </cfRule>
  </conditionalFormatting>
  <conditionalFormatting sqref="AQ38">
    <cfRule type="cellIs" dxfId="1227" priority="2252" operator="lessThanOrEqual">
      <formula>0</formula>
    </cfRule>
  </conditionalFormatting>
  <conditionalFormatting sqref="AQ38">
    <cfRule type="cellIs" dxfId="1226" priority="2253" operator="equal">
      <formula>0</formula>
    </cfRule>
  </conditionalFormatting>
  <conditionalFormatting sqref="AQ38">
    <cfRule type="cellIs" dxfId="1225" priority="2254" operator="greaterThan">
      <formula>0</formula>
    </cfRule>
  </conditionalFormatting>
  <conditionalFormatting sqref="AQ38">
    <cfRule type="cellIs" dxfId="1224" priority="2255" operator="lessThan">
      <formula>0</formula>
    </cfRule>
  </conditionalFormatting>
  <conditionalFormatting sqref="AQ38">
    <cfRule type="cellIs" dxfId="1223" priority="2256" operator="equal">
      <formula>0</formula>
    </cfRule>
  </conditionalFormatting>
  <conditionalFormatting sqref="AQ38">
    <cfRule type="cellIs" dxfId="1222" priority="2257" operator="greaterThan">
      <formula>0</formula>
    </cfRule>
  </conditionalFormatting>
  <conditionalFormatting sqref="AQ38">
    <cfRule type="cellIs" dxfId="1221" priority="2258" operator="lessThan">
      <formula>0</formula>
    </cfRule>
  </conditionalFormatting>
  <conditionalFormatting sqref="AQ38">
    <cfRule type="cellIs" dxfId="1220" priority="2259" operator="greaterThan">
      <formula>0</formula>
    </cfRule>
  </conditionalFormatting>
  <conditionalFormatting sqref="AQ38">
    <cfRule type="cellIs" dxfId="1219" priority="2260" operator="lessThanOrEqual">
      <formula>0</formula>
    </cfRule>
  </conditionalFormatting>
  <conditionalFormatting sqref="AQ38">
    <cfRule type="cellIs" dxfId="1218" priority="2261" operator="greaterThan">
      <formula>0</formula>
    </cfRule>
  </conditionalFormatting>
  <conditionalFormatting sqref="AQ38">
    <cfRule type="cellIs" dxfId="1217" priority="2262" operator="lessThanOrEqual">
      <formula>0</formula>
    </cfRule>
  </conditionalFormatting>
  <conditionalFormatting sqref="AQ38">
    <cfRule type="cellIs" dxfId="1216" priority="2263" operator="equal">
      <formula>0</formula>
    </cfRule>
  </conditionalFormatting>
  <conditionalFormatting sqref="AQ38">
    <cfRule type="cellIs" dxfId="1215" priority="2264" operator="greaterThan">
      <formula>0</formula>
    </cfRule>
  </conditionalFormatting>
  <conditionalFormatting sqref="AQ38">
    <cfRule type="cellIs" dxfId="1214" priority="2265" operator="lessThan">
      <formula>0</formula>
    </cfRule>
  </conditionalFormatting>
  <conditionalFormatting sqref="AQ38">
    <cfRule type="cellIs" dxfId="1213" priority="2266" operator="greaterThan">
      <formula>0</formula>
    </cfRule>
  </conditionalFormatting>
  <conditionalFormatting sqref="AQ38">
    <cfRule type="cellIs" dxfId="1212" priority="2267" operator="lessThanOrEqual">
      <formula>0</formula>
    </cfRule>
  </conditionalFormatting>
  <conditionalFormatting sqref="AQ38">
    <cfRule type="cellIs" dxfId="1211" priority="2268" operator="equal">
      <formula>0</formula>
    </cfRule>
  </conditionalFormatting>
  <conditionalFormatting sqref="AQ38">
    <cfRule type="cellIs" dxfId="1210" priority="2269" operator="greaterThan">
      <formula>0</formula>
    </cfRule>
  </conditionalFormatting>
  <conditionalFormatting sqref="AQ38">
    <cfRule type="cellIs" dxfId="1209" priority="2270" operator="lessThan">
      <formula>0</formula>
    </cfRule>
  </conditionalFormatting>
  <conditionalFormatting sqref="AQ38">
    <cfRule type="cellIs" dxfId="1208" priority="2271" operator="equal">
      <formula>0</formula>
    </cfRule>
  </conditionalFormatting>
  <conditionalFormatting sqref="AQ38">
    <cfRule type="cellIs" dxfId="1207" priority="2272" operator="greaterThan">
      <formula>0</formula>
    </cfRule>
  </conditionalFormatting>
  <conditionalFormatting sqref="AQ38">
    <cfRule type="cellIs" dxfId="1206" priority="2273" operator="lessThan">
      <formula>0</formula>
    </cfRule>
  </conditionalFormatting>
  <conditionalFormatting sqref="AQ38">
    <cfRule type="cellIs" dxfId="1205" priority="2274" operator="greaterThan">
      <formula>0</formula>
    </cfRule>
  </conditionalFormatting>
  <conditionalFormatting sqref="AQ38">
    <cfRule type="cellIs" dxfId="1204" priority="2275" operator="lessThanOrEqual">
      <formula>0</formula>
    </cfRule>
  </conditionalFormatting>
  <conditionalFormatting sqref="AQ38">
    <cfRule type="cellIs" dxfId="1203" priority="2276" operator="equal">
      <formula>0</formula>
    </cfRule>
  </conditionalFormatting>
  <conditionalFormatting sqref="AQ38">
    <cfRule type="cellIs" dxfId="1202" priority="2277" operator="greaterThan">
      <formula>0</formula>
    </cfRule>
  </conditionalFormatting>
  <conditionalFormatting sqref="AQ38">
    <cfRule type="cellIs" dxfId="1201" priority="2278" operator="lessThan">
      <formula>0</formula>
    </cfRule>
  </conditionalFormatting>
  <conditionalFormatting sqref="AQ38">
    <cfRule type="cellIs" dxfId="1200" priority="2279" operator="equal">
      <formula>0</formula>
    </cfRule>
  </conditionalFormatting>
  <conditionalFormatting sqref="AQ38">
    <cfRule type="cellIs" dxfId="1199" priority="2280" operator="greaterThan">
      <formula>0</formula>
    </cfRule>
  </conditionalFormatting>
  <conditionalFormatting sqref="AQ38">
    <cfRule type="cellIs" dxfId="1198" priority="2281" operator="lessThan">
      <formula>0</formula>
    </cfRule>
  </conditionalFormatting>
  <conditionalFormatting sqref="AO37:AO38">
    <cfRule type="cellIs" dxfId="1197" priority="2282" operator="greaterThan">
      <formula>0</formula>
    </cfRule>
  </conditionalFormatting>
  <conditionalFormatting sqref="AO37:AO38">
    <cfRule type="cellIs" dxfId="1196" priority="2283" operator="lessThanOrEqual">
      <formula>0</formula>
    </cfRule>
  </conditionalFormatting>
  <conditionalFormatting sqref="AO37:AO38">
    <cfRule type="cellIs" dxfId="1195" priority="2284" operator="equal">
      <formula>0</formula>
    </cfRule>
  </conditionalFormatting>
  <conditionalFormatting sqref="AO37:AO38">
    <cfRule type="cellIs" dxfId="1194" priority="2285" operator="greaterThan">
      <formula>0</formula>
    </cfRule>
  </conditionalFormatting>
  <conditionalFormatting sqref="AO37:AO38">
    <cfRule type="cellIs" dxfId="1193" priority="2286" operator="lessThan">
      <formula>0</formula>
    </cfRule>
  </conditionalFormatting>
  <conditionalFormatting sqref="AO37:AO38">
    <cfRule type="cellIs" dxfId="1192" priority="2287" operator="equal">
      <formula>0</formula>
    </cfRule>
  </conditionalFormatting>
  <conditionalFormatting sqref="AO37:AO38">
    <cfRule type="cellIs" dxfId="1191" priority="2288" operator="greaterThan">
      <formula>0</formula>
    </cfRule>
  </conditionalFormatting>
  <conditionalFormatting sqref="AO37:AO38">
    <cfRule type="cellIs" dxfId="1190" priority="2289" operator="lessThan">
      <formula>0</formula>
    </cfRule>
  </conditionalFormatting>
  <conditionalFormatting sqref="AQ38">
    <cfRule type="cellIs" dxfId="1189" priority="2290" operator="greaterThan">
      <formula>0</formula>
    </cfRule>
  </conditionalFormatting>
  <conditionalFormatting sqref="AQ38">
    <cfRule type="cellIs" dxfId="1188" priority="2291" operator="lessThanOrEqual">
      <formula>0</formula>
    </cfRule>
  </conditionalFormatting>
  <conditionalFormatting sqref="AQ38">
    <cfRule type="cellIs" dxfId="1187" priority="2292" operator="greaterThan">
      <formula>0</formula>
    </cfRule>
  </conditionalFormatting>
  <conditionalFormatting sqref="AQ38">
    <cfRule type="cellIs" dxfId="1186" priority="2293" operator="lessThanOrEqual">
      <formula>0</formula>
    </cfRule>
  </conditionalFormatting>
  <conditionalFormatting sqref="AQ38">
    <cfRule type="cellIs" dxfId="1185" priority="2294" operator="greaterThan">
      <formula>0</formula>
    </cfRule>
  </conditionalFormatting>
  <conditionalFormatting sqref="AQ38">
    <cfRule type="cellIs" dxfId="1184" priority="2295" operator="lessThanOrEqual">
      <formula>0</formula>
    </cfRule>
  </conditionalFormatting>
  <conditionalFormatting sqref="AQ38">
    <cfRule type="cellIs" dxfId="1183" priority="2296" operator="greaterThan">
      <formula>0</formula>
    </cfRule>
  </conditionalFormatting>
  <conditionalFormatting sqref="AQ38">
    <cfRule type="cellIs" dxfId="1182" priority="2297" operator="lessThanOrEqual">
      <formula>0</formula>
    </cfRule>
  </conditionalFormatting>
  <conditionalFormatting sqref="AQ38">
    <cfRule type="cellIs" dxfId="1181" priority="2298" operator="greaterThan">
      <formula>0</formula>
    </cfRule>
  </conditionalFormatting>
  <conditionalFormatting sqref="AQ38">
    <cfRule type="cellIs" dxfId="1180" priority="2299" operator="lessThanOrEqual">
      <formula>0</formula>
    </cfRule>
  </conditionalFormatting>
  <conditionalFormatting sqref="AQ38">
    <cfRule type="cellIs" dxfId="1179" priority="2300" operator="equal">
      <formula>0</formula>
    </cfRule>
  </conditionalFormatting>
  <conditionalFormatting sqref="AQ38">
    <cfRule type="cellIs" dxfId="1178" priority="2301" operator="greaterThan">
      <formula>0</formula>
    </cfRule>
  </conditionalFormatting>
  <conditionalFormatting sqref="AQ38">
    <cfRule type="cellIs" dxfId="1177" priority="2302" operator="lessThan">
      <formula>0</formula>
    </cfRule>
  </conditionalFormatting>
  <conditionalFormatting sqref="AQ38">
    <cfRule type="cellIs" dxfId="1176" priority="2303" operator="greaterThan">
      <formula>0</formula>
    </cfRule>
  </conditionalFormatting>
  <conditionalFormatting sqref="AQ38">
    <cfRule type="cellIs" dxfId="1175" priority="2304" operator="lessThanOrEqual">
      <formula>0</formula>
    </cfRule>
  </conditionalFormatting>
  <conditionalFormatting sqref="AQ38">
    <cfRule type="cellIs" dxfId="1174" priority="2305" operator="equal">
      <formula>0</formula>
    </cfRule>
  </conditionalFormatting>
  <conditionalFormatting sqref="AQ38">
    <cfRule type="cellIs" dxfId="1173" priority="2306" operator="greaterThan">
      <formula>0</formula>
    </cfRule>
  </conditionalFormatting>
  <conditionalFormatting sqref="AQ38">
    <cfRule type="cellIs" dxfId="1172" priority="2307" operator="lessThan">
      <formula>0</formula>
    </cfRule>
  </conditionalFormatting>
  <conditionalFormatting sqref="AQ38">
    <cfRule type="cellIs" dxfId="1171" priority="2308" operator="equal">
      <formula>0</formula>
    </cfRule>
  </conditionalFormatting>
  <conditionalFormatting sqref="AQ38">
    <cfRule type="cellIs" dxfId="1170" priority="2309" operator="greaterThan">
      <formula>0</formula>
    </cfRule>
  </conditionalFormatting>
  <conditionalFormatting sqref="AQ38">
    <cfRule type="cellIs" dxfId="1169" priority="2310" operator="lessThan">
      <formula>0</formula>
    </cfRule>
  </conditionalFormatting>
  <conditionalFormatting sqref="AQ38">
    <cfRule type="cellIs" dxfId="1168" priority="2311" operator="greaterThan">
      <formula>0</formula>
    </cfRule>
  </conditionalFormatting>
  <conditionalFormatting sqref="AQ38">
    <cfRule type="cellIs" dxfId="1167" priority="2312" operator="lessThanOrEqual">
      <formula>0</formula>
    </cfRule>
  </conditionalFormatting>
  <conditionalFormatting sqref="AQ38">
    <cfRule type="cellIs" dxfId="1166" priority="2313" operator="greaterThan">
      <formula>0</formula>
    </cfRule>
  </conditionalFormatting>
  <conditionalFormatting sqref="AQ38">
    <cfRule type="cellIs" dxfId="1165" priority="2314" operator="lessThanOrEqual">
      <formula>0</formula>
    </cfRule>
  </conditionalFormatting>
  <conditionalFormatting sqref="AQ38">
    <cfRule type="cellIs" dxfId="1164" priority="2315" operator="greaterThan">
      <formula>0</formula>
    </cfRule>
  </conditionalFormatting>
  <conditionalFormatting sqref="AQ38">
    <cfRule type="cellIs" dxfId="1163" priority="2316" operator="lessThanOrEqual">
      <formula>0</formula>
    </cfRule>
  </conditionalFormatting>
  <conditionalFormatting sqref="AQ38">
    <cfRule type="cellIs" dxfId="1162" priority="2317" operator="equal">
      <formula>0</formula>
    </cfRule>
  </conditionalFormatting>
  <conditionalFormatting sqref="AQ38">
    <cfRule type="cellIs" dxfId="1161" priority="2318" operator="greaterThan">
      <formula>0</formula>
    </cfRule>
  </conditionalFormatting>
  <conditionalFormatting sqref="AQ38">
    <cfRule type="cellIs" dxfId="1160" priority="2319" operator="lessThan">
      <formula>0</formula>
    </cfRule>
  </conditionalFormatting>
  <conditionalFormatting sqref="AQ38">
    <cfRule type="cellIs" dxfId="1159" priority="2320" operator="greaterThan">
      <formula>0</formula>
    </cfRule>
  </conditionalFormatting>
  <conditionalFormatting sqref="AQ38">
    <cfRule type="cellIs" dxfId="1158" priority="2321" operator="lessThanOrEqual">
      <formula>0</formula>
    </cfRule>
  </conditionalFormatting>
  <conditionalFormatting sqref="AQ38">
    <cfRule type="cellIs" dxfId="1157" priority="2322" operator="equal">
      <formula>0</formula>
    </cfRule>
  </conditionalFormatting>
  <conditionalFormatting sqref="AQ38">
    <cfRule type="cellIs" dxfId="1156" priority="2323" operator="greaterThan">
      <formula>0</formula>
    </cfRule>
  </conditionalFormatting>
  <conditionalFormatting sqref="AQ38">
    <cfRule type="cellIs" dxfId="1155" priority="2324" operator="lessThan">
      <formula>0</formula>
    </cfRule>
  </conditionalFormatting>
  <conditionalFormatting sqref="AQ38">
    <cfRule type="cellIs" dxfId="1154" priority="2325" operator="equal">
      <formula>0</formula>
    </cfRule>
  </conditionalFormatting>
  <conditionalFormatting sqref="AQ38">
    <cfRule type="cellIs" dxfId="1153" priority="2326" operator="greaterThan">
      <formula>0</formula>
    </cfRule>
  </conditionalFormatting>
  <conditionalFormatting sqref="AQ38">
    <cfRule type="cellIs" dxfId="1152" priority="2327" operator="lessThan">
      <formula>0</formula>
    </cfRule>
  </conditionalFormatting>
  <conditionalFormatting sqref="AQ38">
    <cfRule type="cellIs" dxfId="1151" priority="2328" operator="greaterThan">
      <formula>0</formula>
    </cfRule>
  </conditionalFormatting>
  <conditionalFormatting sqref="AQ38">
    <cfRule type="cellIs" dxfId="1150" priority="2329" operator="lessThanOrEqual">
      <formula>0</formula>
    </cfRule>
  </conditionalFormatting>
  <conditionalFormatting sqref="AQ38">
    <cfRule type="cellIs" dxfId="1149" priority="2330" operator="equal">
      <formula>0</formula>
    </cfRule>
  </conditionalFormatting>
  <conditionalFormatting sqref="AQ38">
    <cfRule type="cellIs" dxfId="1148" priority="2331" operator="greaterThan">
      <formula>0</formula>
    </cfRule>
  </conditionalFormatting>
  <conditionalFormatting sqref="AQ38">
    <cfRule type="cellIs" dxfId="1147" priority="2332" operator="lessThan">
      <formula>0</formula>
    </cfRule>
  </conditionalFormatting>
  <conditionalFormatting sqref="AQ38">
    <cfRule type="cellIs" dxfId="1146" priority="2333" operator="equal">
      <formula>0</formula>
    </cfRule>
  </conditionalFormatting>
  <conditionalFormatting sqref="AQ38">
    <cfRule type="cellIs" dxfId="1145" priority="2334" operator="greaterThan">
      <formula>0</formula>
    </cfRule>
  </conditionalFormatting>
  <conditionalFormatting sqref="AQ38">
    <cfRule type="cellIs" dxfId="1144" priority="2335" operator="lessThan">
      <formula>0</formula>
    </cfRule>
  </conditionalFormatting>
  <conditionalFormatting sqref="AQ38">
    <cfRule type="cellIs" dxfId="1143" priority="2336" operator="greaterThan">
      <formula>0</formula>
    </cfRule>
  </conditionalFormatting>
  <conditionalFormatting sqref="AQ38">
    <cfRule type="cellIs" dxfId="1142" priority="2337" operator="lessThanOrEqual">
      <formula>0</formula>
    </cfRule>
  </conditionalFormatting>
  <conditionalFormatting sqref="AQ38">
    <cfRule type="cellIs" dxfId="1141" priority="2338" operator="greaterThan">
      <formula>0</formula>
    </cfRule>
  </conditionalFormatting>
  <conditionalFormatting sqref="AQ38">
    <cfRule type="cellIs" dxfId="1140" priority="2339" operator="lessThanOrEqual">
      <formula>0</formula>
    </cfRule>
  </conditionalFormatting>
  <conditionalFormatting sqref="AQ38">
    <cfRule type="cellIs" dxfId="1139" priority="2340" operator="greaterThan">
      <formula>0</formula>
    </cfRule>
  </conditionalFormatting>
  <conditionalFormatting sqref="AQ38">
    <cfRule type="cellIs" dxfId="1138" priority="2341" operator="lessThanOrEqual">
      <formula>0</formula>
    </cfRule>
  </conditionalFormatting>
  <conditionalFormatting sqref="AQ38">
    <cfRule type="cellIs" dxfId="1137" priority="2342" operator="greaterThan">
      <formula>0</formula>
    </cfRule>
  </conditionalFormatting>
  <conditionalFormatting sqref="AQ38">
    <cfRule type="cellIs" dxfId="1136" priority="2343" operator="lessThanOrEqual">
      <formula>0</formula>
    </cfRule>
  </conditionalFormatting>
  <conditionalFormatting sqref="AQ38">
    <cfRule type="cellIs" dxfId="1135" priority="2344" operator="equal">
      <formula>0</formula>
    </cfRule>
  </conditionalFormatting>
  <conditionalFormatting sqref="AQ38">
    <cfRule type="cellIs" dxfId="1134" priority="2345" operator="greaterThan">
      <formula>0</formula>
    </cfRule>
  </conditionalFormatting>
  <conditionalFormatting sqref="AQ38">
    <cfRule type="cellIs" dxfId="1133" priority="2346" operator="lessThan">
      <formula>0</formula>
    </cfRule>
  </conditionalFormatting>
  <conditionalFormatting sqref="AQ38">
    <cfRule type="cellIs" dxfId="1132" priority="2347" operator="greaterThan">
      <formula>0</formula>
    </cfRule>
  </conditionalFormatting>
  <conditionalFormatting sqref="AQ38">
    <cfRule type="cellIs" dxfId="1131" priority="2348" operator="lessThanOrEqual">
      <formula>0</formula>
    </cfRule>
  </conditionalFormatting>
  <conditionalFormatting sqref="AQ38">
    <cfRule type="cellIs" dxfId="1130" priority="2349" operator="equal">
      <formula>0</formula>
    </cfRule>
  </conditionalFormatting>
  <conditionalFormatting sqref="AQ38">
    <cfRule type="cellIs" dxfId="1129" priority="2350" operator="greaterThan">
      <formula>0</formula>
    </cfRule>
  </conditionalFormatting>
  <conditionalFormatting sqref="AQ38">
    <cfRule type="cellIs" dxfId="1128" priority="2351" operator="lessThan">
      <formula>0</formula>
    </cfRule>
  </conditionalFormatting>
  <conditionalFormatting sqref="AQ38">
    <cfRule type="cellIs" dxfId="1127" priority="2352" operator="equal">
      <formula>0</formula>
    </cfRule>
  </conditionalFormatting>
  <conditionalFormatting sqref="AQ38">
    <cfRule type="cellIs" dxfId="1126" priority="2353" operator="greaterThan">
      <formula>0</formula>
    </cfRule>
  </conditionalFormatting>
  <conditionalFormatting sqref="AQ38">
    <cfRule type="cellIs" dxfId="1125" priority="2354" operator="lessThan">
      <formula>0</formula>
    </cfRule>
  </conditionalFormatting>
  <conditionalFormatting sqref="AQ38">
    <cfRule type="cellIs" dxfId="1124" priority="2355" operator="greaterThan">
      <formula>0</formula>
    </cfRule>
  </conditionalFormatting>
  <conditionalFormatting sqref="AQ38">
    <cfRule type="cellIs" dxfId="1123" priority="2356" operator="lessThanOrEqual">
      <formula>0</formula>
    </cfRule>
  </conditionalFormatting>
  <conditionalFormatting sqref="AQ38">
    <cfRule type="cellIs" dxfId="1122" priority="2357" operator="greaterThan">
      <formula>0</formula>
    </cfRule>
  </conditionalFormatting>
  <conditionalFormatting sqref="AQ38">
    <cfRule type="cellIs" dxfId="1121" priority="2358" operator="lessThanOrEqual">
      <formula>0</formula>
    </cfRule>
  </conditionalFormatting>
  <conditionalFormatting sqref="AQ38">
    <cfRule type="cellIs" dxfId="1120" priority="2359" operator="greaterThan">
      <formula>0</formula>
    </cfRule>
  </conditionalFormatting>
  <conditionalFormatting sqref="AQ38">
    <cfRule type="cellIs" dxfId="1119" priority="2360" operator="lessThanOrEqual">
      <formula>0</formula>
    </cfRule>
  </conditionalFormatting>
  <conditionalFormatting sqref="AQ38">
    <cfRule type="cellIs" dxfId="1118" priority="2361" operator="equal">
      <formula>0</formula>
    </cfRule>
  </conditionalFormatting>
  <conditionalFormatting sqref="AQ38">
    <cfRule type="cellIs" dxfId="1117" priority="2362" operator="greaterThan">
      <formula>0</formula>
    </cfRule>
  </conditionalFormatting>
  <conditionalFormatting sqref="AQ38">
    <cfRule type="cellIs" dxfId="1116" priority="2363" operator="lessThan">
      <formula>0</formula>
    </cfRule>
  </conditionalFormatting>
  <conditionalFormatting sqref="AQ38">
    <cfRule type="cellIs" dxfId="1115" priority="2364" operator="greaterThan">
      <formula>0</formula>
    </cfRule>
  </conditionalFormatting>
  <conditionalFormatting sqref="AQ38">
    <cfRule type="cellIs" dxfId="1114" priority="2365" operator="lessThanOrEqual">
      <formula>0</formula>
    </cfRule>
  </conditionalFormatting>
  <conditionalFormatting sqref="AQ38">
    <cfRule type="cellIs" dxfId="1113" priority="2366" operator="equal">
      <formula>0</formula>
    </cfRule>
  </conditionalFormatting>
  <conditionalFormatting sqref="AQ38">
    <cfRule type="cellIs" dxfId="1112" priority="2367" operator="greaterThan">
      <formula>0</formula>
    </cfRule>
  </conditionalFormatting>
  <conditionalFormatting sqref="AQ38">
    <cfRule type="cellIs" dxfId="1111" priority="2368" operator="lessThan">
      <formula>0</formula>
    </cfRule>
  </conditionalFormatting>
  <conditionalFormatting sqref="AQ38">
    <cfRule type="cellIs" dxfId="1110" priority="2369" operator="equal">
      <formula>0</formula>
    </cfRule>
  </conditionalFormatting>
  <conditionalFormatting sqref="AQ38">
    <cfRule type="cellIs" dxfId="1109" priority="2370" operator="greaterThan">
      <formula>0</formula>
    </cfRule>
  </conditionalFormatting>
  <conditionalFormatting sqref="AQ38">
    <cfRule type="cellIs" dxfId="1108" priority="2371" operator="lessThan">
      <formula>0</formula>
    </cfRule>
  </conditionalFormatting>
  <conditionalFormatting sqref="AO37:AO38">
    <cfRule type="cellIs" dxfId="1107" priority="2372" operator="greaterThan">
      <formula>0</formula>
    </cfRule>
  </conditionalFormatting>
  <conditionalFormatting sqref="AO37:AO38">
    <cfRule type="cellIs" dxfId="1106" priority="2373" operator="lessThanOrEqual">
      <formula>0</formula>
    </cfRule>
  </conditionalFormatting>
  <conditionalFormatting sqref="AO37:AO38">
    <cfRule type="cellIs" dxfId="1105" priority="2374" operator="equal">
      <formula>0</formula>
    </cfRule>
  </conditionalFormatting>
  <conditionalFormatting sqref="AO37:AO38">
    <cfRule type="cellIs" dxfId="1104" priority="2375" operator="greaterThan">
      <formula>0</formula>
    </cfRule>
  </conditionalFormatting>
  <conditionalFormatting sqref="AO37:AO38">
    <cfRule type="cellIs" dxfId="1103" priority="2376" operator="lessThan">
      <formula>0</formula>
    </cfRule>
  </conditionalFormatting>
  <conditionalFormatting sqref="AO37:AO38">
    <cfRule type="cellIs" dxfId="1102" priority="2377" operator="equal">
      <formula>0</formula>
    </cfRule>
  </conditionalFormatting>
  <conditionalFormatting sqref="AO37:AO38">
    <cfRule type="cellIs" dxfId="1101" priority="2378" operator="greaterThan">
      <formula>0</formula>
    </cfRule>
  </conditionalFormatting>
  <conditionalFormatting sqref="AO37:AO38">
    <cfRule type="cellIs" dxfId="1100" priority="2379" operator="lessThan">
      <formula>0</formula>
    </cfRule>
  </conditionalFormatting>
  <conditionalFormatting sqref="AQ38">
    <cfRule type="cellIs" dxfId="1099" priority="2380" operator="greaterThan">
      <formula>0</formula>
    </cfRule>
  </conditionalFormatting>
  <conditionalFormatting sqref="AQ38">
    <cfRule type="cellIs" dxfId="1098" priority="2381" operator="lessThanOrEqual">
      <formula>0</formula>
    </cfRule>
  </conditionalFormatting>
  <conditionalFormatting sqref="AQ38">
    <cfRule type="cellIs" dxfId="1097" priority="2382" operator="greaterThan">
      <formula>0</formula>
    </cfRule>
  </conditionalFormatting>
  <conditionalFormatting sqref="AQ38">
    <cfRule type="cellIs" dxfId="1096" priority="2383" operator="lessThanOrEqual">
      <formula>0</formula>
    </cfRule>
  </conditionalFormatting>
  <conditionalFormatting sqref="AQ38">
    <cfRule type="cellIs" dxfId="1095" priority="2384" operator="greaterThan">
      <formula>0</formula>
    </cfRule>
  </conditionalFormatting>
  <conditionalFormatting sqref="AQ38">
    <cfRule type="cellIs" dxfId="1094" priority="2385" operator="lessThanOrEqual">
      <formula>0</formula>
    </cfRule>
  </conditionalFormatting>
  <conditionalFormatting sqref="AQ38">
    <cfRule type="cellIs" dxfId="1093" priority="2386" operator="equal">
      <formula>0</formula>
    </cfRule>
  </conditionalFormatting>
  <conditionalFormatting sqref="AQ38">
    <cfRule type="cellIs" dxfId="1092" priority="2387" operator="greaterThan">
      <formula>0</formula>
    </cfRule>
  </conditionalFormatting>
  <conditionalFormatting sqref="AQ38">
    <cfRule type="cellIs" dxfId="1091" priority="2388" operator="lessThan">
      <formula>0</formula>
    </cfRule>
  </conditionalFormatting>
  <conditionalFormatting sqref="AQ38">
    <cfRule type="cellIs" dxfId="1090" priority="2389" operator="greaterThan">
      <formula>0</formula>
    </cfRule>
  </conditionalFormatting>
  <conditionalFormatting sqref="AQ38">
    <cfRule type="cellIs" dxfId="1089" priority="2390" operator="lessThanOrEqual">
      <formula>0</formula>
    </cfRule>
  </conditionalFormatting>
  <conditionalFormatting sqref="AQ38">
    <cfRule type="cellIs" dxfId="1088" priority="2391" operator="equal">
      <formula>0</formula>
    </cfRule>
  </conditionalFormatting>
  <conditionalFormatting sqref="AQ38">
    <cfRule type="cellIs" dxfId="1087" priority="2392" operator="greaterThan">
      <formula>0</formula>
    </cfRule>
  </conditionalFormatting>
  <conditionalFormatting sqref="AQ38">
    <cfRule type="cellIs" dxfId="1086" priority="2393" operator="lessThan">
      <formula>0</formula>
    </cfRule>
  </conditionalFormatting>
  <conditionalFormatting sqref="AQ38">
    <cfRule type="cellIs" dxfId="1085" priority="2394" operator="equal">
      <formula>0</formula>
    </cfRule>
  </conditionalFormatting>
  <conditionalFormatting sqref="AQ38">
    <cfRule type="cellIs" dxfId="1084" priority="2395" operator="greaterThan">
      <formula>0</formula>
    </cfRule>
  </conditionalFormatting>
  <conditionalFormatting sqref="AQ38">
    <cfRule type="cellIs" dxfId="1083" priority="2396" operator="lessThan">
      <formula>0</formula>
    </cfRule>
  </conditionalFormatting>
  <conditionalFormatting sqref="AQ38">
    <cfRule type="cellIs" dxfId="1082" priority="2397" operator="greaterThan">
      <formula>0</formula>
    </cfRule>
  </conditionalFormatting>
  <conditionalFormatting sqref="AQ38">
    <cfRule type="cellIs" dxfId="1081" priority="2398" operator="lessThanOrEqual">
      <formula>0</formula>
    </cfRule>
  </conditionalFormatting>
  <conditionalFormatting sqref="AQ38">
    <cfRule type="cellIs" dxfId="1080" priority="2399" operator="greaterThan">
      <formula>0</formula>
    </cfRule>
  </conditionalFormatting>
  <conditionalFormatting sqref="AQ38">
    <cfRule type="cellIs" dxfId="1079" priority="2400" operator="lessThanOrEqual">
      <formula>0</formula>
    </cfRule>
  </conditionalFormatting>
  <conditionalFormatting sqref="AQ38">
    <cfRule type="cellIs" dxfId="1078" priority="2401" operator="equal">
      <formula>0</formula>
    </cfRule>
  </conditionalFormatting>
  <conditionalFormatting sqref="AQ38">
    <cfRule type="cellIs" dxfId="1077" priority="2402" operator="greaterThan">
      <formula>0</formula>
    </cfRule>
  </conditionalFormatting>
  <conditionalFormatting sqref="AQ38">
    <cfRule type="cellIs" dxfId="1076" priority="2403" operator="lessThan">
      <formula>0</formula>
    </cfRule>
  </conditionalFormatting>
  <conditionalFormatting sqref="AQ38">
    <cfRule type="cellIs" dxfId="1075" priority="2404" operator="greaterThan">
      <formula>0</formula>
    </cfRule>
  </conditionalFormatting>
  <conditionalFormatting sqref="AQ38">
    <cfRule type="cellIs" dxfId="1074" priority="2405" operator="lessThanOrEqual">
      <formula>0</formula>
    </cfRule>
  </conditionalFormatting>
  <conditionalFormatting sqref="AQ38">
    <cfRule type="cellIs" dxfId="1073" priority="2406" operator="equal">
      <formula>0</formula>
    </cfRule>
  </conditionalFormatting>
  <conditionalFormatting sqref="AQ38">
    <cfRule type="cellIs" dxfId="1072" priority="2407" operator="greaterThan">
      <formula>0</formula>
    </cfRule>
  </conditionalFormatting>
  <conditionalFormatting sqref="AQ38">
    <cfRule type="cellIs" dxfId="1071" priority="2408" operator="lessThan">
      <formula>0</formula>
    </cfRule>
  </conditionalFormatting>
  <conditionalFormatting sqref="AQ38">
    <cfRule type="cellIs" dxfId="1070" priority="2409" operator="equal">
      <formula>0</formula>
    </cfRule>
  </conditionalFormatting>
  <conditionalFormatting sqref="AQ38">
    <cfRule type="cellIs" dxfId="1069" priority="2410" operator="greaterThan">
      <formula>0</formula>
    </cfRule>
  </conditionalFormatting>
  <conditionalFormatting sqref="AQ38">
    <cfRule type="cellIs" dxfId="1068" priority="2411" operator="lessThan">
      <formula>0</formula>
    </cfRule>
  </conditionalFormatting>
  <conditionalFormatting sqref="AQ38">
    <cfRule type="cellIs" dxfId="1067" priority="2412" operator="greaterThan">
      <formula>0</formula>
    </cfRule>
  </conditionalFormatting>
  <conditionalFormatting sqref="AQ38">
    <cfRule type="cellIs" dxfId="1066" priority="2413" operator="lessThanOrEqual">
      <formula>0</formula>
    </cfRule>
  </conditionalFormatting>
  <conditionalFormatting sqref="AQ38">
    <cfRule type="cellIs" dxfId="1065" priority="2414" operator="equal">
      <formula>0</formula>
    </cfRule>
  </conditionalFormatting>
  <conditionalFormatting sqref="AQ38">
    <cfRule type="cellIs" dxfId="1064" priority="2415" operator="greaterThan">
      <formula>0</formula>
    </cfRule>
  </conditionalFormatting>
  <conditionalFormatting sqref="AQ38">
    <cfRule type="cellIs" dxfId="1063" priority="2416" operator="lessThan">
      <formula>0</formula>
    </cfRule>
  </conditionalFormatting>
  <conditionalFormatting sqref="AQ38">
    <cfRule type="cellIs" dxfId="1062" priority="2417" operator="equal">
      <formula>0</formula>
    </cfRule>
  </conditionalFormatting>
  <conditionalFormatting sqref="AQ38">
    <cfRule type="cellIs" dxfId="1061" priority="2418" operator="greaterThan">
      <formula>0</formula>
    </cfRule>
  </conditionalFormatting>
  <conditionalFormatting sqref="AQ38">
    <cfRule type="cellIs" dxfId="1060" priority="2419" operator="lessThan">
      <formula>0</formula>
    </cfRule>
  </conditionalFormatting>
  <conditionalFormatting sqref="AU38">
    <cfRule type="cellIs" dxfId="1059" priority="2420" operator="greaterThan">
      <formula>0</formula>
    </cfRule>
  </conditionalFormatting>
  <conditionalFormatting sqref="AU38">
    <cfRule type="cellIs" dxfId="1058" priority="2421" operator="lessThanOrEqual">
      <formula>0</formula>
    </cfRule>
  </conditionalFormatting>
  <conditionalFormatting sqref="AU38">
    <cfRule type="cellIs" dxfId="1057" priority="2422" operator="greaterThan">
      <formula>0</formula>
    </cfRule>
  </conditionalFormatting>
  <conditionalFormatting sqref="AU38">
    <cfRule type="cellIs" dxfId="1056" priority="2423" operator="lessThanOrEqual">
      <formula>0</formula>
    </cfRule>
  </conditionalFormatting>
  <conditionalFormatting sqref="AU38">
    <cfRule type="cellIs" dxfId="1055" priority="2424" operator="greaterThan">
      <formula>0</formula>
    </cfRule>
  </conditionalFormatting>
  <conditionalFormatting sqref="AU38">
    <cfRule type="cellIs" dxfId="1054" priority="2425" operator="lessThanOrEqual">
      <formula>0</formula>
    </cfRule>
  </conditionalFormatting>
  <conditionalFormatting sqref="AU38">
    <cfRule type="cellIs" dxfId="1053" priority="2426" operator="greaterThan">
      <formula>0</formula>
    </cfRule>
  </conditionalFormatting>
  <conditionalFormatting sqref="AU38">
    <cfRule type="cellIs" dxfId="1052" priority="2427" operator="lessThanOrEqual">
      <formula>0</formula>
    </cfRule>
  </conditionalFormatting>
  <conditionalFormatting sqref="AU38">
    <cfRule type="cellIs" dxfId="1051" priority="2428" operator="greaterThan">
      <formula>0</formula>
    </cfRule>
  </conditionalFormatting>
  <conditionalFormatting sqref="AU38">
    <cfRule type="cellIs" dxfId="1050" priority="2429" operator="lessThanOrEqual">
      <formula>0</formula>
    </cfRule>
  </conditionalFormatting>
  <conditionalFormatting sqref="AU38">
    <cfRule type="cellIs" dxfId="1049" priority="2430" operator="greaterThan">
      <formula>0</formula>
    </cfRule>
  </conditionalFormatting>
  <conditionalFormatting sqref="AU38">
    <cfRule type="cellIs" dxfId="1048" priority="2431" operator="lessThanOrEqual">
      <formula>0</formula>
    </cfRule>
  </conditionalFormatting>
  <conditionalFormatting sqref="AU38">
    <cfRule type="cellIs" dxfId="1047" priority="2432" operator="greaterThan">
      <formula>0</formula>
    </cfRule>
  </conditionalFormatting>
  <conditionalFormatting sqref="AU38">
    <cfRule type="cellIs" dxfId="1046" priority="2433" operator="lessThanOrEqual">
      <formula>0</formula>
    </cfRule>
  </conditionalFormatting>
  <conditionalFormatting sqref="AU38">
    <cfRule type="cellIs" dxfId="1045" priority="2434" operator="greaterThan">
      <formula>0</formula>
    </cfRule>
  </conditionalFormatting>
  <conditionalFormatting sqref="AU38">
    <cfRule type="cellIs" dxfId="1044" priority="2435" operator="lessThanOrEqual">
      <formula>0</formula>
    </cfRule>
  </conditionalFormatting>
  <conditionalFormatting sqref="AU38">
    <cfRule type="cellIs" dxfId="1043" priority="2436" operator="greaterThan">
      <formula>0</formula>
    </cfRule>
  </conditionalFormatting>
  <conditionalFormatting sqref="AU38">
    <cfRule type="cellIs" dxfId="1042" priority="2437" operator="lessThanOrEqual">
      <formula>0</formula>
    </cfRule>
  </conditionalFormatting>
  <conditionalFormatting sqref="AU38">
    <cfRule type="cellIs" dxfId="1041" priority="2438" operator="greaterThan">
      <formula>0</formula>
    </cfRule>
  </conditionalFormatting>
  <conditionalFormatting sqref="AU38">
    <cfRule type="cellIs" dxfId="1040" priority="2439" operator="lessThanOrEqual">
      <formula>0</formula>
    </cfRule>
  </conditionalFormatting>
  <conditionalFormatting sqref="AU38">
    <cfRule type="cellIs" dxfId="1039" priority="2440" operator="equal">
      <formula>0</formula>
    </cfRule>
  </conditionalFormatting>
  <conditionalFormatting sqref="AU38">
    <cfRule type="cellIs" dxfId="1038" priority="2441" operator="greaterThan">
      <formula>0</formula>
    </cfRule>
  </conditionalFormatting>
  <conditionalFormatting sqref="AU38">
    <cfRule type="cellIs" dxfId="1037" priority="2442" operator="lessThan">
      <formula>0</formula>
    </cfRule>
  </conditionalFormatting>
  <conditionalFormatting sqref="AU38">
    <cfRule type="cellIs" dxfId="1036" priority="2443" operator="greaterThan">
      <formula>0</formula>
    </cfRule>
  </conditionalFormatting>
  <conditionalFormatting sqref="AU38">
    <cfRule type="cellIs" dxfId="1035" priority="2444" operator="lessThanOrEqual">
      <formula>0</formula>
    </cfRule>
  </conditionalFormatting>
  <conditionalFormatting sqref="AU38">
    <cfRule type="cellIs" dxfId="1034" priority="2445" operator="equal">
      <formula>0</formula>
    </cfRule>
  </conditionalFormatting>
  <conditionalFormatting sqref="AU38">
    <cfRule type="cellIs" dxfId="1033" priority="2446" operator="greaterThan">
      <formula>0</formula>
    </cfRule>
  </conditionalFormatting>
  <conditionalFormatting sqref="AU38">
    <cfRule type="cellIs" dxfId="1032" priority="2447" operator="lessThan">
      <formula>0</formula>
    </cfRule>
  </conditionalFormatting>
  <conditionalFormatting sqref="AU38">
    <cfRule type="cellIs" dxfId="1031" priority="2448" operator="equal">
      <formula>0</formula>
    </cfRule>
  </conditionalFormatting>
  <conditionalFormatting sqref="AU38">
    <cfRule type="cellIs" dxfId="1030" priority="2449" operator="greaterThan">
      <formula>0</formula>
    </cfRule>
  </conditionalFormatting>
  <conditionalFormatting sqref="AU38">
    <cfRule type="cellIs" dxfId="1029" priority="2450" operator="lessThan">
      <formula>0</formula>
    </cfRule>
  </conditionalFormatting>
  <conditionalFormatting sqref="AU38">
    <cfRule type="cellIs" dxfId="1028" priority="2451" operator="greaterThan">
      <formula>0</formula>
    </cfRule>
  </conditionalFormatting>
  <conditionalFormatting sqref="AU38">
    <cfRule type="cellIs" dxfId="1027" priority="2452" operator="lessThanOrEqual">
      <formula>0</formula>
    </cfRule>
  </conditionalFormatting>
  <conditionalFormatting sqref="AU38">
    <cfRule type="cellIs" dxfId="1026" priority="2453" operator="greaterThan">
      <formula>0</formula>
    </cfRule>
  </conditionalFormatting>
  <conditionalFormatting sqref="AU38">
    <cfRule type="cellIs" dxfId="1025" priority="2454" operator="lessThanOrEqual">
      <formula>0</formula>
    </cfRule>
  </conditionalFormatting>
  <conditionalFormatting sqref="AU38">
    <cfRule type="cellIs" dxfId="1024" priority="2455" operator="greaterThan">
      <formula>0</formula>
    </cfRule>
  </conditionalFormatting>
  <conditionalFormatting sqref="AU38">
    <cfRule type="cellIs" dxfId="1023" priority="2456" operator="lessThanOrEqual">
      <formula>0</formula>
    </cfRule>
  </conditionalFormatting>
  <conditionalFormatting sqref="AU38">
    <cfRule type="cellIs" dxfId="1022" priority="2457" operator="equal">
      <formula>0</formula>
    </cfRule>
  </conditionalFormatting>
  <conditionalFormatting sqref="AU38">
    <cfRule type="cellIs" dxfId="1021" priority="2458" operator="greaterThan">
      <formula>0</formula>
    </cfRule>
  </conditionalFormatting>
  <conditionalFormatting sqref="AU38">
    <cfRule type="cellIs" dxfId="1020" priority="2459" operator="lessThan">
      <formula>0</formula>
    </cfRule>
  </conditionalFormatting>
  <conditionalFormatting sqref="AU38">
    <cfRule type="cellIs" dxfId="1019" priority="2460" operator="greaterThan">
      <formula>0</formula>
    </cfRule>
  </conditionalFormatting>
  <conditionalFormatting sqref="AU38">
    <cfRule type="cellIs" dxfId="1018" priority="2461" operator="lessThanOrEqual">
      <formula>0</formula>
    </cfRule>
  </conditionalFormatting>
  <conditionalFormatting sqref="AU38">
    <cfRule type="cellIs" dxfId="1017" priority="2462" operator="equal">
      <formula>0</formula>
    </cfRule>
  </conditionalFormatting>
  <conditionalFormatting sqref="AU38">
    <cfRule type="cellIs" dxfId="1016" priority="2463" operator="greaterThan">
      <formula>0</formula>
    </cfRule>
  </conditionalFormatting>
  <conditionalFormatting sqref="AU38">
    <cfRule type="cellIs" dxfId="1015" priority="2464" operator="lessThan">
      <formula>0</formula>
    </cfRule>
  </conditionalFormatting>
  <conditionalFormatting sqref="AU38">
    <cfRule type="cellIs" dxfId="1014" priority="2465" operator="equal">
      <formula>0</formula>
    </cfRule>
  </conditionalFormatting>
  <conditionalFormatting sqref="AU38">
    <cfRule type="cellIs" dxfId="1013" priority="2466" operator="greaterThan">
      <formula>0</formula>
    </cfRule>
  </conditionalFormatting>
  <conditionalFormatting sqref="AU38">
    <cfRule type="cellIs" dxfId="1012" priority="2467" operator="lessThan">
      <formula>0</formula>
    </cfRule>
  </conditionalFormatting>
  <conditionalFormatting sqref="AS37:AS38">
    <cfRule type="cellIs" dxfId="1011" priority="2468" operator="greaterThan">
      <formula>0</formula>
    </cfRule>
  </conditionalFormatting>
  <conditionalFormatting sqref="AS37:AS38">
    <cfRule type="cellIs" dxfId="1010" priority="2469" operator="lessThanOrEqual">
      <formula>0</formula>
    </cfRule>
  </conditionalFormatting>
  <conditionalFormatting sqref="AS37:AS38">
    <cfRule type="cellIs" dxfId="1009" priority="2470" operator="equal">
      <formula>0</formula>
    </cfRule>
  </conditionalFormatting>
  <conditionalFormatting sqref="AS37:AS38">
    <cfRule type="cellIs" dxfId="1008" priority="2471" operator="greaterThan">
      <formula>0</formula>
    </cfRule>
  </conditionalFormatting>
  <conditionalFormatting sqref="AS37:AS38">
    <cfRule type="cellIs" dxfId="1007" priority="2472" operator="lessThan">
      <formula>0</formula>
    </cfRule>
  </conditionalFormatting>
  <conditionalFormatting sqref="AS37:AS38">
    <cfRule type="cellIs" dxfId="1006" priority="2473" operator="equal">
      <formula>0</formula>
    </cfRule>
  </conditionalFormatting>
  <conditionalFormatting sqref="AS37:AS38">
    <cfRule type="cellIs" dxfId="1005" priority="2474" operator="greaterThan">
      <formula>0</formula>
    </cfRule>
  </conditionalFormatting>
  <conditionalFormatting sqref="AS37:AS38">
    <cfRule type="cellIs" dxfId="1004" priority="2475" operator="lessThan">
      <formula>0</formula>
    </cfRule>
  </conditionalFormatting>
  <conditionalFormatting sqref="AU38">
    <cfRule type="cellIs" dxfId="1003" priority="2476" operator="greaterThan">
      <formula>0</formula>
    </cfRule>
  </conditionalFormatting>
  <conditionalFormatting sqref="AU38">
    <cfRule type="cellIs" dxfId="1002" priority="2477" operator="lessThanOrEqual">
      <formula>0</formula>
    </cfRule>
  </conditionalFormatting>
  <conditionalFormatting sqref="AU38">
    <cfRule type="cellIs" dxfId="1001" priority="2478" operator="greaterThan">
      <formula>0</formula>
    </cfRule>
  </conditionalFormatting>
  <conditionalFormatting sqref="AU38">
    <cfRule type="cellIs" dxfId="1000" priority="2479" operator="lessThanOrEqual">
      <formula>0</formula>
    </cfRule>
  </conditionalFormatting>
  <conditionalFormatting sqref="AU38">
    <cfRule type="cellIs" dxfId="999" priority="2480" operator="greaterThan">
      <formula>0</formula>
    </cfRule>
  </conditionalFormatting>
  <conditionalFormatting sqref="AU38">
    <cfRule type="cellIs" dxfId="998" priority="2481" operator="lessThanOrEqual">
      <formula>0</formula>
    </cfRule>
  </conditionalFormatting>
  <conditionalFormatting sqref="AU38">
    <cfRule type="cellIs" dxfId="997" priority="2482" operator="greaterThan">
      <formula>0</formula>
    </cfRule>
  </conditionalFormatting>
  <conditionalFormatting sqref="AU38">
    <cfRule type="cellIs" dxfId="996" priority="2483" operator="lessThanOrEqual">
      <formula>0</formula>
    </cfRule>
  </conditionalFormatting>
  <conditionalFormatting sqref="AU38">
    <cfRule type="cellIs" dxfId="995" priority="2484" operator="greaterThan">
      <formula>0</formula>
    </cfRule>
  </conditionalFormatting>
  <conditionalFormatting sqref="AU38">
    <cfRule type="cellIs" dxfId="994" priority="2485" operator="lessThanOrEqual">
      <formula>0</formula>
    </cfRule>
  </conditionalFormatting>
  <conditionalFormatting sqref="AU38">
    <cfRule type="cellIs" dxfId="993" priority="2486" operator="greaterThan">
      <formula>0</formula>
    </cfRule>
  </conditionalFormatting>
  <conditionalFormatting sqref="AU38">
    <cfRule type="cellIs" dxfId="992" priority="2487" operator="lessThanOrEqual">
      <formula>0</formula>
    </cfRule>
  </conditionalFormatting>
  <conditionalFormatting sqref="AU38">
    <cfRule type="cellIs" dxfId="991" priority="2488" operator="greaterThan">
      <formula>0</formula>
    </cfRule>
  </conditionalFormatting>
  <conditionalFormatting sqref="AU38">
    <cfRule type="cellIs" dxfId="990" priority="2489" operator="lessThanOrEqual">
      <formula>0</formula>
    </cfRule>
  </conditionalFormatting>
  <conditionalFormatting sqref="AU38">
    <cfRule type="cellIs" dxfId="989" priority="2490" operator="greaterThan">
      <formula>0</formula>
    </cfRule>
  </conditionalFormatting>
  <conditionalFormatting sqref="AU38">
    <cfRule type="cellIs" dxfId="988" priority="2491" operator="lessThanOrEqual">
      <formula>0</formula>
    </cfRule>
  </conditionalFormatting>
  <conditionalFormatting sqref="AU38">
    <cfRule type="cellIs" dxfId="987" priority="2492" operator="greaterThan">
      <formula>0</formula>
    </cfRule>
  </conditionalFormatting>
  <conditionalFormatting sqref="AU38">
    <cfRule type="cellIs" dxfId="986" priority="2493" operator="lessThanOrEqual">
      <formula>0</formula>
    </cfRule>
  </conditionalFormatting>
  <conditionalFormatting sqref="AU38">
    <cfRule type="cellIs" dxfId="985" priority="2494" operator="equal">
      <formula>0</formula>
    </cfRule>
  </conditionalFormatting>
  <conditionalFormatting sqref="AU38">
    <cfRule type="cellIs" dxfId="984" priority="2495" operator="greaterThan">
      <formula>0</formula>
    </cfRule>
  </conditionalFormatting>
  <conditionalFormatting sqref="AU38">
    <cfRule type="cellIs" dxfId="983" priority="2496" operator="lessThan">
      <formula>0</formula>
    </cfRule>
  </conditionalFormatting>
  <conditionalFormatting sqref="AU38">
    <cfRule type="cellIs" dxfId="982" priority="2497" operator="greaterThan">
      <formula>0</formula>
    </cfRule>
  </conditionalFormatting>
  <conditionalFormatting sqref="AU38">
    <cfRule type="cellIs" dxfId="981" priority="2498" operator="lessThanOrEqual">
      <formula>0</formula>
    </cfRule>
  </conditionalFormatting>
  <conditionalFormatting sqref="AU38">
    <cfRule type="cellIs" dxfId="980" priority="2499" operator="equal">
      <formula>0</formula>
    </cfRule>
  </conditionalFormatting>
  <conditionalFormatting sqref="AU38">
    <cfRule type="cellIs" dxfId="979" priority="2500" operator="greaterThan">
      <formula>0</formula>
    </cfRule>
  </conditionalFormatting>
  <conditionalFormatting sqref="AU38">
    <cfRule type="cellIs" dxfId="978" priority="2501" operator="lessThan">
      <formula>0</formula>
    </cfRule>
  </conditionalFormatting>
  <conditionalFormatting sqref="AU38">
    <cfRule type="cellIs" dxfId="977" priority="2502" operator="equal">
      <formula>0</formula>
    </cfRule>
  </conditionalFormatting>
  <conditionalFormatting sqref="AU38">
    <cfRule type="cellIs" dxfId="976" priority="2503" operator="greaterThan">
      <formula>0</formula>
    </cfRule>
  </conditionalFormatting>
  <conditionalFormatting sqref="AU38">
    <cfRule type="cellIs" dxfId="975" priority="2504" operator="lessThan">
      <formula>0</formula>
    </cfRule>
  </conditionalFormatting>
  <conditionalFormatting sqref="AU38">
    <cfRule type="cellIs" dxfId="974" priority="2505" operator="greaterThan">
      <formula>0</formula>
    </cfRule>
  </conditionalFormatting>
  <conditionalFormatting sqref="AU38">
    <cfRule type="cellIs" dxfId="973" priority="2506" operator="lessThanOrEqual">
      <formula>0</formula>
    </cfRule>
  </conditionalFormatting>
  <conditionalFormatting sqref="AU38">
    <cfRule type="cellIs" dxfId="972" priority="2507" operator="greaterThan">
      <formula>0</formula>
    </cfRule>
  </conditionalFormatting>
  <conditionalFormatting sqref="AU38">
    <cfRule type="cellIs" dxfId="971" priority="2508" operator="lessThanOrEqual">
      <formula>0</formula>
    </cfRule>
  </conditionalFormatting>
  <conditionalFormatting sqref="AU38">
    <cfRule type="cellIs" dxfId="970" priority="2509" operator="greaterThan">
      <formula>0</formula>
    </cfRule>
  </conditionalFormatting>
  <conditionalFormatting sqref="AU38">
    <cfRule type="cellIs" dxfId="969" priority="2510" operator="lessThanOrEqual">
      <formula>0</formula>
    </cfRule>
  </conditionalFormatting>
  <conditionalFormatting sqref="AU38">
    <cfRule type="cellIs" dxfId="968" priority="2511" operator="equal">
      <formula>0</formula>
    </cfRule>
  </conditionalFormatting>
  <conditionalFormatting sqref="AU38">
    <cfRule type="cellIs" dxfId="967" priority="2512" operator="greaterThan">
      <formula>0</formula>
    </cfRule>
  </conditionalFormatting>
  <conditionalFormatting sqref="AU38">
    <cfRule type="cellIs" dxfId="966" priority="2513" operator="lessThan">
      <formula>0</formula>
    </cfRule>
  </conditionalFormatting>
  <conditionalFormatting sqref="AU38">
    <cfRule type="cellIs" dxfId="965" priority="2514" operator="greaterThan">
      <formula>0</formula>
    </cfRule>
  </conditionalFormatting>
  <conditionalFormatting sqref="AU38">
    <cfRule type="cellIs" dxfId="964" priority="2515" operator="lessThanOrEqual">
      <formula>0</formula>
    </cfRule>
  </conditionalFormatting>
  <conditionalFormatting sqref="AU38">
    <cfRule type="cellIs" dxfId="963" priority="2516" operator="equal">
      <formula>0</formula>
    </cfRule>
  </conditionalFormatting>
  <conditionalFormatting sqref="AU38">
    <cfRule type="cellIs" dxfId="962" priority="2517" operator="greaterThan">
      <formula>0</formula>
    </cfRule>
  </conditionalFormatting>
  <conditionalFormatting sqref="AU38">
    <cfRule type="cellIs" dxfId="961" priority="2518" operator="lessThan">
      <formula>0</formula>
    </cfRule>
  </conditionalFormatting>
  <conditionalFormatting sqref="AU38">
    <cfRule type="cellIs" dxfId="960" priority="2519" operator="equal">
      <formula>0</formula>
    </cfRule>
  </conditionalFormatting>
  <conditionalFormatting sqref="AU38">
    <cfRule type="cellIs" dxfId="959" priority="2520" operator="greaterThan">
      <formula>0</formula>
    </cfRule>
  </conditionalFormatting>
  <conditionalFormatting sqref="AU38">
    <cfRule type="cellIs" dxfId="958" priority="2521" operator="lessThan">
      <formula>0</formula>
    </cfRule>
  </conditionalFormatting>
  <conditionalFormatting sqref="AU38">
    <cfRule type="cellIs" dxfId="957" priority="2522" operator="greaterThan">
      <formula>0</formula>
    </cfRule>
  </conditionalFormatting>
  <conditionalFormatting sqref="AU38">
    <cfRule type="cellIs" dxfId="956" priority="2523" operator="lessThanOrEqual">
      <formula>0</formula>
    </cfRule>
  </conditionalFormatting>
  <conditionalFormatting sqref="AU38">
    <cfRule type="cellIs" dxfId="955" priority="2524" operator="greaterThan">
      <formula>0</formula>
    </cfRule>
  </conditionalFormatting>
  <conditionalFormatting sqref="AU38">
    <cfRule type="cellIs" dxfId="954" priority="2525" operator="lessThanOrEqual">
      <formula>0</formula>
    </cfRule>
  </conditionalFormatting>
  <conditionalFormatting sqref="AU38">
    <cfRule type="cellIs" dxfId="953" priority="2526" operator="greaterThan">
      <formula>0</formula>
    </cfRule>
  </conditionalFormatting>
  <conditionalFormatting sqref="AU38">
    <cfRule type="cellIs" dxfId="952" priority="2527" operator="lessThanOrEqual">
      <formula>0</formula>
    </cfRule>
  </conditionalFormatting>
  <conditionalFormatting sqref="AU38">
    <cfRule type="cellIs" dxfId="951" priority="2528" operator="greaterThan">
      <formula>0</formula>
    </cfRule>
  </conditionalFormatting>
  <conditionalFormatting sqref="AU38">
    <cfRule type="cellIs" dxfId="950" priority="2529" operator="lessThanOrEqual">
      <formula>0</formula>
    </cfRule>
  </conditionalFormatting>
  <conditionalFormatting sqref="AU38">
    <cfRule type="cellIs" dxfId="949" priority="2530" operator="greaterThan">
      <formula>0</formula>
    </cfRule>
  </conditionalFormatting>
  <conditionalFormatting sqref="AU38">
    <cfRule type="cellIs" dxfId="948" priority="2531" operator="lessThanOrEqual">
      <formula>0</formula>
    </cfRule>
  </conditionalFormatting>
  <conditionalFormatting sqref="AU38">
    <cfRule type="cellIs" dxfId="947" priority="2532" operator="greaterThan">
      <formula>0</formula>
    </cfRule>
  </conditionalFormatting>
  <conditionalFormatting sqref="AU38">
    <cfRule type="cellIs" dxfId="946" priority="2533" operator="lessThanOrEqual">
      <formula>0</formula>
    </cfRule>
  </conditionalFormatting>
  <conditionalFormatting sqref="AU38">
    <cfRule type="cellIs" dxfId="945" priority="2534" operator="greaterThan">
      <formula>0</formula>
    </cfRule>
  </conditionalFormatting>
  <conditionalFormatting sqref="AU38">
    <cfRule type="cellIs" dxfId="944" priority="2535" operator="lessThanOrEqual">
      <formula>0</formula>
    </cfRule>
  </conditionalFormatting>
  <conditionalFormatting sqref="AU38">
    <cfRule type="cellIs" dxfId="943" priority="2536" operator="greaterThan">
      <formula>0</formula>
    </cfRule>
  </conditionalFormatting>
  <conditionalFormatting sqref="AU38">
    <cfRule type="cellIs" dxfId="942" priority="2537" operator="lessThanOrEqual">
      <formula>0</formula>
    </cfRule>
  </conditionalFormatting>
  <conditionalFormatting sqref="AU38">
    <cfRule type="cellIs" dxfId="941" priority="2538" operator="equal">
      <formula>0</formula>
    </cfRule>
  </conditionalFormatting>
  <conditionalFormatting sqref="AU38">
    <cfRule type="cellIs" dxfId="940" priority="2539" operator="greaterThan">
      <formula>0</formula>
    </cfRule>
  </conditionalFormatting>
  <conditionalFormatting sqref="AU38">
    <cfRule type="cellIs" dxfId="939" priority="2540" operator="lessThan">
      <formula>0</formula>
    </cfRule>
  </conditionalFormatting>
  <conditionalFormatting sqref="AU38">
    <cfRule type="cellIs" dxfId="938" priority="2541" operator="greaterThan">
      <formula>0</formula>
    </cfRule>
  </conditionalFormatting>
  <conditionalFormatting sqref="AU38">
    <cfRule type="cellIs" dxfId="937" priority="2542" operator="lessThanOrEqual">
      <formula>0</formula>
    </cfRule>
  </conditionalFormatting>
  <conditionalFormatting sqref="AU38">
    <cfRule type="cellIs" dxfId="936" priority="2543" operator="equal">
      <formula>0</formula>
    </cfRule>
  </conditionalFormatting>
  <conditionalFormatting sqref="AU38">
    <cfRule type="cellIs" dxfId="935" priority="2544" operator="greaterThan">
      <formula>0</formula>
    </cfRule>
  </conditionalFormatting>
  <conditionalFormatting sqref="AU38">
    <cfRule type="cellIs" dxfId="934" priority="2545" operator="lessThan">
      <formula>0</formula>
    </cfRule>
  </conditionalFormatting>
  <conditionalFormatting sqref="AU38">
    <cfRule type="cellIs" dxfId="933" priority="2546" operator="equal">
      <formula>0</formula>
    </cfRule>
  </conditionalFormatting>
  <conditionalFormatting sqref="AU38">
    <cfRule type="cellIs" dxfId="932" priority="2547" operator="greaterThan">
      <formula>0</formula>
    </cfRule>
  </conditionalFormatting>
  <conditionalFormatting sqref="AU38">
    <cfRule type="cellIs" dxfId="931" priority="2548" operator="lessThan">
      <formula>0</formula>
    </cfRule>
  </conditionalFormatting>
  <conditionalFormatting sqref="AU38">
    <cfRule type="cellIs" dxfId="930" priority="2549" operator="greaterThan">
      <formula>0</formula>
    </cfRule>
  </conditionalFormatting>
  <conditionalFormatting sqref="AU38">
    <cfRule type="cellIs" dxfId="929" priority="2550" operator="lessThanOrEqual">
      <formula>0</formula>
    </cfRule>
  </conditionalFormatting>
  <conditionalFormatting sqref="AU38">
    <cfRule type="cellIs" dxfId="928" priority="2551" operator="greaterThan">
      <formula>0</formula>
    </cfRule>
  </conditionalFormatting>
  <conditionalFormatting sqref="AU38">
    <cfRule type="cellIs" dxfId="927" priority="2552" operator="lessThanOrEqual">
      <formula>0</formula>
    </cfRule>
  </conditionalFormatting>
  <conditionalFormatting sqref="AU38">
    <cfRule type="cellIs" dxfId="926" priority="2553" operator="greaterThan">
      <formula>0</formula>
    </cfRule>
  </conditionalFormatting>
  <conditionalFormatting sqref="AU38">
    <cfRule type="cellIs" dxfId="925" priority="2554" operator="lessThanOrEqual">
      <formula>0</formula>
    </cfRule>
  </conditionalFormatting>
  <conditionalFormatting sqref="AU38">
    <cfRule type="cellIs" dxfId="924" priority="2555" operator="equal">
      <formula>0</formula>
    </cfRule>
  </conditionalFormatting>
  <conditionalFormatting sqref="AU38">
    <cfRule type="cellIs" dxfId="923" priority="2556" operator="greaterThan">
      <formula>0</formula>
    </cfRule>
  </conditionalFormatting>
  <conditionalFormatting sqref="AU38">
    <cfRule type="cellIs" dxfId="922" priority="2557" operator="lessThan">
      <formula>0</formula>
    </cfRule>
  </conditionalFormatting>
  <conditionalFormatting sqref="AU38">
    <cfRule type="cellIs" dxfId="921" priority="2558" operator="greaterThan">
      <formula>0</formula>
    </cfRule>
  </conditionalFormatting>
  <conditionalFormatting sqref="AU38">
    <cfRule type="cellIs" dxfId="920" priority="2559" operator="lessThanOrEqual">
      <formula>0</formula>
    </cfRule>
  </conditionalFormatting>
  <conditionalFormatting sqref="AU38">
    <cfRule type="cellIs" dxfId="919" priority="2560" operator="equal">
      <formula>0</formula>
    </cfRule>
  </conditionalFormatting>
  <conditionalFormatting sqref="AU38">
    <cfRule type="cellIs" dxfId="918" priority="2561" operator="greaterThan">
      <formula>0</formula>
    </cfRule>
  </conditionalFormatting>
  <conditionalFormatting sqref="AU38">
    <cfRule type="cellIs" dxfId="917" priority="2562" operator="lessThan">
      <formula>0</formula>
    </cfRule>
  </conditionalFormatting>
  <conditionalFormatting sqref="AU38">
    <cfRule type="cellIs" dxfId="916" priority="2563" operator="equal">
      <formula>0</formula>
    </cfRule>
  </conditionalFormatting>
  <conditionalFormatting sqref="AU38">
    <cfRule type="cellIs" dxfId="915" priority="2564" operator="greaterThan">
      <formula>0</formula>
    </cfRule>
  </conditionalFormatting>
  <conditionalFormatting sqref="AU38">
    <cfRule type="cellIs" dxfId="914" priority="2565" operator="lessThan">
      <formula>0</formula>
    </cfRule>
  </conditionalFormatting>
  <conditionalFormatting sqref="AU38">
    <cfRule type="cellIs" dxfId="913" priority="2566" operator="greaterThan">
      <formula>0</formula>
    </cfRule>
  </conditionalFormatting>
  <conditionalFormatting sqref="AU38">
    <cfRule type="cellIs" dxfId="912" priority="2567" operator="lessThanOrEqual">
      <formula>0</formula>
    </cfRule>
  </conditionalFormatting>
  <conditionalFormatting sqref="AU38">
    <cfRule type="cellIs" dxfId="911" priority="2568" operator="equal">
      <formula>0</formula>
    </cfRule>
  </conditionalFormatting>
  <conditionalFormatting sqref="AU38">
    <cfRule type="cellIs" dxfId="910" priority="2569" operator="greaterThan">
      <formula>0</formula>
    </cfRule>
  </conditionalFormatting>
  <conditionalFormatting sqref="AU38">
    <cfRule type="cellIs" dxfId="909" priority="2570" operator="lessThan">
      <formula>0</formula>
    </cfRule>
  </conditionalFormatting>
  <conditionalFormatting sqref="AU38">
    <cfRule type="cellIs" dxfId="908" priority="2571" operator="equal">
      <formula>0</formula>
    </cfRule>
  </conditionalFormatting>
  <conditionalFormatting sqref="AU38">
    <cfRule type="cellIs" dxfId="907" priority="2572" operator="greaterThan">
      <formula>0</formula>
    </cfRule>
  </conditionalFormatting>
  <conditionalFormatting sqref="AU38">
    <cfRule type="cellIs" dxfId="906" priority="2573" operator="lessThan">
      <formula>0</formula>
    </cfRule>
  </conditionalFormatting>
  <conditionalFormatting sqref="AU38">
    <cfRule type="cellIs" dxfId="905" priority="2574" operator="greaterThan">
      <formula>0</formula>
    </cfRule>
  </conditionalFormatting>
  <conditionalFormatting sqref="AU38">
    <cfRule type="cellIs" dxfId="904" priority="2575" operator="lessThanOrEqual">
      <formula>0</formula>
    </cfRule>
  </conditionalFormatting>
  <conditionalFormatting sqref="AU38">
    <cfRule type="cellIs" dxfId="903" priority="2576" operator="greaterThan">
      <formula>0</formula>
    </cfRule>
  </conditionalFormatting>
  <conditionalFormatting sqref="AU38">
    <cfRule type="cellIs" dxfId="902" priority="2577" operator="lessThanOrEqual">
      <formula>0</formula>
    </cfRule>
  </conditionalFormatting>
  <conditionalFormatting sqref="AU38">
    <cfRule type="cellIs" dxfId="901" priority="2578" operator="greaterThan">
      <formula>0</formula>
    </cfRule>
  </conditionalFormatting>
  <conditionalFormatting sqref="AU38">
    <cfRule type="cellIs" dxfId="900" priority="2579" operator="lessThanOrEqual">
      <formula>0</formula>
    </cfRule>
  </conditionalFormatting>
  <conditionalFormatting sqref="AU38">
    <cfRule type="cellIs" dxfId="899" priority="2580" operator="greaterThan">
      <formula>0</formula>
    </cfRule>
  </conditionalFormatting>
  <conditionalFormatting sqref="AU38">
    <cfRule type="cellIs" dxfId="898" priority="2581" operator="lessThanOrEqual">
      <formula>0</formula>
    </cfRule>
  </conditionalFormatting>
  <conditionalFormatting sqref="AU38">
    <cfRule type="cellIs" dxfId="897" priority="2582" operator="greaterThan">
      <formula>0</formula>
    </cfRule>
  </conditionalFormatting>
  <conditionalFormatting sqref="AU38">
    <cfRule type="cellIs" dxfId="896" priority="2583" operator="lessThanOrEqual">
      <formula>0</formula>
    </cfRule>
  </conditionalFormatting>
  <conditionalFormatting sqref="AU38">
    <cfRule type="cellIs" dxfId="895" priority="2584" operator="greaterThan">
      <formula>0</formula>
    </cfRule>
  </conditionalFormatting>
  <conditionalFormatting sqref="AU38">
    <cfRule type="cellIs" dxfId="894" priority="2585" operator="lessThanOrEqual">
      <formula>0</formula>
    </cfRule>
  </conditionalFormatting>
  <conditionalFormatting sqref="AU38">
    <cfRule type="cellIs" dxfId="893" priority="2586" operator="greaterThan">
      <formula>0</formula>
    </cfRule>
  </conditionalFormatting>
  <conditionalFormatting sqref="AU38">
    <cfRule type="cellIs" dxfId="892" priority="2587" operator="lessThanOrEqual">
      <formula>0</formula>
    </cfRule>
  </conditionalFormatting>
  <conditionalFormatting sqref="AU38">
    <cfRule type="cellIs" dxfId="891" priority="2588" operator="equal">
      <formula>0</formula>
    </cfRule>
  </conditionalFormatting>
  <conditionalFormatting sqref="AU38">
    <cfRule type="cellIs" dxfId="890" priority="2589" operator="greaterThan">
      <formula>0</formula>
    </cfRule>
  </conditionalFormatting>
  <conditionalFormatting sqref="AU38">
    <cfRule type="cellIs" dxfId="889" priority="2590" operator="lessThan">
      <formula>0</formula>
    </cfRule>
  </conditionalFormatting>
  <conditionalFormatting sqref="AU38">
    <cfRule type="cellIs" dxfId="888" priority="2591" operator="greaterThan">
      <formula>0</formula>
    </cfRule>
  </conditionalFormatting>
  <conditionalFormatting sqref="AU38">
    <cfRule type="cellIs" dxfId="887" priority="2592" operator="lessThanOrEqual">
      <formula>0</formula>
    </cfRule>
  </conditionalFormatting>
  <conditionalFormatting sqref="AU38">
    <cfRule type="cellIs" dxfId="886" priority="2593" operator="equal">
      <formula>0</formula>
    </cfRule>
  </conditionalFormatting>
  <conditionalFormatting sqref="AU38">
    <cfRule type="cellIs" dxfId="885" priority="2594" operator="greaterThan">
      <formula>0</formula>
    </cfRule>
  </conditionalFormatting>
  <conditionalFormatting sqref="AU38">
    <cfRule type="cellIs" dxfId="884" priority="2595" operator="lessThan">
      <formula>0</formula>
    </cfRule>
  </conditionalFormatting>
  <conditionalFormatting sqref="AU38">
    <cfRule type="cellIs" dxfId="883" priority="2596" operator="equal">
      <formula>0</formula>
    </cfRule>
  </conditionalFormatting>
  <conditionalFormatting sqref="AU38">
    <cfRule type="cellIs" dxfId="882" priority="2597" operator="greaterThan">
      <formula>0</formula>
    </cfRule>
  </conditionalFormatting>
  <conditionalFormatting sqref="AU38">
    <cfRule type="cellIs" dxfId="881" priority="2598" operator="lessThan">
      <formula>0</formula>
    </cfRule>
  </conditionalFormatting>
  <conditionalFormatting sqref="AU38">
    <cfRule type="cellIs" dxfId="880" priority="2599" operator="greaterThan">
      <formula>0</formula>
    </cfRule>
  </conditionalFormatting>
  <conditionalFormatting sqref="AU38">
    <cfRule type="cellIs" dxfId="879" priority="2600" operator="lessThanOrEqual">
      <formula>0</formula>
    </cfRule>
  </conditionalFormatting>
  <conditionalFormatting sqref="AU38">
    <cfRule type="cellIs" dxfId="878" priority="2601" operator="greaterThan">
      <formula>0</formula>
    </cfRule>
  </conditionalFormatting>
  <conditionalFormatting sqref="AU38">
    <cfRule type="cellIs" dxfId="877" priority="2602" operator="lessThanOrEqual">
      <formula>0</formula>
    </cfRule>
  </conditionalFormatting>
  <conditionalFormatting sqref="AU38">
    <cfRule type="cellIs" dxfId="876" priority="2603" operator="greaterThan">
      <formula>0</formula>
    </cfRule>
  </conditionalFormatting>
  <conditionalFormatting sqref="AU38">
    <cfRule type="cellIs" dxfId="875" priority="2604" operator="lessThanOrEqual">
      <formula>0</formula>
    </cfRule>
  </conditionalFormatting>
  <conditionalFormatting sqref="AU38">
    <cfRule type="cellIs" dxfId="874" priority="2605" operator="equal">
      <formula>0</formula>
    </cfRule>
  </conditionalFormatting>
  <conditionalFormatting sqref="AU38">
    <cfRule type="cellIs" dxfId="873" priority="2606" operator="greaterThan">
      <formula>0</formula>
    </cfRule>
  </conditionalFormatting>
  <conditionalFormatting sqref="AU38">
    <cfRule type="cellIs" dxfId="872" priority="2607" operator="lessThan">
      <formula>0</formula>
    </cfRule>
  </conditionalFormatting>
  <conditionalFormatting sqref="AU38">
    <cfRule type="cellIs" dxfId="871" priority="2608" operator="greaterThan">
      <formula>0</formula>
    </cfRule>
  </conditionalFormatting>
  <conditionalFormatting sqref="AU38">
    <cfRule type="cellIs" dxfId="870" priority="2609" operator="lessThanOrEqual">
      <formula>0</formula>
    </cfRule>
  </conditionalFormatting>
  <conditionalFormatting sqref="AU38">
    <cfRule type="cellIs" dxfId="869" priority="2610" operator="equal">
      <formula>0</formula>
    </cfRule>
  </conditionalFormatting>
  <conditionalFormatting sqref="AU38">
    <cfRule type="cellIs" dxfId="868" priority="2611" operator="greaterThan">
      <formula>0</formula>
    </cfRule>
  </conditionalFormatting>
  <conditionalFormatting sqref="AU38">
    <cfRule type="cellIs" dxfId="867" priority="2612" operator="lessThan">
      <formula>0</formula>
    </cfRule>
  </conditionalFormatting>
  <conditionalFormatting sqref="AU38">
    <cfRule type="cellIs" dxfId="866" priority="2613" operator="equal">
      <formula>0</formula>
    </cfRule>
  </conditionalFormatting>
  <conditionalFormatting sqref="AU38">
    <cfRule type="cellIs" dxfId="865" priority="2614" operator="greaterThan">
      <formula>0</formula>
    </cfRule>
  </conditionalFormatting>
  <conditionalFormatting sqref="AU38">
    <cfRule type="cellIs" dxfId="864" priority="2615" operator="lessThan">
      <formula>0</formula>
    </cfRule>
  </conditionalFormatting>
  <conditionalFormatting sqref="AS37:AS38">
    <cfRule type="cellIs" dxfId="863" priority="2616" operator="greaterThan">
      <formula>0</formula>
    </cfRule>
  </conditionalFormatting>
  <conditionalFormatting sqref="AS37:AS38">
    <cfRule type="cellIs" dxfId="862" priority="2617" operator="lessThanOrEqual">
      <formula>0</formula>
    </cfRule>
  </conditionalFormatting>
  <conditionalFormatting sqref="AS37:AS38">
    <cfRule type="cellIs" dxfId="861" priority="2618" operator="equal">
      <formula>0</formula>
    </cfRule>
  </conditionalFormatting>
  <conditionalFormatting sqref="AS37:AS38">
    <cfRule type="cellIs" dxfId="860" priority="2619" operator="greaterThan">
      <formula>0</formula>
    </cfRule>
  </conditionalFormatting>
  <conditionalFormatting sqref="AS37:AS38">
    <cfRule type="cellIs" dxfId="859" priority="2620" operator="lessThan">
      <formula>0</formula>
    </cfRule>
  </conditionalFormatting>
  <conditionalFormatting sqref="AS37:AS38">
    <cfRule type="cellIs" dxfId="858" priority="2621" operator="equal">
      <formula>0</formula>
    </cfRule>
  </conditionalFormatting>
  <conditionalFormatting sqref="AS37:AS38">
    <cfRule type="cellIs" dxfId="857" priority="2622" operator="greaterThan">
      <formula>0</formula>
    </cfRule>
  </conditionalFormatting>
  <conditionalFormatting sqref="AS37:AS38">
    <cfRule type="cellIs" dxfId="856" priority="2623" operator="lessThan">
      <formula>0</formula>
    </cfRule>
  </conditionalFormatting>
  <conditionalFormatting sqref="AU38">
    <cfRule type="cellIs" dxfId="855" priority="2624" operator="greaterThan">
      <formula>0</formula>
    </cfRule>
  </conditionalFormatting>
  <conditionalFormatting sqref="AU38">
    <cfRule type="cellIs" dxfId="854" priority="2625" operator="lessThanOrEqual">
      <formula>0</formula>
    </cfRule>
  </conditionalFormatting>
  <conditionalFormatting sqref="AU38">
    <cfRule type="cellIs" dxfId="853" priority="2626" operator="greaterThan">
      <formula>0</formula>
    </cfRule>
  </conditionalFormatting>
  <conditionalFormatting sqref="AU38">
    <cfRule type="cellIs" dxfId="852" priority="2627" operator="lessThanOrEqual">
      <formula>0</formula>
    </cfRule>
  </conditionalFormatting>
  <conditionalFormatting sqref="AU38">
    <cfRule type="cellIs" dxfId="851" priority="2628" operator="greaterThan">
      <formula>0</formula>
    </cfRule>
  </conditionalFormatting>
  <conditionalFormatting sqref="AU38">
    <cfRule type="cellIs" dxfId="850" priority="2629" operator="lessThanOrEqual">
      <formula>0</formula>
    </cfRule>
  </conditionalFormatting>
  <conditionalFormatting sqref="AU38">
    <cfRule type="cellIs" dxfId="849" priority="2630" operator="greaterThan">
      <formula>0</formula>
    </cfRule>
  </conditionalFormatting>
  <conditionalFormatting sqref="AU38">
    <cfRule type="cellIs" dxfId="848" priority="2631" operator="lessThanOrEqual">
      <formula>0</formula>
    </cfRule>
  </conditionalFormatting>
  <conditionalFormatting sqref="AU38">
    <cfRule type="cellIs" dxfId="847" priority="2632" operator="greaterThan">
      <formula>0</formula>
    </cfRule>
  </conditionalFormatting>
  <conditionalFormatting sqref="AU38">
    <cfRule type="cellIs" dxfId="846" priority="2633" operator="lessThanOrEqual">
      <formula>0</formula>
    </cfRule>
  </conditionalFormatting>
  <conditionalFormatting sqref="AU38">
    <cfRule type="cellIs" dxfId="845" priority="2634" operator="greaterThan">
      <formula>0</formula>
    </cfRule>
  </conditionalFormatting>
  <conditionalFormatting sqref="AU38">
    <cfRule type="cellIs" dxfId="844" priority="2635" operator="lessThanOrEqual">
      <formula>0</formula>
    </cfRule>
  </conditionalFormatting>
  <conditionalFormatting sqref="AU38">
    <cfRule type="cellIs" dxfId="843" priority="2636" operator="equal">
      <formula>0</formula>
    </cfRule>
  </conditionalFormatting>
  <conditionalFormatting sqref="AU38">
    <cfRule type="cellIs" dxfId="842" priority="2637" operator="greaterThan">
      <formula>0</formula>
    </cfRule>
  </conditionalFormatting>
  <conditionalFormatting sqref="AU38">
    <cfRule type="cellIs" dxfId="841" priority="2638" operator="lessThan">
      <formula>0</formula>
    </cfRule>
  </conditionalFormatting>
  <conditionalFormatting sqref="AU38">
    <cfRule type="cellIs" dxfId="840" priority="2639" operator="greaterThan">
      <formula>0</formula>
    </cfRule>
  </conditionalFormatting>
  <conditionalFormatting sqref="AU38">
    <cfRule type="cellIs" dxfId="839" priority="2640" operator="lessThanOrEqual">
      <formula>0</formula>
    </cfRule>
  </conditionalFormatting>
  <conditionalFormatting sqref="AU38">
    <cfRule type="cellIs" dxfId="838" priority="2641" operator="equal">
      <formula>0</formula>
    </cfRule>
  </conditionalFormatting>
  <conditionalFormatting sqref="AU38">
    <cfRule type="cellIs" dxfId="837" priority="2642" operator="greaterThan">
      <formula>0</formula>
    </cfRule>
  </conditionalFormatting>
  <conditionalFormatting sqref="AU38">
    <cfRule type="cellIs" dxfId="836" priority="2643" operator="lessThan">
      <formula>0</formula>
    </cfRule>
  </conditionalFormatting>
  <conditionalFormatting sqref="AU38">
    <cfRule type="cellIs" dxfId="835" priority="2644" operator="equal">
      <formula>0</formula>
    </cfRule>
  </conditionalFormatting>
  <conditionalFormatting sqref="AU38">
    <cfRule type="cellIs" dxfId="834" priority="2645" operator="greaterThan">
      <formula>0</formula>
    </cfRule>
  </conditionalFormatting>
  <conditionalFormatting sqref="AU38">
    <cfRule type="cellIs" dxfId="833" priority="2646" operator="lessThan">
      <formula>0</formula>
    </cfRule>
  </conditionalFormatting>
  <conditionalFormatting sqref="AU38">
    <cfRule type="cellIs" dxfId="832" priority="2647" operator="greaterThan">
      <formula>0</formula>
    </cfRule>
  </conditionalFormatting>
  <conditionalFormatting sqref="AU38">
    <cfRule type="cellIs" dxfId="831" priority="2648" operator="lessThanOrEqual">
      <formula>0</formula>
    </cfRule>
  </conditionalFormatting>
  <conditionalFormatting sqref="AU38">
    <cfRule type="cellIs" dxfId="830" priority="2649" operator="greaterThan">
      <formula>0</formula>
    </cfRule>
  </conditionalFormatting>
  <conditionalFormatting sqref="AU38">
    <cfRule type="cellIs" dxfId="829" priority="2650" operator="lessThanOrEqual">
      <formula>0</formula>
    </cfRule>
  </conditionalFormatting>
  <conditionalFormatting sqref="AU38">
    <cfRule type="cellIs" dxfId="828" priority="2651" operator="greaterThan">
      <formula>0</formula>
    </cfRule>
  </conditionalFormatting>
  <conditionalFormatting sqref="AU38">
    <cfRule type="cellIs" dxfId="827" priority="2652" operator="lessThanOrEqual">
      <formula>0</formula>
    </cfRule>
  </conditionalFormatting>
  <conditionalFormatting sqref="AU38">
    <cfRule type="cellIs" dxfId="826" priority="2653" operator="equal">
      <formula>0</formula>
    </cfRule>
  </conditionalFormatting>
  <conditionalFormatting sqref="AU38">
    <cfRule type="cellIs" dxfId="825" priority="2654" operator="greaterThan">
      <formula>0</formula>
    </cfRule>
  </conditionalFormatting>
  <conditionalFormatting sqref="AU38">
    <cfRule type="cellIs" dxfId="824" priority="2655" operator="lessThan">
      <formula>0</formula>
    </cfRule>
  </conditionalFormatting>
  <conditionalFormatting sqref="AU38">
    <cfRule type="cellIs" dxfId="823" priority="2656" operator="greaterThan">
      <formula>0</formula>
    </cfRule>
  </conditionalFormatting>
  <conditionalFormatting sqref="AU38">
    <cfRule type="cellIs" dxfId="822" priority="2657" operator="lessThanOrEqual">
      <formula>0</formula>
    </cfRule>
  </conditionalFormatting>
  <conditionalFormatting sqref="AU38">
    <cfRule type="cellIs" dxfId="821" priority="2658" operator="equal">
      <formula>0</formula>
    </cfRule>
  </conditionalFormatting>
  <conditionalFormatting sqref="AU38">
    <cfRule type="cellIs" dxfId="820" priority="2659" operator="greaterThan">
      <formula>0</formula>
    </cfRule>
  </conditionalFormatting>
  <conditionalFormatting sqref="AU38">
    <cfRule type="cellIs" dxfId="819" priority="2660" operator="lessThan">
      <formula>0</formula>
    </cfRule>
  </conditionalFormatting>
  <conditionalFormatting sqref="AU38">
    <cfRule type="cellIs" dxfId="818" priority="2661" operator="equal">
      <formula>0</formula>
    </cfRule>
  </conditionalFormatting>
  <conditionalFormatting sqref="AU38">
    <cfRule type="cellIs" dxfId="817" priority="2662" operator="greaterThan">
      <formula>0</formula>
    </cfRule>
  </conditionalFormatting>
  <conditionalFormatting sqref="AU38">
    <cfRule type="cellIs" dxfId="816" priority="2663" operator="lessThan">
      <formula>0</formula>
    </cfRule>
  </conditionalFormatting>
  <conditionalFormatting sqref="AU38">
    <cfRule type="cellIs" dxfId="815" priority="2664" operator="greaterThan">
      <formula>0</formula>
    </cfRule>
  </conditionalFormatting>
  <conditionalFormatting sqref="AU38">
    <cfRule type="cellIs" dxfId="814" priority="2665" operator="lessThanOrEqual">
      <formula>0</formula>
    </cfRule>
  </conditionalFormatting>
  <conditionalFormatting sqref="AU38">
    <cfRule type="cellIs" dxfId="813" priority="2666" operator="greaterThan">
      <formula>0</formula>
    </cfRule>
  </conditionalFormatting>
  <conditionalFormatting sqref="AU38">
    <cfRule type="cellIs" dxfId="812" priority="2667" operator="lessThanOrEqual">
      <formula>0</formula>
    </cfRule>
  </conditionalFormatting>
  <conditionalFormatting sqref="AU38">
    <cfRule type="cellIs" dxfId="811" priority="2668" operator="greaterThan">
      <formula>0</formula>
    </cfRule>
  </conditionalFormatting>
  <conditionalFormatting sqref="AU38">
    <cfRule type="cellIs" dxfId="810" priority="2669" operator="lessThanOrEqual">
      <formula>0</formula>
    </cfRule>
  </conditionalFormatting>
  <conditionalFormatting sqref="AU38">
    <cfRule type="cellIs" dxfId="809" priority="2670" operator="greaterThan">
      <formula>0</formula>
    </cfRule>
  </conditionalFormatting>
  <conditionalFormatting sqref="AU38">
    <cfRule type="cellIs" dxfId="808" priority="2671" operator="lessThanOrEqual">
      <formula>0</formula>
    </cfRule>
  </conditionalFormatting>
  <conditionalFormatting sqref="AU38">
    <cfRule type="cellIs" dxfId="807" priority="2672" operator="greaterThan">
      <formula>0</formula>
    </cfRule>
  </conditionalFormatting>
  <conditionalFormatting sqref="AU38">
    <cfRule type="cellIs" dxfId="806" priority="2673" operator="lessThanOrEqual">
      <formula>0</formula>
    </cfRule>
  </conditionalFormatting>
  <conditionalFormatting sqref="AU38">
    <cfRule type="cellIs" dxfId="805" priority="2674" operator="equal">
      <formula>0</formula>
    </cfRule>
  </conditionalFormatting>
  <conditionalFormatting sqref="AU38">
    <cfRule type="cellIs" dxfId="804" priority="2675" operator="greaterThan">
      <formula>0</formula>
    </cfRule>
  </conditionalFormatting>
  <conditionalFormatting sqref="AU38">
    <cfRule type="cellIs" dxfId="803" priority="2676" operator="lessThan">
      <formula>0</formula>
    </cfRule>
  </conditionalFormatting>
  <conditionalFormatting sqref="AU38">
    <cfRule type="cellIs" dxfId="802" priority="2677" operator="greaterThan">
      <formula>0</formula>
    </cfRule>
  </conditionalFormatting>
  <conditionalFormatting sqref="AU38">
    <cfRule type="cellIs" dxfId="801" priority="2678" operator="lessThanOrEqual">
      <formula>0</formula>
    </cfRule>
  </conditionalFormatting>
  <conditionalFormatting sqref="AU38">
    <cfRule type="cellIs" dxfId="800" priority="2679" operator="equal">
      <formula>0</formula>
    </cfRule>
  </conditionalFormatting>
  <conditionalFormatting sqref="AU38">
    <cfRule type="cellIs" dxfId="799" priority="2680" operator="greaterThan">
      <formula>0</formula>
    </cfRule>
  </conditionalFormatting>
  <conditionalFormatting sqref="AU38">
    <cfRule type="cellIs" dxfId="798" priority="2681" operator="lessThan">
      <formula>0</formula>
    </cfRule>
  </conditionalFormatting>
  <conditionalFormatting sqref="AU38">
    <cfRule type="cellIs" dxfId="797" priority="2682" operator="equal">
      <formula>0</formula>
    </cfRule>
  </conditionalFormatting>
  <conditionalFormatting sqref="AU38">
    <cfRule type="cellIs" dxfId="796" priority="2683" operator="greaterThan">
      <formula>0</formula>
    </cfRule>
  </conditionalFormatting>
  <conditionalFormatting sqref="AU38">
    <cfRule type="cellIs" dxfId="795" priority="2684" operator="lessThan">
      <formula>0</formula>
    </cfRule>
  </conditionalFormatting>
  <conditionalFormatting sqref="AU38">
    <cfRule type="cellIs" dxfId="794" priority="2685" operator="greaterThan">
      <formula>0</formula>
    </cfRule>
  </conditionalFormatting>
  <conditionalFormatting sqref="AU38">
    <cfRule type="cellIs" dxfId="793" priority="2686" operator="lessThanOrEqual">
      <formula>0</formula>
    </cfRule>
  </conditionalFormatting>
  <conditionalFormatting sqref="AU38">
    <cfRule type="cellIs" dxfId="792" priority="2687" operator="greaterThan">
      <formula>0</formula>
    </cfRule>
  </conditionalFormatting>
  <conditionalFormatting sqref="AU38">
    <cfRule type="cellIs" dxfId="791" priority="2688" operator="lessThanOrEqual">
      <formula>0</formula>
    </cfRule>
  </conditionalFormatting>
  <conditionalFormatting sqref="AU38">
    <cfRule type="cellIs" dxfId="790" priority="2689" operator="greaterThan">
      <formula>0</formula>
    </cfRule>
  </conditionalFormatting>
  <conditionalFormatting sqref="AU38">
    <cfRule type="cellIs" dxfId="789" priority="2690" operator="lessThanOrEqual">
      <formula>0</formula>
    </cfRule>
  </conditionalFormatting>
  <conditionalFormatting sqref="AU38">
    <cfRule type="cellIs" dxfId="788" priority="2691" operator="equal">
      <formula>0</formula>
    </cfRule>
  </conditionalFormatting>
  <conditionalFormatting sqref="AU38">
    <cfRule type="cellIs" dxfId="787" priority="2692" operator="greaterThan">
      <formula>0</formula>
    </cfRule>
  </conditionalFormatting>
  <conditionalFormatting sqref="AU38">
    <cfRule type="cellIs" dxfId="786" priority="2693" operator="lessThan">
      <formula>0</formula>
    </cfRule>
  </conditionalFormatting>
  <conditionalFormatting sqref="AU38">
    <cfRule type="cellIs" dxfId="785" priority="2694" operator="greaterThan">
      <formula>0</formula>
    </cfRule>
  </conditionalFormatting>
  <conditionalFormatting sqref="AU38">
    <cfRule type="cellIs" dxfId="784" priority="2695" operator="lessThanOrEqual">
      <formula>0</formula>
    </cfRule>
  </conditionalFormatting>
  <conditionalFormatting sqref="AU38">
    <cfRule type="cellIs" dxfId="783" priority="2696" operator="equal">
      <formula>0</formula>
    </cfRule>
  </conditionalFormatting>
  <conditionalFormatting sqref="AU38">
    <cfRule type="cellIs" dxfId="782" priority="2697" operator="greaterThan">
      <formula>0</formula>
    </cfRule>
  </conditionalFormatting>
  <conditionalFormatting sqref="AU38">
    <cfRule type="cellIs" dxfId="781" priority="2698" operator="lessThan">
      <formula>0</formula>
    </cfRule>
  </conditionalFormatting>
  <conditionalFormatting sqref="AU38">
    <cfRule type="cellIs" dxfId="780" priority="2699" operator="equal">
      <formula>0</formula>
    </cfRule>
  </conditionalFormatting>
  <conditionalFormatting sqref="AU38">
    <cfRule type="cellIs" dxfId="779" priority="2700" operator="greaterThan">
      <formula>0</formula>
    </cfRule>
  </conditionalFormatting>
  <conditionalFormatting sqref="AU38">
    <cfRule type="cellIs" dxfId="778" priority="2701" operator="lessThan">
      <formula>0</formula>
    </cfRule>
  </conditionalFormatting>
  <conditionalFormatting sqref="AU38">
    <cfRule type="cellIs" dxfId="777" priority="2702" operator="greaterThan">
      <formula>0</formula>
    </cfRule>
  </conditionalFormatting>
  <conditionalFormatting sqref="AU38">
    <cfRule type="cellIs" dxfId="776" priority="2703" operator="lessThanOrEqual">
      <formula>0</formula>
    </cfRule>
  </conditionalFormatting>
  <conditionalFormatting sqref="AU38">
    <cfRule type="cellIs" dxfId="775" priority="2704" operator="equal">
      <formula>0</formula>
    </cfRule>
  </conditionalFormatting>
  <conditionalFormatting sqref="AU38">
    <cfRule type="cellIs" dxfId="774" priority="2705" operator="greaterThan">
      <formula>0</formula>
    </cfRule>
  </conditionalFormatting>
  <conditionalFormatting sqref="AU38">
    <cfRule type="cellIs" dxfId="773" priority="2706" operator="lessThan">
      <formula>0</formula>
    </cfRule>
  </conditionalFormatting>
  <conditionalFormatting sqref="AU38">
    <cfRule type="cellIs" dxfId="772" priority="2707" operator="equal">
      <formula>0</formula>
    </cfRule>
  </conditionalFormatting>
  <conditionalFormatting sqref="AU38">
    <cfRule type="cellIs" dxfId="771" priority="2708" operator="greaterThan">
      <formula>0</formula>
    </cfRule>
  </conditionalFormatting>
  <conditionalFormatting sqref="AU38">
    <cfRule type="cellIs" dxfId="770" priority="2709" operator="lessThan">
      <formula>0</formula>
    </cfRule>
  </conditionalFormatting>
  <conditionalFormatting sqref="AU38">
    <cfRule type="cellIs" dxfId="769" priority="2710" operator="greaterThan">
      <formula>0</formula>
    </cfRule>
  </conditionalFormatting>
  <conditionalFormatting sqref="AU38">
    <cfRule type="cellIs" dxfId="768" priority="2711" operator="lessThanOrEqual">
      <formula>0</formula>
    </cfRule>
  </conditionalFormatting>
  <conditionalFormatting sqref="AU38">
    <cfRule type="cellIs" dxfId="767" priority="2712" operator="greaterThan">
      <formula>0</formula>
    </cfRule>
  </conditionalFormatting>
  <conditionalFormatting sqref="AU38">
    <cfRule type="cellIs" dxfId="766" priority="2713" operator="lessThanOrEqual">
      <formula>0</formula>
    </cfRule>
  </conditionalFormatting>
  <conditionalFormatting sqref="AU38">
    <cfRule type="cellIs" dxfId="765" priority="2714" operator="greaterThan">
      <formula>0</formula>
    </cfRule>
  </conditionalFormatting>
  <conditionalFormatting sqref="AU38">
    <cfRule type="cellIs" dxfId="764" priority="2715" operator="lessThanOrEqual">
      <formula>0</formula>
    </cfRule>
  </conditionalFormatting>
  <conditionalFormatting sqref="AU38">
    <cfRule type="cellIs" dxfId="763" priority="2716" operator="greaterThan">
      <formula>0</formula>
    </cfRule>
  </conditionalFormatting>
  <conditionalFormatting sqref="AU38">
    <cfRule type="cellIs" dxfId="762" priority="2717" operator="lessThanOrEqual">
      <formula>0</formula>
    </cfRule>
  </conditionalFormatting>
  <conditionalFormatting sqref="AU38">
    <cfRule type="cellIs" dxfId="761" priority="2718" operator="equal">
      <formula>0</formula>
    </cfRule>
  </conditionalFormatting>
  <conditionalFormatting sqref="AU38">
    <cfRule type="cellIs" dxfId="760" priority="2719" operator="greaterThan">
      <formula>0</formula>
    </cfRule>
  </conditionalFormatting>
  <conditionalFormatting sqref="AU38">
    <cfRule type="cellIs" dxfId="759" priority="2720" operator="lessThan">
      <formula>0</formula>
    </cfRule>
  </conditionalFormatting>
  <conditionalFormatting sqref="AU38">
    <cfRule type="cellIs" dxfId="758" priority="2721" operator="greaterThan">
      <formula>0</formula>
    </cfRule>
  </conditionalFormatting>
  <conditionalFormatting sqref="AU38">
    <cfRule type="cellIs" dxfId="757" priority="2722" operator="lessThanOrEqual">
      <formula>0</formula>
    </cfRule>
  </conditionalFormatting>
  <conditionalFormatting sqref="AU38">
    <cfRule type="cellIs" dxfId="756" priority="2723" operator="equal">
      <formula>0</formula>
    </cfRule>
  </conditionalFormatting>
  <conditionalFormatting sqref="AU38">
    <cfRule type="cellIs" dxfId="755" priority="2724" operator="greaterThan">
      <formula>0</formula>
    </cfRule>
  </conditionalFormatting>
  <conditionalFormatting sqref="AU38">
    <cfRule type="cellIs" dxfId="754" priority="2725" operator="lessThan">
      <formula>0</formula>
    </cfRule>
  </conditionalFormatting>
  <conditionalFormatting sqref="AU38">
    <cfRule type="cellIs" dxfId="753" priority="2726" operator="equal">
      <formula>0</formula>
    </cfRule>
  </conditionalFormatting>
  <conditionalFormatting sqref="AU38">
    <cfRule type="cellIs" dxfId="752" priority="2727" operator="greaterThan">
      <formula>0</formula>
    </cfRule>
  </conditionalFormatting>
  <conditionalFormatting sqref="AU38">
    <cfRule type="cellIs" dxfId="751" priority="2728" operator="lessThan">
      <formula>0</formula>
    </cfRule>
  </conditionalFormatting>
  <conditionalFormatting sqref="AU38">
    <cfRule type="cellIs" dxfId="750" priority="2729" operator="greaterThan">
      <formula>0</formula>
    </cfRule>
  </conditionalFormatting>
  <conditionalFormatting sqref="AU38">
    <cfRule type="cellIs" dxfId="749" priority="2730" operator="lessThanOrEqual">
      <formula>0</formula>
    </cfRule>
  </conditionalFormatting>
  <conditionalFormatting sqref="AU38">
    <cfRule type="cellIs" dxfId="748" priority="2731" operator="greaterThan">
      <formula>0</formula>
    </cfRule>
  </conditionalFormatting>
  <conditionalFormatting sqref="AU38">
    <cfRule type="cellIs" dxfId="747" priority="2732" operator="lessThanOrEqual">
      <formula>0</formula>
    </cfRule>
  </conditionalFormatting>
  <conditionalFormatting sqref="AU38">
    <cfRule type="cellIs" dxfId="746" priority="2733" operator="greaterThan">
      <formula>0</formula>
    </cfRule>
  </conditionalFormatting>
  <conditionalFormatting sqref="AU38">
    <cfRule type="cellIs" dxfId="745" priority="2734" operator="lessThanOrEqual">
      <formula>0</formula>
    </cfRule>
  </conditionalFormatting>
  <conditionalFormatting sqref="AU38">
    <cfRule type="cellIs" dxfId="744" priority="2735" operator="equal">
      <formula>0</formula>
    </cfRule>
  </conditionalFormatting>
  <conditionalFormatting sqref="AU38">
    <cfRule type="cellIs" dxfId="743" priority="2736" operator="greaterThan">
      <formula>0</formula>
    </cfRule>
  </conditionalFormatting>
  <conditionalFormatting sqref="AU38">
    <cfRule type="cellIs" dxfId="742" priority="2737" operator="lessThan">
      <formula>0</formula>
    </cfRule>
  </conditionalFormatting>
  <conditionalFormatting sqref="AU38">
    <cfRule type="cellIs" dxfId="741" priority="2738" operator="greaterThan">
      <formula>0</formula>
    </cfRule>
  </conditionalFormatting>
  <conditionalFormatting sqref="AU38">
    <cfRule type="cellIs" dxfId="740" priority="2739" operator="lessThanOrEqual">
      <formula>0</formula>
    </cfRule>
  </conditionalFormatting>
  <conditionalFormatting sqref="AU38">
    <cfRule type="cellIs" dxfId="739" priority="2740" operator="equal">
      <formula>0</formula>
    </cfRule>
  </conditionalFormatting>
  <conditionalFormatting sqref="AU38">
    <cfRule type="cellIs" dxfId="738" priority="2741" operator="greaterThan">
      <formula>0</formula>
    </cfRule>
  </conditionalFormatting>
  <conditionalFormatting sqref="AU38">
    <cfRule type="cellIs" dxfId="737" priority="2742" operator="lessThan">
      <formula>0</formula>
    </cfRule>
  </conditionalFormatting>
  <conditionalFormatting sqref="AU38">
    <cfRule type="cellIs" dxfId="736" priority="2743" operator="equal">
      <formula>0</formula>
    </cfRule>
  </conditionalFormatting>
  <conditionalFormatting sqref="AU38">
    <cfRule type="cellIs" dxfId="735" priority="2744" operator="greaterThan">
      <formula>0</formula>
    </cfRule>
  </conditionalFormatting>
  <conditionalFormatting sqref="AU38">
    <cfRule type="cellIs" dxfId="734" priority="2745" operator="lessThan">
      <formula>0</formula>
    </cfRule>
  </conditionalFormatting>
  <conditionalFormatting sqref="AS37:AS38">
    <cfRule type="cellIs" dxfId="733" priority="2746" operator="greaterThan">
      <formula>0</formula>
    </cfRule>
  </conditionalFormatting>
  <conditionalFormatting sqref="AS37:AS38">
    <cfRule type="cellIs" dxfId="732" priority="2747" operator="lessThanOrEqual">
      <formula>0</formula>
    </cfRule>
  </conditionalFormatting>
  <conditionalFormatting sqref="AS37:AS38">
    <cfRule type="cellIs" dxfId="731" priority="2748" operator="equal">
      <formula>0</formula>
    </cfRule>
  </conditionalFormatting>
  <conditionalFormatting sqref="AS37:AS38">
    <cfRule type="cellIs" dxfId="730" priority="2749" operator="greaterThan">
      <formula>0</formula>
    </cfRule>
  </conditionalFormatting>
  <conditionalFormatting sqref="AS37:AS38">
    <cfRule type="cellIs" dxfId="729" priority="2750" operator="lessThan">
      <formula>0</formula>
    </cfRule>
  </conditionalFormatting>
  <conditionalFormatting sqref="AS37:AS38">
    <cfRule type="cellIs" dxfId="728" priority="2751" operator="equal">
      <formula>0</formula>
    </cfRule>
  </conditionalFormatting>
  <conditionalFormatting sqref="AS37:AS38">
    <cfRule type="cellIs" dxfId="727" priority="2752" operator="greaterThan">
      <formula>0</formula>
    </cfRule>
  </conditionalFormatting>
  <conditionalFormatting sqref="AS37:AS38">
    <cfRule type="cellIs" dxfId="726" priority="2753" operator="lessThan">
      <formula>0</formula>
    </cfRule>
  </conditionalFormatting>
  <conditionalFormatting sqref="AU38">
    <cfRule type="cellIs" dxfId="725" priority="2754" operator="greaterThan">
      <formula>0</formula>
    </cfRule>
  </conditionalFormatting>
  <conditionalFormatting sqref="AU38">
    <cfRule type="cellIs" dxfId="724" priority="2755" operator="lessThanOrEqual">
      <formula>0</formula>
    </cfRule>
  </conditionalFormatting>
  <conditionalFormatting sqref="AU38">
    <cfRule type="cellIs" dxfId="723" priority="2756" operator="greaterThan">
      <formula>0</formula>
    </cfRule>
  </conditionalFormatting>
  <conditionalFormatting sqref="AU38">
    <cfRule type="cellIs" dxfId="722" priority="2757" operator="lessThanOrEqual">
      <formula>0</formula>
    </cfRule>
  </conditionalFormatting>
  <conditionalFormatting sqref="AU38">
    <cfRule type="cellIs" dxfId="721" priority="2758" operator="greaterThan">
      <formula>0</formula>
    </cfRule>
  </conditionalFormatting>
  <conditionalFormatting sqref="AU38">
    <cfRule type="cellIs" dxfId="720" priority="2759" operator="lessThanOrEqual">
      <formula>0</formula>
    </cfRule>
  </conditionalFormatting>
  <conditionalFormatting sqref="AU38">
    <cfRule type="cellIs" dxfId="719" priority="2760" operator="equal">
      <formula>0</formula>
    </cfRule>
  </conditionalFormatting>
  <conditionalFormatting sqref="AU38">
    <cfRule type="cellIs" dxfId="718" priority="2761" operator="greaterThan">
      <formula>0</formula>
    </cfRule>
  </conditionalFormatting>
  <conditionalFormatting sqref="AU38">
    <cfRule type="cellIs" dxfId="717" priority="2762" operator="lessThan">
      <formula>0</formula>
    </cfRule>
  </conditionalFormatting>
  <conditionalFormatting sqref="AU38">
    <cfRule type="cellIs" dxfId="716" priority="2763" operator="greaterThan">
      <formula>0</formula>
    </cfRule>
  </conditionalFormatting>
  <conditionalFormatting sqref="AU38">
    <cfRule type="cellIs" dxfId="715" priority="2764" operator="lessThanOrEqual">
      <formula>0</formula>
    </cfRule>
  </conditionalFormatting>
  <conditionalFormatting sqref="AU38">
    <cfRule type="cellIs" dxfId="714" priority="2765" operator="equal">
      <formula>0</formula>
    </cfRule>
  </conditionalFormatting>
  <conditionalFormatting sqref="AU38">
    <cfRule type="cellIs" dxfId="713" priority="2766" operator="greaterThan">
      <formula>0</formula>
    </cfRule>
  </conditionalFormatting>
  <conditionalFormatting sqref="AU38">
    <cfRule type="cellIs" dxfId="712" priority="2767" operator="lessThan">
      <formula>0</formula>
    </cfRule>
  </conditionalFormatting>
  <conditionalFormatting sqref="AU38">
    <cfRule type="cellIs" dxfId="711" priority="2768" operator="equal">
      <formula>0</formula>
    </cfRule>
  </conditionalFormatting>
  <conditionalFormatting sqref="AU38">
    <cfRule type="cellIs" dxfId="710" priority="2769" operator="greaterThan">
      <formula>0</formula>
    </cfRule>
  </conditionalFormatting>
  <conditionalFormatting sqref="AU38">
    <cfRule type="cellIs" dxfId="709" priority="2770" operator="lessThan">
      <formula>0</formula>
    </cfRule>
  </conditionalFormatting>
  <conditionalFormatting sqref="AU38">
    <cfRule type="cellIs" dxfId="708" priority="2771" operator="greaterThan">
      <formula>0</formula>
    </cfRule>
  </conditionalFormatting>
  <conditionalFormatting sqref="AU38">
    <cfRule type="cellIs" dxfId="707" priority="2772" operator="lessThanOrEqual">
      <formula>0</formula>
    </cfRule>
  </conditionalFormatting>
  <conditionalFormatting sqref="AU38">
    <cfRule type="cellIs" dxfId="706" priority="2773" operator="greaterThan">
      <formula>0</formula>
    </cfRule>
  </conditionalFormatting>
  <conditionalFormatting sqref="AU38">
    <cfRule type="cellIs" dxfId="705" priority="2774" operator="lessThanOrEqual">
      <formula>0</formula>
    </cfRule>
  </conditionalFormatting>
  <conditionalFormatting sqref="AU38">
    <cfRule type="cellIs" dxfId="704" priority="2775" operator="equal">
      <formula>0</formula>
    </cfRule>
  </conditionalFormatting>
  <conditionalFormatting sqref="AU38">
    <cfRule type="cellIs" dxfId="703" priority="2776" operator="greaterThan">
      <formula>0</formula>
    </cfRule>
  </conditionalFormatting>
  <conditionalFormatting sqref="AU38">
    <cfRule type="cellIs" dxfId="702" priority="2777" operator="lessThan">
      <formula>0</formula>
    </cfRule>
  </conditionalFormatting>
  <conditionalFormatting sqref="AU38">
    <cfRule type="cellIs" dxfId="701" priority="2778" operator="greaterThan">
      <formula>0</formula>
    </cfRule>
  </conditionalFormatting>
  <conditionalFormatting sqref="AU38">
    <cfRule type="cellIs" dxfId="700" priority="2779" operator="lessThanOrEqual">
      <formula>0</formula>
    </cfRule>
  </conditionalFormatting>
  <conditionalFormatting sqref="AU38">
    <cfRule type="cellIs" dxfId="699" priority="2780" operator="equal">
      <formula>0</formula>
    </cfRule>
  </conditionalFormatting>
  <conditionalFormatting sqref="AU38">
    <cfRule type="cellIs" dxfId="698" priority="2781" operator="greaterThan">
      <formula>0</formula>
    </cfRule>
  </conditionalFormatting>
  <conditionalFormatting sqref="AU38">
    <cfRule type="cellIs" dxfId="697" priority="2782" operator="lessThan">
      <formula>0</formula>
    </cfRule>
  </conditionalFormatting>
  <conditionalFormatting sqref="AU38">
    <cfRule type="cellIs" dxfId="696" priority="2783" operator="equal">
      <formula>0</formula>
    </cfRule>
  </conditionalFormatting>
  <conditionalFormatting sqref="AU38">
    <cfRule type="cellIs" dxfId="695" priority="2784" operator="greaterThan">
      <formula>0</formula>
    </cfRule>
  </conditionalFormatting>
  <conditionalFormatting sqref="AU38">
    <cfRule type="cellIs" dxfId="694" priority="2785" operator="lessThan">
      <formula>0</formula>
    </cfRule>
  </conditionalFormatting>
  <conditionalFormatting sqref="AU38">
    <cfRule type="cellIs" dxfId="693" priority="2786" operator="greaterThan">
      <formula>0</formula>
    </cfRule>
  </conditionalFormatting>
  <conditionalFormatting sqref="AU38">
    <cfRule type="cellIs" dxfId="692" priority="2787" operator="lessThanOrEqual">
      <formula>0</formula>
    </cfRule>
  </conditionalFormatting>
  <conditionalFormatting sqref="AU38">
    <cfRule type="cellIs" dxfId="691" priority="2788" operator="equal">
      <formula>0</formula>
    </cfRule>
  </conditionalFormatting>
  <conditionalFormatting sqref="AU38">
    <cfRule type="cellIs" dxfId="690" priority="2789" operator="greaterThan">
      <formula>0</formula>
    </cfRule>
  </conditionalFormatting>
  <conditionalFormatting sqref="AU38">
    <cfRule type="cellIs" dxfId="689" priority="2790" operator="lessThan">
      <formula>0</formula>
    </cfRule>
  </conditionalFormatting>
  <conditionalFormatting sqref="AU38">
    <cfRule type="cellIs" dxfId="688" priority="2791" operator="equal">
      <formula>0</formula>
    </cfRule>
  </conditionalFormatting>
  <conditionalFormatting sqref="AU38">
    <cfRule type="cellIs" dxfId="687" priority="2792" operator="greaterThan">
      <formula>0</formula>
    </cfRule>
  </conditionalFormatting>
  <conditionalFormatting sqref="AU38">
    <cfRule type="cellIs" dxfId="686" priority="2793" operator="lessThan">
      <formula>0</formula>
    </cfRule>
  </conditionalFormatting>
  <conditionalFormatting sqref="AS37:AS38">
    <cfRule type="cellIs" dxfId="685" priority="2794" operator="greaterThan">
      <formula>0</formula>
    </cfRule>
  </conditionalFormatting>
  <conditionalFormatting sqref="AS37:AS38">
    <cfRule type="cellIs" dxfId="684" priority="2795" operator="lessThanOrEqual">
      <formula>0</formula>
    </cfRule>
  </conditionalFormatting>
  <conditionalFormatting sqref="AS37:AS38">
    <cfRule type="cellIs" dxfId="683" priority="2796" operator="equal">
      <formula>0</formula>
    </cfRule>
  </conditionalFormatting>
  <conditionalFormatting sqref="AS37:AS38">
    <cfRule type="cellIs" dxfId="682" priority="2797" operator="greaterThan">
      <formula>0</formula>
    </cfRule>
  </conditionalFormatting>
  <conditionalFormatting sqref="AS37:AS38">
    <cfRule type="cellIs" dxfId="681" priority="2798" operator="lessThan">
      <formula>0</formula>
    </cfRule>
  </conditionalFormatting>
  <conditionalFormatting sqref="AS37:AS38">
    <cfRule type="cellIs" dxfId="680" priority="2799" operator="equal">
      <formula>0</formula>
    </cfRule>
  </conditionalFormatting>
  <conditionalFormatting sqref="AS37:AS38">
    <cfRule type="cellIs" dxfId="679" priority="2800" operator="greaterThan">
      <formula>0</formula>
    </cfRule>
  </conditionalFormatting>
  <conditionalFormatting sqref="AS37:AS38">
    <cfRule type="cellIs" dxfId="678" priority="2801" operator="lessThan">
      <formula>0</formula>
    </cfRule>
  </conditionalFormatting>
  <conditionalFormatting sqref="AU38">
    <cfRule type="cellIs" dxfId="677" priority="2802" operator="greaterThan">
      <formula>0</formula>
    </cfRule>
  </conditionalFormatting>
  <conditionalFormatting sqref="AU38">
    <cfRule type="cellIs" dxfId="676" priority="2803" operator="lessThanOrEqual">
      <formula>0</formula>
    </cfRule>
  </conditionalFormatting>
  <conditionalFormatting sqref="AU38">
    <cfRule type="cellIs" dxfId="675" priority="2804" operator="greaterThan">
      <formula>0</formula>
    </cfRule>
  </conditionalFormatting>
  <conditionalFormatting sqref="AU38">
    <cfRule type="cellIs" dxfId="674" priority="2805" operator="lessThanOrEqual">
      <formula>0</formula>
    </cfRule>
  </conditionalFormatting>
  <conditionalFormatting sqref="AU38">
    <cfRule type="cellIs" dxfId="673" priority="2806" operator="greaterThan">
      <formula>0</formula>
    </cfRule>
  </conditionalFormatting>
  <conditionalFormatting sqref="AU38">
    <cfRule type="cellIs" dxfId="672" priority="2807" operator="lessThanOrEqual">
      <formula>0</formula>
    </cfRule>
  </conditionalFormatting>
  <conditionalFormatting sqref="AU38">
    <cfRule type="cellIs" dxfId="671" priority="2808" operator="greaterThan">
      <formula>0</formula>
    </cfRule>
  </conditionalFormatting>
  <conditionalFormatting sqref="AU38">
    <cfRule type="cellIs" dxfId="670" priority="2809" operator="lessThanOrEqual">
      <formula>0</formula>
    </cfRule>
  </conditionalFormatting>
  <conditionalFormatting sqref="AU38">
    <cfRule type="cellIs" dxfId="669" priority="2810" operator="greaterThan">
      <formula>0</formula>
    </cfRule>
  </conditionalFormatting>
  <conditionalFormatting sqref="AU38">
    <cfRule type="cellIs" dxfId="668" priority="2811" operator="lessThanOrEqual">
      <formula>0</formula>
    </cfRule>
  </conditionalFormatting>
  <conditionalFormatting sqref="AU38">
    <cfRule type="cellIs" dxfId="667" priority="2812" operator="equal">
      <formula>0</formula>
    </cfRule>
  </conditionalFormatting>
  <conditionalFormatting sqref="AU38">
    <cfRule type="cellIs" dxfId="666" priority="2813" operator="greaterThan">
      <formula>0</formula>
    </cfRule>
  </conditionalFormatting>
  <conditionalFormatting sqref="AU38">
    <cfRule type="cellIs" dxfId="665" priority="2814" operator="lessThan">
      <formula>0</formula>
    </cfRule>
  </conditionalFormatting>
  <conditionalFormatting sqref="AU38">
    <cfRule type="cellIs" dxfId="664" priority="2815" operator="greaterThan">
      <formula>0</formula>
    </cfRule>
  </conditionalFormatting>
  <conditionalFormatting sqref="AU38">
    <cfRule type="cellIs" dxfId="663" priority="2816" operator="lessThanOrEqual">
      <formula>0</formula>
    </cfRule>
  </conditionalFormatting>
  <conditionalFormatting sqref="AU38">
    <cfRule type="cellIs" dxfId="662" priority="2817" operator="equal">
      <formula>0</formula>
    </cfRule>
  </conditionalFormatting>
  <conditionalFormatting sqref="AU38">
    <cfRule type="cellIs" dxfId="661" priority="2818" operator="greaterThan">
      <formula>0</formula>
    </cfRule>
  </conditionalFormatting>
  <conditionalFormatting sqref="AU38">
    <cfRule type="cellIs" dxfId="660" priority="2819" operator="lessThan">
      <formula>0</formula>
    </cfRule>
  </conditionalFormatting>
  <conditionalFormatting sqref="AU38">
    <cfRule type="cellIs" dxfId="659" priority="2820" operator="equal">
      <formula>0</formula>
    </cfRule>
  </conditionalFormatting>
  <conditionalFormatting sqref="AU38">
    <cfRule type="cellIs" dxfId="658" priority="2821" operator="greaterThan">
      <formula>0</formula>
    </cfRule>
  </conditionalFormatting>
  <conditionalFormatting sqref="AU38">
    <cfRule type="cellIs" dxfId="657" priority="2822" operator="lessThan">
      <formula>0</formula>
    </cfRule>
  </conditionalFormatting>
  <conditionalFormatting sqref="AU38">
    <cfRule type="cellIs" dxfId="656" priority="2823" operator="greaterThan">
      <formula>0</formula>
    </cfRule>
  </conditionalFormatting>
  <conditionalFormatting sqref="AU38">
    <cfRule type="cellIs" dxfId="655" priority="2824" operator="lessThanOrEqual">
      <formula>0</formula>
    </cfRule>
  </conditionalFormatting>
  <conditionalFormatting sqref="AU38">
    <cfRule type="cellIs" dxfId="654" priority="2825" operator="greaterThan">
      <formula>0</formula>
    </cfRule>
  </conditionalFormatting>
  <conditionalFormatting sqref="AU38">
    <cfRule type="cellIs" dxfId="653" priority="2826" operator="lessThanOrEqual">
      <formula>0</formula>
    </cfRule>
  </conditionalFormatting>
  <conditionalFormatting sqref="AU38">
    <cfRule type="cellIs" dxfId="652" priority="2827" operator="greaterThan">
      <formula>0</formula>
    </cfRule>
  </conditionalFormatting>
  <conditionalFormatting sqref="AU38">
    <cfRule type="cellIs" dxfId="651" priority="2828" operator="lessThanOrEqual">
      <formula>0</formula>
    </cfRule>
  </conditionalFormatting>
  <conditionalFormatting sqref="AU38">
    <cfRule type="cellIs" dxfId="650" priority="2829" operator="equal">
      <formula>0</formula>
    </cfRule>
  </conditionalFormatting>
  <conditionalFormatting sqref="AU38">
    <cfRule type="cellIs" dxfId="649" priority="2830" operator="greaterThan">
      <formula>0</formula>
    </cfRule>
  </conditionalFormatting>
  <conditionalFormatting sqref="AU38">
    <cfRule type="cellIs" dxfId="648" priority="2831" operator="lessThan">
      <formula>0</formula>
    </cfRule>
  </conditionalFormatting>
  <conditionalFormatting sqref="AU38">
    <cfRule type="cellIs" dxfId="647" priority="2832" operator="greaterThan">
      <formula>0</formula>
    </cfRule>
  </conditionalFormatting>
  <conditionalFormatting sqref="AU38">
    <cfRule type="cellIs" dxfId="646" priority="2833" operator="lessThanOrEqual">
      <formula>0</formula>
    </cfRule>
  </conditionalFormatting>
  <conditionalFormatting sqref="AU38">
    <cfRule type="cellIs" dxfId="645" priority="2834" operator="equal">
      <formula>0</formula>
    </cfRule>
  </conditionalFormatting>
  <conditionalFormatting sqref="AU38">
    <cfRule type="cellIs" dxfId="644" priority="2835" operator="greaterThan">
      <formula>0</formula>
    </cfRule>
  </conditionalFormatting>
  <conditionalFormatting sqref="AU38">
    <cfRule type="cellIs" dxfId="643" priority="2836" operator="lessThan">
      <formula>0</formula>
    </cfRule>
  </conditionalFormatting>
  <conditionalFormatting sqref="AU38">
    <cfRule type="cellIs" dxfId="642" priority="2837" operator="equal">
      <formula>0</formula>
    </cfRule>
  </conditionalFormatting>
  <conditionalFormatting sqref="AU38">
    <cfRule type="cellIs" dxfId="641" priority="2838" operator="greaterThan">
      <formula>0</formula>
    </cfRule>
  </conditionalFormatting>
  <conditionalFormatting sqref="AU38">
    <cfRule type="cellIs" dxfId="640" priority="2839" operator="lessThan">
      <formula>0</formula>
    </cfRule>
  </conditionalFormatting>
  <conditionalFormatting sqref="AU38">
    <cfRule type="cellIs" dxfId="639" priority="2840" operator="greaterThan">
      <formula>0</formula>
    </cfRule>
  </conditionalFormatting>
  <conditionalFormatting sqref="AU38">
    <cfRule type="cellIs" dxfId="638" priority="2841" operator="lessThanOrEqual">
      <formula>0</formula>
    </cfRule>
  </conditionalFormatting>
  <conditionalFormatting sqref="AU38">
    <cfRule type="cellIs" dxfId="637" priority="2842" operator="equal">
      <formula>0</formula>
    </cfRule>
  </conditionalFormatting>
  <conditionalFormatting sqref="AU38">
    <cfRule type="cellIs" dxfId="636" priority="2843" operator="greaterThan">
      <formula>0</formula>
    </cfRule>
  </conditionalFormatting>
  <conditionalFormatting sqref="AU38">
    <cfRule type="cellIs" dxfId="635" priority="2844" operator="lessThan">
      <formula>0</formula>
    </cfRule>
  </conditionalFormatting>
  <conditionalFormatting sqref="AU38">
    <cfRule type="cellIs" dxfId="634" priority="2845" operator="equal">
      <formula>0</formula>
    </cfRule>
  </conditionalFormatting>
  <conditionalFormatting sqref="AU38">
    <cfRule type="cellIs" dxfId="633" priority="2846" operator="greaterThan">
      <formula>0</formula>
    </cfRule>
  </conditionalFormatting>
  <conditionalFormatting sqref="AU38">
    <cfRule type="cellIs" dxfId="632" priority="2847" operator="lessThan">
      <formula>0</formula>
    </cfRule>
  </conditionalFormatting>
  <conditionalFormatting sqref="AU38">
    <cfRule type="cellIs" dxfId="631" priority="2848" operator="greaterThan">
      <formula>0</formula>
    </cfRule>
  </conditionalFormatting>
  <conditionalFormatting sqref="AU38">
    <cfRule type="cellIs" dxfId="630" priority="2849" operator="lessThanOrEqual">
      <formula>0</formula>
    </cfRule>
  </conditionalFormatting>
  <conditionalFormatting sqref="AU38">
    <cfRule type="cellIs" dxfId="629" priority="2850" operator="greaterThan">
      <formula>0</formula>
    </cfRule>
  </conditionalFormatting>
  <conditionalFormatting sqref="AU38">
    <cfRule type="cellIs" dxfId="628" priority="2851" operator="lessThanOrEqual">
      <formula>0</formula>
    </cfRule>
  </conditionalFormatting>
  <conditionalFormatting sqref="AU38">
    <cfRule type="cellIs" dxfId="627" priority="2852" operator="greaterThan">
      <formula>0</formula>
    </cfRule>
  </conditionalFormatting>
  <conditionalFormatting sqref="AU38">
    <cfRule type="cellIs" dxfId="626" priority="2853" operator="lessThanOrEqual">
      <formula>0</formula>
    </cfRule>
  </conditionalFormatting>
  <conditionalFormatting sqref="AU38">
    <cfRule type="cellIs" dxfId="625" priority="2854" operator="greaterThan">
      <formula>0</formula>
    </cfRule>
  </conditionalFormatting>
  <conditionalFormatting sqref="AU38">
    <cfRule type="cellIs" dxfId="624" priority="2855" operator="lessThanOrEqual">
      <formula>0</formula>
    </cfRule>
  </conditionalFormatting>
  <conditionalFormatting sqref="AU38">
    <cfRule type="cellIs" dxfId="623" priority="2856" operator="equal">
      <formula>0</formula>
    </cfRule>
  </conditionalFormatting>
  <conditionalFormatting sqref="AU38">
    <cfRule type="cellIs" dxfId="622" priority="2857" operator="greaterThan">
      <formula>0</formula>
    </cfRule>
  </conditionalFormatting>
  <conditionalFormatting sqref="AU38">
    <cfRule type="cellIs" dxfId="621" priority="2858" operator="lessThan">
      <formula>0</formula>
    </cfRule>
  </conditionalFormatting>
  <conditionalFormatting sqref="AU38">
    <cfRule type="cellIs" dxfId="620" priority="2859" operator="greaterThan">
      <formula>0</formula>
    </cfRule>
  </conditionalFormatting>
  <conditionalFormatting sqref="AU38">
    <cfRule type="cellIs" dxfId="619" priority="2860" operator="lessThanOrEqual">
      <formula>0</formula>
    </cfRule>
  </conditionalFormatting>
  <conditionalFormatting sqref="AU38">
    <cfRule type="cellIs" dxfId="618" priority="2861" operator="equal">
      <formula>0</formula>
    </cfRule>
  </conditionalFormatting>
  <conditionalFormatting sqref="AU38">
    <cfRule type="cellIs" dxfId="617" priority="2862" operator="greaterThan">
      <formula>0</formula>
    </cfRule>
  </conditionalFormatting>
  <conditionalFormatting sqref="AU38">
    <cfRule type="cellIs" dxfId="616" priority="2863" operator="lessThan">
      <formula>0</formula>
    </cfRule>
  </conditionalFormatting>
  <conditionalFormatting sqref="AU38">
    <cfRule type="cellIs" dxfId="615" priority="2864" operator="equal">
      <formula>0</formula>
    </cfRule>
  </conditionalFormatting>
  <conditionalFormatting sqref="AU38">
    <cfRule type="cellIs" dxfId="614" priority="2865" operator="greaterThan">
      <formula>0</formula>
    </cfRule>
  </conditionalFormatting>
  <conditionalFormatting sqref="AU38">
    <cfRule type="cellIs" dxfId="613" priority="2866" operator="lessThan">
      <formula>0</formula>
    </cfRule>
  </conditionalFormatting>
  <conditionalFormatting sqref="AU38">
    <cfRule type="cellIs" dxfId="612" priority="2867" operator="greaterThan">
      <formula>0</formula>
    </cfRule>
  </conditionalFormatting>
  <conditionalFormatting sqref="AU38">
    <cfRule type="cellIs" dxfId="611" priority="2868" operator="lessThanOrEqual">
      <formula>0</formula>
    </cfRule>
  </conditionalFormatting>
  <conditionalFormatting sqref="AU38">
    <cfRule type="cellIs" dxfId="610" priority="2869" operator="greaterThan">
      <formula>0</formula>
    </cfRule>
  </conditionalFormatting>
  <conditionalFormatting sqref="AU38">
    <cfRule type="cellIs" dxfId="609" priority="2870" operator="lessThanOrEqual">
      <formula>0</formula>
    </cfRule>
  </conditionalFormatting>
  <conditionalFormatting sqref="AU38">
    <cfRule type="cellIs" dxfId="608" priority="2871" operator="greaterThan">
      <formula>0</formula>
    </cfRule>
  </conditionalFormatting>
  <conditionalFormatting sqref="AU38">
    <cfRule type="cellIs" dxfId="607" priority="2872" operator="lessThanOrEqual">
      <formula>0</formula>
    </cfRule>
  </conditionalFormatting>
  <conditionalFormatting sqref="AU38">
    <cfRule type="cellIs" dxfId="606" priority="2873" operator="equal">
      <formula>0</formula>
    </cfRule>
  </conditionalFormatting>
  <conditionalFormatting sqref="AU38">
    <cfRule type="cellIs" dxfId="605" priority="2874" operator="greaterThan">
      <formula>0</formula>
    </cfRule>
  </conditionalFormatting>
  <conditionalFormatting sqref="AU38">
    <cfRule type="cellIs" dxfId="604" priority="2875" operator="lessThan">
      <formula>0</formula>
    </cfRule>
  </conditionalFormatting>
  <conditionalFormatting sqref="AU38">
    <cfRule type="cellIs" dxfId="603" priority="2876" operator="greaterThan">
      <formula>0</formula>
    </cfRule>
  </conditionalFormatting>
  <conditionalFormatting sqref="AU38">
    <cfRule type="cellIs" dxfId="602" priority="2877" operator="lessThanOrEqual">
      <formula>0</formula>
    </cfRule>
  </conditionalFormatting>
  <conditionalFormatting sqref="AU38">
    <cfRule type="cellIs" dxfId="601" priority="2878" operator="equal">
      <formula>0</formula>
    </cfRule>
  </conditionalFormatting>
  <conditionalFormatting sqref="AU38">
    <cfRule type="cellIs" dxfId="600" priority="2879" operator="greaterThan">
      <formula>0</formula>
    </cfRule>
  </conditionalFormatting>
  <conditionalFormatting sqref="AU38">
    <cfRule type="cellIs" dxfId="599" priority="2880" operator="lessThan">
      <formula>0</formula>
    </cfRule>
  </conditionalFormatting>
  <conditionalFormatting sqref="AU38">
    <cfRule type="cellIs" dxfId="598" priority="2881" operator="equal">
      <formula>0</formula>
    </cfRule>
  </conditionalFormatting>
  <conditionalFormatting sqref="AU38">
    <cfRule type="cellIs" dxfId="597" priority="2882" operator="greaterThan">
      <formula>0</formula>
    </cfRule>
  </conditionalFormatting>
  <conditionalFormatting sqref="AU38">
    <cfRule type="cellIs" dxfId="596" priority="2883" operator="lessThan">
      <formula>0</formula>
    </cfRule>
  </conditionalFormatting>
  <conditionalFormatting sqref="AS37:AS38">
    <cfRule type="cellIs" dxfId="595" priority="2884" operator="greaterThan">
      <formula>0</formula>
    </cfRule>
  </conditionalFormatting>
  <conditionalFormatting sqref="AS37:AS38">
    <cfRule type="cellIs" dxfId="594" priority="2885" operator="lessThanOrEqual">
      <formula>0</formula>
    </cfRule>
  </conditionalFormatting>
  <conditionalFormatting sqref="AS37:AS38">
    <cfRule type="cellIs" dxfId="593" priority="2886" operator="equal">
      <formula>0</formula>
    </cfRule>
  </conditionalFormatting>
  <conditionalFormatting sqref="AS37:AS38">
    <cfRule type="cellIs" dxfId="592" priority="2887" operator="greaterThan">
      <formula>0</formula>
    </cfRule>
  </conditionalFormatting>
  <conditionalFormatting sqref="AS37:AS38">
    <cfRule type="cellIs" dxfId="591" priority="2888" operator="lessThan">
      <formula>0</formula>
    </cfRule>
  </conditionalFormatting>
  <conditionalFormatting sqref="AS37:AS38">
    <cfRule type="cellIs" dxfId="590" priority="2889" operator="equal">
      <formula>0</formula>
    </cfRule>
  </conditionalFormatting>
  <conditionalFormatting sqref="AS37:AS38">
    <cfRule type="cellIs" dxfId="589" priority="2890" operator="greaterThan">
      <formula>0</formula>
    </cfRule>
  </conditionalFormatting>
  <conditionalFormatting sqref="AS37:AS38">
    <cfRule type="cellIs" dxfId="588" priority="2891" operator="lessThan">
      <formula>0</formula>
    </cfRule>
  </conditionalFormatting>
  <conditionalFormatting sqref="AU38">
    <cfRule type="cellIs" dxfId="587" priority="2892" operator="greaterThan">
      <formula>0</formula>
    </cfRule>
  </conditionalFormatting>
  <conditionalFormatting sqref="AU38">
    <cfRule type="cellIs" dxfId="586" priority="2893" operator="lessThanOrEqual">
      <formula>0</formula>
    </cfRule>
  </conditionalFormatting>
  <conditionalFormatting sqref="AU38">
    <cfRule type="cellIs" dxfId="585" priority="2894" operator="greaterThan">
      <formula>0</formula>
    </cfRule>
  </conditionalFormatting>
  <conditionalFormatting sqref="AU38">
    <cfRule type="cellIs" dxfId="584" priority="2895" operator="lessThanOrEqual">
      <formula>0</formula>
    </cfRule>
  </conditionalFormatting>
  <conditionalFormatting sqref="AU38">
    <cfRule type="cellIs" dxfId="583" priority="2896" operator="greaterThan">
      <formula>0</formula>
    </cfRule>
  </conditionalFormatting>
  <conditionalFormatting sqref="AU38">
    <cfRule type="cellIs" dxfId="582" priority="2897" operator="lessThanOrEqual">
      <formula>0</formula>
    </cfRule>
  </conditionalFormatting>
  <conditionalFormatting sqref="AU38">
    <cfRule type="cellIs" dxfId="581" priority="2898" operator="equal">
      <formula>0</formula>
    </cfRule>
  </conditionalFormatting>
  <conditionalFormatting sqref="AU38">
    <cfRule type="cellIs" dxfId="580" priority="2899" operator="greaterThan">
      <formula>0</formula>
    </cfRule>
  </conditionalFormatting>
  <conditionalFormatting sqref="AU38">
    <cfRule type="cellIs" dxfId="579" priority="2900" operator="lessThan">
      <formula>0</formula>
    </cfRule>
  </conditionalFormatting>
  <conditionalFormatting sqref="AU38">
    <cfRule type="cellIs" dxfId="578" priority="2901" operator="greaterThan">
      <formula>0</formula>
    </cfRule>
  </conditionalFormatting>
  <conditionalFormatting sqref="AU38">
    <cfRule type="cellIs" dxfId="577" priority="2902" operator="lessThanOrEqual">
      <formula>0</formula>
    </cfRule>
  </conditionalFormatting>
  <conditionalFormatting sqref="AU38">
    <cfRule type="cellIs" dxfId="576" priority="2903" operator="equal">
      <formula>0</formula>
    </cfRule>
  </conditionalFormatting>
  <conditionalFormatting sqref="AU38">
    <cfRule type="cellIs" dxfId="575" priority="2904" operator="greaterThan">
      <formula>0</formula>
    </cfRule>
  </conditionalFormatting>
  <conditionalFormatting sqref="AU38">
    <cfRule type="cellIs" dxfId="574" priority="2905" operator="lessThan">
      <formula>0</formula>
    </cfRule>
  </conditionalFormatting>
  <conditionalFormatting sqref="AU38">
    <cfRule type="cellIs" dxfId="573" priority="2906" operator="equal">
      <formula>0</formula>
    </cfRule>
  </conditionalFormatting>
  <conditionalFormatting sqref="AU38">
    <cfRule type="cellIs" dxfId="572" priority="2907" operator="greaterThan">
      <formula>0</formula>
    </cfRule>
  </conditionalFormatting>
  <conditionalFormatting sqref="AU38">
    <cfRule type="cellIs" dxfId="571" priority="2908" operator="lessThan">
      <formula>0</formula>
    </cfRule>
  </conditionalFormatting>
  <conditionalFormatting sqref="AU38">
    <cfRule type="cellIs" dxfId="570" priority="2909" operator="greaterThan">
      <formula>0</formula>
    </cfRule>
  </conditionalFormatting>
  <conditionalFormatting sqref="AU38">
    <cfRule type="cellIs" dxfId="569" priority="2910" operator="lessThanOrEqual">
      <formula>0</formula>
    </cfRule>
  </conditionalFormatting>
  <conditionalFormatting sqref="AU38">
    <cfRule type="cellIs" dxfId="568" priority="2911" operator="greaterThan">
      <formula>0</formula>
    </cfRule>
  </conditionalFormatting>
  <conditionalFormatting sqref="AU38">
    <cfRule type="cellIs" dxfId="567" priority="2912" operator="lessThanOrEqual">
      <formula>0</formula>
    </cfRule>
  </conditionalFormatting>
  <conditionalFormatting sqref="AU38">
    <cfRule type="cellIs" dxfId="566" priority="2913" operator="equal">
      <formula>0</formula>
    </cfRule>
  </conditionalFormatting>
  <conditionalFormatting sqref="AU38">
    <cfRule type="cellIs" dxfId="565" priority="2914" operator="greaterThan">
      <formula>0</formula>
    </cfRule>
  </conditionalFormatting>
  <conditionalFormatting sqref="AU38">
    <cfRule type="cellIs" dxfId="564" priority="2915" operator="lessThan">
      <formula>0</formula>
    </cfRule>
  </conditionalFormatting>
  <conditionalFormatting sqref="AU38">
    <cfRule type="cellIs" dxfId="563" priority="2916" operator="greaterThan">
      <formula>0</formula>
    </cfRule>
  </conditionalFormatting>
  <conditionalFormatting sqref="AU38">
    <cfRule type="cellIs" dxfId="562" priority="2917" operator="lessThanOrEqual">
      <formula>0</formula>
    </cfRule>
  </conditionalFormatting>
  <conditionalFormatting sqref="AU38">
    <cfRule type="cellIs" dxfId="561" priority="2918" operator="equal">
      <formula>0</formula>
    </cfRule>
  </conditionalFormatting>
  <conditionalFormatting sqref="AU38">
    <cfRule type="cellIs" dxfId="560" priority="2919" operator="greaterThan">
      <formula>0</formula>
    </cfRule>
  </conditionalFormatting>
  <conditionalFormatting sqref="AU38">
    <cfRule type="cellIs" dxfId="559" priority="2920" operator="lessThan">
      <formula>0</formula>
    </cfRule>
  </conditionalFormatting>
  <conditionalFormatting sqref="AU38">
    <cfRule type="cellIs" dxfId="558" priority="2921" operator="equal">
      <formula>0</formula>
    </cfRule>
  </conditionalFormatting>
  <conditionalFormatting sqref="AU38">
    <cfRule type="cellIs" dxfId="557" priority="2922" operator="greaterThan">
      <formula>0</formula>
    </cfRule>
  </conditionalFormatting>
  <conditionalFormatting sqref="AU38">
    <cfRule type="cellIs" dxfId="556" priority="2923" operator="lessThan">
      <formula>0</formula>
    </cfRule>
  </conditionalFormatting>
  <conditionalFormatting sqref="AU38">
    <cfRule type="cellIs" dxfId="555" priority="2924" operator="greaterThan">
      <formula>0</formula>
    </cfRule>
  </conditionalFormatting>
  <conditionalFormatting sqref="AU38">
    <cfRule type="cellIs" dxfId="554" priority="2925" operator="lessThanOrEqual">
      <formula>0</formula>
    </cfRule>
  </conditionalFormatting>
  <conditionalFormatting sqref="AU38">
    <cfRule type="cellIs" dxfId="553" priority="2926" operator="greaterThan">
      <formula>0</formula>
    </cfRule>
  </conditionalFormatting>
  <conditionalFormatting sqref="AU38">
    <cfRule type="cellIs" dxfId="552" priority="2927" operator="lessThan">
      <formula>0</formula>
    </cfRule>
  </conditionalFormatting>
  <conditionalFormatting sqref="AW36">
    <cfRule type="cellIs" dxfId="551" priority="2928" operator="greaterThan">
      <formula>0</formula>
    </cfRule>
  </conditionalFormatting>
  <conditionalFormatting sqref="AW36">
    <cfRule type="cellIs" dxfId="550" priority="2929" operator="lessThanOrEqual">
      <formula>0</formula>
    </cfRule>
  </conditionalFormatting>
  <conditionalFormatting sqref="AW36">
    <cfRule type="cellIs" dxfId="549" priority="2930" operator="equal">
      <formula>0</formula>
    </cfRule>
  </conditionalFormatting>
  <conditionalFormatting sqref="AW36">
    <cfRule type="cellIs" dxfId="548" priority="2931" operator="greaterThan">
      <formula>0</formula>
    </cfRule>
  </conditionalFormatting>
  <conditionalFormatting sqref="AW36">
    <cfRule type="cellIs" dxfId="547" priority="2932" operator="lessThan">
      <formula>0</formula>
    </cfRule>
  </conditionalFormatting>
  <conditionalFormatting sqref="AW36">
    <cfRule type="cellIs" dxfId="546" priority="2933" operator="equal">
      <formula>0</formula>
    </cfRule>
  </conditionalFormatting>
  <conditionalFormatting sqref="AW36">
    <cfRule type="cellIs" dxfId="545" priority="2934" operator="greaterThan">
      <formula>0</formula>
    </cfRule>
  </conditionalFormatting>
  <conditionalFormatting sqref="AW36">
    <cfRule type="cellIs" dxfId="544" priority="2935" operator="lessThan">
      <formula>0</formula>
    </cfRule>
  </conditionalFormatting>
  <conditionalFormatting sqref="D5:D34">
    <cfRule type="cellIs" dxfId="543" priority="2936" operator="lessThan">
      <formula>0</formula>
    </cfRule>
  </conditionalFormatting>
  <conditionalFormatting sqref="D5:D34">
    <cfRule type="cellIs" dxfId="542" priority="2937" operator="greaterThan">
      <formula>0</formula>
    </cfRule>
  </conditionalFormatting>
  <conditionalFormatting sqref="D35">
    <cfRule type="cellIs" dxfId="541" priority="2938" operator="lessThan">
      <formula>0</formula>
    </cfRule>
  </conditionalFormatting>
  <conditionalFormatting sqref="D35">
    <cfRule type="cellIs" dxfId="540" priority="2939" operator="greaterThan">
      <formula>0</formula>
    </cfRule>
  </conditionalFormatting>
  <conditionalFormatting sqref="G5:G35">
    <cfRule type="cellIs" dxfId="539" priority="2940" operator="lessThan">
      <formula>0</formula>
    </cfRule>
  </conditionalFormatting>
  <conditionalFormatting sqref="G5:G35">
    <cfRule type="cellIs" dxfId="538" priority="2941" operator="greaterThan">
      <formula>0</formula>
    </cfRule>
  </conditionalFormatting>
  <conditionalFormatting sqref="H5:H34">
    <cfRule type="cellIs" dxfId="537" priority="2942" operator="lessThan">
      <formula>0</formula>
    </cfRule>
  </conditionalFormatting>
  <conditionalFormatting sqref="G37">
    <cfRule type="cellIs" dxfId="536" priority="2943" operator="lessThan">
      <formula>0</formula>
    </cfRule>
  </conditionalFormatting>
  <conditionalFormatting sqref="G37">
    <cfRule type="cellIs" dxfId="535" priority="2944" operator="greaterThan">
      <formula>0</formula>
    </cfRule>
  </conditionalFormatting>
  <conditionalFormatting sqref="K5:K34">
    <cfRule type="cellIs" dxfId="534" priority="2945" operator="lessThan">
      <formula>0</formula>
    </cfRule>
  </conditionalFormatting>
  <conditionalFormatting sqref="K5:K34">
    <cfRule type="cellIs" dxfId="533" priority="2946" operator="greaterThan">
      <formula>0</formula>
    </cfRule>
  </conditionalFormatting>
  <conditionalFormatting sqref="L5:L34">
    <cfRule type="cellIs" dxfId="532" priority="2947" operator="lessThan">
      <formula>0</formula>
    </cfRule>
  </conditionalFormatting>
  <conditionalFormatting sqref="K35">
    <cfRule type="cellIs" dxfId="531" priority="2948" operator="lessThan">
      <formula>0</formula>
    </cfRule>
  </conditionalFormatting>
  <conditionalFormatting sqref="K35">
    <cfRule type="cellIs" dxfId="530" priority="2949" operator="greaterThan">
      <formula>0</formula>
    </cfRule>
  </conditionalFormatting>
  <conditionalFormatting sqref="K37">
    <cfRule type="cellIs" dxfId="529" priority="2950" operator="lessThan">
      <formula>0</formula>
    </cfRule>
  </conditionalFormatting>
  <conditionalFormatting sqref="K37">
    <cfRule type="cellIs" dxfId="528" priority="2951" operator="greaterThan">
      <formula>0</formula>
    </cfRule>
  </conditionalFormatting>
  <conditionalFormatting sqref="O5:O34">
    <cfRule type="cellIs" dxfId="527" priority="2952" operator="lessThan">
      <formula>0</formula>
    </cfRule>
  </conditionalFormatting>
  <conditionalFormatting sqref="O5:O34">
    <cfRule type="cellIs" dxfId="526" priority="2953" operator="greaterThan">
      <formula>0</formula>
    </cfRule>
  </conditionalFormatting>
  <conditionalFormatting sqref="P5:P34">
    <cfRule type="cellIs" dxfId="525" priority="2954" operator="lessThan">
      <formula>0</formula>
    </cfRule>
  </conditionalFormatting>
  <conditionalFormatting sqref="O35">
    <cfRule type="cellIs" dxfId="524" priority="2955" operator="lessThan">
      <formula>0</formula>
    </cfRule>
  </conditionalFormatting>
  <conditionalFormatting sqref="O35">
    <cfRule type="cellIs" dxfId="523" priority="2956" operator="greaterThan">
      <formula>0</formula>
    </cfRule>
  </conditionalFormatting>
  <conditionalFormatting sqref="O37">
    <cfRule type="cellIs" dxfId="522" priority="2957" operator="lessThan">
      <formula>0</formula>
    </cfRule>
  </conditionalFormatting>
  <conditionalFormatting sqref="O37">
    <cfRule type="cellIs" dxfId="521" priority="2958" operator="greaterThan">
      <formula>0</formula>
    </cfRule>
  </conditionalFormatting>
  <conditionalFormatting sqref="S5:S34">
    <cfRule type="cellIs" dxfId="520" priority="2959" operator="lessThan">
      <formula>0</formula>
    </cfRule>
  </conditionalFormatting>
  <conditionalFormatting sqref="S5:S34">
    <cfRule type="cellIs" dxfId="519" priority="2960" operator="greaterThan">
      <formula>0</formula>
    </cfRule>
  </conditionalFormatting>
  <conditionalFormatting sqref="T5:T34">
    <cfRule type="cellIs" dxfId="518" priority="2961" operator="lessThan">
      <formula>0</formula>
    </cfRule>
  </conditionalFormatting>
  <conditionalFormatting sqref="S35">
    <cfRule type="cellIs" dxfId="517" priority="2962" operator="lessThan">
      <formula>0</formula>
    </cfRule>
  </conditionalFormatting>
  <conditionalFormatting sqref="S35">
    <cfRule type="cellIs" dxfId="516" priority="2963" operator="greaterThan">
      <formula>0</formula>
    </cfRule>
  </conditionalFormatting>
  <conditionalFormatting sqref="S37">
    <cfRule type="cellIs" dxfId="515" priority="2964" operator="lessThan">
      <formula>0</formula>
    </cfRule>
  </conditionalFormatting>
  <conditionalFormatting sqref="S37">
    <cfRule type="cellIs" dxfId="514" priority="2965" operator="greaterThan">
      <formula>0</formula>
    </cfRule>
  </conditionalFormatting>
  <conditionalFormatting sqref="W5:W34">
    <cfRule type="cellIs" dxfId="513" priority="2966" operator="lessThan">
      <formula>0</formula>
    </cfRule>
  </conditionalFormatting>
  <conditionalFormatting sqref="W5:W34">
    <cfRule type="cellIs" dxfId="512" priority="2967" operator="greaterThan">
      <formula>0</formula>
    </cfRule>
  </conditionalFormatting>
  <conditionalFormatting sqref="X5:X34">
    <cfRule type="cellIs" dxfId="511" priority="2968" operator="lessThan">
      <formula>0</formula>
    </cfRule>
  </conditionalFormatting>
  <conditionalFormatting sqref="W35">
    <cfRule type="cellIs" dxfId="510" priority="2969" operator="lessThan">
      <formula>0</formula>
    </cfRule>
  </conditionalFormatting>
  <conditionalFormatting sqref="W35">
    <cfRule type="cellIs" dxfId="509" priority="2970" operator="greaterThan">
      <formula>0</formula>
    </cfRule>
  </conditionalFormatting>
  <conditionalFormatting sqref="W37">
    <cfRule type="cellIs" dxfId="508" priority="2971" operator="lessThan">
      <formula>0</formula>
    </cfRule>
  </conditionalFormatting>
  <conditionalFormatting sqref="W37">
    <cfRule type="cellIs" dxfId="507" priority="2972" operator="greaterThan">
      <formula>0</formula>
    </cfRule>
  </conditionalFormatting>
  <conditionalFormatting sqref="AA5:AA34">
    <cfRule type="cellIs" dxfId="506" priority="2973" operator="lessThan">
      <formula>0</formula>
    </cfRule>
  </conditionalFormatting>
  <conditionalFormatting sqref="AA5:AA34">
    <cfRule type="cellIs" dxfId="505" priority="2974" operator="greaterThan">
      <formula>0</formula>
    </cfRule>
  </conditionalFormatting>
  <conditionalFormatting sqref="AB5:AB34">
    <cfRule type="cellIs" dxfId="504" priority="2975" operator="lessThan">
      <formula>0</formula>
    </cfRule>
  </conditionalFormatting>
  <conditionalFormatting sqref="AA35">
    <cfRule type="cellIs" dxfId="503" priority="2976" operator="lessThan">
      <formula>0</formula>
    </cfRule>
  </conditionalFormatting>
  <conditionalFormatting sqref="AA35">
    <cfRule type="cellIs" dxfId="502" priority="2977" operator="greaterThan">
      <formula>0</formula>
    </cfRule>
  </conditionalFormatting>
  <conditionalFormatting sqref="AA37">
    <cfRule type="cellIs" dxfId="501" priority="2978" operator="lessThan">
      <formula>0</formula>
    </cfRule>
  </conditionalFormatting>
  <conditionalFormatting sqref="AA37">
    <cfRule type="cellIs" dxfId="500" priority="2979" operator="greaterThan">
      <formula>0</formula>
    </cfRule>
  </conditionalFormatting>
  <conditionalFormatting sqref="AE5:AE34">
    <cfRule type="cellIs" dxfId="499" priority="2980" operator="lessThan">
      <formula>0</formula>
    </cfRule>
  </conditionalFormatting>
  <conditionalFormatting sqref="AE5:AE34">
    <cfRule type="cellIs" dxfId="498" priority="2981" operator="greaterThan">
      <formula>0</formula>
    </cfRule>
  </conditionalFormatting>
  <conditionalFormatting sqref="AF5:AF34">
    <cfRule type="cellIs" dxfId="497" priority="2982" operator="lessThan">
      <formula>0</formula>
    </cfRule>
  </conditionalFormatting>
  <conditionalFormatting sqref="AE35">
    <cfRule type="cellIs" dxfId="496" priority="2983" operator="lessThan">
      <formula>0</formula>
    </cfRule>
  </conditionalFormatting>
  <conditionalFormatting sqref="AE35">
    <cfRule type="cellIs" dxfId="495" priority="2984" operator="greaterThan">
      <formula>0</formula>
    </cfRule>
  </conditionalFormatting>
  <conditionalFormatting sqref="AE37">
    <cfRule type="cellIs" dxfId="494" priority="2985" operator="lessThan">
      <formula>0</formula>
    </cfRule>
  </conditionalFormatting>
  <conditionalFormatting sqref="AE37">
    <cfRule type="cellIs" dxfId="493" priority="2986" operator="greaterThan">
      <formula>0</formula>
    </cfRule>
  </conditionalFormatting>
  <conditionalFormatting sqref="AI5:AI34">
    <cfRule type="cellIs" dxfId="492" priority="2987" operator="lessThan">
      <formula>0</formula>
    </cfRule>
  </conditionalFormatting>
  <conditionalFormatting sqref="AI5:AI34">
    <cfRule type="cellIs" dxfId="491" priority="2988" operator="greaterThan">
      <formula>0</formula>
    </cfRule>
  </conditionalFormatting>
  <conditionalFormatting sqref="AJ5:AJ34">
    <cfRule type="cellIs" dxfId="490" priority="2989" operator="lessThan">
      <formula>0</formula>
    </cfRule>
  </conditionalFormatting>
  <conditionalFormatting sqref="AI35">
    <cfRule type="cellIs" dxfId="489" priority="2990" operator="lessThan">
      <formula>0</formula>
    </cfRule>
  </conditionalFormatting>
  <conditionalFormatting sqref="AI35">
    <cfRule type="cellIs" dxfId="488" priority="2991" operator="greaterThan">
      <formula>0</formula>
    </cfRule>
  </conditionalFormatting>
  <conditionalFormatting sqref="AI37">
    <cfRule type="cellIs" dxfId="487" priority="2992" operator="lessThan">
      <formula>0</formula>
    </cfRule>
  </conditionalFormatting>
  <conditionalFormatting sqref="AI37">
    <cfRule type="cellIs" dxfId="486" priority="2993" operator="greaterThan">
      <formula>0</formula>
    </cfRule>
  </conditionalFormatting>
  <conditionalFormatting sqref="AM5:AM34">
    <cfRule type="cellIs" dxfId="485" priority="2994" operator="lessThan">
      <formula>0</formula>
    </cfRule>
  </conditionalFormatting>
  <conditionalFormatting sqref="AM5:AM34">
    <cfRule type="cellIs" dxfId="484" priority="2995" operator="greaterThan">
      <formula>0</formula>
    </cfRule>
  </conditionalFormatting>
  <conditionalFormatting sqref="AN5:AN34">
    <cfRule type="cellIs" dxfId="483" priority="2996" operator="lessThan">
      <formula>0</formula>
    </cfRule>
  </conditionalFormatting>
  <conditionalFormatting sqref="AM35">
    <cfRule type="cellIs" dxfId="482" priority="2997" operator="lessThan">
      <formula>0</formula>
    </cfRule>
  </conditionalFormatting>
  <conditionalFormatting sqref="AM35">
    <cfRule type="cellIs" dxfId="481" priority="2998" operator="greaterThan">
      <formula>0</formula>
    </cfRule>
  </conditionalFormatting>
  <conditionalFormatting sqref="AM37">
    <cfRule type="cellIs" dxfId="480" priority="2999" operator="lessThan">
      <formula>0</formula>
    </cfRule>
  </conditionalFormatting>
  <conditionalFormatting sqref="AM37">
    <cfRule type="cellIs" dxfId="479" priority="3000" operator="greaterThan">
      <formula>0</formula>
    </cfRule>
  </conditionalFormatting>
  <conditionalFormatting sqref="AQ5:AQ34">
    <cfRule type="cellIs" dxfId="478" priority="3001" operator="lessThan">
      <formula>0</formula>
    </cfRule>
  </conditionalFormatting>
  <conditionalFormatting sqref="AQ5:AQ34">
    <cfRule type="cellIs" dxfId="477" priority="3002" operator="greaterThan">
      <formula>0</formula>
    </cfRule>
  </conditionalFormatting>
  <conditionalFormatting sqref="AR5:AR34">
    <cfRule type="cellIs" dxfId="476" priority="3003" operator="lessThan">
      <formula>0</formula>
    </cfRule>
  </conditionalFormatting>
  <conditionalFormatting sqref="AQ35">
    <cfRule type="cellIs" dxfId="475" priority="3004" operator="lessThan">
      <formula>0</formula>
    </cfRule>
  </conditionalFormatting>
  <conditionalFormatting sqref="AQ35">
    <cfRule type="cellIs" dxfId="474" priority="3005" operator="greaterThan">
      <formula>0</formula>
    </cfRule>
  </conditionalFormatting>
  <conditionalFormatting sqref="AQ37">
    <cfRule type="cellIs" dxfId="473" priority="3006" operator="lessThan">
      <formula>0</formula>
    </cfRule>
  </conditionalFormatting>
  <conditionalFormatting sqref="AQ37">
    <cfRule type="cellIs" dxfId="472" priority="3007" operator="greaterThan">
      <formula>0</formula>
    </cfRule>
  </conditionalFormatting>
  <conditionalFormatting sqref="AU5:AU34">
    <cfRule type="cellIs" dxfId="471" priority="3008" operator="lessThan">
      <formula>0</formula>
    </cfRule>
  </conditionalFormatting>
  <conditionalFormatting sqref="AU5:AU34">
    <cfRule type="cellIs" dxfId="470" priority="3009" operator="greaterThan">
      <formula>0</formula>
    </cfRule>
  </conditionalFormatting>
  <conditionalFormatting sqref="AV5:AV34">
    <cfRule type="cellIs" dxfId="469" priority="3010" operator="lessThan">
      <formula>0</formula>
    </cfRule>
  </conditionalFormatting>
  <conditionalFormatting sqref="AU35">
    <cfRule type="cellIs" dxfId="468" priority="3011" operator="lessThan">
      <formula>0</formula>
    </cfRule>
  </conditionalFormatting>
  <conditionalFormatting sqref="AU35">
    <cfRule type="cellIs" dxfId="467" priority="3012" operator="greaterThan">
      <formula>0</formula>
    </cfRule>
  </conditionalFormatting>
  <conditionalFormatting sqref="AU37">
    <cfRule type="cellIs" dxfId="466" priority="3013" operator="lessThan">
      <formula>0</formula>
    </cfRule>
  </conditionalFormatting>
  <conditionalFormatting sqref="AU37">
    <cfRule type="cellIs" dxfId="465" priority="3014" operator="greaterThan">
      <formula>0</formula>
    </cfRule>
  </conditionalFormatting>
  <conditionalFormatting sqref="AW5:AW34">
    <cfRule type="cellIs" dxfId="464" priority="3015" operator="lessThan">
      <formula>0</formula>
    </cfRule>
  </conditionalFormatting>
  <conditionalFormatting sqref="AW5:AW34">
    <cfRule type="cellIs" dxfId="463" priority="3016" operator="greaterThan">
      <formula>0</formula>
    </cfRule>
  </conditionalFormatting>
  <conditionalFormatting sqref="AX5:AX37">
    <cfRule type="cellIs" dxfId="462" priority="3017" operator="lessThan">
      <formula>0</formula>
    </cfRule>
  </conditionalFormatting>
  <conditionalFormatting sqref="AX5:AX37">
    <cfRule type="cellIs" dxfId="461" priority="3018" operator="greaterThan">
      <formula>0</formula>
    </cfRule>
  </conditionalFormatting>
  <conditionalFormatting sqref="AW35">
    <cfRule type="cellIs" dxfId="460" priority="3019" operator="lessThan">
      <formula>0</formula>
    </cfRule>
  </conditionalFormatting>
  <conditionalFormatting sqref="AW35">
    <cfRule type="cellIs" dxfId="459" priority="3020" operator="greaterThan">
      <formula>0</formula>
    </cfRule>
  </conditionalFormatting>
  <conditionalFormatting sqref="AW37">
    <cfRule type="cellIs" dxfId="458" priority="3021" operator="lessThan">
      <formula>0</formula>
    </cfRule>
  </conditionalFormatting>
  <conditionalFormatting sqref="AW37">
    <cfRule type="cellIs" dxfId="457" priority="3022" operator="greaterThan">
      <formula>0</formula>
    </cfRule>
  </conditionalFormatting>
  <pageMargins left="0.51180555555555496" right="0.51180555555555496" top="0.78749999999999998" bottom="0.78749999999999998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A989"/>
  <sheetViews>
    <sheetView showGridLines="0" workbookViewId="0">
      <selection activeCell="B14" sqref="B14"/>
    </sheetView>
  </sheetViews>
  <sheetFormatPr defaultColWidth="14.42578125" defaultRowHeight="15" customHeight="1"/>
  <cols>
    <col min="1" max="1" width="3.28515625" customWidth="1"/>
    <col min="2" max="4" width="19.5703125" customWidth="1"/>
    <col min="5" max="6" width="18.42578125" customWidth="1"/>
    <col min="7" max="7" width="15.5703125" customWidth="1"/>
    <col min="8" max="8" width="17.28515625" customWidth="1"/>
    <col min="9" max="9" width="24" customWidth="1"/>
    <col min="10" max="11" width="23.42578125" customWidth="1"/>
    <col min="12" max="14" width="19.28515625" customWidth="1"/>
    <col min="15" max="16" width="18.42578125" customWidth="1"/>
    <col min="18" max="18" width="16.42578125" customWidth="1"/>
    <col min="19" max="19" width="24.7109375" customWidth="1"/>
    <col min="20" max="20" width="21.7109375" customWidth="1"/>
    <col min="21" max="22" width="23.42578125" customWidth="1"/>
    <col min="23" max="25" width="19.28515625" customWidth="1"/>
    <col min="26" max="27" width="18.42578125" customWidth="1"/>
    <col min="28" max="28" width="13.7109375" customWidth="1"/>
    <col min="29" max="29" width="16.28515625" customWidth="1"/>
    <col min="30" max="30" width="25.28515625" customWidth="1"/>
    <col min="31" max="31" width="22.28515625" customWidth="1"/>
    <col min="32" max="33" width="23.42578125" customWidth="1"/>
    <col min="34" max="36" width="19" customWidth="1"/>
    <col min="37" max="38" width="18.42578125" customWidth="1"/>
    <col min="39" max="39" width="15.42578125" customWidth="1"/>
    <col min="40" max="40" width="17.7109375" customWidth="1"/>
    <col min="41" max="41" width="24" customWidth="1"/>
    <col min="42" max="42" width="20.42578125" customWidth="1"/>
    <col min="43" max="47" width="19" customWidth="1"/>
    <col min="48" max="49" width="18.42578125" customWidth="1"/>
    <col min="50" max="50" width="13.7109375" customWidth="1"/>
    <col min="51" max="51" width="18" customWidth="1"/>
    <col min="52" max="52" width="23.7109375" customWidth="1"/>
    <col min="53" max="53" width="21.7109375" customWidth="1"/>
    <col min="54" max="58" width="19" customWidth="1"/>
    <col min="59" max="60" width="18.42578125" customWidth="1"/>
    <col min="61" max="61" width="13.7109375" customWidth="1"/>
    <col min="62" max="62" width="16.28515625" customWidth="1"/>
    <col min="63" max="63" width="26.42578125" customWidth="1"/>
    <col min="64" max="64" width="21.28515625" customWidth="1"/>
    <col min="65" max="69" width="19" customWidth="1"/>
    <col min="70" max="71" width="18.42578125" customWidth="1"/>
    <col min="72" max="72" width="13.7109375" customWidth="1"/>
    <col min="73" max="73" width="16.28515625" customWidth="1"/>
    <col min="74" max="74" width="27.28515625" customWidth="1"/>
    <col min="75" max="75" width="21.7109375" customWidth="1"/>
    <col min="76" max="77" width="23.42578125" customWidth="1"/>
    <col min="78" max="80" width="19" customWidth="1"/>
    <col min="81" max="82" width="18.42578125" customWidth="1"/>
    <col min="83" max="83" width="13.7109375" customWidth="1"/>
    <col min="84" max="84" width="16.28515625" customWidth="1"/>
    <col min="85" max="85" width="26.42578125" customWidth="1"/>
    <col min="86" max="86" width="20.28515625" customWidth="1"/>
    <col min="87" max="88" width="23.42578125" customWidth="1"/>
    <col min="89" max="91" width="19" customWidth="1"/>
    <col min="92" max="93" width="18.42578125" customWidth="1"/>
    <col min="94" max="94" width="13.7109375" customWidth="1"/>
    <col min="95" max="95" width="16.28515625" customWidth="1"/>
    <col min="96" max="96" width="26.28515625" customWidth="1"/>
    <col min="97" max="97" width="20" customWidth="1"/>
    <col min="98" max="102" width="19" customWidth="1"/>
    <col min="103" max="104" width="18.42578125" customWidth="1"/>
    <col min="105" max="105" width="13.7109375" customWidth="1"/>
    <col min="106" max="106" width="16.28515625" customWidth="1"/>
    <col min="107" max="107" width="24.42578125" customWidth="1"/>
    <col min="108" max="108" width="21.28515625" customWidth="1"/>
    <col min="109" max="113" width="19" customWidth="1"/>
    <col min="114" max="114" width="18.42578125" customWidth="1"/>
    <col min="115" max="115" width="19.28515625" customWidth="1"/>
    <col min="116" max="116" width="13.7109375" customWidth="1"/>
    <col min="117" max="117" width="16.28515625" customWidth="1"/>
    <col min="118" max="118" width="26.28515625" customWidth="1"/>
    <col min="119" max="119" width="21.28515625" customWidth="1"/>
    <col min="120" max="124" width="19" customWidth="1"/>
    <col min="125" max="126" width="18.42578125" customWidth="1"/>
    <col min="127" max="127" width="13.7109375" customWidth="1"/>
    <col min="128" max="128" width="16.28515625" customWidth="1"/>
    <col min="129" max="129" width="23.7109375" customWidth="1"/>
    <col min="130" max="130" width="24.28515625" customWidth="1"/>
    <col min="131" max="132" width="19" customWidth="1"/>
    <col min="133" max="133" width="20.7109375" customWidth="1"/>
    <col min="134" max="134" width="21.28515625" customWidth="1"/>
    <col min="135" max="135" width="20.28515625" customWidth="1"/>
    <col min="136" max="136" width="15.5703125" hidden="1" customWidth="1"/>
    <col min="137" max="137" width="14.85546875" customWidth="1"/>
    <col min="138" max="138" width="15.5703125" customWidth="1"/>
    <col min="139" max="139" width="12.7109375" customWidth="1"/>
    <col min="140" max="140" width="15.5703125" customWidth="1"/>
    <col min="141" max="141" width="17.7109375" customWidth="1"/>
    <col min="142" max="142" width="6" customWidth="1"/>
    <col min="143" max="143" width="9.5703125" customWidth="1"/>
    <col min="144" max="144" width="18" customWidth="1"/>
    <col min="145" max="145" width="14.85546875" customWidth="1"/>
    <col min="146" max="146" width="16.7109375" customWidth="1"/>
    <col min="147" max="147" width="15.5703125" customWidth="1"/>
    <col min="148" max="148" width="16.7109375" customWidth="1"/>
    <col min="149" max="149" width="15.5703125" customWidth="1"/>
    <col min="150" max="150" width="16.7109375" customWidth="1"/>
    <col min="151" max="151" width="15.5703125" customWidth="1"/>
    <col min="152" max="152" width="16.7109375" customWidth="1"/>
    <col min="153" max="153" width="15.5703125" customWidth="1"/>
    <col min="154" max="154" width="16.7109375" customWidth="1"/>
    <col min="155" max="155" width="15.5703125" customWidth="1"/>
    <col min="156" max="156" width="16.7109375" customWidth="1"/>
    <col min="157" max="157" width="15.5703125" customWidth="1"/>
  </cols>
  <sheetData>
    <row r="1" spans="1:157">
      <c r="E1" s="27"/>
      <c r="F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EA1" s="173"/>
      <c r="EB1" s="173"/>
    </row>
    <row r="2" spans="1:157" ht="21.75" customHeight="1">
      <c r="B2" s="753">
        <v>2020</v>
      </c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  <c r="Q2" s="748"/>
      <c r="R2" s="748"/>
      <c r="S2" s="748"/>
      <c r="T2" s="748"/>
      <c r="U2" s="748"/>
      <c r="V2" s="748"/>
      <c r="W2" s="748"/>
      <c r="X2" s="748"/>
      <c r="Y2" s="748"/>
      <c r="Z2" s="748"/>
      <c r="AA2" s="748"/>
      <c r="AB2" s="748"/>
      <c r="AC2" s="748"/>
      <c r="AD2" s="748"/>
      <c r="AE2" s="748"/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48"/>
      <c r="AZ2" s="748"/>
      <c r="BA2" s="748"/>
      <c r="BB2" s="748"/>
      <c r="BC2" s="748"/>
      <c r="BD2" s="748"/>
      <c r="BE2" s="748"/>
      <c r="BF2" s="748"/>
      <c r="BG2" s="748"/>
      <c r="BH2" s="748"/>
      <c r="BI2" s="748"/>
      <c r="BJ2" s="748"/>
      <c r="BK2" s="748"/>
      <c r="BL2" s="748"/>
      <c r="BM2" s="748"/>
      <c r="BN2" s="748"/>
      <c r="BO2" s="748"/>
      <c r="BP2" s="748"/>
      <c r="BQ2" s="748"/>
      <c r="BR2" s="748"/>
      <c r="BS2" s="748"/>
      <c r="BT2" s="748"/>
      <c r="BU2" s="748"/>
      <c r="BV2" s="748"/>
      <c r="BW2" s="748"/>
      <c r="BX2" s="748"/>
      <c r="BY2" s="748"/>
      <c r="BZ2" s="748"/>
      <c r="CA2" s="748"/>
      <c r="CB2" s="748"/>
      <c r="CC2" s="748"/>
      <c r="CD2" s="748"/>
      <c r="CE2" s="748"/>
      <c r="CF2" s="748"/>
      <c r="CG2" s="748"/>
      <c r="CH2" s="748"/>
      <c r="CI2" s="748"/>
      <c r="CJ2" s="748"/>
      <c r="CK2" s="748"/>
      <c r="CL2" s="748"/>
      <c r="CM2" s="748"/>
      <c r="CN2" s="748"/>
      <c r="CO2" s="748"/>
      <c r="CP2" s="748"/>
      <c r="CQ2" s="748"/>
      <c r="CR2" s="748"/>
      <c r="CS2" s="748"/>
      <c r="CT2" s="748"/>
      <c r="CU2" s="748"/>
      <c r="CV2" s="748"/>
      <c r="CW2" s="748"/>
      <c r="CX2" s="748"/>
      <c r="CY2" s="748"/>
      <c r="CZ2" s="748"/>
      <c r="DA2" s="748"/>
      <c r="DB2" s="748"/>
      <c r="DC2" s="748"/>
      <c r="DD2" s="748"/>
      <c r="DE2" s="748"/>
      <c r="DF2" s="748"/>
      <c r="DG2" s="748"/>
      <c r="DH2" s="748"/>
      <c r="DI2" s="748"/>
      <c r="DJ2" s="748"/>
      <c r="DK2" s="748"/>
      <c r="DL2" s="748"/>
      <c r="DM2" s="748"/>
      <c r="DN2" s="748"/>
      <c r="DO2" s="748"/>
      <c r="DP2" s="748"/>
      <c r="DQ2" s="748"/>
      <c r="DR2" s="748"/>
      <c r="DS2" s="748"/>
      <c r="DT2" s="748"/>
      <c r="DU2" s="748"/>
      <c r="DV2" s="748"/>
      <c r="DW2" s="748"/>
      <c r="DX2" s="748"/>
      <c r="DY2" s="748"/>
      <c r="DZ2" s="748"/>
      <c r="EA2" s="748"/>
      <c r="EB2" s="748"/>
      <c r="EC2" s="748"/>
      <c r="ED2" s="714"/>
      <c r="EE2" s="174"/>
      <c r="EF2" s="175"/>
      <c r="EG2" s="175"/>
      <c r="EH2" s="175"/>
      <c r="EI2" s="175"/>
      <c r="EJ2" s="175"/>
      <c r="EK2" s="175"/>
      <c r="EL2" s="175"/>
      <c r="EM2" s="176"/>
    </row>
    <row r="3" spans="1:157" ht="21.75" customHeight="1">
      <c r="B3" s="753" t="s">
        <v>8</v>
      </c>
      <c r="C3" s="748"/>
      <c r="D3" s="748"/>
      <c r="E3" s="748"/>
      <c r="F3" s="748"/>
      <c r="G3" s="748"/>
      <c r="H3" s="748"/>
      <c r="I3" s="748"/>
      <c r="J3" s="714"/>
      <c r="K3" s="174"/>
      <c r="L3" s="753" t="s">
        <v>9</v>
      </c>
      <c r="M3" s="748"/>
      <c r="N3" s="748"/>
      <c r="O3" s="748"/>
      <c r="P3" s="748"/>
      <c r="Q3" s="748"/>
      <c r="R3" s="748"/>
      <c r="S3" s="748"/>
      <c r="T3" s="748"/>
      <c r="U3" s="748"/>
      <c r="V3" s="714"/>
      <c r="W3" s="753" t="s">
        <v>10</v>
      </c>
      <c r="X3" s="748"/>
      <c r="Y3" s="748"/>
      <c r="Z3" s="748"/>
      <c r="AA3" s="748"/>
      <c r="AB3" s="748"/>
      <c r="AC3" s="748"/>
      <c r="AD3" s="748"/>
      <c r="AE3" s="748"/>
      <c r="AF3" s="748"/>
      <c r="AG3" s="714"/>
      <c r="AH3" s="753" t="s">
        <v>11</v>
      </c>
      <c r="AI3" s="748"/>
      <c r="AJ3" s="748"/>
      <c r="AK3" s="748"/>
      <c r="AL3" s="748"/>
      <c r="AM3" s="748"/>
      <c r="AN3" s="748"/>
      <c r="AO3" s="748"/>
      <c r="AP3" s="748"/>
      <c r="AQ3" s="748"/>
      <c r="AR3" s="714"/>
      <c r="AS3" s="753" t="s">
        <v>12</v>
      </c>
      <c r="AT3" s="748"/>
      <c r="AU3" s="748"/>
      <c r="AV3" s="748"/>
      <c r="AW3" s="748"/>
      <c r="AX3" s="748"/>
      <c r="AY3" s="748"/>
      <c r="AZ3" s="748"/>
      <c r="BA3" s="748"/>
      <c r="BB3" s="748"/>
      <c r="BC3" s="714"/>
      <c r="BD3" s="753" t="s">
        <v>13</v>
      </c>
      <c r="BE3" s="748"/>
      <c r="BF3" s="748"/>
      <c r="BG3" s="748"/>
      <c r="BH3" s="748"/>
      <c r="BI3" s="748"/>
      <c r="BJ3" s="748"/>
      <c r="BK3" s="748"/>
      <c r="BL3" s="748"/>
      <c r="BM3" s="748"/>
      <c r="BN3" s="714"/>
      <c r="BO3" s="753" t="s">
        <v>14</v>
      </c>
      <c r="BP3" s="748"/>
      <c r="BQ3" s="748"/>
      <c r="BR3" s="748"/>
      <c r="BS3" s="748"/>
      <c r="BT3" s="748"/>
      <c r="BU3" s="748"/>
      <c r="BV3" s="748"/>
      <c r="BW3" s="748"/>
      <c r="BX3" s="748"/>
      <c r="BY3" s="714"/>
      <c r="BZ3" s="753" t="s">
        <v>15</v>
      </c>
      <c r="CA3" s="748"/>
      <c r="CB3" s="748"/>
      <c r="CC3" s="748"/>
      <c r="CD3" s="748"/>
      <c r="CE3" s="748"/>
      <c r="CF3" s="748"/>
      <c r="CG3" s="748"/>
      <c r="CH3" s="748"/>
      <c r="CI3" s="748"/>
      <c r="CJ3" s="714"/>
      <c r="CK3" s="753" t="s">
        <v>16</v>
      </c>
      <c r="CL3" s="748"/>
      <c r="CM3" s="748"/>
      <c r="CN3" s="748"/>
      <c r="CO3" s="748"/>
      <c r="CP3" s="748"/>
      <c r="CQ3" s="748"/>
      <c r="CR3" s="748"/>
      <c r="CS3" s="748"/>
      <c r="CT3" s="748"/>
      <c r="CU3" s="714"/>
      <c r="CV3" s="753" t="s">
        <v>17</v>
      </c>
      <c r="CW3" s="748"/>
      <c r="CX3" s="748"/>
      <c r="CY3" s="748"/>
      <c r="CZ3" s="748"/>
      <c r="DA3" s="748"/>
      <c r="DB3" s="748"/>
      <c r="DC3" s="748"/>
      <c r="DD3" s="748"/>
      <c r="DE3" s="748"/>
      <c r="DF3" s="714"/>
      <c r="DG3" s="753" t="s">
        <v>18</v>
      </c>
      <c r="DH3" s="748"/>
      <c r="DI3" s="748"/>
      <c r="DJ3" s="748"/>
      <c r="DK3" s="748"/>
      <c r="DL3" s="748"/>
      <c r="DM3" s="748"/>
      <c r="DN3" s="748"/>
      <c r="DO3" s="748"/>
      <c r="DP3" s="748"/>
      <c r="DQ3" s="714"/>
      <c r="DR3" s="753" t="s">
        <v>19</v>
      </c>
      <c r="DS3" s="748"/>
      <c r="DT3" s="748"/>
      <c r="DU3" s="748"/>
      <c r="DV3" s="748"/>
      <c r="DW3" s="748"/>
      <c r="DX3" s="748"/>
      <c r="DY3" s="748"/>
      <c r="DZ3" s="748"/>
      <c r="EA3" s="748"/>
      <c r="EB3" s="714"/>
      <c r="EC3" s="754" t="s">
        <v>0</v>
      </c>
      <c r="ED3" s="714"/>
      <c r="EE3" s="177"/>
      <c r="EF3" s="175"/>
      <c r="EG3" s="175"/>
      <c r="EH3" s="175"/>
      <c r="EI3" s="175"/>
      <c r="EJ3" s="175"/>
      <c r="EK3" s="175"/>
      <c r="EL3" s="175"/>
      <c r="EM3" s="175"/>
    </row>
    <row r="4" spans="1:157" ht="41.25" customHeight="1">
      <c r="A4" s="115"/>
      <c r="B4" s="178" t="s">
        <v>88</v>
      </c>
      <c r="C4" s="178" t="s">
        <v>97</v>
      </c>
      <c r="D4" s="178" t="s">
        <v>98</v>
      </c>
      <c r="E4" s="178" t="s">
        <v>99</v>
      </c>
      <c r="F4" s="178" t="s">
        <v>100</v>
      </c>
      <c r="G4" s="178" t="s">
        <v>101</v>
      </c>
      <c r="H4" s="178" t="s">
        <v>26</v>
      </c>
      <c r="I4" s="177" t="s">
        <v>102</v>
      </c>
      <c r="J4" s="177" t="s">
        <v>22</v>
      </c>
      <c r="K4" s="177" t="s">
        <v>103</v>
      </c>
      <c r="L4" s="178" t="s">
        <v>88</v>
      </c>
      <c r="M4" s="178" t="s">
        <v>97</v>
      </c>
      <c r="N4" s="178" t="s">
        <v>98</v>
      </c>
      <c r="O4" s="178" t="s">
        <v>99</v>
      </c>
      <c r="P4" s="178" t="s">
        <v>100</v>
      </c>
      <c r="Q4" s="178" t="s">
        <v>101</v>
      </c>
      <c r="R4" s="178" t="s">
        <v>26</v>
      </c>
      <c r="S4" s="177" t="s">
        <v>102</v>
      </c>
      <c r="T4" s="177" t="s">
        <v>104</v>
      </c>
      <c r="U4" s="177" t="s">
        <v>22</v>
      </c>
      <c r="V4" s="177" t="s">
        <v>103</v>
      </c>
      <c r="W4" s="178" t="s">
        <v>88</v>
      </c>
      <c r="X4" s="178" t="s">
        <v>97</v>
      </c>
      <c r="Y4" s="178" t="s">
        <v>98</v>
      </c>
      <c r="Z4" s="178" t="s">
        <v>99</v>
      </c>
      <c r="AA4" s="178" t="s">
        <v>100</v>
      </c>
      <c r="AB4" s="178" t="s">
        <v>101</v>
      </c>
      <c r="AC4" s="178" t="s">
        <v>26</v>
      </c>
      <c r="AD4" s="177" t="s">
        <v>102</v>
      </c>
      <c r="AE4" s="177" t="s">
        <v>104</v>
      </c>
      <c r="AF4" s="177" t="s">
        <v>22</v>
      </c>
      <c r="AG4" s="177" t="s">
        <v>103</v>
      </c>
      <c r="AH4" s="178" t="s">
        <v>88</v>
      </c>
      <c r="AI4" s="178" t="s">
        <v>97</v>
      </c>
      <c r="AJ4" s="178" t="s">
        <v>98</v>
      </c>
      <c r="AK4" s="178" t="s">
        <v>99</v>
      </c>
      <c r="AL4" s="178" t="s">
        <v>100</v>
      </c>
      <c r="AM4" s="178" t="s">
        <v>101</v>
      </c>
      <c r="AN4" s="178" t="s">
        <v>26</v>
      </c>
      <c r="AO4" s="177" t="s">
        <v>102</v>
      </c>
      <c r="AP4" s="177" t="s">
        <v>104</v>
      </c>
      <c r="AQ4" s="177" t="s">
        <v>22</v>
      </c>
      <c r="AR4" s="177" t="s">
        <v>103</v>
      </c>
      <c r="AS4" s="178" t="s">
        <v>88</v>
      </c>
      <c r="AT4" s="178" t="s">
        <v>97</v>
      </c>
      <c r="AU4" s="178" t="s">
        <v>98</v>
      </c>
      <c r="AV4" s="178" t="s">
        <v>99</v>
      </c>
      <c r="AW4" s="178" t="s">
        <v>100</v>
      </c>
      <c r="AX4" s="178" t="s">
        <v>101</v>
      </c>
      <c r="AY4" s="178" t="s">
        <v>26</v>
      </c>
      <c r="AZ4" s="177" t="s">
        <v>102</v>
      </c>
      <c r="BA4" s="177" t="s">
        <v>104</v>
      </c>
      <c r="BB4" s="177" t="s">
        <v>22</v>
      </c>
      <c r="BC4" s="177" t="s">
        <v>103</v>
      </c>
      <c r="BD4" s="178" t="s">
        <v>88</v>
      </c>
      <c r="BE4" s="178" t="s">
        <v>97</v>
      </c>
      <c r="BF4" s="178" t="s">
        <v>98</v>
      </c>
      <c r="BG4" s="178" t="s">
        <v>99</v>
      </c>
      <c r="BH4" s="178" t="s">
        <v>100</v>
      </c>
      <c r="BI4" s="178" t="s">
        <v>101</v>
      </c>
      <c r="BJ4" s="178" t="s">
        <v>26</v>
      </c>
      <c r="BK4" s="177" t="s">
        <v>102</v>
      </c>
      <c r="BL4" s="177" t="s">
        <v>104</v>
      </c>
      <c r="BM4" s="177" t="s">
        <v>22</v>
      </c>
      <c r="BN4" s="177" t="s">
        <v>103</v>
      </c>
      <c r="BO4" s="178" t="s">
        <v>88</v>
      </c>
      <c r="BP4" s="178" t="s">
        <v>97</v>
      </c>
      <c r="BQ4" s="178" t="s">
        <v>98</v>
      </c>
      <c r="BR4" s="178" t="s">
        <v>99</v>
      </c>
      <c r="BS4" s="178" t="s">
        <v>100</v>
      </c>
      <c r="BT4" s="178" t="s">
        <v>101</v>
      </c>
      <c r="BU4" s="178" t="s">
        <v>26</v>
      </c>
      <c r="BV4" s="177" t="s">
        <v>102</v>
      </c>
      <c r="BW4" s="177" t="s">
        <v>104</v>
      </c>
      <c r="BX4" s="177" t="s">
        <v>22</v>
      </c>
      <c r="BY4" s="177" t="s">
        <v>103</v>
      </c>
      <c r="BZ4" s="178" t="s">
        <v>88</v>
      </c>
      <c r="CA4" s="178" t="s">
        <v>97</v>
      </c>
      <c r="CB4" s="178" t="s">
        <v>98</v>
      </c>
      <c r="CC4" s="178" t="s">
        <v>99</v>
      </c>
      <c r="CD4" s="178" t="s">
        <v>100</v>
      </c>
      <c r="CE4" s="178" t="s">
        <v>101</v>
      </c>
      <c r="CF4" s="178" t="s">
        <v>26</v>
      </c>
      <c r="CG4" s="177" t="s">
        <v>102</v>
      </c>
      <c r="CH4" s="177" t="s">
        <v>104</v>
      </c>
      <c r="CI4" s="177" t="s">
        <v>22</v>
      </c>
      <c r="CJ4" s="177" t="s">
        <v>103</v>
      </c>
      <c r="CK4" s="178" t="s">
        <v>88</v>
      </c>
      <c r="CL4" s="178" t="s">
        <v>97</v>
      </c>
      <c r="CM4" s="178" t="s">
        <v>98</v>
      </c>
      <c r="CN4" s="178" t="s">
        <v>99</v>
      </c>
      <c r="CO4" s="178" t="s">
        <v>100</v>
      </c>
      <c r="CP4" s="178" t="s">
        <v>101</v>
      </c>
      <c r="CQ4" s="178" t="s">
        <v>26</v>
      </c>
      <c r="CR4" s="177" t="s">
        <v>102</v>
      </c>
      <c r="CS4" s="177" t="s">
        <v>104</v>
      </c>
      <c r="CT4" s="177" t="s">
        <v>22</v>
      </c>
      <c r="CU4" s="177" t="s">
        <v>103</v>
      </c>
      <c r="CV4" s="178" t="s">
        <v>88</v>
      </c>
      <c r="CW4" s="178" t="s">
        <v>97</v>
      </c>
      <c r="CX4" s="178" t="s">
        <v>98</v>
      </c>
      <c r="CY4" s="178" t="s">
        <v>99</v>
      </c>
      <c r="CZ4" s="178" t="s">
        <v>100</v>
      </c>
      <c r="DA4" s="178" t="s">
        <v>101</v>
      </c>
      <c r="DB4" s="178" t="s">
        <v>26</v>
      </c>
      <c r="DC4" s="177" t="s">
        <v>102</v>
      </c>
      <c r="DD4" s="177" t="s">
        <v>104</v>
      </c>
      <c r="DE4" s="177" t="s">
        <v>22</v>
      </c>
      <c r="DF4" s="177" t="s">
        <v>103</v>
      </c>
      <c r="DG4" s="178" t="s">
        <v>88</v>
      </c>
      <c r="DH4" s="178" t="s">
        <v>97</v>
      </c>
      <c r="DI4" s="178" t="s">
        <v>98</v>
      </c>
      <c r="DJ4" s="178" t="s">
        <v>99</v>
      </c>
      <c r="DK4" s="178" t="s">
        <v>100</v>
      </c>
      <c r="DL4" s="178" t="s">
        <v>101</v>
      </c>
      <c r="DM4" s="178" t="s">
        <v>26</v>
      </c>
      <c r="DN4" s="177" t="s">
        <v>102</v>
      </c>
      <c r="DO4" s="177" t="s">
        <v>104</v>
      </c>
      <c r="DP4" s="177" t="s">
        <v>22</v>
      </c>
      <c r="DQ4" s="177" t="s">
        <v>103</v>
      </c>
      <c r="DR4" s="178" t="s">
        <v>88</v>
      </c>
      <c r="DS4" s="178" t="s">
        <v>97</v>
      </c>
      <c r="DT4" s="178" t="s">
        <v>98</v>
      </c>
      <c r="DU4" s="178" t="s">
        <v>99</v>
      </c>
      <c r="DV4" s="178" t="s">
        <v>100</v>
      </c>
      <c r="DW4" s="178" t="s">
        <v>101</v>
      </c>
      <c r="DX4" s="178" t="s">
        <v>26</v>
      </c>
      <c r="DY4" s="177" t="s">
        <v>102</v>
      </c>
      <c r="DZ4" s="177" t="s">
        <v>104</v>
      </c>
      <c r="EA4" s="177" t="s">
        <v>22</v>
      </c>
      <c r="EB4" s="177" t="s">
        <v>103</v>
      </c>
      <c r="EC4" s="177" t="s">
        <v>24</v>
      </c>
      <c r="ED4" s="177" t="s">
        <v>25</v>
      </c>
      <c r="EE4" s="177" t="s">
        <v>105</v>
      </c>
      <c r="EF4" s="179"/>
      <c r="EG4" s="115"/>
      <c r="EH4" s="179"/>
      <c r="EI4" s="179"/>
      <c r="EJ4" s="179"/>
      <c r="EK4" s="179"/>
      <c r="EL4" s="179"/>
      <c r="EM4" s="179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</row>
    <row r="5" spans="1:157" ht="15" customHeight="1">
      <c r="B5" s="180" t="s">
        <v>106</v>
      </c>
      <c r="C5" s="180"/>
      <c r="D5" s="180"/>
      <c r="E5" s="181">
        <v>1000</v>
      </c>
      <c r="F5" s="182">
        <v>10</v>
      </c>
      <c r="G5" s="182">
        <v>10</v>
      </c>
      <c r="H5" s="12">
        <f t="shared" ref="H5:H24" si="0">G5*E5</f>
        <v>10000</v>
      </c>
      <c r="I5" s="13">
        <f t="shared" ref="I5:I25" si="1">($EC5+1)^(1/12)-1</f>
        <v>6.4340301100034303E-3</v>
      </c>
      <c r="J5" s="13">
        <f t="shared" ref="J5:J24" si="2">IF(H5=0,0,H5/H$25)</f>
        <v>1</v>
      </c>
      <c r="K5" s="183">
        <v>1</v>
      </c>
      <c r="L5" s="181" t="str">
        <f t="shared" ref="L5:Q5" si="3">B5</f>
        <v>itsa4</v>
      </c>
      <c r="M5" s="181">
        <f t="shared" si="3"/>
        <v>0</v>
      </c>
      <c r="N5" s="181">
        <f t="shared" si="3"/>
        <v>0</v>
      </c>
      <c r="O5" s="181">
        <f t="shared" si="3"/>
        <v>1000</v>
      </c>
      <c r="P5" s="182">
        <f t="shared" si="3"/>
        <v>10</v>
      </c>
      <c r="Q5" s="157">
        <f t="shared" si="3"/>
        <v>10</v>
      </c>
      <c r="R5" s="12">
        <f t="shared" ref="R5:R24" si="4">Q5*O5</f>
        <v>10000</v>
      </c>
      <c r="S5" s="13">
        <f t="shared" ref="S5:S25" si="5">($EC5+1)^(1/12)-1</f>
        <v>6.4340301100034303E-3</v>
      </c>
      <c r="T5" s="13">
        <f t="shared" ref="T5:T25" si="6">IF(H5=0,0,(R5-H5)/H5)</f>
        <v>0</v>
      </c>
      <c r="U5" s="13">
        <f t="shared" ref="U5:U24" si="7">IF(R5=0,0,R5/R$25)</f>
        <v>1</v>
      </c>
      <c r="V5" s="183">
        <f t="shared" ref="V5:AB5" si="8">K5</f>
        <v>1</v>
      </c>
      <c r="W5" s="181" t="str">
        <f t="shared" si="8"/>
        <v>itsa4</v>
      </c>
      <c r="X5" s="181">
        <f t="shared" si="8"/>
        <v>0</v>
      </c>
      <c r="Y5" s="181">
        <f t="shared" si="8"/>
        <v>0</v>
      </c>
      <c r="Z5" s="181">
        <f t="shared" si="8"/>
        <v>1000</v>
      </c>
      <c r="AA5" s="184">
        <f t="shared" si="8"/>
        <v>10</v>
      </c>
      <c r="AB5" s="184">
        <f t="shared" si="8"/>
        <v>10</v>
      </c>
      <c r="AC5" s="12">
        <f t="shared" ref="AC5:AC24" si="9">AB5*Z5</f>
        <v>10000</v>
      </c>
      <c r="AD5" s="13">
        <f t="shared" ref="AD5:AD25" si="10">($EC5+1)^(1/12)-1</f>
        <v>6.4340301100034303E-3</v>
      </c>
      <c r="AE5" s="13">
        <f t="shared" ref="AE5:AE25" si="11">IF(R5=0,0,(AC5-R5)/R5)</f>
        <v>0</v>
      </c>
      <c r="AF5" s="13">
        <f t="shared" ref="AF5:AF24" si="12">IF(AC$25=0,0,AC5/AC$25)</f>
        <v>1</v>
      </c>
      <c r="AG5" s="183">
        <f t="shared" ref="AG5:AM5" si="13">V5</f>
        <v>1</v>
      </c>
      <c r="AH5" s="181" t="str">
        <f t="shared" si="13"/>
        <v>itsa4</v>
      </c>
      <c r="AI5" s="181">
        <f t="shared" si="13"/>
        <v>0</v>
      </c>
      <c r="AJ5" s="181">
        <f t="shared" si="13"/>
        <v>0</v>
      </c>
      <c r="AK5" s="181">
        <f t="shared" si="13"/>
        <v>1000</v>
      </c>
      <c r="AL5" s="184">
        <f t="shared" si="13"/>
        <v>10</v>
      </c>
      <c r="AM5" s="184">
        <f t="shared" si="13"/>
        <v>10</v>
      </c>
      <c r="AN5" s="12">
        <f t="shared" ref="AN5:AN24" si="14">AM5*AK5</f>
        <v>10000</v>
      </c>
      <c r="AO5" s="13">
        <f t="shared" ref="AO5:AO25" si="15">($EC5+1)^(1/12)-1</f>
        <v>6.4340301100034303E-3</v>
      </c>
      <c r="AP5" s="13">
        <f t="shared" ref="AP5:AP24" si="16">IF(AC5=0,0,(AN5-AC5)/AC5)</f>
        <v>0</v>
      </c>
      <c r="AQ5" s="13">
        <f t="shared" ref="AQ5:AQ24" si="17">IF(AN$25=0,0,AN5/AN$25)</f>
        <v>1</v>
      </c>
      <c r="AR5" s="183">
        <f t="shared" ref="AR5:AX5" si="18">AG5</f>
        <v>1</v>
      </c>
      <c r="AS5" s="181" t="str">
        <f t="shared" si="18"/>
        <v>itsa4</v>
      </c>
      <c r="AT5" s="181">
        <f t="shared" si="18"/>
        <v>0</v>
      </c>
      <c r="AU5" s="181">
        <f t="shared" si="18"/>
        <v>0</v>
      </c>
      <c r="AV5" s="181">
        <f t="shared" si="18"/>
        <v>1000</v>
      </c>
      <c r="AW5" s="184">
        <f t="shared" si="18"/>
        <v>10</v>
      </c>
      <c r="AX5" s="184">
        <f t="shared" si="18"/>
        <v>10</v>
      </c>
      <c r="AY5" s="12">
        <f t="shared" ref="AY5:AY24" si="19">AX5*AV5</f>
        <v>10000</v>
      </c>
      <c r="AZ5" s="13">
        <f t="shared" ref="AZ5:AZ25" si="20">($EC5+1)^(1/12)-1</f>
        <v>6.4340301100034303E-3</v>
      </c>
      <c r="BA5" s="13">
        <f t="shared" ref="BA5:BA24" si="21">IF(AN5=0,0,(AY5-AN5)/AN5)</f>
        <v>0</v>
      </c>
      <c r="BB5" s="13">
        <f t="shared" ref="BB5:BB24" si="22">IF(AY$25=0,0,AY5/AY$25)</f>
        <v>1</v>
      </c>
      <c r="BC5" s="183">
        <f t="shared" ref="BC5:BI5" si="23">AR5</f>
        <v>1</v>
      </c>
      <c r="BD5" s="181" t="str">
        <f t="shared" si="23"/>
        <v>itsa4</v>
      </c>
      <c r="BE5" s="181">
        <f t="shared" si="23"/>
        <v>0</v>
      </c>
      <c r="BF5" s="181">
        <f t="shared" si="23"/>
        <v>0</v>
      </c>
      <c r="BG5" s="181">
        <f t="shared" si="23"/>
        <v>1000</v>
      </c>
      <c r="BH5" s="184">
        <f t="shared" si="23"/>
        <v>10</v>
      </c>
      <c r="BI5" s="184">
        <f t="shared" si="23"/>
        <v>10</v>
      </c>
      <c r="BJ5" s="12">
        <f t="shared" ref="BJ5:BJ24" si="24">BI5*BG5</f>
        <v>10000</v>
      </c>
      <c r="BK5" s="13">
        <f t="shared" ref="BK5:BK25" si="25">($EC5+1)^(1/12)-1</f>
        <v>6.4340301100034303E-3</v>
      </c>
      <c r="BL5" s="13">
        <f t="shared" ref="BL5:BL24" si="26">IF(AY5=0,0,(BJ5-AY5)/AY5)</f>
        <v>0</v>
      </c>
      <c r="BM5" s="13">
        <f t="shared" ref="BM5:BM24" si="27">IF(BJ$25=0,0,BJ5/BJ$25)</f>
        <v>1</v>
      </c>
      <c r="BN5" s="183">
        <f t="shared" ref="BN5:BT5" si="28">BC5</f>
        <v>1</v>
      </c>
      <c r="BO5" s="181" t="str">
        <f t="shared" si="28"/>
        <v>itsa4</v>
      </c>
      <c r="BP5" s="181">
        <f t="shared" si="28"/>
        <v>0</v>
      </c>
      <c r="BQ5" s="181">
        <f t="shared" si="28"/>
        <v>0</v>
      </c>
      <c r="BR5" s="181">
        <f t="shared" si="28"/>
        <v>1000</v>
      </c>
      <c r="BS5" s="184">
        <f t="shared" si="28"/>
        <v>10</v>
      </c>
      <c r="BT5" s="184">
        <f t="shared" si="28"/>
        <v>10</v>
      </c>
      <c r="BU5" s="12">
        <f t="shared" ref="BU5:BU24" si="29">BT5*BR5</f>
        <v>10000</v>
      </c>
      <c r="BV5" s="13">
        <f t="shared" ref="BV5:BV25" si="30">($EC5+1)^(1/12)-1</f>
        <v>6.4340301100034303E-3</v>
      </c>
      <c r="BW5" s="13">
        <f t="shared" ref="BW5:BW24" si="31">IF(BJ5=0,0,(BU5-BJ5)/BJ5)</f>
        <v>0</v>
      </c>
      <c r="BX5" s="13">
        <f t="shared" ref="BX5:BX24" si="32">IF(BU$25=0,0,BU5/BU$25)</f>
        <v>1</v>
      </c>
      <c r="BY5" s="183">
        <f t="shared" ref="BY5:CE5" si="33">BN5</f>
        <v>1</v>
      </c>
      <c r="BZ5" s="181" t="str">
        <f t="shared" si="33"/>
        <v>itsa4</v>
      </c>
      <c r="CA5" s="181">
        <f t="shared" si="33"/>
        <v>0</v>
      </c>
      <c r="CB5" s="181">
        <f t="shared" si="33"/>
        <v>0</v>
      </c>
      <c r="CC5" s="181">
        <f t="shared" si="33"/>
        <v>1000</v>
      </c>
      <c r="CD5" s="184">
        <f t="shared" si="33"/>
        <v>10</v>
      </c>
      <c r="CE5" s="184">
        <f t="shared" si="33"/>
        <v>10</v>
      </c>
      <c r="CF5" s="12">
        <f t="shared" ref="CF5:CF24" si="34">CE5*CC5</f>
        <v>10000</v>
      </c>
      <c r="CG5" s="13">
        <f t="shared" ref="CG5:CG25" si="35">($EC5+1)^(1/12)-1</f>
        <v>6.4340301100034303E-3</v>
      </c>
      <c r="CH5" s="13">
        <f t="shared" ref="CH5:CH24" si="36">IF(BU5=0,0,(CF5-BU5)/BU5)</f>
        <v>0</v>
      </c>
      <c r="CI5" s="13">
        <f t="shared" ref="CI5:CI24" si="37">IF(CF$25=0,0,CF5/CF$25)</f>
        <v>1</v>
      </c>
      <c r="CJ5" s="183">
        <f t="shared" ref="CJ5:CP5" si="38">BY5</f>
        <v>1</v>
      </c>
      <c r="CK5" s="181" t="str">
        <f t="shared" si="38"/>
        <v>itsa4</v>
      </c>
      <c r="CL5" s="181">
        <f t="shared" si="38"/>
        <v>0</v>
      </c>
      <c r="CM5" s="181">
        <f t="shared" si="38"/>
        <v>0</v>
      </c>
      <c r="CN5" s="181">
        <f t="shared" si="38"/>
        <v>1000</v>
      </c>
      <c r="CO5" s="184">
        <f t="shared" si="38"/>
        <v>10</v>
      </c>
      <c r="CP5" s="184">
        <f t="shared" si="38"/>
        <v>10</v>
      </c>
      <c r="CQ5" s="12">
        <f t="shared" ref="CQ5:CQ24" si="39">CP5*CN5</f>
        <v>10000</v>
      </c>
      <c r="CR5" s="13">
        <f t="shared" ref="CR5:CR25" si="40">($EC5+1)^(1/12)-1</f>
        <v>6.4340301100034303E-3</v>
      </c>
      <c r="CS5" s="13">
        <f t="shared" ref="CS5:CS24" si="41">IF(CF5=0,0,(CQ5-CF5)/CF5)</f>
        <v>0</v>
      </c>
      <c r="CT5" s="13">
        <f t="shared" ref="CT5:CT24" si="42">IF(CQ$25=0,0,CQ5/CQ$25)</f>
        <v>1</v>
      </c>
      <c r="CU5" s="183">
        <f t="shared" ref="CU5:DA5" si="43">CJ5</f>
        <v>1</v>
      </c>
      <c r="CV5" s="181" t="str">
        <f t="shared" si="43"/>
        <v>itsa4</v>
      </c>
      <c r="CW5" s="181">
        <f t="shared" si="43"/>
        <v>0</v>
      </c>
      <c r="CX5" s="181">
        <f t="shared" si="43"/>
        <v>0</v>
      </c>
      <c r="CY5" s="181">
        <f t="shared" si="43"/>
        <v>1000</v>
      </c>
      <c r="CZ5" s="184">
        <f t="shared" si="43"/>
        <v>10</v>
      </c>
      <c r="DA5" s="184">
        <f t="shared" si="43"/>
        <v>10</v>
      </c>
      <c r="DB5" s="12">
        <f t="shared" ref="DB5:DB24" si="44">DA5*CY5</f>
        <v>10000</v>
      </c>
      <c r="DC5" s="13">
        <f t="shared" ref="DC5:DC25" si="45">($EC5+1)^(1/12)-1</f>
        <v>6.4340301100034303E-3</v>
      </c>
      <c r="DD5" s="13">
        <f t="shared" ref="DD5:DD24" si="46">IF(CQ5=0,0,(DB5-CQ5)/CQ5)</f>
        <v>0</v>
      </c>
      <c r="DE5" s="13">
        <f t="shared" ref="DE5:DE24" si="47">IF(DB$25=0,0,DB5/DB$25)</f>
        <v>1</v>
      </c>
      <c r="DF5" s="183">
        <f t="shared" ref="DF5:DL5" si="48">CU5</f>
        <v>1</v>
      </c>
      <c r="DG5" s="181" t="str">
        <f t="shared" si="48"/>
        <v>itsa4</v>
      </c>
      <c r="DH5" s="181">
        <f t="shared" si="48"/>
        <v>0</v>
      </c>
      <c r="DI5" s="181">
        <f t="shared" si="48"/>
        <v>0</v>
      </c>
      <c r="DJ5" s="181">
        <f t="shared" si="48"/>
        <v>1000</v>
      </c>
      <c r="DK5" s="184">
        <f t="shared" si="48"/>
        <v>10</v>
      </c>
      <c r="DL5" s="184">
        <f t="shared" si="48"/>
        <v>10</v>
      </c>
      <c r="DM5" s="12">
        <f t="shared" ref="DM5:DM24" si="49">DL5*DJ5</f>
        <v>10000</v>
      </c>
      <c r="DN5" s="13">
        <f t="shared" ref="DN5:DN25" si="50">($EC5+1)^(1/12)-1</f>
        <v>6.4340301100034303E-3</v>
      </c>
      <c r="DO5" s="13">
        <f t="shared" ref="DO5:DO24" si="51">IF(DB5=0,0,(DM5-DB5)/DB5)</f>
        <v>0</v>
      </c>
      <c r="DP5" s="13">
        <f t="shared" ref="DP5:DP24" si="52">IF(DM$25=0,0,DM5/DM$25)</f>
        <v>1</v>
      </c>
      <c r="DQ5" s="183">
        <f t="shared" ref="DQ5:DW5" si="53">DF5</f>
        <v>1</v>
      </c>
      <c r="DR5" s="181" t="str">
        <f t="shared" si="53"/>
        <v>itsa4</v>
      </c>
      <c r="DS5" s="181">
        <f t="shared" si="53"/>
        <v>0</v>
      </c>
      <c r="DT5" s="181">
        <f t="shared" si="53"/>
        <v>0</v>
      </c>
      <c r="DU5" s="181">
        <f t="shared" si="53"/>
        <v>1000</v>
      </c>
      <c r="DV5" s="184">
        <f t="shared" si="53"/>
        <v>10</v>
      </c>
      <c r="DW5" s="184">
        <f t="shared" si="53"/>
        <v>10</v>
      </c>
      <c r="DX5" s="12">
        <f t="shared" ref="DX5:DX24" si="54">DW5*DU5</f>
        <v>10000</v>
      </c>
      <c r="DY5" s="13">
        <f t="shared" ref="DY5:DY25" si="55">($EC5+1)^(1/12)-1</f>
        <v>6.4340301100034303E-3</v>
      </c>
      <c r="DZ5" s="13">
        <f t="shared" ref="DZ5:DZ24" si="56">IF(DM5=0,0,(DX5-DM5)/DM5)</f>
        <v>0</v>
      </c>
      <c r="EA5" s="13">
        <f t="shared" ref="EA5:EA24" si="57">IF(DX$25=0,0,DX5/DX$25)</f>
        <v>1</v>
      </c>
      <c r="EB5" s="183">
        <f t="shared" ref="EB5:EB24" si="58">DQ5</f>
        <v>1</v>
      </c>
      <c r="EC5" s="185">
        <v>0.08</v>
      </c>
      <c r="ED5" s="13">
        <f t="shared" ref="ED5:ED25" si="59">IF(O31=0,0,(DX5-O31)/O31)</f>
        <v>0</v>
      </c>
      <c r="EE5" s="12">
        <f t="shared" ref="EE5:EE24" si="60">(DW5-DV5)*DU5</f>
        <v>0</v>
      </c>
      <c r="EF5" s="186">
        <f t="shared" ref="EF5:EF24" si="61">(O31*EC5)+O31</f>
        <v>10800</v>
      </c>
      <c r="EG5" s="28"/>
      <c r="EH5" s="2"/>
      <c r="EI5" s="28"/>
      <c r="EJ5" s="2"/>
      <c r="EK5" s="28"/>
      <c r="EL5" s="2"/>
      <c r="EM5" s="28"/>
      <c r="EQ5" s="187"/>
      <c r="ER5" s="187"/>
      <c r="ES5" s="187"/>
      <c r="ET5" s="187"/>
      <c r="EU5" s="187"/>
      <c r="EV5" s="187"/>
      <c r="EW5" s="187"/>
      <c r="EX5" s="187"/>
      <c r="EY5" s="187"/>
      <c r="EZ5" s="187"/>
    </row>
    <row r="6" spans="1:157">
      <c r="B6" s="180"/>
      <c r="C6" s="180"/>
      <c r="D6" s="180"/>
      <c r="E6" s="181">
        <v>0</v>
      </c>
      <c r="F6" s="182">
        <v>0</v>
      </c>
      <c r="G6" s="182">
        <v>0</v>
      </c>
      <c r="H6" s="12">
        <f t="shared" si="0"/>
        <v>0</v>
      </c>
      <c r="I6" s="13">
        <f t="shared" si="1"/>
        <v>0</v>
      </c>
      <c r="J6" s="13">
        <f t="shared" si="2"/>
        <v>0</v>
      </c>
      <c r="K6" s="183">
        <v>1</v>
      </c>
      <c r="L6" s="181">
        <f t="shared" ref="L6:Q6" si="62">B6</f>
        <v>0</v>
      </c>
      <c r="M6" s="181">
        <f t="shared" si="62"/>
        <v>0</v>
      </c>
      <c r="N6" s="181">
        <f t="shared" si="62"/>
        <v>0</v>
      </c>
      <c r="O6" s="181">
        <f t="shared" si="62"/>
        <v>0</v>
      </c>
      <c r="P6" s="182">
        <f t="shared" si="62"/>
        <v>0</v>
      </c>
      <c r="Q6" s="157">
        <f t="shared" si="62"/>
        <v>0</v>
      </c>
      <c r="R6" s="12">
        <f t="shared" si="4"/>
        <v>0</v>
      </c>
      <c r="S6" s="13">
        <f t="shared" si="5"/>
        <v>0</v>
      </c>
      <c r="T6" s="13">
        <f t="shared" si="6"/>
        <v>0</v>
      </c>
      <c r="U6" s="13">
        <f t="shared" si="7"/>
        <v>0</v>
      </c>
      <c r="V6" s="183">
        <f t="shared" ref="V6:AB6" si="63">K6</f>
        <v>1</v>
      </c>
      <c r="W6" s="181">
        <f t="shared" si="63"/>
        <v>0</v>
      </c>
      <c r="X6" s="181">
        <f t="shared" si="63"/>
        <v>0</v>
      </c>
      <c r="Y6" s="181">
        <f t="shared" si="63"/>
        <v>0</v>
      </c>
      <c r="Z6" s="181">
        <f t="shared" si="63"/>
        <v>0</v>
      </c>
      <c r="AA6" s="184">
        <f t="shared" si="63"/>
        <v>0</v>
      </c>
      <c r="AB6" s="184">
        <f t="shared" si="63"/>
        <v>0</v>
      </c>
      <c r="AC6" s="12">
        <f t="shared" si="9"/>
        <v>0</v>
      </c>
      <c r="AD6" s="13">
        <f t="shared" si="10"/>
        <v>0</v>
      </c>
      <c r="AE6" s="13">
        <f t="shared" si="11"/>
        <v>0</v>
      </c>
      <c r="AF6" s="13">
        <f t="shared" si="12"/>
        <v>0</v>
      </c>
      <c r="AG6" s="183">
        <f t="shared" ref="AG6:AM6" si="64">V6</f>
        <v>1</v>
      </c>
      <c r="AH6" s="181">
        <f t="shared" si="64"/>
        <v>0</v>
      </c>
      <c r="AI6" s="181">
        <f t="shared" si="64"/>
        <v>0</v>
      </c>
      <c r="AJ6" s="181">
        <f t="shared" si="64"/>
        <v>0</v>
      </c>
      <c r="AK6" s="181">
        <f t="shared" si="64"/>
        <v>0</v>
      </c>
      <c r="AL6" s="184">
        <f t="shared" si="64"/>
        <v>0</v>
      </c>
      <c r="AM6" s="184">
        <f t="shared" si="64"/>
        <v>0</v>
      </c>
      <c r="AN6" s="12">
        <f t="shared" si="14"/>
        <v>0</v>
      </c>
      <c r="AO6" s="13">
        <f t="shared" si="15"/>
        <v>0</v>
      </c>
      <c r="AP6" s="13">
        <f t="shared" si="16"/>
        <v>0</v>
      </c>
      <c r="AQ6" s="13">
        <f t="shared" si="17"/>
        <v>0</v>
      </c>
      <c r="AR6" s="183">
        <f t="shared" ref="AR6:AX6" si="65">AG6</f>
        <v>1</v>
      </c>
      <c r="AS6" s="181">
        <f t="shared" si="65"/>
        <v>0</v>
      </c>
      <c r="AT6" s="181">
        <f t="shared" si="65"/>
        <v>0</v>
      </c>
      <c r="AU6" s="181">
        <f t="shared" si="65"/>
        <v>0</v>
      </c>
      <c r="AV6" s="181">
        <f t="shared" si="65"/>
        <v>0</v>
      </c>
      <c r="AW6" s="184">
        <f t="shared" si="65"/>
        <v>0</v>
      </c>
      <c r="AX6" s="184">
        <f t="shared" si="65"/>
        <v>0</v>
      </c>
      <c r="AY6" s="12">
        <f t="shared" si="19"/>
        <v>0</v>
      </c>
      <c r="AZ6" s="13">
        <f t="shared" si="20"/>
        <v>0</v>
      </c>
      <c r="BA6" s="13">
        <f t="shared" si="21"/>
        <v>0</v>
      </c>
      <c r="BB6" s="13">
        <f t="shared" si="22"/>
        <v>0</v>
      </c>
      <c r="BC6" s="183">
        <f t="shared" ref="BC6:BI6" si="66">AR6</f>
        <v>1</v>
      </c>
      <c r="BD6" s="181">
        <f t="shared" si="66"/>
        <v>0</v>
      </c>
      <c r="BE6" s="181">
        <f t="shared" si="66"/>
        <v>0</v>
      </c>
      <c r="BF6" s="181">
        <f t="shared" si="66"/>
        <v>0</v>
      </c>
      <c r="BG6" s="181">
        <f t="shared" si="66"/>
        <v>0</v>
      </c>
      <c r="BH6" s="184">
        <f t="shared" si="66"/>
        <v>0</v>
      </c>
      <c r="BI6" s="184">
        <f t="shared" si="66"/>
        <v>0</v>
      </c>
      <c r="BJ6" s="12">
        <f t="shared" si="24"/>
        <v>0</v>
      </c>
      <c r="BK6" s="13">
        <f t="shared" si="25"/>
        <v>0</v>
      </c>
      <c r="BL6" s="13">
        <f t="shared" si="26"/>
        <v>0</v>
      </c>
      <c r="BM6" s="13">
        <f t="shared" si="27"/>
        <v>0</v>
      </c>
      <c r="BN6" s="183">
        <f t="shared" ref="BN6:BT6" si="67">BC6</f>
        <v>1</v>
      </c>
      <c r="BO6" s="181">
        <f t="shared" si="67"/>
        <v>0</v>
      </c>
      <c r="BP6" s="181">
        <f t="shared" si="67"/>
        <v>0</v>
      </c>
      <c r="BQ6" s="181">
        <f t="shared" si="67"/>
        <v>0</v>
      </c>
      <c r="BR6" s="181">
        <f t="shared" si="67"/>
        <v>0</v>
      </c>
      <c r="BS6" s="184">
        <f t="shared" si="67"/>
        <v>0</v>
      </c>
      <c r="BT6" s="184">
        <f t="shared" si="67"/>
        <v>0</v>
      </c>
      <c r="BU6" s="12">
        <f t="shared" si="29"/>
        <v>0</v>
      </c>
      <c r="BV6" s="13">
        <f t="shared" si="30"/>
        <v>0</v>
      </c>
      <c r="BW6" s="13">
        <f t="shared" si="31"/>
        <v>0</v>
      </c>
      <c r="BX6" s="13">
        <f t="shared" si="32"/>
        <v>0</v>
      </c>
      <c r="BY6" s="183">
        <f t="shared" ref="BY6:CE6" si="68">BN6</f>
        <v>1</v>
      </c>
      <c r="BZ6" s="181">
        <f t="shared" si="68"/>
        <v>0</v>
      </c>
      <c r="CA6" s="181">
        <f t="shared" si="68"/>
        <v>0</v>
      </c>
      <c r="CB6" s="181">
        <f t="shared" si="68"/>
        <v>0</v>
      </c>
      <c r="CC6" s="181">
        <f t="shared" si="68"/>
        <v>0</v>
      </c>
      <c r="CD6" s="184">
        <f t="shared" si="68"/>
        <v>0</v>
      </c>
      <c r="CE6" s="184">
        <f t="shared" si="68"/>
        <v>0</v>
      </c>
      <c r="CF6" s="12">
        <f t="shared" si="34"/>
        <v>0</v>
      </c>
      <c r="CG6" s="13">
        <f t="shared" si="35"/>
        <v>0</v>
      </c>
      <c r="CH6" s="13">
        <f t="shared" si="36"/>
        <v>0</v>
      </c>
      <c r="CI6" s="13">
        <f t="shared" si="37"/>
        <v>0</v>
      </c>
      <c r="CJ6" s="183">
        <f t="shared" ref="CJ6:CP6" si="69">BY6</f>
        <v>1</v>
      </c>
      <c r="CK6" s="181">
        <f t="shared" si="69"/>
        <v>0</v>
      </c>
      <c r="CL6" s="181">
        <f t="shared" si="69"/>
        <v>0</v>
      </c>
      <c r="CM6" s="181">
        <f t="shared" si="69"/>
        <v>0</v>
      </c>
      <c r="CN6" s="181">
        <f t="shared" si="69"/>
        <v>0</v>
      </c>
      <c r="CO6" s="184">
        <f t="shared" si="69"/>
        <v>0</v>
      </c>
      <c r="CP6" s="184">
        <f t="shared" si="69"/>
        <v>0</v>
      </c>
      <c r="CQ6" s="12">
        <f t="shared" si="39"/>
        <v>0</v>
      </c>
      <c r="CR6" s="13">
        <f t="shared" si="40"/>
        <v>0</v>
      </c>
      <c r="CS6" s="13">
        <f t="shared" si="41"/>
        <v>0</v>
      </c>
      <c r="CT6" s="13">
        <f t="shared" si="42"/>
        <v>0</v>
      </c>
      <c r="CU6" s="183">
        <f t="shared" ref="CU6:DA6" si="70">CJ6</f>
        <v>1</v>
      </c>
      <c r="CV6" s="181">
        <f t="shared" si="70"/>
        <v>0</v>
      </c>
      <c r="CW6" s="181">
        <f t="shared" si="70"/>
        <v>0</v>
      </c>
      <c r="CX6" s="181">
        <f t="shared" si="70"/>
        <v>0</v>
      </c>
      <c r="CY6" s="181">
        <f t="shared" si="70"/>
        <v>0</v>
      </c>
      <c r="CZ6" s="184">
        <f t="shared" si="70"/>
        <v>0</v>
      </c>
      <c r="DA6" s="184">
        <f t="shared" si="70"/>
        <v>0</v>
      </c>
      <c r="DB6" s="12">
        <f t="shared" si="44"/>
        <v>0</v>
      </c>
      <c r="DC6" s="13">
        <f t="shared" si="45"/>
        <v>0</v>
      </c>
      <c r="DD6" s="13">
        <f t="shared" si="46"/>
        <v>0</v>
      </c>
      <c r="DE6" s="13">
        <f t="shared" si="47"/>
        <v>0</v>
      </c>
      <c r="DF6" s="183">
        <f t="shared" ref="DF6:DL6" si="71">CU6</f>
        <v>1</v>
      </c>
      <c r="DG6" s="181">
        <f t="shared" si="71"/>
        <v>0</v>
      </c>
      <c r="DH6" s="181">
        <f t="shared" si="71"/>
        <v>0</v>
      </c>
      <c r="DI6" s="181">
        <f t="shared" si="71"/>
        <v>0</v>
      </c>
      <c r="DJ6" s="181">
        <f t="shared" si="71"/>
        <v>0</v>
      </c>
      <c r="DK6" s="184">
        <f t="shared" si="71"/>
        <v>0</v>
      </c>
      <c r="DL6" s="184">
        <f t="shared" si="71"/>
        <v>0</v>
      </c>
      <c r="DM6" s="12">
        <f t="shared" si="49"/>
        <v>0</v>
      </c>
      <c r="DN6" s="13">
        <f t="shared" si="50"/>
        <v>0</v>
      </c>
      <c r="DO6" s="13">
        <f t="shared" si="51"/>
        <v>0</v>
      </c>
      <c r="DP6" s="13">
        <f t="shared" si="52"/>
        <v>0</v>
      </c>
      <c r="DQ6" s="183">
        <f t="shared" ref="DQ6:DW6" si="72">DF6</f>
        <v>1</v>
      </c>
      <c r="DR6" s="181">
        <f t="shared" si="72"/>
        <v>0</v>
      </c>
      <c r="DS6" s="181">
        <f t="shared" si="72"/>
        <v>0</v>
      </c>
      <c r="DT6" s="181">
        <f t="shared" si="72"/>
        <v>0</v>
      </c>
      <c r="DU6" s="181">
        <f t="shared" si="72"/>
        <v>0</v>
      </c>
      <c r="DV6" s="184">
        <f t="shared" si="72"/>
        <v>0</v>
      </c>
      <c r="DW6" s="184">
        <f t="shared" si="72"/>
        <v>0</v>
      </c>
      <c r="DX6" s="12">
        <f t="shared" si="54"/>
        <v>0</v>
      </c>
      <c r="DY6" s="13">
        <f t="shared" si="55"/>
        <v>0</v>
      </c>
      <c r="DZ6" s="13">
        <f t="shared" si="56"/>
        <v>0</v>
      </c>
      <c r="EA6" s="13">
        <f t="shared" si="57"/>
        <v>0</v>
      </c>
      <c r="EB6" s="183">
        <f t="shared" si="58"/>
        <v>1</v>
      </c>
      <c r="EC6" s="185">
        <v>0</v>
      </c>
      <c r="ED6" s="13">
        <f t="shared" si="59"/>
        <v>0</v>
      </c>
      <c r="EE6" s="12">
        <f t="shared" si="60"/>
        <v>0</v>
      </c>
      <c r="EF6" s="186">
        <f t="shared" si="61"/>
        <v>0</v>
      </c>
      <c r="EG6" s="28"/>
      <c r="EH6" s="2"/>
      <c r="EI6" s="28"/>
      <c r="EJ6" s="2"/>
      <c r="EK6" s="28"/>
      <c r="EL6" s="2"/>
      <c r="EM6" s="28"/>
      <c r="EQ6" s="187"/>
      <c r="ER6" s="187"/>
      <c r="ES6" s="187"/>
      <c r="ET6" s="187"/>
      <c r="EU6" s="187"/>
      <c r="EV6" s="187"/>
      <c r="EW6" s="187"/>
      <c r="EX6" s="187"/>
      <c r="EY6" s="187"/>
      <c r="EZ6" s="187"/>
    </row>
    <row r="7" spans="1:157">
      <c r="B7" s="180"/>
      <c r="C7" s="180"/>
      <c r="D7" s="180"/>
      <c r="E7" s="181">
        <v>0</v>
      </c>
      <c r="F7" s="182">
        <v>0</v>
      </c>
      <c r="G7" s="182">
        <v>0</v>
      </c>
      <c r="H7" s="12">
        <f t="shared" si="0"/>
        <v>0</v>
      </c>
      <c r="I7" s="13">
        <f t="shared" si="1"/>
        <v>0</v>
      </c>
      <c r="J7" s="13">
        <f t="shared" si="2"/>
        <v>0</v>
      </c>
      <c r="K7" s="183">
        <v>1</v>
      </c>
      <c r="L7" s="181">
        <f t="shared" ref="L7:Q7" si="73">B7</f>
        <v>0</v>
      </c>
      <c r="M7" s="181">
        <f t="shared" si="73"/>
        <v>0</v>
      </c>
      <c r="N7" s="181">
        <f t="shared" si="73"/>
        <v>0</v>
      </c>
      <c r="O7" s="181">
        <f t="shared" si="73"/>
        <v>0</v>
      </c>
      <c r="P7" s="182">
        <f t="shared" si="73"/>
        <v>0</v>
      </c>
      <c r="Q7" s="157">
        <f t="shared" si="73"/>
        <v>0</v>
      </c>
      <c r="R7" s="12">
        <f t="shared" si="4"/>
        <v>0</v>
      </c>
      <c r="S7" s="13">
        <f t="shared" si="5"/>
        <v>0</v>
      </c>
      <c r="T7" s="13">
        <f t="shared" si="6"/>
        <v>0</v>
      </c>
      <c r="U7" s="13">
        <f t="shared" si="7"/>
        <v>0</v>
      </c>
      <c r="V7" s="183">
        <f t="shared" ref="V7:AB7" si="74">K7</f>
        <v>1</v>
      </c>
      <c r="W7" s="181">
        <f t="shared" si="74"/>
        <v>0</v>
      </c>
      <c r="X7" s="181">
        <f t="shared" si="74"/>
        <v>0</v>
      </c>
      <c r="Y7" s="181">
        <f t="shared" si="74"/>
        <v>0</v>
      </c>
      <c r="Z7" s="181">
        <f t="shared" si="74"/>
        <v>0</v>
      </c>
      <c r="AA7" s="184">
        <f t="shared" si="74"/>
        <v>0</v>
      </c>
      <c r="AB7" s="184">
        <f t="shared" si="74"/>
        <v>0</v>
      </c>
      <c r="AC7" s="12">
        <f t="shared" si="9"/>
        <v>0</v>
      </c>
      <c r="AD7" s="13">
        <f t="shared" si="10"/>
        <v>0</v>
      </c>
      <c r="AE7" s="13">
        <f t="shared" si="11"/>
        <v>0</v>
      </c>
      <c r="AF7" s="13">
        <f t="shared" si="12"/>
        <v>0</v>
      </c>
      <c r="AG7" s="183">
        <f t="shared" ref="AG7:AM7" si="75">V7</f>
        <v>1</v>
      </c>
      <c r="AH7" s="181">
        <f t="shared" si="75"/>
        <v>0</v>
      </c>
      <c r="AI7" s="181">
        <f t="shared" si="75"/>
        <v>0</v>
      </c>
      <c r="AJ7" s="181">
        <f t="shared" si="75"/>
        <v>0</v>
      </c>
      <c r="AK7" s="181">
        <f t="shared" si="75"/>
        <v>0</v>
      </c>
      <c r="AL7" s="184">
        <f t="shared" si="75"/>
        <v>0</v>
      </c>
      <c r="AM7" s="184">
        <f t="shared" si="75"/>
        <v>0</v>
      </c>
      <c r="AN7" s="12">
        <f t="shared" si="14"/>
        <v>0</v>
      </c>
      <c r="AO7" s="13">
        <f t="shared" si="15"/>
        <v>0</v>
      </c>
      <c r="AP7" s="13">
        <f t="shared" si="16"/>
        <v>0</v>
      </c>
      <c r="AQ7" s="13">
        <f t="shared" si="17"/>
        <v>0</v>
      </c>
      <c r="AR7" s="183">
        <f t="shared" ref="AR7:AX7" si="76">AG7</f>
        <v>1</v>
      </c>
      <c r="AS7" s="181">
        <f t="shared" si="76"/>
        <v>0</v>
      </c>
      <c r="AT7" s="181">
        <f t="shared" si="76"/>
        <v>0</v>
      </c>
      <c r="AU7" s="181">
        <f t="shared" si="76"/>
        <v>0</v>
      </c>
      <c r="AV7" s="181">
        <f t="shared" si="76"/>
        <v>0</v>
      </c>
      <c r="AW7" s="184">
        <f t="shared" si="76"/>
        <v>0</v>
      </c>
      <c r="AX7" s="184">
        <f t="shared" si="76"/>
        <v>0</v>
      </c>
      <c r="AY7" s="12">
        <f t="shared" si="19"/>
        <v>0</v>
      </c>
      <c r="AZ7" s="13">
        <f t="shared" si="20"/>
        <v>0</v>
      </c>
      <c r="BA7" s="13">
        <f t="shared" si="21"/>
        <v>0</v>
      </c>
      <c r="BB7" s="13">
        <f t="shared" si="22"/>
        <v>0</v>
      </c>
      <c r="BC7" s="183">
        <f t="shared" ref="BC7:BI7" si="77">AR7</f>
        <v>1</v>
      </c>
      <c r="BD7" s="181">
        <f t="shared" si="77"/>
        <v>0</v>
      </c>
      <c r="BE7" s="181">
        <f t="shared" si="77"/>
        <v>0</v>
      </c>
      <c r="BF7" s="181">
        <f t="shared" si="77"/>
        <v>0</v>
      </c>
      <c r="BG7" s="181">
        <f t="shared" si="77"/>
        <v>0</v>
      </c>
      <c r="BH7" s="184">
        <f t="shared" si="77"/>
        <v>0</v>
      </c>
      <c r="BI7" s="184">
        <f t="shared" si="77"/>
        <v>0</v>
      </c>
      <c r="BJ7" s="12">
        <f t="shared" si="24"/>
        <v>0</v>
      </c>
      <c r="BK7" s="13">
        <f t="shared" si="25"/>
        <v>0</v>
      </c>
      <c r="BL7" s="13">
        <f t="shared" si="26"/>
        <v>0</v>
      </c>
      <c r="BM7" s="13">
        <f t="shared" si="27"/>
        <v>0</v>
      </c>
      <c r="BN7" s="183">
        <f t="shared" ref="BN7:BT7" si="78">BC7</f>
        <v>1</v>
      </c>
      <c r="BO7" s="181">
        <f t="shared" si="78"/>
        <v>0</v>
      </c>
      <c r="BP7" s="181">
        <f t="shared" si="78"/>
        <v>0</v>
      </c>
      <c r="BQ7" s="181">
        <f t="shared" si="78"/>
        <v>0</v>
      </c>
      <c r="BR7" s="181">
        <f t="shared" si="78"/>
        <v>0</v>
      </c>
      <c r="BS7" s="184">
        <f t="shared" si="78"/>
        <v>0</v>
      </c>
      <c r="BT7" s="184">
        <f t="shared" si="78"/>
        <v>0</v>
      </c>
      <c r="BU7" s="12">
        <f t="shared" si="29"/>
        <v>0</v>
      </c>
      <c r="BV7" s="13">
        <f t="shared" si="30"/>
        <v>0</v>
      </c>
      <c r="BW7" s="13">
        <f t="shared" si="31"/>
        <v>0</v>
      </c>
      <c r="BX7" s="13">
        <f t="shared" si="32"/>
        <v>0</v>
      </c>
      <c r="BY7" s="183">
        <f t="shared" ref="BY7:CE7" si="79">BN7</f>
        <v>1</v>
      </c>
      <c r="BZ7" s="181">
        <f t="shared" si="79"/>
        <v>0</v>
      </c>
      <c r="CA7" s="181">
        <f t="shared" si="79"/>
        <v>0</v>
      </c>
      <c r="CB7" s="181">
        <f t="shared" si="79"/>
        <v>0</v>
      </c>
      <c r="CC7" s="181">
        <f t="shared" si="79"/>
        <v>0</v>
      </c>
      <c r="CD7" s="184">
        <f t="shared" si="79"/>
        <v>0</v>
      </c>
      <c r="CE7" s="184">
        <f t="shared" si="79"/>
        <v>0</v>
      </c>
      <c r="CF7" s="12">
        <f t="shared" si="34"/>
        <v>0</v>
      </c>
      <c r="CG7" s="13">
        <f t="shared" si="35"/>
        <v>0</v>
      </c>
      <c r="CH7" s="13">
        <f t="shared" si="36"/>
        <v>0</v>
      </c>
      <c r="CI7" s="13">
        <f t="shared" si="37"/>
        <v>0</v>
      </c>
      <c r="CJ7" s="183">
        <f t="shared" ref="CJ7:CP7" si="80">BY7</f>
        <v>1</v>
      </c>
      <c r="CK7" s="181">
        <f t="shared" si="80"/>
        <v>0</v>
      </c>
      <c r="CL7" s="181">
        <f t="shared" si="80"/>
        <v>0</v>
      </c>
      <c r="CM7" s="181">
        <f t="shared" si="80"/>
        <v>0</v>
      </c>
      <c r="CN7" s="181">
        <f t="shared" si="80"/>
        <v>0</v>
      </c>
      <c r="CO7" s="184">
        <f t="shared" si="80"/>
        <v>0</v>
      </c>
      <c r="CP7" s="184">
        <f t="shared" si="80"/>
        <v>0</v>
      </c>
      <c r="CQ7" s="12">
        <f t="shared" si="39"/>
        <v>0</v>
      </c>
      <c r="CR7" s="13">
        <f t="shared" si="40"/>
        <v>0</v>
      </c>
      <c r="CS7" s="13">
        <f t="shared" si="41"/>
        <v>0</v>
      </c>
      <c r="CT7" s="13">
        <f t="shared" si="42"/>
        <v>0</v>
      </c>
      <c r="CU7" s="183">
        <f t="shared" ref="CU7:DA7" si="81">CJ7</f>
        <v>1</v>
      </c>
      <c r="CV7" s="181">
        <f t="shared" si="81"/>
        <v>0</v>
      </c>
      <c r="CW7" s="181">
        <f t="shared" si="81"/>
        <v>0</v>
      </c>
      <c r="CX7" s="181">
        <f t="shared" si="81"/>
        <v>0</v>
      </c>
      <c r="CY7" s="181">
        <f t="shared" si="81"/>
        <v>0</v>
      </c>
      <c r="CZ7" s="184">
        <f t="shared" si="81"/>
        <v>0</v>
      </c>
      <c r="DA7" s="184">
        <f t="shared" si="81"/>
        <v>0</v>
      </c>
      <c r="DB7" s="12">
        <f t="shared" si="44"/>
        <v>0</v>
      </c>
      <c r="DC7" s="13">
        <f t="shared" si="45"/>
        <v>0</v>
      </c>
      <c r="DD7" s="13">
        <f t="shared" si="46"/>
        <v>0</v>
      </c>
      <c r="DE7" s="13">
        <f t="shared" si="47"/>
        <v>0</v>
      </c>
      <c r="DF7" s="183">
        <f t="shared" ref="DF7:DL7" si="82">CU7</f>
        <v>1</v>
      </c>
      <c r="DG7" s="181">
        <f t="shared" si="82"/>
        <v>0</v>
      </c>
      <c r="DH7" s="181">
        <f t="shared" si="82"/>
        <v>0</v>
      </c>
      <c r="DI7" s="181">
        <f t="shared" si="82"/>
        <v>0</v>
      </c>
      <c r="DJ7" s="181">
        <f t="shared" si="82"/>
        <v>0</v>
      </c>
      <c r="DK7" s="184">
        <f t="shared" si="82"/>
        <v>0</v>
      </c>
      <c r="DL7" s="184">
        <f t="shared" si="82"/>
        <v>0</v>
      </c>
      <c r="DM7" s="12">
        <f t="shared" si="49"/>
        <v>0</v>
      </c>
      <c r="DN7" s="13">
        <f t="shared" si="50"/>
        <v>0</v>
      </c>
      <c r="DO7" s="13">
        <f t="shared" si="51"/>
        <v>0</v>
      </c>
      <c r="DP7" s="13">
        <f t="shared" si="52"/>
        <v>0</v>
      </c>
      <c r="DQ7" s="183">
        <f t="shared" ref="DQ7:DW7" si="83">DF7</f>
        <v>1</v>
      </c>
      <c r="DR7" s="181">
        <f t="shared" si="83"/>
        <v>0</v>
      </c>
      <c r="DS7" s="181">
        <f t="shared" si="83"/>
        <v>0</v>
      </c>
      <c r="DT7" s="181">
        <f t="shared" si="83"/>
        <v>0</v>
      </c>
      <c r="DU7" s="181">
        <f t="shared" si="83"/>
        <v>0</v>
      </c>
      <c r="DV7" s="184">
        <f t="shared" si="83"/>
        <v>0</v>
      </c>
      <c r="DW7" s="184">
        <f t="shared" si="83"/>
        <v>0</v>
      </c>
      <c r="DX7" s="12">
        <f t="shared" si="54"/>
        <v>0</v>
      </c>
      <c r="DY7" s="13">
        <f t="shared" si="55"/>
        <v>0</v>
      </c>
      <c r="DZ7" s="13">
        <f t="shared" si="56"/>
        <v>0</v>
      </c>
      <c r="EA7" s="13">
        <f t="shared" si="57"/>
        <v>0</v>
      </c>
      <c r="EB7" s="183">
        <f t="shared" si="58"/>
        <v>1</v>
      </c>
      <c r="EC7" s="185">
        <v>0</v>
      </c>
      <c r="ED7" s="13">
        <f t="shared" si="59"/>
        <v>0</v>
      </c>
      <c r="EE7" s="12">
        <f t="shared" si="60"/>
        <v>0</v>
      </c>
      <c r="EF7" s="186">
        <f t="shared" si="61"/>
        <v>0</v>
      </c>
      <c r="EG7" s="28"/>
      <c r="EH7" s="2"/>
      <c r="EI7" s="28"/>
      <c r="EJ7" s="2"/>
      <c r="EK7" s="28"/>
      <c r="EL7" s="2"/>
      <c r="EM7" s="28"/>
      <c r="EQ7" s="187"/>
      <c r="ER7" s="187"/>
      <c r="ES7" s="187"/>
      <c r="ET7" s="187"/>
      <c r="EU7" s="187"/>
      <c r="EV7" s="187"/>
      <c r="EW7" s="187"/>
      <c r="EX7" s="187"/>
      <c r="EY7" s="187"/>
      <c r="EZ7" s="187"/>
    </row>
    <row r="8" spans="1:157">
      <c r="B8" s="180"/>
      <c r="C8" s="180"/>
      <c r="D8" s="180"/>
      <c r="E8" s="181">
        <v>0</v>
      </c>
      <c r="F8" s="182">
        <v>0</v>
      </c>
      <c r="G8" s="182">
        <v>0</v>
      </c>
      <c r="H8" s="12">
        <f t="shared" si="0"/>
        <v>0</v>
      </c>
      <c r="I8" s="13">
        <f t="shared" si="1"/>
        <v>0</v>
      </c>
      <c r="J8" s="13">
        <f t="shared" si="2"/>
        <v>0</v>
      </c>
      <c r="K8" s="183">
        <v>1</v>
      </c>
      <c r="L8" s="181">
        <f t="shared" ref="L8:Q8" si="84">B8</f>
        <v>0</v>
      </c>
      <c r="M8" s="181">
        <f t="shared" si="84"/>
        <v>0</v>
      </c>
      <c r="N8" s="181">
        <f t="shared" si="84"/>
        <v>0</v>
      </c>
      <c r="O8" s="181">
        <f t="shared" si="84"/>
        <v>0</v>
      </c>
      <c r="P8" s="182">
        <f t="shared" si="84"/>
        <v>0</v>
      </c>
      <c r="Q8" s="157">
        <f t="shared" si="84"/>
        <v>0</v>
      </c>
      <c r="R8" s="12">
        <f t="shared" si="4"/>
        <v>0</v>
      </c>
      <c r="S8" s="13">
        <f t="shared" si="5"/>
        <v>0</v>
      </c>
      <c r="T8" s="13">
        <f t="shared" si="6"/>
        <v>0</v>
      </c>
      <c r="U8" s="13">
        <f t="shared" si="7"/>
        <v>0</v>
      </c>
      <c r="V8" s="183">
        <f t="shared" ref="V8:AB8" si="85">K8</f>
        <v>1</v>
      </c>
      <c r="W8" s="181">
        <f t="shared" si="85"/>
        <v>0</v>
      </c>
      <c r="X8" s="181">
        <f t="shared" si="85"/>
        <v>0</v>
      </c>
      <c r="Y8" s="181">
        <f t="shared" si="85"/>
        <v>0</v>
      </c>
      <c r="Z8" s="181">
        <f t="shared" si="85"/>
        <v>0</v>
      </c>
      <c r="AA8" s="184">
        <f t="shared" si="85"/>
        <v>0</v>
      </c>
      <c r="AB8" s="184">
        <f t="shared" si="85"/>
        <v>0</v>
      </c>
      <c r="AC8" s="12">
        <f t="shared" si="9"/>
        <v>0</v>
      </c>
      <c r="AD8" s="13">
        <f t="shared" si="10"/>
        <v>0</v>
      </c>
      <c r="AE8" s="13">
        <f t="shared" si="11"/>
        <v>0</v>
      </c>
      <c r="AF8" s="13">
        <f t="shared" si="12"/>
        <v>0</v>
      </c>
      <c r="AG8" s="183">
        <f t="shared" ref="AG8:AM8" si="86">V8</f>
        <v>1</v>
      </c>
      <c r="AH8" s="181">
        <f t="shared" si="86"/>
        <v>0</v>
      </c>
      <c r="AI8" s="181">
        <f t="shared" si="86"/>
        <v>0</v>
      </c>
      <c r="AJ8" s="181">
        <f t="shared" si="86"/>
        <v>0</v>
      </c>
      <c r="AK8" s="181">
        <f t="shared" si="86"/>
        <v>0</v>
      </c>
      <c r="AL8" s="184">
        <f t="shared" si="86"/>
        <v>0</v>
      </c>
      <c r="AM8" s="184">
        <f t="shared" si="86"/>
        <v>0</v>
      </c>
      <c r="AN8" s="12">
        <f t="shared" si="14"/>
        <v>0</v>
      </c>
      <c r="AO8" s="13">
        <f t="shared" si="15"/>
        <v>0</v>
      </c>
      <c r="AP8" s="13">
        <f t="shared" si="16"/>
        <v>0</v>
      </c>
      <c r="AQ8" s="13">
        <f t="shared" si="17"/>
        <v>0</v>
      </c>
      <c r="AR8" s="183">
        <f t="shared" ref="AR8:AX8" si="87">AG8</f>
        <v>1</v>
      </c>
      <c r="AS8" s="181">
        <f t="shared" si="87"/>
        <v>0</v>
      </c>
      <c r="AT8" s="181">
        <f t="shared" si="87"/>
        <v>0</v>
      </c>
      <c r="AU8" s="181">
        <f t="shared" si="87"/>
        <v>0</v>
      </c>
      <c r="AV8" s="181">
        <f t="shared" si="87"/>
        <v>0</v>
      </c>
      <c r="AW8" s="184">
        <f t="shared" si="87"/>
        <v>0</v>
      </c>
      <c r="AX8" s="184">
        <f t="shared" si="87"/>
        <v>0</v>
      </c>
      <c r="AY8" s="12">
        <f t="shared" si="19"/>
        <v>0</v>
      </c>
      <c r="AZ8" s="13">
        <f t="shared" si="20"/>
        <v>0</v>
      </c>
      <c r="BA8" s="13">
        <f t="shared" si="21"/>
        <v>0</v>
      </c>
      <c r="BB8" s="13">
        <f t="shared" si="22"/>
        <v>0</v>
      </c>
      <c r="BC8" s="183">
        <f t="shared" ref="BC8:BI8" si="88">AR8</f>
        <v>1</v>
      </c>
      <c r="BD8" s="181">
        <f t="shared" si="88"/>
        <v>0</v>
      </c>
      <c r="BE8" s="181">
        <f t="shared" si="88"/>
        <v>0</v>
      </c>
      <c r="BF8" s="181">
        <f t="shared" si="88"/>
        <v>0</v>
      </c>
      <c r="BG8" s="181">
        <f t="shared" si="88"/>
        <v>0</v>
      </c>
      <c r="BH8" s="184">
        <f t="shared" si="88"/>
        <v>0</v>
      </c>
      <c r="BI8" s="184">
        <f t="shared" si="88"/>
        <v>0</v>
      </c>
      <c r="BJ8" s="12">
        <f t="shared" si="24"/>
        <v>0</v>
      </c>
      <c r="BK8" s="13">
        <f t="shared" si="25"/>
        <v>0</v>
      </c>
      <c r="BL8" s="13">
        <f t="shared" si="26"/>
        <v>0</v>
      </c>
      <c r="BM8" s="13">
        <f t="shared" si="27"/>
        <v>0</v>
      </c>
      <c r="BN8" s="183">
        <f t="shared" ref="BN8:BT8" si="89">BC8</f>
        <v>1</v>
      </c>
      <c r="BO8" s="181">
        <f t="shared" si="89"/>
        <v>0</v>
      </c>
      <c r="BP8" s="181">
        <f t="shared" si="89"/>
        <v>0</v>
      </c>
      <c r="BQ8" s="181">
        <f t="shared" si="89"/>
        <v>0</v>
      </c>
      <c r="BR8" s="181">
        <f t="shared" si="89"/>
        <v>0</v>
      </c>
      <c r="BS8" s="184">
        <f t="shared" si="89"/>
        <v>0</v>
      </c>
      <c r="BT8" s="184">
        <f t="shared" si="89"/>
        <v>0</v>
      </c>
      <c r="BU8" s="12">
        <f t="shared" si="29"/>
        <v>0</v>
      </c>
      <c r="BV8" s="13">
        <f t="shared" si="30"/>
        <v>0</v>
      </c>
      <c r="BW8" s="13">
        <f t="shared" si="31"/>
        <v>0</v>
      </c>
      <c r="BX8" s="13">
        <f t="shared" si="32"/>
        <v>0</v>
      </c>
      <c r="BY8" s="183">
        <f t="shared" ref="BY8:CE8" si="90">BN8</f>
        <v>1</v>
      </c>
      <c r="BZ8" s="181">
        <f t="shared" si="90"/>
        <v>0</v>
      </c>
      <c r="CA8" s="181">
        <f t="shared" si="90"/>
        <v>0</v>
      </c>
      <c r="CB8" s="181">
        <f t="shared" si="90"/>
        <v>0</v>
      </c>
      <c r="CC8" s="181">
        <f t="shared" si="90"/>
        <v>0</v>
      </c>
      <c r="CD8" s="184">
        <f t="shared" si="90"/>
        <v>0</v>
      </c>
      <c r="CE8" s="184">
        <f t="shared" si="90"/>
        <v>0</v>
      </c>
      <c r="CF8" s="12">
        <f t="shared" si="34"/>
        <v>0</v>
      </c>
      <c r="CG8" s="13">
        <f t="shared" si="35"/>
        <v>0</v>
      </c>
      <c r="CH8" s="13">
        <f t="shared" si="36"/>
        <v>0</v>
      </c>
      <c r="CI8" s="13">
        <f t="shared" si="37"/>
        <v>0</v>
      </c>
      <c r="CJ8" s="183">
        <f t="shared" ref="CJ8:CP8" si="91">BY8</f>
        <v>1</v>
      </c>
      <c r="CK8" s="181">
        <f t="shared" si="91"/>
        <v>0</v>
      </c>
      <c r="CL8" s="181">
        <f t="shared" si="91"/>
        <v>0</v>
      </c>
      <c r="CM8" s="181">
        <f t="shared" si="91"/>
        <v>0</v>
      </c>
      <c r="CN8" s="181">
        <f t="shared" si="91"/>
        <v>0</v>
      </c>
      <c r="CO8" s="184">
        <f t="shared" si="91"/>
        <v>0</v>
      </c>
      <c r="CP8" s="184">
        <f t="shared" si="91"/>
        <v>0</v>
      </c>
      <c r="CQ8" s="12">
        <f t="shared" si="39"/>
        <v>0</v>
      </c>
      <c r="CR8" s="13">
        <f t="shared" si="40"/>
        <v>0</v>
      </c>
      <c r="CS8" s="13">
        <f t="shared" si="41"/>
        <v>0</v>
      </c>
      <c r="CT8" s="13">
        <f t="shared" si="42"/>
        <v>0</v>
      </c>
      <c r="CU8" s="183">
        <f t="shared" ref="CU8:DA8" si="92">CJ8</f>
        <v>1</v>
      </c>
      <c r="CV8" s="181">
        <f t="shared" si="92"/>
        <v>0</v>
      </c>
      <c r="CW8" s="181">
        <f t="shared" si="92"/>
        <v>0</v>
      </c>
      <c r="CX8" s="181">
        <f t="shared" si="92"/>
        <v>0</v>
      </c>
      <c r="CY8" s="181">
        <f t="shared" si="92"/>
        <v>0</v>
      </c>
      <c r="CZ8" s="184">
        <f t="shared" si="92"/>
        <v>0</v>
      </c>
      <c r="DA8" s="184">
        <f t="shared" si="92"/>
        <v>0</v>
      </c>
      <c r="DB8" s="12">
        <f t="shared" si="44"/>
        <v>0</v>
      </c>
      <c r="DC8" s="13">
        <f t="shared" si="45"/>
        <v>0</v>
      </c>
      <c r="DD8" s="13">
        <f t="shared" si="46"/>
        <v>0</v>
      </c>
      <c r="DE8" s="13">
        <f t="shared" si="47"/>
        <v>0</v>
      </c>
      <c r="DF8" s="183">
        <f t="shared" ref="DF8:DL8" si="93">CU8</f>
        <v>1</v>
      </c>
      <c r="DG8" s="181">
        <f t="shared" si="93"/>
        <v>0</v>
      </c>
      <c r="DH8" s="181">
        <f t="shared" si="93"/>
        <v>0</v>
      </c>
      <c r="DI8" s="181">
        <f t="shared" si="93"/>
        <v>0</v>
      </c>
      <c r="DJ8" s="181">
        <f t="shared" si="93"/>
        <v>0</v>
      </c>
      <c r="DK8" s="184">
        <f t="shared" si="93"/>
        <v>0</v>
      </c>
      <c r="DL8" s="184">
        <f t="shared" si="93"/>
        <v>0</v>
      </c>
      <c r="DM8" s="12">
        <f t="shared" si="49"/>
        <v>0</v>
      </c>
      <c r="DN8" s="13">
        <f t="shared" si="50"/>
        <v>0</v>
      </c>
      <c r="DO8" s="13">
        <f t="shared" si="51"/>
        <v>0</v>
      </c>
      <c r="DP8" s="13">
        <f t="shared" si="52"/>
        <v>0</v>
      </c>
      <c r="DQ8" s="183">
        <f t="shared" ref="DQ8:DW8" si="94">DF8</f>
        <v>1</v>
      </c>
      <c r="DR8" s="181">
        <f t="shared" si="94"/>
        <v>0</v>
      </c>
      <c r="DS8" s="181">
        <f t="shared" si="94"/>
        <v>0</v>
      </c>
      <c r="DT8" s="181">
        <f t="shared" si="94"/>
        <v>0</v>
      </c>
      <c r="DU8" s="181">
        <f t="shared" si="94"/>
        <v>0</v>
      </c>
      <c r="DV8" s="184">
        <f t="shared" si="94"/>
        <v>0</v>
      </c>
      <c r="DW8" s="184">
        <f t="shared" si="94"/>
        <v>0</v>
      </c>
      <c r="DX8" s="12">
        <f t="shared" si="54"/>
        <v>0</v>
      </c>
      <c r="DY8" s="13">
        <f t="shared" si="55"/>
        <v>0</v>
      </c>
      <c r="DZ8" s="13">
        <f t="shared" si="56"/>
        <v>0</v>
      </c>
      <c r="EA8" s="13">
        <f t="shared" si="57"/>
        <v>0</v>
      </c>
      <c r="EB8" s="183">
        <f t="shared" si="58"/>
        <v>1</v>
      </c>
      <c r="EC8" s="185">
        <v>0</v>
      </c>
      <c r="ED8" s="13">
        <f t="shared" si="59"/>
        <v>0</v>
      </c>
      <c r="EE8" s="12">
        <f t="shared" si="60"/>
        <v>0</v>
      </c>
      <c r="EF8" s="186">
        <f t="shared" si="61"/>
        <v>0</v>
      </c>
      <c r="EG8" s="28"/>
      <c r="EH8" s="2"/>
      <c r="EI8" s="28"/>
      <c r="EJ8" s="2"/>
      <c r="EK8" s="28"/>
      <c r="EL8" s="2"/>
      <c r="EM8" s="28"/>
      <c r="EQ8" s="187"/>
      <c r="ER8" s="187"/>
      <c r="ES8" s="187"/>
      <c r="ET8" s="187"/>
      <c r="EU8" s="187"/>
      <c r="EV8" s="187"/>
      <c r="EW8" s="187"/>
      <c r="EX8" s="187"/>
      <c r="EY8" s="187"/>
      <c r="EZ8" s="187"/>
    </row>
    <row r="9" spans="1:157">
      <c r="B9" s="180"/>
      <c r="C9" s="180"/>
      <c r="D9" s="180"/>
      <c r="E9" s="181">
        <v>0</v>
      </c>
      <c r="F9" s="182">
        <v>0</v>
      </c>
      <c r="G9" s="182">
        <v>0</v>
      </c>
      <c r="H9" s="12">
        <f t="shared" si="0"/>
        <v>0</v>
      </c>
      <c r="I9" s="13">
        <f t="shared" si="1"/>
        <v>0</v>
      </c>
      <c r="J9" s="13">
        <f t="shared" si="2"/>
        <v>0</v>
      </c>
      <c r="K9" s="183">
        <v>1</v>
      </c>
      <c r="L9" s="181">
        <f t="shared" ref="L9:Q9" si="95">B9</f>
        <v>0</v>
      </c>
      <c r="M9" s="181">
        <f t="shared" si="95"/>
        <v>0</v>
      </c>
      <c r="N9" s="181">
        <f t="shared" si="95"/>
        <v>0</v>
      </c>
      <c r="O9" s="181">
        <f t="shared" si="95"/>
        <v>0</v>
      </c>
      <c r="P9" s="182">
        <f t="shared" si="95"/>
        <v>0</v>
      </c>
      <c r="Q9" s="157">
        <f t="shared" si="95"/>
        <v>0</v>
      </c>
      <c r="R9" s="12">
        <f t="shared" si="4"/>
        <v>0</v>
      </c>
      <c r="S9" s="13">
        <f t="shared" si="5"/>
        <v>0</v>
      </c>
      <c r="T9" s="13">
        <f t="shared" si="6"/>
        <v>0</v>
      </c>
      <c r="U9" s="13">
        <f t="shared" si="7"/>
        <v>0</v>
      </c>
      <c r="V9" s="183">
        <f t="shared" ref="V9:AB9" si="96">K9</f>
        <v>1</v>
      </c>
      <c r="W9" s="181">
        <f t="shared" si="96"/>
        <v>0</v>
      </c>
      <c r="X9" s="181">
        <f t="shared" si="96"/>
        <v>0</v>
      </c>
      <c r="Y9" s="181">
        <f t="shared" si="96"/>
        <v>0</v>
      </c>
      <c r="Z9" s="181">
        <f t="shared" si="96"/>
        <v>0</v>
      </c>
      <c r="AA9" s="184">
        <f t="shared" si="96"/>
        <v>0</v>
      </c>
      <c r="AB9" s="184">
        <f t="shared" si="96"/>
        <v>0</v>
      </c>
      <c r="AC9" s="12">
        <f t="shared" si="9"/>
        <v>0</v>
      </c>
      <c r="AD9" s="13">
        <f t="shared" si="10"/>
        <v>0</v>
      </c>
      <c r="AE9" s="13">
        <f t="shared" si="11"/>
        <v>0</v>
      </c>
      <c r="AF9" s="13">
        <f t="shared" si="12"/>
        <v>0</v>
      </c>
      <c r="AG9" s="183">
        <f t="shared" ref="AG9:AM9" si="97">V9</f>
        <v>1</v>
      </c>
      <c r="AH9" s="181">
        <f t="shared" si="97"/>
        <v>0</v>
      </c>
      <c r="AI9" s="181">
        <f t="shared" si="97"/>
        <v>0</v>
      </c>
      <c r="AJ9" s="181">
        <f t="shared" si="97"/>
        <v>0</v>
      </c>
      <c r="AK9" s="181">
        <f t="shared" si="97"/>
        <v>0</v>
      </c>
      <c r="AL9" s="184">
        <f t="shared" si="97"/>
        <v>0</v>
      </c>
      <c r="AM9" s="184">
        <f t="shared" si="97"/>
        <v>0</v>
      </c>
      <c r="AN9" s="12">
        <f t="shared" si="14"/>
        <v>0</v>
      </c>
      <c r="AO9" s="13">
        <f t="shared" si="15"/>
        <v>0</v>
      </c>
      <c r="AP9" s="13">
        <f t="shared" si="16"/>
        <v>0</v>
      </c>
      <c r="AQ9" s="13">
        <f t="shared" si="17"/>
        <v>0</v>
      </c>
      <c r="AR9" s="183">
        <f t="shared" ref="AR9:AX9" si="98">AG9</f>
        <v>1</v>
      </c>
      <c r="AS9" s="181">
        <f t="shared" si="98"/>
        <v>0</v>
      </c>
      <c r="AT9" s="181">
        <f t="shared" si="98"/>
        <v>0</v>
      </c>
      <c r="AU9" s="181">
        <f t="shared" si="98"/>
        <v>0</v>
      </c>
      <c r="AV9" s="181">
        <f t="shared" si="98"/>
        <v>0</v>
      </c>
      <c r="AW9" s="184">
        <f t="shared" si="98"/>
        <v>0</v>
      </c>
      <c r="AX9" s="184">
        <f t="shared" si="98"/>
        <v>0</v>
      </c>
      <c r="AY9" s="12">
        <f t="shared" si="19"/>
        <v>0</v>
      </c>
      <c r="AZ9" s="13">
        <f t="shared" si="20"/>
        <v>0</v>
      </c>
      <c r="BA9" s="13">
        <f t="shared" si="21"/>
        <v>0</v>
      </c>
      <c r="BB9" s="13">
        <f t="shared" si="22"/>
        <v>0</v>
      </c>
      <c r="BC9" s="183">
        <f t="shared" ref="BC9:BI9" si="99">AR9</f>
        <v>1</v>
      </c>
      <c r="BD9" s="181">
        <f t="shared" si="99"/>
        <v>0</v>
      </c>
      <c r="BE9" s="181">
        <f t="shared" si="99"/>
        <v>0</v>
      </c>
      <c r="BF9" s="181">
        <f t="shared" si="99"/>
        <v>0</v>
      </c>
      <c r="BG9" s="181">
        <f t="shared" si="99"/>
        <v>0</v>
      </c>
      <c r="BH9" s="184">
        <f t="shared" si="99"/>
        <v>0</v>
      </c>
      <c r="BI9" s="184">
        <f t="shared" si="99"/>
        <v>0</v>
      </c>
      <c r="BJ9" s="12">
        <f t="shared" si="24"/>
        <v>0</v>
      </c>
      <c r="BK9" s="13">
        <f t="shared" si="25"/>
        <v>0</v>
      </c>
      <c r="BL9" s="13">
        <f t="shared" si="26"/>
        <v>0</v>
      </c>
      <c r="BM9" s="13">
        <f t="shared" si="27"/>
        <v>0</v>
      </c>
      <c r="BN9" s="183">
        <f t="shared" ref="BN9:BT9" si="100">BC9</f>
        <v>1</v>
      </c>
      <c r="BO9" s="181">
        <f t="shared" si="100"/>
        <v>0</v>
      </c>
      <c r="BP9" s="181">
        <f t="shared" si="100"/>
        <v>0</v>
      </c>
      <c r="BQ9" s="181">
        <f t="shared" si="100"/>
        <v>0</v>
      </c>
      <c r="BR9" s="181">
        <f t="shared" si="100"/>
        <v>0</v>
      </c>
      <c r="BS9" s="184">
        <f t="shared" si="100"/>
        <v>0</v>
      </c>
      <c r="BT9" s="184">
        <f t="shared" si="100"/>
        <v>0</v>
      </c>
      <c r="BU9" s="12">
        <f t="shared" si="29"/>
        <v>0</v>
      </c>
      <c r="BV9" s="13">
        <f t="shared" si="30"/>
        <v>0</v>
      </c>
      <c r="BW9" s="13">
        <f t="shared" si="31"/>
        <v>0</v>
      </c>
      <c r="BX9" s="13">
        <f t="shared" si="32"/>
        <v>0</v>
      </c>
      <c r="BY9" s="183">
        <f t="shared" ref="BY9:CE9" si="101">BN9</f>
        <v>1</v>
      </c>
      <c r="BZ9" s="181">
        <f t="shared" si="101"/>
        <v>0</v>
      </c>
      <c r="CA9" s="181">
        <f t="shared" si="101"/>
        <v>0</v>
      </c>
      <c r="CB9" s="181">
        <f t="shared" si="101"/>
        <v>0</v>
      </c>
      <c r="CC9" s="181">
        <f t="shared" si="101"/>
        <v>0</v>
      </c>
      <c r="CD9" s="184">
        <f t="shared" si="101"/>
        <v>0</v>
      </c>
      <c r="CE9" s="184">
        <f t="shared" si="101"/>
        <v>0</v>
      </c>
      <c r="CF9" s="12">
        <f t="shared" si="34"/>
        <v>0</v>
      </c>
      <c r="CG9" s="13">
        <f t="shared" si="35"/>
        <v>0</v>
      </c>
      <c r="CH9" s="13">
        <f t="shared" si="36"/>
        <v>0</v>
      </c>
      <c r="CI9" s="13">
        <f t="shared" si="37"/>
        <v>0</v>
      </c>
      <c r="CJ9" s="183">
        <f t="shared" ref="CJ9:CP9" si="102">BY9</f>
        <v>1</v>
      </c>
      <c r="CK9" s="181">
        <f t="shared" si="102"/>
        <v>0</v>
      </c>
      <c r="CL9" s="181">
        <f t="shared" si="102"/>
        <v>0</v>
      </c>
      <c r="CM9" s="181">
        <f t="shared" si="102"/>
        <v>0</v>
      </c>
      <c r="CN9" s="181">
        <f t="shared" si="102"/>
        <v>0</v>
      </c>
      <c r="CO9" s="184">
        <f t="shared" si="102"/>
        <v>0</v>
      </c>
      <c r="CP9" s="184">
        <f t="shared" si="102"/>
        <v>0</v>
      </c>
      <c r="CQ9" s="12">
        <f t="shared" si="39"/>
        <v>0</v>
      </c>
      <c r="CR9" s="13">
        <f t="shared" si="40"/>
        <v>0</v>
      </c>
      <c r="CS9" s="13">
        <f t="shared" si="41"/>
        <v>0</v>
      </c>
      <c r="CT9" s="13">
        <f t="shared" si="42"/>
        <v>0</v>
      </c>
      <c r="CU9" s="183">
        <f t="shared" ref="CU9:DA9" si="103">CJ9</f>
        <v>1</v>
      </c>
      <c r="CV9" s="181">
        <f t="shared" si="103"/>
        <v>0</v>
      </c>
      <c r="CW9" s="181">
        <f t="shared" si="103"/>
        <v>0</v>
      </c>
      <c r="CX9" s="181">
        <f t="shared" si="103"/>
        <v>0</v>
      </c>
      <c r="CY9" s="181">
        <f t="shared" si="103"/>
        <v>0</v>
      </c>
      <c r="CZ9" s="184">
        <f t="shared" si="103"/>
        <v>0</v>
      </c>
      <c r="DA9" s="184">
        <f t="shared" si="103"/>
        <v>0</v>
      </c>
      <c r="DB9" s="12">
        <f t="shared" si="44"/>
        <v>0</v>
      </c>
      <c r="DC9" s="13">
        <f t="shared" si="45"/>
        <v>0</v>
      </c>
      <c r="DD9" s="13">
        <f t="shared" si="46"/>
        <v>0</v>
      </c>
      <c r="DE9" s="13">
        <f t="shared" si="47"/>
        <v>0</v>
      </c>
      <c r="DF9" s="183">
        <f t="shared" ref="DF9:DL9" si="104">CU9</f>
        <v>1</v>
      </c>
      <c r="DG9" s="181">
        <f t="shared" si="104"/>
        <v>0</v>
      </c>
      <c r="DH9" s="181">
        <f t="shared" si="104"/>
        <v>0</v>
      </c>
      <c r="DI9" s="181">
        <f t="shared" si="104"/>
        <v>0</v>
      </c>
      <c r="DJ9" s="181">
        <f t="shared" si="104"/>
        <v>0</v>
      </c>
      <c r="DK9" s="184">
        <f t="shared" si="104"/>
        <v>0</v>
      </c>
      <c r="DL9" s="184">
        <f t="shared" si="104"/>
        <v>0</v>
      </c>
      <c r="DM9" s="12">
        <f t="shared" si="49"/>
        <v>0</v>
      </c>
      <c r="DN9" s="13">
        <f t="shared" si="50"/>
        <v>0</v>
      </c>
      <c r="DO9" s="13">
        <f t="shared" si="51"/>
        <v>0</v>
      </c>
      <c r="DP9" s="13">
        <f t="shared" si="52"/>
        <v>0</v>
      </c>
      <c r="DQ9" s="183">
        <f t="shared" ref="DQ9:DW9" si="105">DF9</f>
        <v>1</v>
      </c>
      <c r="DR9" s="181">
        <f t="shared" si="105"/>
        <v>0</v>
      </c>
      <c r="DS9" s="181">
        <f t="shared" si="105"/>
        <v>0</v>
      </c>
      <c r="DT9" s="181">
        <f t="shared" si="105"/>
        <v>0</v>
      </c>
      <c r="DU9" s="181">
        <f t="shared" si="105"/>
        <v>0</v>
      </c>
      <c r="DV9" s="184">
        <f t="shared" si="105"/>
        <v>0</v>
      </c>
      <c r="DW9" s="184">
        <f t="shared" si="105"/>
        <v>0</v>
      </c>
      <c r="DX9" s="12">
        <f t="shared" si="54"/>
        <v>0</v>
      </c>
      <c r="DY9" s="13">
        <f t="shared" si="55"/>
        <v>0</v>
      </c>
      <c r="DZ9" s="13">
        <f t="shared" si="56"/>
        <v>0</v>
      </c>
      <c r="EA9" s="13">
        <f t="shared" si="57"/>
        <v>0</v>
      </c>
      <c r="EB9" s="183">
        <f t="shared" si="58"/>
        <v>1</v>
      </c>
      <c r="EC9" s="185">
        <v>0</v>
      </c>
      <c r="ED9" s="13">
        <f t="shared" si="59"/>
        <v>0</v>
      </c>
      <c r="EE9" s="12">
        <f t="shared" si="60"/>
        <v>0</v>
      </c>
      <c r="EF9" s="186">
        <f t="shared" si="61"/>
        <v>0</v>
      </c>
      <c r="EG9" s="28" t="s">
        <v>107</v>
      </c>
      <c r="EH9" s="2"/>
      <c r="EI9" s="28"/>
      <c r="EJ9" s="2"/>
      <c r="EK9" s="28"/>
      <c r="EL9" s="2"/>
      <c r="EM9" s="28"/>
      <c r="EQ9" s="187"/>
      <c r="ER9" s="187"/>
      <c r="ES9" s="187"/>
      <c r="ET9" s="187"/>
      <c r="EU9" s="187"/>
      <c r="EV9" s="187"/>
      <c r="EW9" s="187"/>
      <c r="EX9" s="187"/>
      <c r="EY9" s="187"/>
      <c r="EZ9" s="187"/>
      <c r="FA9" s="187"/>
    </row>
    <row r="10" spans="1:157" ht="15" customHeight="1">
      <c r="B10" s="180"/>
      <c r="C10" s="180"/>
      <c r="D10" s="180"/>
      <c r="E10" s="181">
        <v>0</v>
      </c>
      <c r="F10" s="182">
        <v>0</v>
      </c>
      <c r="G10" s="182">
        <v>0</v>
      </c>
      <c r="H10" s="12">
        <f t="shared" si="0"/>
        <v>0</v>
      </c>
      <c r="I10" s="13">
        <f t="shared" si="1"/>
        <v>0</v>
      </c>
      <c r="J10" s="13">
        <f t="shared" si="2"/>
        <v>0</v>
      </c>
      <c r="K10" s="183">
        <v>1</v>
      </c>
      <c r="L10" s="181">
        <f t="shared" ref="L10:Q10" si="106">B10</f>
        <v>0</v>
      </c>
      <c r="M10" s="181">
        <f t="shared" si="106"/>
        <v>0</v>
      </c>
      <c r="N10" s="181">
        <f t="shared" si="106"/>
        <v>0</v>
      </c>
      <c r="O10" s="181">
        <f t="shared" si="106"/>
        <v>0</v>
      </c>
      <c r="P10" s="182">
        <f t="shared" si="106"/>
        <v>0</v>
      </c>
      <c r="Q10" s="157">
        <f t="shared" si="106"/>
        <v>0</v>
      </c>
      <c r="R10" s="12">
        <f t="shared" si="4"/>
        <v>0</v>
      </c>
      <c r="S10" s="13">
        <f t="shared" si="5"/>
        <v>0</v>
      </c>
      <c r="T10" s="13">
        <f t="shared" si="6"/>
        <v>0</v>
      </c>
      <c r="U10" s="13">
        <f t="shared" si="7"/>
        <v>0</v>
      </c>
      <c r="V10" s="183">
        <f t="shared" ref="V10:AB10" si="107">K10</f>
        <v>1</v>
      </c>
      <c r="W10" s="181">
        <f t="shared" si="107"/>
        <v>0</v>
      </c>
      <c r="X10" s="181">
        <f t="shared" si="107"/>
        <v>0</v>
      </c>
      <c r="Y10" s="181">
        <f t="shared" si="107"/>
        <v>0</v>
      </c>
      <c r="Z10" s="181">
        <f t="shared" si="107"/>
        <v>0</v>
      </c>
      <c r="AA10" s="184">
        <f t="shared" si="107"/>
        <v>0</v>
      </c>
      <c r="AB10" s="184">
        <f t="shared" si="107"/>
        <v>0</v>
      </c>
      <c r="AC10" s="12">
        <f t="shared" si="9"/>
        <v>0</v>
      </c>
      <c r="AD10" s="13">
        <f t="shared" si="10"/>
        <v>0</v>
      </c>
      <c r="AE10" s="13">
        <f t="shared" si="11"/>
        <v>0</v>
      </c>
      <c r="AF10" s="13">
        <f t="shared" si="12"/>
        <v>0</v>
      </c>
      <c r="AG10" s="183">
        <f t="shared" ref="AG10:AM10" si="108">V10</f>
        <v>1</v>
      </c>
      <c r="AH10" s="181">
        <f t="shared" si="108"/>
        <v>0</v>
      </c>
      <c r="AI10" s="181">
        <f t="shared" si="108"/>
        <v>0</v>
      </c>
      <c r="AJ10" s="181">
        <f t="shared" si="108"/>
        <v>0</v>
      </c>
      <c r="AK10" s="181">
        <f t="shared" si="108"/>
        <v>0</v>
      </c>
      <c r="AL10" s="184">
        <f t="shared" si="108"/>
        <v>0</v>
      </c>
      <c r="AM10" s="184">
        <f t="shared" si="108"/>
        <v>0</v>
      </c>
      <c r="AN10" s="12">
        <f t="shared" si="14"/>
        <v>0</v>
      </c>
      <c r="AO10" s="13">
        <f t="shared" si="15"/>
        <v>0</v>
      </c>
      <c r="AP10" s="13">
        <f t="shared" si="16"/>
        <v>0</v>
      </c>
      <c r="AQ10" s="13">
        <f t="shared" si="17"/>
        <v>0</v>
      </c>
      <c r="AR10" s="183">
        <f t="shared" ref="AR10:AX10" si="109">AG10</f>
        <v>1</v>
      </c>
      <c r="AS10" s="181">
        <f t="shared" si="109"/>
        <v>0</v>
      </c>
      <c r="AT10" s="181">
        <f t="shared" si="109"/>
        <v>0</v>
      </c>
      <c r="AU10" s="181">
        <f t="shared" si="109"/>
        <v>0</v>
      </c>
      <c r="AV10" s="181">
        <f t="shared" si="109"/>
        <v>0</v>
      </c>
      <c r="AW10" s="184">
        <f t="shared" si="109"/>
        <v>0</v>
      </c>
      <c r="AX10" s="184">
        <f t="shared" si="109"/>
        <v>0</v>
      </c>
      <c r="AY10" s="12">
        <f t="shared" si="19"/>
        <v>0</v>
      </c>
      <c r="AZ10" s="13">
        <f t="shared" si="20"/>
        <v>0</v>
      </c>
      <c r="BA10" s="13">
        <f t="shared" si="21"/>
        <v>0</v>
      </c>
      <c r="BB10" s="13">
        <f t="shared" si="22"/>
        <v>0</v>
      </c>
      <c r="BC10" s="183">
        <f t="shared" ref="BC10:BI10" si="110">AR10</f>
        <v>1</v>
      </c>
      <c r="BD10" s="181">
        <f t="shared" si="110"/>
        <v>0</v>
      </c>
      <c r="BE10" s="181">
        <f t="shared" si="110"/>
        <v>0</v>
      </c>
      <c r="BF10" s="181">
        <f t="shared" si="110"/>
        <v>0</v>
      </c>
      <c r="BG10" s="181">
        <f t="shared" si="110"/>
        <v>0</v>
      </c>
      <c r="BH10" s="184">
        <f t="shared" si="110"/>
        <v>0</v>
      </c>
      <c r="BI10" s="184">
        <f t="shared" si="110"/>
        <v>0</v>
      </c>
      <c r="BJ10" s="12">
        <f t="shared" si="24"/>
        <v>0</v>
      </c>
      <c r="BK10" s="13">
        <f t="shared" si="25"/>
        <v>0</v>
      </c>
      <c r="BL10" s="13">
        <f t="shared" si="26"/>
        <v>0</v>
      </c>
      <c r="BM10" s="13">
        <f t="shared" si="27"/>
        <v>0</v>
      </c>
      <c r="BN10" s="183">
        <f t="shared" ref="BN10:BT10" si="111">BC10</f>
        <v>1</v>
      </c>
      <c r="BO10" s="181">
        <f t="shared" si="111"/>
        <v>0</v>
      </c>
      <c r="BP10" s="181">
        <f t="shared" si="111"/>
        <v>0</v>
      </c>
      <c r="BQ10" s="181">
        <f t="shared" si="111"/>
        <v>0</v>
      </c>
      <c r="BR10" s="181">
        <f t="shared" si="111"/>
        <v>0</v>
      </c>
      <c r="BS10" s="184">
        <f t="shared" si="111"/>
        <v>0</v>
      </c>
      <c r="BT10" s="184">
        <f t="shared" si="111"/>
        <v>0</v>
      </c>
      <c r="BU10" s="12">
        <f t="shared" si="29"/>
        <v>0</v>
      </c>
      <c r="BV10" s="13">
        <f t="shared" si="30"/>
        <v>0</v>
      </c>
      <c r="BW10" s="13">
        <f t="shared" si="31"/>
        <v>0</v>
      </c>
      <c r="BX10" s="13">
        <f t="shared" si="32"/>
        <v>0</v>
      </c>
      <c r="BY10" s="183">
        <f t="shared" ref="BY10:CE10" si="112">BN10</f>
        <v>1</v>
      </c>
      <c r="BZ10" s="181">
        <f t="shared" si="112"/>
        <v>0</v>
      </c>
      <c r="CA10" s="181">
        <f t="shared" si="112"/>
        <v>0</v>
      </c>
      <c r="CB10" s="181">
        <f t="shared" si="112"/>
        <v>0</v>
      </c>
      <c r="CC10" s="181">
        <f t="shared" si="112"/>
        <v>0</v>
      </c>
      <c r="CD10" s="184">
        <f t="shared" si="112"/>
        <v>0</v>
      </c>
      <c r="CE10" s="184">
        <f t="shared" si="112"/>
        <v>0</v>
      </c>
      <c r="CF10" s="12">
        <f t="shared" si="34"/>
        <v>0</v>
      </c>
      <c r="CG10" s="13">
        <f t="shared" si="35"/>
        <v>0</v>
      </c>
      <c r="CH10" s="13">
        <f t="shared" si="36"/>
        <v>0</v>
      </c>
      <c r="CI10" s="13">
        <f t="shared" si="37"/>
        <v>0</v>
      </c>
      <c r="CJ10" s="183">
        <f t="shared" ref="CJ10:CP10" si="113">BY10</f>
        <v>1</v>
      </c>
      <c r="CK10" s="181">
        <f t="shared" si="113"/>
        <v>0</v>
      </c>
      <c r="CL10" s="181">
        <f t="shared" si="113"/>
        <v>0</v>
      </c>
      <c r="CM10" s="181">
        <f t="shared" si="113"/>
        <v>0</v>
      </c>
      <c r="CN10" s="181">
        <f t="shared" si="113"/>
        <v>0</v>
      </c>
      <c r="CO10" s="184">
        <f t="shared" si="113"/>
        <v>0</v>
      </c>
      <c r="CP10" s="184">
        <f t="shared" si="113"/>
        <v>0</v>
      </c>
      <c r="CQ10" s="12">
        <f t="shared" si="39"/>
        <v>0</v>
      </c>
      <c r="CR10" s="13">
        <f t="shared" si="40"/>
        <v>0</v>
      </c>
      <c r="CS10" s="13">
        <f t="shared" si="41"/>
        <v>0</v>
      </c>
      <c r="CT10" s="13">
        <f t="shared" si="42"/>
        <v>0</v>
      </c>
      <c r="CU10" s="183">
        <f t="shared" ref="CU10:DA10" si="114">CJ10</f>
        <v>1</v>
      </c>
      <c r="CV10" s="181">
        <f t="shared" si="114"/>
        <v>0</v>
      </c>
      <c r="CW10" s="181">
        <f t="shared" si="114"/>
        <v>0</v>
      </c>
      <c r="CX10" s="181">
        <f t="shared" si="114"/>
        <v>0</v>
      </c>
      <c r="CY10" s="181">
        <f t="shared" si="114"/>
        <v>0</v>
      </c>
      <c r="CZ10" s="184">
        <f t="shared" si="114"/>
        <v>0</v>
      </c>
      <c r="DA10" s="184">
        <f t="shared" si="114"/>
        <v>0</v>
      </c>
      <c r="DB10" s="12">
        <f t="shared" si="44"/>
        <v>0</v>
      </c>
      <c r="DC10" s="13">
        <f t="shared" si="45"/>
        <v>0</v>
      </c>
      <c r="DD10" s="13">
        <f t="shared" si="46"/>
        <v>0</v>
      </c>
      <c r="DE10" s="13">
        <f t="shared" si="47"/>
        <v>0</v>
      </c>
      <c r="DF10" s="183">
        <f t="shared" ref="DF10:DL10" si="115">CU10</f>
        <v>1</v>
      </c>
      <c r="DG10" s="181">
        <f t="shared" si="115"/>
        <v>0</v>
      </c>
      <c r="DH10" s="181">
        <f t="shared" si="115"/>
        <v>0</v>
      </c>
      <c r="DI10" s="181">
        <f t="shared" si="115"/>
        <v>0</v>
      </c>
      <c r="DJ10" s="181">
        <f t="shared" si="115"/>
        <v>0</v>
      </c>
      <c r="DK10" s="184">
        <f t="shared" si="115"/>
        <v>0</v>
      </c>
      <c r="DL10" s="184">
        <f t="shared" si="115"/>
        <v>0</v>
      </c>
      <c r="DM10" s="12">
        <f t="shared" si="49"/>
        <v>0</v>
      </c>
      <c r="DN10" s="13">
        <f t="shared" si="50"/>
        <v>0</v>
      </c>
      <c r="DO10" s="13">
        <f t="shared" si="51"/>
        <v>0</v>
      </c>
      <c r="DP10" s="13">
        <f t="shared" si="52"/>
        <v>0</v>
      </c>
      <c r="DQ10" s="183">
        <f t="shared" ref="DQ10:DW10" si="116">DF10</f>
        <v>1</v>
      </c>
      <c r="DR10" s="181">
        <f t="shared" si="116"/>
        <v>0</v>
      </c>
      <c r="DS10" s="181">
        <f t="shared" si="116"/>
        <v>0</v>
      </c>
      <c r="DT10" s="181">
        <f t="shared" si="116"/>
        <v>0</v>
      </c>
      <c r="DU10" s="181">
        <f t="shared" si="116"/>
        <v>0</v>
      </c>
      <c r="DV10" s="184">
        <f t="shared" si="116"/>
        <v>0</v>
      </c>
      <c r="DW10" s="184">
        <f t="shared" si="116"/>
        <v>0</v>
      </c>
      <c r="DX10" s="12">
        <f t="shared" si="54"/>
        <v>0</v>
      </c>
      <c r="DY10" s="13">
        <f t="shared" si="55"/>
        <v>0</v>
      </c>
      <c r="DZ10" s="13">
        <f t="shared" si="56"/>
        <v>0</v>
      </c>
      <c r="EA10" s="13">
        <f t="shared" si="57"/>
        <v>0</v>
      </c>
      <c r="EB10" s="183">
        <f t="shared" si="58"/>
        <v>1</v>
      </c>
      <c r="EC10" s="185">
        <v>0</v>
      </c>
      <c r="ED10" s="13">
        <f t="shared" si="59"/>
        <v>0</v>
      </c>
      <c r="EE10" s="12">
        <f t="shared" si="60"/>
        <v>0</v>
      </c>
      <c r="EF10" s="186">
        <f t="shared" si="61"/>
        <v>0</v>
      </c>
      <c r="EG10" s="28"/>
      <c r="EH10" s="2"/>
      <c r="EI10" s="28"/>
      <c r="EJ10" s="2"/>
      <c r="EK10" s="28"/>
      <c r="EL10" s="2"/>
      <c r="EM10" s="28"/>
      <c r="EQ10" s="187"/>
      <c r="ER10" s="187"/>
      <c r="ES10" s="187"/>
      <c r="ET10" s="187"/>
      <c r="EU10" s="187"/>
      <c r="EV10" s="187"/>
      <c r="EW10" s="187"/>
      <c r="EX10" s="187"/>
      <c r="EY10" s="187"/>
      <c r="EZ10" s="187"/>
      <c r="FA10" s="187"/>
    </row>
    <row r="11" spans="1:157">
      <c r="B11" s="180"/>
      <c r="C11" s="180"/>
      <c r="D11" s="180"/>
      <c r="E11" s="181">
        <v>0</v>
      </c>
      <c r="F11" s="182">
        <v>0</v>
      </c>
      <c r="G11" s="182">
        <v>0</v>
      </c>
      <c r="H11" s="12">
        <f t="shared" si="0"/>
        <v>0</v>
      </c>
      <c r="I11" s="13">
        <f t="shared" si="1"/>
        <v>0</v>
      </c>
      <c r="J11" s="13">
        <f t="shared" si="2"/>
        <v>0</v>
      </c>
      <c r="K11" s="183">
        <v>1</v>
      </c>
      <c r="L11" s="181">
        <f t="shared" ref="L11:Q11" si="117">B11</f>
        <v>0</v>
      </c>
      <c r="M11" s="181">
        <f t="shared" si="117"/>
        <v>0</v>
      </c>
      <c r="N11" s="181">
        <f t="shared" si="117"/>
        <v>0</v>
      </c>
      <c r="O11" s="181">
        <f t="shared" si="117"/>
        <v>0</v>
      </c>
      <c r="P11" s="182">
        <f t="shared" si="117"/>
        <v>0</v>
      </c>
      <c r="Q11" s="157">
        <f t="shared" si="117"/>
        <v>0</v>
      </c>
      <c r="R11" s="12">
        <f t="shared" si="4"/>
        <v>0</v>
      </c>
      <c r="S11" s="13">
        <f t="shared" si="5"/>
        <v>0</v>
      </c>
      <c r="T11" s="13">
        <f t="shared" si="6"/>
        <v>0</v>
      </c>
      <c r="U11" s="13">
        <f t="shared" si="7"/>
        <v>0</v>
      </c>
      <c r="V11" s="183">
        <f t="shared" ref="V11:AB11" si="118">K11</f>
        <v>1</v>
      </c>
      <c r="W11" s="181">
        <f t="shared" si="118"/>
        <v>0</v>
      </c>
      <c r="X11" s="181">
        <f t="shared" si="118"/>
        <v>0</v>
      </c>
      <c r="Y11" s="181">
        <f t="shared" si="118"/>
        <v>0</v>
      </c>
      <c r="Z11" s="181">
        <f t="shared" si="118"/>
        <v>0</v>
      </c>
      <c r="AA11" s="184">
        <f t="shared" si="118"/>
        <v>0</v>
      </c>
      <c r="AB11" s="184">
        <f t="shared" si="118"/>
        <v>0</v>
      </c>
      <c r="AC11" s="12">
        <f t="shared" si="9"/>
        <v>0</v>
      </c>
      <c r="AD11" s="13">
        <f t="shared" si="10"/>
        <v>0</v>
      </c>
      <c r="AE11" s="13">
        <f t="shared" si="11"/>
        <v>0</v>
      </c>
      <c r="AF11" s="13">
        <f t="shared" si="12"/>
        <v>0</v>
      </c>
      <c r="AG11" s="183">
        <f t="shared" ref="AG11:AM11" si="119">V11</f>
        <v>1</v>
      </c>
      <c r="AH11" s="181">
        <f t="shared" si="119"/>
        <v>0</v>
      </c>
      <c r="AI11" s="181">
        <f t="shared" si="119"/>
        <v>0</v>
      </c>
      <c r="AJ11" s="181">
        <f t="shared" si="119"/>
        <v>0</v>
      </c>
      <c r="AK11" s="181">
        <f t="shared" si="119"/>
        <v>0</v>
      </c>
      <c r="AL11" s="184">
        <f t="shared" si="119"/>
        <v>0</v>
      </c>
      <c r="AM11" s="184">
        <f t="shared" si="119"/>
        <v>0</v>
      </c>
      <c r="AN11" s="12">
        <f t="shared" si="14"/>
        <v>0</v>
      </c>
      <c r="AO11" s="13">
        <f t="shared" si="15"/>
        <v>0</v>
      </c>
      <c r="AP11" s="13">
        <f t="shared" si="16"/>
        <v>0</v>
      </c>
      <c r="AQ11" s="13">
        <f t="shared" si="17"/>
        <v>0</v>
      </c>
      <c r="AR11" s="183">
        <f t="shared" ref="AR11:AX11" si="120">AG11</f>
        <v>1</v>
      </c>
      <c r="AS11" s="181">
        <f t="shared" si="120"/>
        <v>0</v>
      </c>
      <c r="AT11" s="181">
        <f t="shared" si="120"/>
        <v>0</v>
      </c>
      <c r="AU11" s="181">
        <f t="shared" si="120"/>
        <v>0</v>
      </c>
      <c r="AV11" s="181">
        <f t="shared" si="120"/>
        <v>0</v>
      </c>
      <c r="AW11" s="184">
        <f t="shared" si="120"/>
        <v>0</v>
      </c>
      <c r="AX11" s="184">
        <f t="shared" si="120"/>
        <v>0</v>
      </c>
      <c r="AY11" s="12">
        <f t="shared" si="19"/>
        <v>0</v>
      </c>
      <c r="AZ11" s="13">
        <f t="shared" si="20"/>
        <v>0</v>
      </c>
      <c r="BA11" s="13">
        <f t="shared" si="21"/>
        <v>0</v>
      </c>
      <c r="BB11" s="13">
        <f t="shared" si="22"/>
        <v>0</v>
      </c>
      <c r="BC11" s="183">
        <f t="shared" ref="BC11:BI11" si="121">AR11</f>
        <v>1</v>
      </c>
      <c r="BD11" s="181">
        <f t="shared" si="121"/>
        <v>0</v>
      </c>
      <c r="BE11" s="181">
        <f t="shared" si="121"/>
        <v>0</v>
      </c>
      <c r="BF11" s="181">
        <f t="shared" si="121"/>
        <v>0</v>
      </c>
      <c r="BG11" s="181">
        <f t="shared" si="121"/>
        <v>0</v>
      </c>
      <c r="BH11" s="184">
        <f t="shared" si="121"/>
        <v>0</v>
      </c>
      <c r="BI11" s="184">
        <f t="shared" si="121"/>
        <v>0</v>
      </c>
      <c r="BJ11" s="12">
        <f t="shared" si="24"/>
        <v>0</v>
      </c>
      <c r="BK11" s="13">
        <f t="shared" si="25"/>
        <v>0</v>
      </c>
      <c r="BL11" s="13">
        <f t="shared" si="26"/>
        <v>0</v>
      </c>
      <c r="BM11" s="13">
        <f t="shared" si="27"/>
        <v>0</v>
      </c>
      <c r="BN11" s="183">
        <f t="shared" ref="BN11:BT11" si="122">BC11</f>
        <v>1</v>
      </c>
      <c r="BO11" s="181">
        <f t="shared" si="122"/>
        <v>0</v>
      </c>
      <c r="BP11" s="181">
        <f t="shared" si="122"/>
        <v>0</v>
      </c>
      <c r="BQ11" s="181">
        <f t="shared" si="122"/>
        <v>0</v>
      </c>
      <c r="BR11" s="181">
        <f t="shared" si="122"/>
        <v>0</v>
      </c>
      <c r="BS11" s="184">
        <f t="shared" si="122"/>
        <v>0</v>
      </c>
      <c r="BT11" s="184">
        <f t="shared" si="122"/>
        <v>0</v>
      </c>
      <c r="BU11" s="12">
        <f t="shared" si="29"/>
        <v>0</v>
      </c>
      <c r="BV11" s="13">
        <f t="shared" si="30"/>
        <v>0</v>
      </c>
      <c r="BW11" s="13">
        <f t="shared" si="31"/>
        <v>0</v>
      </c>
      <c r="BX11" s="13">
        <f t="shared" si="32"/>
        <v>0</v>
      </c>
      <c r="BY11" s="183">
        <f t="shared" ref="BY11:CE11" si="123">BN11</f>
        <v>1</v>
      </c>
      <c r="BZ11" s="181">
        <f t="shared" si="123"/>
        <v>0</v>
      </c>
      <c r="CA11" s="181">
        <f t="shared" si="123"/>
        <v>0</v>
      </c>
      <c r="CB11" s="181">
        <f t="shared" si="123"/>
        <v>0</v>
      </c>
      <c r="CC11" s="181">
        <f t="shared" si="123"/>
        <v>0</v>
      </c>
      <c r="CD11" s="184">
        <f t="shared" si="123"/>
        <v>0</v>
      </c>
      <c r="CE11" s="184">
        <f t="shared" si="123"/>
        <v>0</v>
      </c>
      <c r="CF11" s="12">
        <f t="shared" si="34"/>
        <v>0</v>
      </c>
      <c r="CG11" s="13">
        <f t="shared" si="35"/>
        <v>0</v>
      </c>
      <c r="CH11" s="13">
        <f t="shared" si="36"/>
        <v>0</v>
      </c>
      <c r="CI11" s="13">
        <f t="shared" si="37"/>
        <v>0</v>
      </c>
      <c r="CJ11" s="183">
        <f t="shared" ref="CJ11:CP11" si="124">BY11</f>
        <v>1</v>
      </c>
      <c r="CK11" s="181">
        <f t="shared" si="124"/>
        <v>0</v>
      </c>
      <c r="CL11" s="181">
        <f t="shared" si="124"/>
        <v>0</v>
      </c>
      <c r="CM11" s="181">
        <f t="shared" si="124"/>
        <v>0</v>
      </c>
      <c r="CN11" s="181">
        <f t="shared" si="124"/>
        <v>0</v>
      </c>
      <c r="CO11" s="184">
        <f t="shared" si="124"/>
        <v>0</v>
      </c>
      <c r="CP11" s="184">
        <f t="shared" si="124"/>
        <v>0</v>
      </c>
      <c r="CQ11" s="12">
        <f t="shared" si="39"/>
        <v>0</v>
      </c>
      <c r="CR11" s="13">
        <f t="shared" si="40"/>
        <v>0</v>
      </c>
      <c r="CS11" s="13">
        <f t="shared" si="41"/>
        <v>0</v>
      </c>
      <c r="CT11" s="13">
        <f t="shared" si="42"/>
        <v>0</v>
      </c>
      <c r="CU11" s="183">
        <f t="shared" ref="CU11:DA11" si="125">CJ11</f>
        <v>1</v>
      </c>
      <c r="CV11" s="181">
        <f t="shared" si="125"/>
        <v>0</v>
      </c>
      <c r="CW11" s="181">
        <f t="shared" si="125"/>
        <v>0</v>
      </c>
      <c r="CX11" s="181">
        <f t="shared" si="125"/>
        <v>0</v>
      </c>
      <c r="CY11" s="181">
        <f t="shared" si="125"/>
        <v>0</v>
      </c>
      <c r="CZ11" s="184">
        <f t="shared" si="125"/>
        <v>0</v>
      </c>
      <c r="DA11" s="184">
        <f t="shared" si="125"/>
        <v>0</v>
      </c>
      <c r="DB11" s="12">
        <f t="shared" si="44"/>
        <v>0</v>
      </c>
      <c r="DC11" s="13">
        <f t="shared" si="45"/>
        <v>0</v>
      </c>
      <c r="DD11" s="13">
        <f t="shared" si="46"/>
        <v>0</v>
      </c>
      <c r="DE11" s="13">
        <f t="shared" si="47"/>
        <v>0</v>
      </c>
      <c r="DF11" s="183">
        <f t="shared" ref="DF11:DL11" si="126">CU11</f>
        <v>1</v>
      </c>
      <c r="DG11" s="181">
        <f t="shared" si="126"/>
        <v>0</v>
      </c>
      <c r="DH11" s="181">
        <f t="shared" si="126"/>
        <v>0</v>
      </c>
      <c r="DI11" s="181">
        <f t="shared" si="126"/>
        <v>0</v>
      </c>
      <c r="DJ11" s="181">
        <f t="shared" si="126"/>
        <v>0</v>
      </c>
      <c r="DK11" s="184">
        <f t="shared" si="126"/>
        <v>0</v>
      </c>
      <c r="DL11" s="184">
        <f t="shared" si="126"/>
        <v>0</v>
      </c>
      <c r="DM11" s="12">
        <f t="shared" si="49"/>
        <v>0</v>
      </c>
      <c r="DN11" s="13">
        <f t="shared" si="50"/>
        <v>0</v>
      </c>
      <c r="DO11" s="13">
        <f t="shared" si="51"/>
        <v>0</v>
      </c>
      <c r="DP11" s="13">
        <f t="shared" si="52"/>
        <v>0</v>
      </c>
      <c r="DQ11" s="183">
        <f t="shared" ref="DQ11:DW11" si="127">DF11</f>
        <v>1</v>
      </c>
      <c r="DR11" s="181">
        <f t="shared" si="127"/>
        <v>0</v>
      </c>
      <c r="DS11" s="181">
        <f t="shared" si="127"/>
        <v>0</v>
      </c>
      <c r="DT11" s="181">
        <f t="shared" si="127"/>
        <v>0</v>
      </c>
      <c r="DU11" s="181">
        <f t="shared" si="127"/>
        <v>0</v>
      </c>
      <c r="DV11" s="184">
        <f t="shared" si="127"/>
        <v>0</v>
      </c>
      <c r="DW11" s="184">
        <f t="shared" si="127"/>
        <v>0</v>
      </c>
      <c r="DX11" s="12">
        <f t="shared" si="54"/>
        <v>0</v>
      </c>
      <c r="DY11" s="13">
        <f t="shared" si="55"/>
        <v>0</v>
      </c>
      <c r="DZ11" s="13">
        <f t="shared" si="56"/>
        <v>0</v>
      </c>
      <c r="EA11" s="13">
        <f t="shared" si="57"/>
        <v>0</v>
      </c>
      <c r="EB11" s="183">
        <f t="shared" si="58"/>
        <v>1</v>
      </c>
      <c r="EC11" s="185">
        <v>0</v>
      </c>
      <c r="ED11" s="13">
        <f t="shared" si="59"/>
        <v>0</v>
      </c>
      <c r="EE11" s="12">
        <f t="shared" si="60"/>
        <v>0</v>
      </c>
      <c r="EF11" s="186">
        <f t="shared" si="61"/>
        <v>0</v>
      </c>
      <c r="EG11" s="28"/>
      <c r="EH11" s="2"/>
      <c r="EI11" s="28"/>
      <c r="EJ11" s="2"/>
      <c r="EK11" s="28"/>
      <c r="EL11" s="2"/>
      <c r="EM11" s="28"/>
      <c r="EQ11" s="187"/>
      <c r="ER11" s="187"/>
      <c r="ES11" s="187"/>
      <c r="ET11" s="187"/>
      <c r="EU11" s="187"/>
      <c r="EV11" s="187"/>
      <c r="EW11" s="187"/>
      <c r="EX11" s="187"/>
      <c r="EY11" s="187"/>
      <c r="EZ11" s="187"/>
      <c r="FA11" s="187"/>
    </row>
    <row r="12" spans="1:157">
      <c r="B12" s="180"/>
      <c r="C12" s="180"/>
      <c r="D12" s="180"/>
      <c r="E12" s="181">
        <v>0</v>
      </c>
      <c r="F12" s="182">
        <v>0</v>
      </c>
      <c r="G12" s="182">
        <v>0</v>
      </c>
      <c r="H12" s="12">
        <f t="shared" si="0"/>
        <v>0</v>
      </c>
      <c r="I12" s="13">
        <f t="shared" si="1"/>
        <v>0</v>
      </c>
      <c r="J12" s="13">
        <f t="shared" si="2"/>
        <v>0</v>
      </c>
      <c r="K12" s="183">
        <v>1</v>
      </c>
      <c r="L12" s="181">
        <f t="shared" ref="L12:Q12" si="128">B12</f>
        <v>0</v>
      </c>
      <c r="M12" s="181">
        <f t="shared" si="128"/>
        <v>0</v>
      </c>
      <c r="N12" s="181">
        <f t="shared" si="128"/>
        <v>0</v>
      </c>
      <c r="O12" s="181">
        <f t="shared" si="128"/>
        <v>0</v>
      </c>
      <c r="P12" s="182">
        <f t="shared" si="128"/>
        <v>0</v>
      </c>
      <c r="Q12" s="157">
        <f t="shared" si="128"/>
        <v>0</v>
      </c>
      <c r="R12" s="12">
        <f t="shared" si="4"/>
        <v>0</v>
      </c>
      <c r="S12" s="13">
        <f t="shared" si="5"/>
        <v>0</v>
      </c>
      <c r="T12" s="13">
        <f t="shared" si="6"/>
        <v>0</v>
      </c>
      <c r="U12" s="13">
        <f t="shared" si="7"/>
        <v>0</v>
      </c>
      <c r="V12" s="183">
        <f t="shared" ref="V12:AB12" si="129">K12</f>
        <v>1</v>
      </c>
      <c r="W12" s="181">
        <f t="shared" si="129"/>
        <v>0</v>
      </c>
      <c r="X12" s="181">
        <f t="shared" si="129"/>
        <v>0</v>
      </c>
      <c r="Y12" s="181">
        <f t="shared" si="129"/>
        <v>0</v>
      </c>
      <c r="Z12" s="181">
        <f t="shared" si="129"/>
        <v>0</v>
      </c>
      <c r="AA12" s="184">
        <f t="shared" si="129"/>
        <v>0</v>
      </c>
      <c r="AB12" s="184">
        <f t="shared" si="129"/>
        <v>0</v>
      </c>
      <c r="AC12" s="12">
        <f t="shared" si="9"/>
        <v>0</v>
      </c>
      <c r="AD12" s="13">
        <f t="shared" si="10"/>
        <v>0</v>
      </c>
      <c r="AE12" s="13">
        <f t="shared" si="11"/>
        <v>0</v>
      </c>
      <c r="AF12" s="13">
        <f t="shared" si="12"/>
        <v>0</v>
      </c>
      <c r="AG12" s="183">
        <f t="shared" ref="AG12:AM12" si="130">V12</f>
        <v>1</v>
      </c>
      <c r="AH12" s="181">
        <f t="shared" si="130"/>
        <v>0</v>
      </c>
      <c r="AI12" s="181">
        <f t="shared" si="130"/>
        <v>0</v>
      </c>
      <c r="AJ12" s="181">
        <f t="shared" si="130"/>
        <v>0</v>
      </c>
      <c r="AK12" s="181">
        <f t="shared" si="130"/>
        <v>0</v>
      </c>
      <c r="AL12" s="184">
        <f t="shared" si="130"/>
        <v>0</v>
      </c>
      <c r="AM12" s="184">
        <f t="shared" si="130"/>
        <v>0</v>
      </c>
      <c r="AN12" s="12">
        <f t="shared" si="14"/>
        <v>0</v>
      </c>
      <c r="AO12" s="13">
        <f t="shared" si="15"/>
        <v>0</v>
      </c>
      <c r="AP12" s="13">
        <f t="shared" si="16"/>
        <v>0</v>
      </c>
      <c r="AQ12" s="13">
        <f t="shared" si="17"/>
        <v>0</v>
      </c>
      <c r="AR12" s="183">
        <f t="shared" ref="AR12:AX12" si="131">AG12</f>
        <v>1</v>
      </c>
      <c r="AS12" s="181">
        <f t="shared" si="131"/>
        <v>0</v>
      </c>
      <c r="AT12" s="181">
        <f t="shared" si="131"/>
        <v>0</v>
      </c>
      <c r="AU12" s="181">
        <f t="shared" si="131"/>
        <v>0</v>
      </c>
      <c r="AV12" s="181">
        <f t="shared" si="131"/>
        <v>0</v>
      </c>
      <c r="AW12" s="184">
        <f t="shared" si="131"/>
        <v>0</v>
      </c>
      <c r="AX12" s="184">
        <f t="shared" si="131"/>
        <v>0</v>
      </c>
      <c r="AY12" s="12">
        <f t="shared" si="19"/>
        <v>0</v>
      </c>
      <c r="AZ12" s="13">
        <f t="shared" si="20"/>
        <v>0</v>
      </c>
      <c r="BA12" s="13">
        <f t="shared" si="21"/>
        <v>0</v>
      </c>
      <c r="BB12" s="13">
        <f t="shared" si="22"/>
        <v>0</v>
      </c>
      <c r="BC12" s="183">
        <f t="shared" ref="BC12:BI12" si="132">AR12</f>
        <v>1</v>
      </c>
      <c r="BD12" s="181">
        <f t="shared" si="132"/>
        <v>0</v>
      </c>
      <c r="BE12" s="181">
        <f t="shared" si="132"/>
        <v>0</v>
      </c>
      <c r="BF12" s="181">
        <f t="shared" si="132"/>
        <v>0</v>
      </c>
      <c r="BG12" s="181">
        <f t="shared" si="132"/>
        <v>0</v>
      </c>
      <c r="BH12" s="184">
        <f t="shared" si="132"/>
        <v>0</v>
      </c>
      <c r="BI12" s="184">
        <f t="shared" si="132"/>
        <v>0</v>
      </c>
      <c r="BJ12" s="12">
        <f t="shared" si="24"/>
        <v>0</v>
      </c>
      <c r="BK12" s="13">
        <f t="shared" si="25"/>
        <v>0</v>
      </c>
      <c r="BL12" s="13">
        <f t="shared" si="26"/>
        <v>0</v>
      </c>
      <c r="BM12" s="13">
        <f t="shared" si="27"/>
        <v>0</v>
      </c>
      <c r="BN12" s="183">
        <f t="shared" ref="BN12:BT12" si="133">BC12</f>
        <v>1</v>
      </c>
      <c r="BO12" s="181">
        <f t="shared" si="133"/>
        <v>0</v>
      </c>
      <c r="BP12" s="181">
        <f t="shared" si="133"/>
        <v>0</v>
      </c>
      <c r="BQ12" s="181">
        <f t="shared" si="133"/>
        <v>0</v>
      </c>
      <c r="BR12" s="181">
        <f t="shared" si="133"/>
        <v>0</v>
      </c>
      <c r="BS12" s="184">
        <f t="shared" si="133"/>
        <v>0</v>
      </c>
      <c r="BT12" s="184">
        <f t="shared" si="133"/>
        <v>0</v>
      </c>
      <c r="BU12" s="12">
        <f t="shared" si="29"/>
        <v>0</v>
      </c>
      <c r="BV12" s="13">
        <f t="shared" si="30"/>
        <v>0</v>
      </c>
      <c r="BW12" s="13">
        <f t="shared" si="31"/>
        <v>0</v>
      </c>
      <c r="BX12" s="13">
        <f t="shared" si="32"/>
        <v>0</v>
      </c>
      <c r="BY12" s="183">
        <f t="shared" ref="BY12:CE12" si="134">BN12</f>
        <v>1</v>
      </c>
      <c r="BZ12" s="181">
        <f t="shared" si="134"/>
        <v>0</v>
      </c>
      <c r="CA12" s="181">
        <f t="shared" si="134"/>
        <v>0</v>
      </c>
      <c r="CB12" s="181">
        <f t="shared" si="134"/>
        <v>0</v>
      </c>
      <c r="CC12" s="181">
        <f t="shared" si="134"/>
        <v>0</v>
      </c>
      <c r="CD12" s="184">
        <f t="shared" si="134"/>
        <v>0</v>
      </c>
      <c r="CE12" s="184">
        <f t="shared" si="134"/>
        <v>0</v>
      </c>
      <c r="CF12" s="12">
        <f t="shared" si="34"/>
        <v>0</v>
      </c>
      <c r="CG12" s="13">
        <f t="shared" si="35"/>
        <v>0</v>
      </c>
      <c r="CH12" s="13">
        <f t="shared" si="36"/>
        <v>0</v>
      </c>
      <c r="CI12" s="13">
        <f t="shared" si="37"/>
        <v>0</v>
      </c>
      <c r="CJ12" s="183">
        <f t="shared" ref="CJ12:CP12" si="135">BY12</f>
        <v>1</v>
      </c>
      <c r="CK12" s="181">
        <f t="shared" si="135"/>
        <v>0</v>
      </c>
      <c r="CL12" s="181">
        <f t="shared" si="135"/>
        <v>0</v>
      </c>
      <c r="CM12" s="181">
        <f t="shared" si="135"/>
        <v>0</v>
      </c>
      <c r="CN12" s="181">
        <f t="shared" si="135"/>
        <v>0</v>
      </c>
      <c r="CO12" s="184">
        <f t="shared" si="135"/>
        <v>0</v>
      </c>
      <c r="CP12" s="184">
        <f t="shared" si="135"/>
        <v>0</v>
      </c>
      <c r="CQ12" s="12">
        <f t="shared" si="39"/>
        <v>0</v>
      </c>
      <c r="CR12" s="13">
        <f t="shared" si="40"/>
        <v>0</v>
      </c>
      <c r="CS12" s="13">
        <f t="shared" si="41"/>
        <v>0</v>
      </c>
      <c r="CT12" s="13">
        <f t="shared" si="42"/>
        <v>0</v>
      </c>
      <c r="CU12" s="183">
        <f t="shared" ref="CU12:DA12" si="136">CJ12</f>
        <v>1</v>
      </c>
      <c r="CV12" s="181">
        <f t="shared" si="136"/>
        <v>0</v>
      </c>
      <c r="CW12" s="181">
        <f t="shared" si="136"/>
        <v>0</v>
      </c>
      <c r="CX12" s="181">
        <f t="shared" si="136"/>
        <v>0</v>
      </c>
      <c r="CY12" s="181">
        <f t="shared" si="136"/>
        <v>0</v>
      </c>
      <c r="CZ12" s="184">
        <f t="shared" si="136"/>
        <v>0</v>
      </c>
      <c r="DA12" s="184">
        <f t="shared" si="136"/>
        <v>0</v>
      </c>
      <c r="DB12" s="12">
        <f t="shared" si="44"/>
        <v>0</v>
      </c>
      <c r="DC12" s="13">
        <f t="shared" si="45"/>
        <v>0</v>
      </c>
      <c r="DD12" s="13">
        <f t="shared" si="46"/>
        <v>0</v>
      </c>
      <c r="DE12" s="13">
        <f t="shared" si="47"/>
        <v>0</v>
      </c>
      <c r="DF12" s="183">
        <f t="shared" ref="DF12:DL12" si="137">CU12</f>
        <v>1</v>
      </c>
      <c r="DG12" s="181">
        <f t="shared" si="137"/>
        <v>0</v>
      </c>
      <c r="DH12" s="181">
        <f t="shared" si="137"/>
        <v>0</v>
      </c>
      <c r="DI12" s="181">
        <f t="shared" si="137"/>
        <v>0</v>
      </c>
      <c r="DJ12" s="181">
        <f t="shared" si="137"/>
        <v>0</v>
      </c>
      <c r="DK12" s="184">
        <f t="shared" si="137"/>
        <v>0</v>
      </c>
      <c r="DL12" s="184">
        <f t="shared" si="137"/>
        <v>0</v>
      </c>
      <c r="DM12" s="12">
        <f t="shared" si="49"/>
        <v>0</v>
      </c>
      <c r="DN12" s="13">
        <f t="shared" si="50"/>
        <v>0</v>
      </c>
      <c r="DO12" s="13">
        <f t="shared" si="51"/>
        <v>0</v>
      </c>
      <c r="DP12" s="13">
        <f t="shared" si="52"/>
        <v>0</v>
      </c>
      <c r="DQ12" s="183">
        <f t="shared" ref="DQ12:DW12" si="138">DF12</f>
        <v>1</v>
      </c>
      <c r="DR12" s="181">
        <f t="shared" si="138"/>
        <v>0</v>
      </c>
      <c r="DS12" s="181">
        <f t="shared" si="138"/>
        <v>0</v>
      </c>
      <c r="DT12" s="181">
        <f t="shared" si="138"/>
        <v>0</v>
      </c>
      <c r="DU12" s="181">
        <f t="shared" si="138"/>
        <v>0</v>
      </c>
      <c r="DV12" s="184">
        <f t="shared" si="138"/>
        <v>0</v>
      </c>
      <c r="DW12" s="184">
        <f t="shared" si="138"/>
        <v>0</v>
      </c>
      <c r="DX12" s="12">
        <f t="shared" si="54"/>
        <v>0</v>
      </c>
      <c r="DY12" s="13">
        <f t="shared" si="55"/>
        <v>0</v>
      </c>
      <c r="DZ12" s="13">
        <f t="shared" si="56"/>
        <v>0</v>
      </c>
      <c r="EA12" s="13">
        <f t="shared" si="57"/>
        <v>0</v>
      </c>
      <c r="EB12" s="183">
        <f t="shared" si="58"/>
        <v>1</v>
      </c>
      <c r="EC12" s="185">
        <v>0</v>
      </c>
      <c r="ED12" s="13">
        <f t="shared" si="59"/>
        <v>0</v>
      </c>
      <c r="EE12" s="12">
        <f t="shared" si="60"/>
        <v>0</v>
      </c>
      <c r="EF12" s="186">
        <f t="shared" si="61"/>
        <v>0</v>
      </c>
      <c r="EG12" s="28"/>
      <c r="EH12" s="2"/>
      <c r="EI12" s="28"/>
      <c r="EJ12" s="2"/>
      <c r="EK12" s="28"/>
      <c r="EL12" s="2"/>
      <c r="EM12" s="28"/>
      <c r="EQ12" s="187"/>
      <c r="ER12" s="187"/>
      <c r="ES12" s="187"/>
      <c r="ET12" s="187"/>
      <c r="EU12" s="187"/>
      <c r="EV12" s="187"/>
      <c r="EW12" s="187"/>
      <c r="EX12" s="187"/>
      <c r="EY12" s="187"/>
      <c r="EZ12" s="187"/>
      <c r="FA12" s="187"/>
    </row>
    <row r="13" spans="1:157">
      <c r="B13" s="180"/>
      <c r="C13" s="180"/>
      <c r="D13" s="180"/>
      <c r="E13" s="181">
        <v>0</v>
      </c>
      <c r="F13" s="182">
        <v>0</v>
      </c>
      <c r="G13" s="182">
        <v>0</v>
      </c>
      <c r="H13" s="12">
        <f t="shared" si="0"/>
        <v>0</v>
      </c>
      <c r="I13" s="13">
        <f t="shared" si="1"/>
        <v>0</v>
      </c>
      <c r="J13" s="13">
        <f t="shared" si="2"/>
        <v>0</v>
      </c>
      <c r="K13" s="183">
        <v>1</v>
      </c>
      <c r="L13" s="181">
        <f t="shared" ref="L13:Q13" si="139">B13</f>
        <v>0</v>
      </c>
      <c r="M13" s="181">
        <f t="shared" si="139"/>
        <v>0</v>
      </c>
      <c r="N13" s="181">
        <f t="shared" si="139"/>
        <v>0</v>
      </c>
      <c r="O13" s="181">
        <f t="shared" si="139"/>
        <v>0</v>
      </c>
      <c r="P13" s="182">
        <f t="shared" si="139"/>
        <v>0</v>
      </c>
      <c r="Q13" s="157">
        <f t="shared" si="139"/>
        <v>0</v>
      </c>
      <c r="R13" s="12">
        <f t="shared" si="4"/>
        <v>0</v>
      </c>
      <c r="S13" s="13">
        <f t="shared" si="5"/>
        <v>0</v>
      </c>
      <c r="T13" s="13">
        <f t="shared" si="6"/>
        <v>0</v>
      </c>
      <c r="U13" s="13">
        <f t="shared" si="7"/>
        <v>0</v>
      </c>
      <c r="V13" s="183">
        <f t="shared" ref="V13:AB13" si="140">K13</f>
        <v>1</v>
      </c>
      <c r="W13" s="181">
        <f t="shared" si="140"/>
        <v>0</v>
      </c>
      <c r="X13" s="181">
        <f t="shared" si="140"/>
        <v>0</v>
      </c>
      <c r="Y13" s="181">
        <f t="shared" si="140"/>
        <v>0</v>
      </c>
      <c r="Z13" s="181">
        <f t="shared" si="140"/>
        <v>0</v>
      </c>
      <c r="AA13" s="184">
        <f t="shared" si="140"/>
        <v>0</v>
      </c>
      <c r="AB13" s="184">
        <f t="shared" si="140"/>
        <v>0</v>
      </c>
      <c r="AC13" s="12">
        <f t="shared" si="9"/>
        <v>0</v>
      </c>
      <c r="AD13" s="13">
        <f t="shared" si="10"/>
        <v>0</v>
      </c>
      <c r="AE13" s="13">
        <f t="shared" si="11"/>
        <v>0</v>
      </c>
      <c r="AF13" s="13">
        <f t="shared" si="12"/>
        <v>0</v>
      </c>
      <c r="AG13" s="183">
        <f t="shared" ref="AG13:AM13" si="141">V13</f>
        <v>1</v>
      </c>
      <c r="AH13" s="181">
        <f t="shared" si="141"/>
        <v>0</v>
      </c>
      <c r="AI13" s="181">
        <f t="shared" si="141"/>
        <v>0</v>
      </c>
      <c r="AJ13" s="181">
        <f t="shared" si="141"/>
        <v>0</v>
      </c>
      <c r="AK13" s="181">
        <f t="shared" si="141"/>
        <v>0</v>
      </c>
      <c r="AL13" s="184">
        <f t="shared" si="141"/>
        <v>0</v>
      </c>
      <c r="AM13" s="184">
        <f t="shared" si="141"/>
        <v>0</v>
      </c>
      <c r="AN13" s="12">
        <f t="shared" si="14"/>
        <v>0</v>
      </c>
      <c r="AO13" s="13">
        <f t="shared" si="15"/>
        <v>0</v>
      </c>
      <c r="AP13" s="13">
        <f t="shared" si="16"/>
        <v>0</v>
      </c>
      <c r="AQ13" s="13">
        <f t="shared" si="17"/>
        <v>0</v>
      </c>
      <c r="AR13" s="183">
        <f t="shared" ref="AR13:AX13" si="142">AG13</f>
        <v>1</v>
      </c>
      <c r="AS13" s="181">
        <f t="shared" si="142"/>
        <v>0</v>
      </c>
      <c r="AT13" s="181">
        <f t="shared" si="142"/>
        <v>0</v>
      </c>
      <c r="AU13" s="181">
        <f t="shared" si="142"/>
        <v>0</v>
      </c>
      <c r="AV13" s="181">
        <f t="shared" si="142"/>
        <v>0</v>
      </c>
      <c r="AW13" s="184">
        <f t="shared" si="142"/>
        <v>0</v>
      </c>
      <c r="AX13" s="184">
        <f t="shared" si="142"/>
        <v>0</v>
      </c>
      <c r="AY13" s="12">
        <f t="shared" si="19"/>
        <v>0</v>
      </c>
      <c r="AZ13" s="13">
        <f t="shared" si="20"/>
        <v>0</v>
      </c>
      <c r="BA13" s="13">
        <f t="shared" si="21"/>
        <v>0</v>
      </c>
      <c r="BB13" s="13">
        <f t="shared" si="22"/>
        <v>0</v>
      </c>
      <c r="BC13" s="183">
        <f t="shared" ref="BC13:BI13" si="143">AR13</f>
        <v>1</v>
      </c>
      <c r="BD13" s="181">
        <f t="shared" si="143"/>
        <v>0</v>
      </c>
      <c r="BE13" s="181">
        <f t="shared" si="143"/>
        <v>0</v>
      </c>
      <c r="BF13" s="181">
        <f t="shared" si="143"/>
        <v>0</v>
      </c>
      <c r="BG13" s="181">
        <f t="shared" si="143"/>
        <v>0</v>
      </c>
      <c r="BH13" s="184">
        <f t="shared" si="143"/>
        <v>0</v>
      </c>
      <c r="BI13" s="184">
        <f t="shared" si="143"/>
        <v>0</v>
      </c>
      <c r="BJ13" s="12">
        <f t="shared" si="24"/>
        <v>0</v>
      </c>
      <c r="BK13" s="13">
        <f t="shared" si="25"/>
        <v>0</v>
      </c>
      <c r="BL13" s="13">
        <f t="shared" si="26"/>
        <v>0</v>
      </c>
      <c r="BM13" s="13">
        <f t="shared" si="27"/>
        <v>0</v>
      </c>
      <c r="BN13" s="183">
        <f t="shared" ref="BN13:BT13" si="144">BC13</f>
        <v>1</v>
      </c>
      <c r="BO13" s="181">
        <f t="shared" si="144"/>
        <v>0</v>
      </c>
      <c r="BP13" s="181">
        <f t="shared" si="144"/>
        <v>0</v>
      </c>
      <c r="BQ13" s="181">
        <f t="shared" si="144"/>
        <v>0</v>
      </c>
      <c r="BR13" s="181">
        <f t="shared" si="144"/>
        <v>0</v>
      </c>
      <c r="BS13" s="184">
        <f t="shared" si="144"/>
        <v>0</v>
      </c>
      <c r="BT13" s="184">
        <f t="shared" si="144"/>
        <v>0</v>
      </c>
      <c r="BU13" s="12">
        <f t="shared" si="29"/>
        <v>0</v>
      </c>
      <c r="BV13" s="13">
        <f t="shared" si="30"/>
        <v>0</v>
      </c>
      <c r="BW13" s="13">
        <f t="shared" si="31"/>
        <v>0</v>
      </c>
      <c r="BX13" s="13">
        <f t="shared" si="32"/>
        <v>0</v>
      </c>
      <c r="BY13" s="183">
        <f t="shared" ref="BY13:CE13" si="145">BN13</f>
        <v>1</v>
      </c>
      <c r="BZ13" s="181">
        <f t="shared" si="145"/>
        <v>0</v>
      </c>
      <c r="CA13" s="181">
        <f t="shared" si="145"/>
        <v>0</v>
      </c>
      <c r="CB13" s="181">
        <f t="shared" si="145"/>
        <v>0</v>
      </c>
      <c r="CC13" s="181">
        <f t="shared" si="145"/>
        <v>0</v>
      </c>
      <c r="CD13" s="184">
        <f t="shared" si="145"/>
        <v>0</v>
      </c>
      <c r="CE13" s="184">
        <f t="shared" si="145"/>
        <v>0</v>
      </c>
      <c r="CF13" s="12">
        <f t="shared" si="34"/>
        <v>0</v>
      </c>
      <c r="CG13" s="13">
        <f t="shared" si="35"/>
        <v>0</v>
      </c>
      <c r="CH13" s="13">
        <f t="shared" si="36"/>
        <v>0</v>
      </c>
      <c r="CI13" s="13">
        <f t="shared" si="37"/>
        <v>0</v>
      </c>
      <c r="CJ13" s="183">
        <f t="shared" ref="CJ13:CP13" si="146">BY13</f>
        <v>1</v>
      </c>
      <c r="CK13" s="181">
        <f t="shared" si="146"/>
        <v>0</v>
      </c>
      <c r="CL13" s="181">
        <f t="shared" si="146"/>
        <v>0</v>
      </c>
      <c r="CM13" s="181">
        <f t="shared" si="146"/>
        <v>0</v>
      </c>
      <c r="CN13" s="181">
        <f t="shared" si="146"/>
        <v>0</v>
      </c>
      <c r="CO13" s="184">
        <f t="shared" si="146"/>
        <v>0</v>
      </c>
      <c r="CP13" s="184">
        <f t="shared" si="146"/>
        <v>0</v>
      </c>
      <c r="CQ13" s="12">
        <f t="shared" si="39"/>
        <v>0</v>
      </c>
      <c r="CR13" s="13">
        <f t="shared" si="40"/>
        <v>0</v>
      </c>
      <c r="CS13" s="13">
        <f t="shared" si="41"/>
        <v>0</v>
      </c>
      <c r="CT13" s="13">
        <f t="shared" si="42"/>
        <v>0</v>
      </c>
      <c r="CU13" s="183">
        <f t="shared" ref="CU13:DA13" si="147">CJ13</f>
        <v>1</v>
      </c>
      <c r="CV13" s="181">
        <f t="shared" si="147"/>
        <v>0</v>
      </c>
      <c r="CW13" s="181">
        <f t="shared" si="147"/>
        <v>0</v>
      </c>
      <c r="CX13" s="181">
        <f t="shared" si="147"/>
        <v>0</v>
      </c>
      <c r="CY13" s="181">
        <f t="shared" si="147"/>
        <v>0</v>
      </c>
      <c r="CZ13" s="184">
        <f t="shared" si="147"/>
        <v>0</v>
      </c>
      <c r="DA13" s="184">
        <f t="shared" si="147"/>
        <v>0</v>
      </c>
      <c r="DB13" s="12">
        <f t="shared" si="44"/>
        <v>0</v>
      </c>
      <c r="DC13" s="13">
        <f t="shared" si="45"/>
        <v>0</v>
      </c>
      <c r="DD13" s="13">
        <f t="shared" si="46"/>
        <v>0</v>
      </c>
      <c r="DE13" s="13">
        <f t="shared" si="47"/>
        <v>0</v>
      </c>
      <c r="DF13" s="183">
        <f t="shared" ref="DF13:DL13" si="148">CU13</f>
        <v>1</v>
      </c>
      <c r="DG13" s="181">
        <f t="shared" si="148"/>
        <v>0</v>
      </c>
      <c r="DH13" s="181">
        <f t="shared" si="148"/>
        <v>0</v>
      </c>
      <c r="DI13" s="181">
        <f t="shared" si="148"/>
        <v>0</v>
      </c>
      <c r="DJ13" s="181">
        <f t="shared" si="148"/>
        <v>0</v>
      </c>
      <c r="DK13" s="184">
        <f t="shared" si="148"/>
        <v>0</v>
      </c>
      <c r="DL13" s="184">
        <f t="shared" si="148"/>
        <v>0</v>
      </c>
      <c r="DM13" s="12">
        <f t="shared" si="49"/>
        <v>0</v>
      </c>
      <c r="DN13" s="13">
        <f t="shared" si="50"/>
        <v>0</v>
      </c>
      <c r="DO13" s="13">
        <f t="shared" si="51"/>
        <v>0</v>
      </c>
      <c r="DP13" s="13">
        <f t="shared" si="52"/>
        <v>0</v>
      </c>
      <c r="DQ13" s="183">
        <f t="shared" ref="DQ13:DW13" si="149">DF13</f>
        <v>1</v>
      </c>
      <c r="DR13" s="181">
        <f t="shared" si="149"/>
        <v>0</v>
      </c>
      <c r="DS13" s="181">
        <f t="shared" si="149"/>
        <v>0</v>
      </c>
      <c r="DT13" s="181">
        <f t="shared" si="149"/>
        <v>0</v>
      </c>
      <c r="DU13" s="181">
        <f t="shared" si="149"/>
        <v>0</v>
      </c>
      <c r="DV13" s="184">
        <f t="shared" si="149"/>
        <v>0</v>
      </c>
      <c r="DW13" s="184">
        <f t="shared" si="149"/>
        <v>0</v>
      </c>
      <c r="DX13" s="12">
        <f t="shared" si="54"/>
        <v>0</v>
      </c>
      <c r="DY13" s="13">
        <f t="shared" si="55"/>
        <v>0</v>
      </c>
      <c r="DZ13" s="13">
        <f t="shared" si="56"/>
        <v>0</v>
      </c>
      <c r="EA13" s="13">
        <f t="shared" si="57"/>
        <v>0</v>
      </c>
      <c r="EB13" s="183">
        <f t="shared" si="58"/>
        <v>1</v>
      </c>
      <c r="EC13" s="185">
        <v>0</v>
      </c>
      <c r="ED13" s="13">
        <f t="shared" si="59"/>
        <v>0</v>
      </c>
      <c r="EE13" s="12">
        <f t="shared" si="60"/>
        <v>0</v>
      </c>
      <c r="EF13" s="186">
        <f t="shared" si="61"/>
        <v>0</v>
      </c>
      <c r="EG13" s="28"/>
      <c r="EH13" s="2"/>
      <c r="EI13" s="28"/>
      <c r="EJ13" s="2"/>
      <c r="EK13" s="28"/>
      <c r="EL13" s="2"/>
      <c r="EM13" s="28"/>
      <c r="EQ13" s="187"/>
      <c r="ER13" s="187"/>
      <c r="ES13" s="187"/>
      <c r="ET13" s="187"/>
      <c r="EU13" s="187"/>
      <c r="EV13" s="187"/>
      <c r="EW13" s="187"/>
      <c r="EX13" s="187"/>
      <c r="EY13" s="187"/>
      <c r="EZ13" s="187"/>
      <c r="FA13" s="187"/>
    </row>
    <row r="14" spans="1:157">
      <c r="B14" s="180"/>
      <c r="C14" s="180"/>
      <c r="D14" s="180"/>
      <c r="E14" s="181">
        <v>0</v>
      </c>
      <c r="F14" s="182">
        <v>0</v>
      </c>
      <c r="G14" s="182">
        <v>0</v>
      </c>
      <c r="H14" s="12">
        <f t="shared" si="0"/>
        <v>0</v>
      </c>
      <c r="I14" s="13">
        <f t="shared" si="1"/>
        <v>0</v>
      </c>
      <c r="J14" s="13">
        <f t="shared" si="2"/>
        <v>0</v>
      </c>
      <c r="K14" s="183">
        <v>1</v>
      </c>
      <c r="L14" s="181">
        <f t="shared" ref="L14:Q14" si="150">B14</f>
        <v>0</v>
      </c>
      <c r="M14" s="181">
        <f t="shared" si="150"/>
        <v>0</v>
      </c>
      <c r="N14" s="181">
        <f t="shared" si="150"/>
        <v>0</v>
      </c>
      <c r="O14" s="181">
        <f t="shared" si="150"/>
        <v>0</v>
      </c>
      <c r="P14" s="182">
        <f t="shared" si="150"/>
        <v>0</v>
      </c>
      <c r="Q14" s="157">
        <f t="shared" si="150"/>
        <v>0</v>
      </c>
      <c r="R14" s="12">
        <f t="shared" si="4"/>
        <v>0</v>
      </c>
      <c r="S14" s="13">
        <f t="shared" si="5"/>
        <v>0</v>
      </c>
      <c r="T14" s="13">
        <f t="shared" si="6"/>
        <v>0</v>
      </c>
      <c r="U14" s="13">
        <f t="shared" si="7"/>
        <v>0</v>
      </c>
      <c r="V14" s="183">
        <f t="shared" ref="V14:AB14" si="151">K14</f>
        <v>1</v>
      </c>
      <c r="W14" s="181">
        <f t="shared" si="151"/>
        <v>0</v>
      </c>
      <c r="X14" s="181">
        <f t="shared" si="151"/>
        <v>0</v>
      </c>
      <c r="Y14" s="181">
        <f t="shared" si="151"/>
        <v>0</v>
      </c>
      <c r="Z14" s="181">
        <f t="shared" si="151"/>
        <v>0</v>
      </c>
      <c r="AA14" s="184">
        <f t="shared" si="151"/>
        <v>0</v>
      </c>
      <c r="AB14" s="184">
        <f t="shared" si="151"/>
        <v>0</v>
      </c>
      <c r="AC14" s="12">
        <f t="shared" si="9"/>
        <v>0</v>
      </c>
      <c r="AD14" s="13">
        <f t="shared" si="10"/>
        <v>0</v>
      </c>
      <c r="AE14" s="13">
        <f t="shared" si="11"/>
        <v>0</v>
      </c>
      <c r="AF14" s="13">
        <f t="shared" si="12"/>
        <v>0</v>
      </c>
      <c r="AG14" s="183">
        <f t="shared" ref="AG14:AM14" si="152">V14</f>
        <v>1</v>
      </c>
      <c r="AH14" s="181">
        <f t="shared" si="152"/>
        <v>0</v>
      </c>
      <c r="AI14" s="181">
        <f t="shared" si="152"/>
        <v>0</v>
      </c>
      <c r="AJ14" s="181">
        <f t="shared" si="152"/>
        <v>0</v>
      </c>
      <c r="AK14" s="181">
        <f t="shared" si="152"/>
        <v>0</v>
      </c>
      <c r="AL14" s="184">
        <f t="shared" si="152"/>
        <v>0</v>
      </c>
      <c r="AM14" s="184">
        <f t="shared" si="152"/>
        <v>0</v>
      </c>
      <c r="AN14" s="12">
        <f t="shared" si="14"/>
        <v>0</v>
      </c>
      <c r="AO14" s="13">
        <f t="shared" si="15"/>
        <v>0</v>
      </c>
      <c r="AP14" s="13">
        <f t="shared" si="16"/>
        <v>0</v>
      </c>
      <c r="AQ14" s="13">
        <f t="shared" si="17"/>
        <v>0</v>
      </c>
      <c r="AR14" s="183">
        <f t="shared" ref="AR14:AX14" si="153">AG14</f>
        <v>1</v>
      </c>
      <c r="AS14" s="181">
        <f t="shared" si="153"/>
        <v>0</v>
      </c>
      <c r="AT14" s="181">
        <f t="shared" si="153"/>
        <v>0</v>
      </c>
      <c r="AU14" s="181">
        <f t="shared" si="153"/>
        <v>0</v>
      </c>
      <c r="AV14" s="181">
        <f t="shared" si="153"/>
        <v>0</v>
      </c>
      <c r="AW14" s="184">
        <f t="shared" si="153"/>
        <v>0</v>
      </c>
      <c r="AX14" s="184">
        <f t="shared" si="153"/>
        <v>0</v>
      </c>
      <c r="AY14" s="12">
        <f t="shared" si="19"/>
        <v>0</v>
      </c>
      <c r="AZ14" s="13">
        <f t="shared" si="20"/>
        <v>0</v>
      </c>
      <c r="BA14" s="13">
        <f t="shared" si="21"/>
        <v>0</v>
      </c>
      <c r="BB14" s="13">
        <f t="shared" si="22"/>
        <v>0</v>
      </c>
      <c r="BC14" s="183">
        <f t="shared" ref="BC14:BI14" si="154">AR14</f>
        <v>1</v>
      </c>
      <c r="BD14" s="181">
        <f t="shared" si="154"/>
        <v>0</v>
      </c>
      <c r="BE14" s="181">
        <f t="shared" si="154"/>
        <v>0</v>
      </c>
      <c r="BF14" s="181">
        <f t="shared" si="154"/>
        <v>0</v>
      </c>
      <c r="BG14" s="181">
        <f t="shared" si="154"/>
        <v>0</v>
      </c>
      <c r="BH14" s="184">
        <f t="shared" si="154"/>
        <v>0</v>
      </c>
      <c r="BI14" s="184">
        <f t="shared" si="154"/>
        <v>0</v>
      </c>
      <c r="BJ14" s="12">
        <f t="shared" si="24"/>
        <v>0</v>
      </c>
      <c r="BK14" s="13">
        <f t="shared" si="25"/>
        <v>0</v>
      </c>
      <c r="BL14" s="13">
        <f t="shared" si="26"/>
        <v>0</v>
      </c>
      <c r="BM14" s="13">
        <f t="shared" si="27"/>
        <v>0</v>
      </c>
      <c r="BN14" s="183">
        <f t="shared" ref="BN14:BT14" si="155">BC14</f>
        <v>1</v>
      </c>
      <c r="BO14" s="181">
        <f t="shared" si="155"/>
        <v>0</v>
      </c>
      <c r="BP14" s="181">
        <f t="shared" si="155"/>
        <v>0</v>
      </c>
      <c r="BQ14" s="181">
        <f t="shared" si="155"/>
        <v>0</v>
      </c>
      <c r="BR14" s="181">
        <f t="shared" si="155"/>
        <v>0</v>
      </c>
      <c r="BS14" s="184">
        <f t="shared" si="155"/>
        <v>0</v>
      </c>
      <c r="BT14" s="184">
        <f t="shared" si="155"/>
        <v>0</v>
      </c>
      <c r="BU14" s="12">
        <f t="shared" si="29"/>
        <v>0</v>
      </c>
      <c r="BV14" s="13">
        <f t="shared" si="30"/>
        <v>0</v>
      </c>
      <c r="BW14" s="13">
        <f t="shared" si="31"/>
        <v>0</v>
      </c>
      <c r="BX14" s="13">
        <f t="shared" si="32"/>
        <v>0</v>
      </c>
      <c r="BY14" s="183">
        <f t="shared" ref="BY14:CE14" si="156">BN14</f>
        <v>1</v>
      </c>
      <c r="BZ14" s="181">
        <f t="shared" si="156"/>
        <v>0</v>
      </c>
      <c r="CA14" s="181">
        <f t="shared" si="156"/>
        <v>0</v>
      </c>
      <c r="CB14" s="181">
        <f t="shared" si="156"/>
        <v>0</v>
      </c>
      <c r="CC14" s="181">
        <f t="shared" si="156"/>
        <v>0</v>
      </c>
      <c r="CD14" s="184">
        <f t="shared" si="156"/>
        <v>0</v>
      </c>
      <c r="CE14" s="184">
        <f t="shared" si="156"/>
        <v>0</v>
      </c>
      <c r="CF14" s="12">
        <f t="shared" si="34"/>
        <v>0</v>
      </c>
      <c r="CG14" s="13">
        <f t="shared" si="35"/>
        <v>0</v>
      </c>
      <c r="CH14" s="13">
        <f t="shared" si="36"/>
        <v>0</v>
      </c>
      <c r="CI14" s="13">
        <f t="shared" si="37"/>
        <v>0</v>
      </c>
      <c r="CJ14" s="183">
        <f t="shared" ref="CJ14:CP14" si="157">BY14</f>
        <v>1</v>
      </c>
      <c r="CK14" s="181">
        <f t="shared" si="157"/>
        <v>0</v>
      </c>
      <c r="CL14" s="181">
        <f t="shared" si="157"/>
        <v>0</v>
      </c>
      <c r="CM14" s="181">
        <f t="shared" si="157"/>
        <v>0</v>
      </c>
      <c r="CN14" s="181">
        <f t="shared" si="157"/>
        <v>0</v>
      </c>
      <c r="CO14" s="184">
        <f t="shared" si="157"/>
        <v>0</v>
      </c>
      <c r="CP14" s="184">
        <f t="shared" si="157"/>
        <v>0</v>
      </c>
      <c r="CQ14" s="12">
        <f t="shared" si="39"/>
        <v>0</v>
      </c>
      <c r="CR14" s="13">
        <f t="shared" si="40"/>
        <v>0</v>
      </c>
      <c r="CS14" s="13">
        <f t="shared" si="41"/>
        <v>0</v>
      </c>
      <c r="CT14" s="13">
        <f t="shared" si="42"/>
        <v>0</v>
      </c>
      <c r="CU14" s="183">
        <f t="shared" ref="CU14:DA14" si="158">CJ14</f>
        <v>1</v>
      </c>
      <c r="CV14" s="181">
        <f t="shared" si="158"/>
        <v>0</v>
      </c>
      <c r="CW14" s="181">
        <f t="shared" si="158"/>
        <v>0</v>
      </c>
      <c r="CX14" s="181">
        <f t="shared" si="158"/>
        <v>0</v>
      </c>
      <c r="CY14" s="181">
        <f t="shared" si="158"/>
        <v>0</v>
      </c>
      <c r="CZ14" s="184">
        <f t="shared" si="158"/>
        <v>0</v>
      </c>
      <c r="DA14" s="184">
        <f t="shared" si="158"/>
        <v>0</v>
      </c>
      <c r="DB14" s="12">
        <f t="shared" si="44"/>
        <v>0</v>
      </c>
      <c r="DC14" s="13">
        <f t="shared" si="45"/>
        <v>0</v>
      </c>
      <c r="DD14" s="13">
        <f t="shared" si="46"/>
        <v>0</v>
      </c>
      <c r="DE14" s="13">
        <f t="shared" si="47"/>
        <v>0</v>
      </c>
      <c r="DF14" s="183">
        <f t="shared" ref="DF14:DL14" si="159">CU14</f>
        <v>1</v>
      </c>
      <c r="DG14" s="181">
        <f t="shared" si="159"/>
        <v>0</v>
      </c>
      <c r="DH14" s="181">
        <f t="shared" si="159"/>
        <v>0</v>
      </c>
      <c r="DI14" s="181">
        <f t="shared" si="159"/>
        <v>0</v>
      </c>
      <c r="DJ14" s="181">
        <f t="shared" si="159"/>
        <v>0</v>
      </c>
      <c r="DK14" s="184">
        <f t="shared" si="159"/>
        <v>0</v>
      </c>
      <c r="DL14" s="184">
        <f t="shared" si="159"/>
        <v>0</v>
      </c>
      <c r="DM14" s="12">
        <f t="shared" si="49"/>
        <v>0</v>
      </c>
      <c r="DN14" s="13">
        <f t="shared" si="50"/>
        <v>0</v>
      </c>
      <c r="DO14" s="13">
        <f t="shared" si="51"/>
        <v>0</v>
      </c>
      <c r="DP14" s="13">
        <f t="shared" si="52"/>
        <v>0</v>
      </c>
      <c r="DQ14" s="183">
        <f t="shared" ref="DQ14:DW14" si="160">DF14</f>
        <v>1</v>
      </c>
      <c r="DR14" s="181">
        <f t="shared" si="160"/>
        <v>0</v>
      </c>
      <c r="DS14" s="181">
        <f t="shared" si="160"/>
        <v>0</v>
      </c>
      <c r="DT14" s="181">
        <f t="shared" si="160"/>
        <v>0</v>
      </c>
      <c r="DU14" s="181">
        <f t="shared" si="160"/>
        <v>0</v>
      </c>
      <c r="DV14" s="184">
        <f t="shared" si="160"/>
        <v>0</v>
      </c>
      <c r="DW14" s="184">
        <f t="shared" si="160"/>
        <v>0</v>
      </c>
      <c r="DX14" s="12">
        <f t="shared" si="54"/>
        <v>0</v>
      </c>
      <c r="DY14" s="13">
        <f t="shared" si="55"/>
        <v>0</v>
      </c>
      <c r="DZ14" s="13">
        <f t="shared" si="56"/>
        <v>0</v>
      </c>
      <c r="EA14" s="13">
        <f t="shared" si="57"/>
        <v>0</v>
      </c>
      <c r="EB14" s="183">
        <f t="shared" si="58"/>
        <v>1</v>
      </c>
      <c r="EC14" s="185">
        <v>0</v>
      </c>
      <c r="ED14" s="13">
        <f t="shared" si="59"/>
        <v>0</v>
      </c>
      <c r="EE14" s="12">
        <f t="shared" si="60"/>
        <v>0</v>
      </c>
      <c r="EF14" s="186">
        <f t="shared" si="61"/>
        <v>0</v>
      </c>
      <c r="EG14" s="28"/>
      <c r="EH14" s="2"/>
      <c r="EI14" s="28"/>
      <c r="EJ14" s="2"/>
      <c r="EK14" s="28"/>
      <c r="EL14" s="2"/>
      <c r="EM14" s="28"/>
      <c r="EQ14" s="187"/>
      <c r="ER14" s="187"/>
      <c r="ES14" s="187"/>
      <c r="ET14" s="187"/>
      <c r="EU14" s="187"/>
      <c r="EV14" s="187"/>
      <c r="EW14" s="187"/>
      <c r="EX14" s="187"/>
      <c r="EY14" s="187"/>
      <c r="EZ14" s="187"/>
      <c r="FA14" s="187"/>
    </row>
    <row r="15" spans="1:157">
      <c r="B15" s="180"/>
      <c r="C15" s="180"/>
      <c r="D15" s="180"/>
      <c r="E15" s="181">
        <v>0</v>
      </c>
      <c r="F15" s="182">
        <v>0</v>
      </c>
      <c r="G15" s="182">
        <v>0</v>
      </c>
      <c r="H15" s="12">
        <f t="shared" si="0"/>
        <v>0</v>
      </c>
      <c r="I15" s="13">
        <f t="shared" si="1"/>
        <v>0</v>
      </c>
      <c r="J15" s="13">
        <f t="shared" si="2"/>
        <v>0</v>
      </c>
      <c r="K15" s="183">
        <v>1</v>
      </c>
      <c r="L15" s="181">
        <f t="shared" ref="L15:Q15" si="161">B15</f>
        <v>0</v>
      </c>
      <c r="M15" s="181">
        <f t="shared" si="161"/>
        <v>0</v>
      </c>
      <c r="N15" s="181">
        <f t="shared" si="161"/>
        <v>0</v>
      </c>
      <c r="O15" s="181">
        <f t="shared" si="161"/>
        <v>0</v>
      </c>
      <c r="P15" s="182">
        <f t="shared" si="161"/>
        <v>0</v>
      </c>
      <c r="Q15" s="157">
        <f t="shared" si="161"/>
        <v>0</v>
      </c>
      <c r="R15" s="12">
        <f t="shared" si="4"/>
        <v>0</v>
      </c>
      <c r="S15" s="13">
        <f t="shared" si="5"/>
        <v>0</v>
      </c>
      <c r="T15" s="13">
        <f t="shared" si="6"/>
        <v>0</v>
      </c>
      <c r="U15" s="13">
        <f t="shared" si="7"/>
        <v>0</v>
      </c>
      <c r="V15" s="183">
        <f t="shared" ref="V15:AB15" si="162">K15</f>
        <v>1</v>
      </c>
      <c r="W15" s="181">
        <f t="shared" si="162"/>
        <v>0</v>
      </c>
      <c r="X15" s="181">
        <f t="shared" si="162"/>
        <v>0</v>
      </c>
      <c r="Y15" s="181">
        <f t="shared" si="162"/>
        <v>0</v>
      </c>
      <c r="Z15" s="181">
        <f t="shared" si="162"/>
        <v>0</v>
      </c>
      <c r="AA15" s="184">
        <f t="shared" si="162"/>
        <v>0</v>
      </c>
      <c r="AB15" s="184">
        <f t="shared" si="162"/>
        <v>0</v>
      </c>
      <c r="AC15" s="12">
        <f t="shared" si="9"/>
        <v>0</v>
      </c>
      <c r="AD15" s="13">
        <f t="shared" si="10"/>
        <v>0</v>
      </c>
      <c r="AE15" s="13">
        <f t="shared" si="11"/>
        <v>0</v>
      </c>
      <c r="AF15" s="13">
        <f t="shared" si="12"/>
        <v>0</v>
      </c>
      <c r="AG15" s="183">
        <f t="shared" ref="AG15:AM15" si="163">V15</f>
        <v>1</v>
      </c>
      <c r="AH15" s="181">
        <f t="shared" si="163"/>
        <v>0</v>
      </c>
      <c r="AI15" s="181">
        <f t="shared" si="163"/>
        <v>0</v>
      </c>
      <c r="AJ15" s="181">
        <f t="shared" si="163"/>
        <v>0</v>
      </c>
      <c r="AK15" s="181">
        <f t="shared" si="163"/>
        <v>0</v>
      </c>
      <c r="AL15" s="184">
        <f t="shared" si="163"/>
        <v>0</v>
      </c>
      <c r="AM15" s="184">
        <f t="shared" si="163"/>
        <v>0</v>
      </c>
      <c r="AN15" s="12">
        <f t="shared" si="14"/>
        <v>0</v>
      </c>
      <c r="AO15" s="13">
        <f t="shared" si="15"/>
        <v>0</v>
      </c>
      <c r="AP15" s="13">
        <f t="shared" si="16"/>
        <v>0</v>
      </c>
      <c r="AQ15" s="13">
        <f t="shared" si="17"/>
        <v>0</v>
      </c>
      <c r="AR15" s="183">
        <f t="shared" ref="AR15:AX15" si="164">AG15</f>
        <v>1</v>
      </c>
      <c r="AS15" s="181">
        <f t="shared" si="164"/>
        <v>0</v>
      </c>
      <c r="AT15" s="181">
        <f t="shared" si="164"/>
        <v>0</v>
      </c>
      <c r="AU15" s="181">
        <f t="shared" si="164"/>
        <v>0</v>
      </c>
      <c r="AV15" s="181">
        <f t="shared" si="164"/>
        <v>0</v>
      </c>
      <c r="AW15" s="184">
        <f t="shared" si="164"/>
        <v>0</v>
      </c>
      <c r="AX15" s="184">
        <f t="shared" si="164"/>
        <v>0</v>
      </c>
      <c r="AY15" s="12">
        <f t="shared" si="19"/>
        <v>0</v>
      </c>
      <c r="AZ15" s="13">
        <f t="shared" si="20"/>
        <v>0</v>
      </c>
      <c r="BA15" s="13">
        <f t="shared" si="21"/>
        <v>0</v>
      </c>
      <c r="BB15" s="13">
        <f t="shared" si="22"/>
        <v>0</v>
      </c>
      <c r="BC15" s="183">
        <f t="shared" ref="BC15:BI15" si="165">AR15</f>
        <v>1</v>
      </c>
      <c r="BD15" s="181">
        <f t="shared" si="165"/>
        <v>0</v>
      </c>
      <c r="BE15" s="181">
        <f t="shared" si="165"/>
        <v>0</v>
      </c>
      <c r="BF15" s="181">
        <f t="shared" si="165"/>
        <v>0</v>
      </c>
      <c r="BG15" s="181">
        <f t="shared" si="165"/>
        <v>0</v>
      </c>
      <c r="BH15" s="184">
        <f t="shared" si="165"/>
        <v>0</v>
      </c>
      <c r="BI15" s="184">
        <f t="shared" si="165"/>
        <v>0</v>
      </c>
      <c r="BJ15" s="12">
        <f t="shared" si="24"/>
        <v>0</v>
      </c>
      <c r="BK15" s="13">
        <f t="shared" si="25"/>
        <v>0</v>
      </c>
      <c r="BL15" s="13">
        <f t="shared" si="26"/>
        <v>0</v>
      </c>
      <c r="BM15" s="13">
        <f t="shared" si="27"/>
        <v>0</v>
      </c>
      <c r="BN15" s="183">
        <f t="shared" ref="BN15:BT15" si="166">BC15</f>
        <v>1</v>
      </c>
      <c r="BO15" s="181">
        <f t="shared" si="166"/>
        <v>0</v>
      </c>
      <c r="BP15" s="181">
        <f t="shared" si="166"/>
        <v>0</v>
      </c>
      <c r="BQ15" s="181">
        <f t="shared" si="166"/>
        <v>0</v>
      </c>
      <c r="BR15" s="181">
        <f t="shared" si="166"/>
        <v>0</v>
      </c>
      <c r="BS15" s="184">
        <f t="shared" si="166"/>
        <v>0</v>
      </c>
      <c r="BT15" s="184">
        <f t="shared" si="166"/>
        <v>0</v>
      </c>
      <c r="BU15" s="12">
        <f t="shared" si="29"/>
        <v>0</v>
      </c>
      <c r="BV15" s="13">
        <f t="shared" si="30"/>
        <v>0</v>
      </c>
      <c r="BW15" s="13">
        <f t="shared" si="31"/>
        <v>0</v>
      </c>
      <c r="BX15" s="13">
        <f t="shared" si="32"/>
        <v>0</v>
      </c>
      <c r="BY15" s="183">
        <f t="shared" ref="BY15:CE15" si="167">BN15</f>
        <v>1</v>
      </c>
      <c r="BZ15" s="181">
        <f t="shared" si="167"/>
        <v>0</v>
      </c>
      <c r="CA15" s="181">
        <f t="shared" si="167"/>
        <v>0</v>
      </c>
      <c r="CB15" s="181">
        <f t="shared" si="167"/>
        <v>0</v>
      </c>
      <c r="CC15" s="181">
        <f t="shared" si="167"/>
        <v>0</v>
      </c>
      <c r="CD15" s="184">
        <f t="shared" si="167"/>
        <v>0</v>
      </c>
      <c r="CE15" s="184">
        <f t="shared" si="167"/>
        <v>0</v>
      </c>
      <c r="CF15" s="12">
        <f t="shared" si="34"/>
        <v>0</v>
      </c>
      <c r="CG15" s="13">
        <f t="shared" si="35"/>
        <v>0</v>
      </c>
      <c r="CH15" s="13">
        <f t="shared" si="36"/>
        <v>0</v>
      </c>
      <c r="CI15" s="13">
        <f t="shared" si="37"/>
        <v>0</v>
      </c>
      <c r="CJ15" s="183">
        <f t="shared" ref="CJ15:CP15" si="168">BY15</f>
        <v>1</v>
      </c>
      <c r="CK15" s="181">
        <f t="shared" si="168"/>
        <v>0</v>
      </c>
      <c r="CL15" s="181">
        <f t="shared" si="168"/>
        <v>0</v>
      </c>
      <c r="CM15" s="181">
        <f t="shared" si="168"/>
        <v>0</v>
      </c>
      <c r="CN15" s="181">
        <f t="shared" si="168"/>
        <v>0</v>
      </c>
      <c r="CO15" s="184">
        <f t="shared" si="168"/>
        <v>0</v>
      </c>
      <c r="CP15" s="184">
        <f t="shared" si="168"/>
        <v>0</v>
      </c>
      <c r="CQ15" s="12">
        <f t="shared" si="39"/>
        <v>0</v>
      </c>
      <c r="CR15" s="13">
        <f t="shared" si="40"/>
        <v>0</v>
      </c>
      <c r="CS15" s="13">
        <f t="shared" si="41"/>
        <v>0</v>
      </c>
      <c r="CT15" s="13">
        <f t="shared" si="42"/>
        <v>0</v>
      </c>
      <c r="CU15" s="183">
        <f t="shared" ref="CU15:DA15" si="169">CJ15</f>
        <v>1</v>
      </c>
      <c r="CV15" s="181">
        <f t="shared" si="169"/>
        <v>0</v>
      </c>
      <c r="CW15" s="181">
        <f t="shared" si="169"/>
        <v>0</v>
      </c>
      <c r="CX15" s="181">
        <f t="shared" si="169"/>
        <v>0</v>
      </c>
      <c r="CY15" s="181">
        <f t="shared" si="169"/>
        <v>0</v>
      </c>
      <c r="CZ15" s="184">
        <f t="shared" si="169"/>
        <v>0</v>
      </c>
      <c r="DA15" s="184">
        <f t="shared" si="169"/>
        <v>0</v>
      </c>
      <c r="DB15" s="12">
        <f t="shared" si="44"/>
        <v>0</v>
      </c>
      <c r="DC15" s="13">
        <f t="shared" si="45"/>
        <v>0</v>
      </c>
      <c r="DD15" s="13">
        <f t="shared" si="46"/>
        <v>0</v>
      </c>
      <c r="DE15" s="13">
        <f t="shared" si="47"/>
        <v>0</v>
      </c>
      <c r="DF15" s="183">
        <f t="shared" ref="DF15:DL15" si="170">CU15</f>
        <v>1</v>
      </c>
      <c r="DG15" s="181">
        <f t="shared" si="170"/>
        <v>0</v>
      </c>
      <c r="DH15" s="181">
        <f t="shared" si="170"/>
        <v>0</v>
      </c>
      <c r="DI15" s="181">
        <f t="shared" si="170"/>
        <v>0</v>
      </c>
      <c r="DJ15" s="181">
        <f t="shared" si="170"/>
        <v>0</v>
      </c>
      <c r="DK15" s="184">
        <f t="shared" si="170"/>
        <v>0</v>
      </c>
      <c r="DL15" s="184">
        <f t="shared" si="170"/>
        <v>0</v>
      </c>
      <c r="DM15" s="12">
        <f t="shared" si="49"/>
        <v>0</v>
      </c>
      <c r="DN15" s="13">
        <f t="shared" si="50"/>
        <v>0</v>
      </c>
      <c r="DO15" s="13">
        <f t="shared" si="51"/>
        <v>0</v>
      </c>
      <c r="DP15" s="13">
        <f t="shared" si="52"/>
        <v>0</v>
      </c>
      <c r="DQ15" s="183">
        <f t="shared" ref="DQ15:DW15" si="171">DF15</f>
        <v>1</v>
      </c>
      <c r="DR15" s="181">
        <f t="shared" si="171"/>
        <v>0</v>
      </c>
      <c r="DS15" s="181">
        <f t="shared" si="171"/>
        <v>0</v>
      </c>
      <c r="DT15" s="181">
        <f t="shared" si="171"/>
        <v>0</v>
      </c>
      <c r="DU15" s="181">
        <f t="shared" si="171"/>
        <v>0</v>
      </c>
      <c r="DV15" s="184">
        <f t="shared" si="171"/>
        <v>0</v>
      </c>
      <c r="DW15" s="184">
        <f t="shared" si="171"/>
        <v>0</v>
      </c>
      <c r="DX15" s="12">
        <f t="shared" si="54"/>
        <v>0</v>
      </c>
      <c r="DY15" s="13">
        <f t="shared" si="55"/>
        <v>0</v>
      </c>
      <c r="DZ15" s="13">
        <f t="shared" si="56"/>
        <v>0</v>
      </c>
      <c r="EA15" s="13">
        <f t="shared" si="57"/>
        <v>0</v>
      </c>
      <c r="EB15" s="183">
        <f t="shared" si="58"/>
        <v>1</v>
      </c>
      <c r="EC15" s="185">
        <v>0</v>
      </c>
      <c r="ED15" s="13">
        <f t="shared" si="59"/>
        <v>0</v>
      </c>
      <c r="EE15" s="12">
        <f t="shared" si="60"/>
        <v>0</v>
      </c>
      <c r="EF15" s="186">
        <f t="shared" si="61"/>
        <v>0</v>
      </c>
      <c r="EG15" s="28"/>
      <c r="EH15" s="2"/>
      <c r="EI15" s="28"/>
      <c r="EJ15" s="2"/>
      <c r="EK15" s="28"/>
      <c r="EL15" s="2"/>
      <c r="EM15" s="28"/>
      <c r="EQ15" s="187"/>
      <c r="ER15" s="187"/>
      <c r="ES15" s="187"/>
      <c r="ET15" s="187"/>
      <c r="EU15" s="187"/>
      <c r="EV15" s="187"/>
      <c r="EW15" s="187"/>
      <c r="EX15" s="187"/>
      <c r="EY15" s="187"/>
      <c r="EZ15" s="187"/>
      <c r="FA15" s="187"/>
    </row>
    <row r="16" spans="1:157">
      <c r="B16" s="180"/>
      <c r="C16" s="180"/>
      <c r="D16" s="180"/>
      <c r="E16" s="181">
        <v>0</v>
      </c>
      <c r="F16" s="182">
        <v>0</v>
      </c>
      <c r="G16" s="182">
        <v>0</v>
      </c>
      <c r="H16" s="12">
        <f t="shared" si="0"/>
        <v>0</v>
      </c>
      <c r="I16" s="13">
        <f t="shared" si="1"/>
        <v>0</v>
      </c>
      <c r="J16" s="13">
        <f t="shared" si="2"/>
        <v>0</v>
      </c>
      <c r="K16" s="183">
        <v>1</v>
      </c>
      <c r="L16" s="181">
        <f t="shared" ref="L16:Q16" si="172">B16</f>
        <v>0</v>
      </c>
      <c r="M16" s="181">
        <f t="shared" si="172"/>
        <v>0</v>
      </c>
      <c r="N16" s="181">
        <f t="shared" si="172"/>
        <v>0</v>
      </c>
      <c r="O16" s="181">
        <f t="shared" si="172"/>
        <v>0</v>
      </c>
      <c r="P16" s="182">
        <f t="shared" si="172"/>
        <v>0</v>
      </c>
      <c r="Q16" s="157">
        <f t="shared" si="172"/>
        <v>0</v>
      </c>
      <c r="R16" s="12">
        <f t="shared" si="4"/>
        <v>0</v>
      </c>
      <c r="S16" s="13">
        <f t="shared" si="5"/>
        <v>0</v>
      </c>
      <c r="T16" s="13">
        <f t="shared" si="6"/>
        <v>0</v>
      </c>
      <c r="U16" s="13">
        <f t="shared" si="7"/>
        <v>0</v>
      </c>
      <c r="V16" s="183">
        <f t="shared" ref="V16:AB16" si="173">K16</f>
        <v>1</v>
      </c>
      <c r="W16" s="181">
        <f t="shared" si="173"/>
        <v>0</v>
      </c>
      <c r="X16" s="181">
        <f t="shared" si="173"/>
        <v>0</v>
      </c>
      <c r="Y16" s="181">
        <f t="shared" si="173"/>
        <v>0</v>
      </c>
      <c r="Z16" s="181">
        <f t="shared" si="173"/>
        <v>0</v>
      </c>
      <c r="AA16" s="184">
        <f t="shared" si="173"/>
        <v>0</v>
      </c>
      <c r="AB16" s="184">
        <f t="shared" si="173"/>
        <v>0</v>
      </c>
      <c r="AC16" s="12">
        <f t="shared" si="9"/>
        <v>0</v>
      </c>
      <c r="AD16" s="13">
        <f t="shared" si="10"/>
        <v>0</v>
      </c>
      <c r="AE16" s="13">
        <f t="shared" si="11"/>
        <v>0</v>
      </c>
      <c r="AF16" s="13">
        <f t="shared" si="12"/>
        <v>0</v>
      </c>
      <c r="AG16" s="183">
        <f t="shared" ref="AG16:AM16" si="174">V16</f>
        <v>1</v>
      </c>
      <c r="AH16" s="181">
        <f t="shared" si="174"/>
        <v>0</v>
      </c>
      <c r="AI16" s="181">
        <f t="shared" si="174"/>
        <v>0</v>
      </c>
      <c r="AJ16" s="181">
        <f t="shared" si="174"/>
        <v>0</v>
      </c>
      <c r="AK16" s="181">
        <f t="shared" si="174"/>
        <v>0</v>
      </c>
      <c r="AL16" s="184">
        <f t="shared" si="174"/>
        <v>0</v>
      </c>
      <c r="AM16" s="184">
        <f t="shared" si="174"/>
        <v>0</v>
      </c>
      <c r="AN16" s="12">
        <f t="shared" si="14"/>
        <v>0</v>
      </c>
      <c r="AO16" s="13">
        <f t="shared" si="15"/>
        <v>0</v>
      </c>
      <c r="AP16" s="13">
        <f t="shared" si="16"/>
        <v>0</v>
      </c>
      <c r="AQ16" s="13">
        <f t="shared" si="17"/>
        <v>0</v>
      </c>
      <c r="AR16" s="183">
        <f t="shared" ref="AR16:AX16" si="175">AG16</f>
        <v>1</v>
      </c>
      <c r="AS16" s="181">
        <f t="shared" si="175"/>
        <v>0</v>
      </c>
      <c r="AT16" s="181">
        <f t="shared" si="175"/>
        <v>0</v>
      </c>
      <c r="AU16" s="181">
        <f t="shared" si="175"/>
        <v>0</v>
      </c>
      <c r="AV16" s="181">
        <f t="shared" si="175"/>
        <v>0</v>
      </c>
      <c r="AW16" s="184">
        <f t="shared" si="175"/>
        <v>0</v>
      </c>
      <c r="AX16" s="184">
        <f t="shared" si="175"/>
        <v>0</v>
      </c>
      <c r="AY16" s="12">
        <f t="shared" si="19"/>
        <v>0</v>
      </c>
      <c r="AZ16" s="13">
        <f t="shared" si="20"/>
        <v>0</v>
      </c>
      <c r="BA16" s="13">
        <f t="shared" si="21"/>
        <v>0</v>
      </c>
      <c r="BB16" s="13">
        <f t="shared" si="22"/>
        <v>0</v>
      </c>
      <c r="BC16" s="183">
        <f t="shared" ref="BC16:BI16" si="176">AR16</f>
        <v>1</v>
      </c>
      <c r="BD16" s="181">
        <f t="shared" si="176"/>
        <v>0</v>
      </c>
      <c r="BE16" s="181">
        <f t="shared" si="176"/>
        <v>0</v>
      </c>
      <c r="BF16" s="181">
        <f t="shared" si="176"/>
        <v>0</v>
      </c>
      <c r="BG16" s="181">
        <f t="shared" si="176"/>
        <v>0</v>
      </c>
      <c r="BH16" s="184">
        <f t="shared" si="176"/>
        <v>0</v>
      </c>
      <c r="BI16" s="184">
        <f t="shared" si="176"/>
        <v>0</v>
      </c>
      <c r="BJ16" s="12">
        <f t="shared" si="24"/>
        <v>0</v>
      </c>
      <c r="BK16" s="13">
        <f t="shared" si="25"/>
        <v>0</v>
      </c>
      <c r="BL16" s="13">
        <f t="shared" si="26"/>
        <v>0</v>
      </c>
      <c r="BM16" s="13">
        <f t="shared" si="27"/>
        <v>0</v>
      </c>
      <c r="BN16" s="183">
        <f t="shared" ref="BN16:BT16" si="177">BC16</f>
        <v>1</v>
      </c>
      <c r="BO16" s="181">
        <f t="shared" si="177"/>
        <v>0</v>
      </c>
      <c r="BP16" s="181">
        <f t="shared" si="177"/>
        <v>0</v>
      </c>
      <c r="BQ16" s="181">
        <f t="shared" si="177"/>
        <v>0</v>
      </c>
      <c r="BR16" s="181">
        <f t="shared" si="177"/>
        <v>0</v>
      </c>
      <c r="BS16" s="184">
        <f t="shared" si="177"/>
        <v>0</v>
      </c>
      <c r="BT16" s="184">
        <f t="shared" si="177"/>
        <v>0</v>
      </c>
      <c r="BU16" s="12">
        <f t="shared" si="29"/>
        <v>0</v>
      </c>
      <c r="BV16" s="13">
        <f t="shared" si="30"/>
        <v>0</v>
      </c>
      <c r="BW16" s="13">
        <f t="shared" si="31"/>
        <v>0</v>
      </c>
      <c r="BX16" s="13">
        <f t="shared" si="32"/>
        <v>0</v>
      </c>
      <c r="BY16" s="183">
        <f t="shared" ref="BY16:CE16" si="178">BN16</f>
        <v>1</v>
      </c>
      <c r="BZ16" s="181">
        <f t="shared" si="178"/>
        <v>0</v>
      </c>
      <c r="CA16" s="181">
        <f t="shared" si="178"/>
        <v>0</v>
      </c>
      <c r="CB16" s="181">
        <f t="shared" si="178"/>
        <v>0</v>
      </c>
      <c r="CC16" s="181">
        <f t="shared" si="178"/>
        <v>0</v>
      </c>
      <c r="CD16" s="184">
        <f t="shared" si="178"/>
        <v>0</v>
      </c>
      <c r="CE16" s="184">
        <f t="shared" si="178"/>
        <v>0</v>
      </c>
      <c r="CF16" s="12">
        <f t="shared" si="34"/>
        <v>0</v>
      </c>
      <c r="CG16" s="13">
        <f t="shared" si="35"/>
        <v>0</v>
      </c>
      <c r="CH16" s="13">
        <f t="shared" si="36"/>
        <v>0</v>
      </c>
      <c r="CI16" s="13">
        <f t="shared" si="37"/>
        <v>0</v>
      </c>
      <c r="CJ16" s="183">
        <f t="shared" ref="CJ16:CP16" si="179">BY16</f>
        <v>1</v>
      </c>
      <c r="CK16" s="181">
        <f t="shared" si="179"/>
        <v>0</v>
      </c>
      <c r="CL16" s="181">
        <f t="shared" si="179"/>
        <v>0</v>
      </c>
      <c r="CM16" s="181">
        <f t="shared" si="179"/>
        <v>0</v>
      </c>
      <c r="CN16" s="181">
        <f t="shared" si="179"/>
        <v>0</v>
      </c>
      <c r="CO16" s="184">
        <f t="shared" si="179"/>
        <v>0</v>
      </c>
      <c r="CP16" s="184">
        <f t="shared" si="179"/>
        <v>0</v>
      </c>
      <c r="CQ16" s="12">
        <f t="shared" si="39"/>
        <v>0</v>
      </c>
      <c r="CR16" s="13">
        <f t="shared" si="40"/>
        <v>0</v>
      </c>
      <c r="CS16" s="13">
        <f t="shared" si="41"/>
        <v>0</v>
      </c>
      <c r="CT16" s="13">
        <f t="shared" si="42"/>
        <v>0</v>
      </c>
      <c r="CU16" s="183">
        <f t="shared" ref="CU16:DA16" si="180">CJ16</f>
        <v>1</v>
      </c>
      <c r="CV16" s="181">
        <f t="shared" si="180"/>
        <v>0</v>
      </c>
      <c r="CW16" s="181">
        <f t="shared" si="180"/>
        <v>0</v>
      </c>
      <c r="CX16" s="181">
        <f t="shared" si="180"/>
        <v>0</v>
      </c>
      <c r="CY16" s="181">
        <f t="shared" si="180"/>
        <v>0</v>
      </c>
      <c r="CZ16" s="184">
        <f t="shared" si="180"/>
        <v>0</v>
      </c>
      <c r="DA16" s="184">
        <f t="shared" si="180"/>
        <v>0</v>
      </c>
      <c r="DB16" s="12">
        <f t="shared" si="44"/>
        <v>0</v>
      </c>
      <c r="DC16" s="13">
        <f t="shared" si="45"/>
        <v>0</v>
      </c>
      <c r="DD16" s="13">
        <f t="shared" si="46"/>
        <v>0</v>
      </c>
      <c r="DE16" s="13">
        <f t="shared" si="47"/>
        <v>0</v>
      </c>
      <c r="DF16" s="183">
        <f t="shared" ref="DF16:DL16" si="181">CU16</f>
        <v>1</v>
      </c>
      <c r="DG16" s="181">
        <f t="shared" si="181"/>
        <v>0</v>
      </c>
      <c r="DH16" s="181">
        <f t="shared" si="181"/>
        <v>0</v>
      </c>
      <c r="DI16" s="181">
        <f t="shared" si="181"/>
        <v>0</v>
      </c>
      <c r="DJ16" s="181">
        <f t="shared" si="181"/>
        <v>0</v>
      </c>
      <c r="DK16" s="184">
        <f t="shared" si="181"/>
        <v>0</v>
      </c>
      <c r="DL16" s="184">
        <f t="shared" si="181"/>
        <v>0</v>
      </c>
      <c r="DM16" s="12">
        <f t="shared" si="49"/>
        <v>0</v>
      </c>
      <c r="DN16" s="13">
        <f t="shared" si="50"/>
        <v>0</v>
      </c>
      <c r="DO16" s="13">
        <f t="shared" si="51"/>
        <v>0</v>
      </c>
      <c r="DP16" s="13">
        <f t="shared" si="52"/>
        <v>0</v>
      </c>
      <c r="DQ16" s="183">
        <f t="shared" ref="DQ16:DW16" si="182">DF16</f>
        <v>1</v>
      </c>
      <c r="DR16" s="181">
        <f t="shared" si="182"/>
        <v>0</v>
      </c>
      <c r="DS16" s="181">
        <f t="shared" si="182"/>
        <v>0</v>
      </c>
      <c r="DT16" s="181">
        <f t="shared" si="182"/>
        <v>0</v>
      </c>
      <c r="DU16" s="181">
        <f t="shared" si="182"/>
        <v>0</v>
      </c>
      <c r="DV16" s="184">
        <f t="shared" si="182"/>
        <v>0</v>
      </c>
      <c r="DW16" s="184">
        <f t="shared" si="182"/>
        <v>0</v>
      </c>
      <c r="DX16" s="12">
        <f t="shared" si="54"/>
        <v>0</v>
      </c>
      <c r="DY16" s="13">
        <f t="shared" si="55"/>
        <v>0</v>
      </c>
      <c r="DZ16" s="13">
        <f t="shared" si="56"/>
        <v>0</v>
      </c>
      <c r="EA16" s="13">
        <f t="shared" si="57"/>
        <v>0</v>
      </c>
      <c r="EB16" s="183">
        <f t="shared" si="58"/>
        <v>1</v>
      </c>
      <c r="EC16" s="185">
        <v>0</v>
      </c>
      <c r="ED16" s="13">
        <f t="shared" si="59"/>
        <v>0</v>
      </c>
      <c r="EE16" s="12">
        <f t="shared" si="60"/>
        <v>0</v>
      </c>
      <c r="EF16" s="186">
        <f t="shared" si="61"/>
        <v>0</v>
      </c>
      <c r="EG16" s="28"/>
      <c r="EH16" s="2"/>
      <c r="EI16" s="28"/>
      <c r="EJ16" s="2"/>
      <c r="EK16" s="28"/>
      <c r="EL16" s="2"/>
      <c r="EM16" s="28"/>
      <c r="EQ16" s="187"/>
      <c r="ER16" s="187"/>
      <c r="ES16" s="187"/>
      <c r="ET16" s="187"/>
      <c r="EU16" s="187"/>
      <c r="EV16" s="187"/>
      <c r="EW16" s="187"/>
      <c r="EX16" s="187"/>
      <c r="EY16" s="187"/>
      <c r="EZ16" s="187"/>
      <c r="FA16" s="187"/>
    </row>
    <row r="17" spans="1:157">
      <c r="B17" s="180"/>
      <c r="C17" s="180"/>
      <c r="D17" s="180"/>
      <c r="E17" s="181">
        <v>0</v>
      </c>
      <c r="F17" s="182">
        <v>0</v>
      </c>
      <c r="G17" s="182">
        <v>0</v>
      </c>
      <c r="H17" s="12">
        <f t="shared" si="0"/>
        <v>0</v>
      </c>
      <c r="I17" s="13">
        <f t="shared" si="1"/>
        <v>0</v>
      </c>
      <c r="J17" s="13">
        <f t="shared" si="2"/>
        <v>0</v>
      </c>
      <c r="K17" s="183">
        <v>1</v>
      </c>
      <c r="L17" s="181">
        <f t="shared" ref="L17:Q17" si="183">B17</f>
        <v>0</v>
      </c>
      <c r="M17" s="181">
        <f t="shared" si="183"/>
        <v>0</v>
      </c>
      <c r="N17" s="181">
        <f t="shared" si="183"/>
        <v>0</v>
      </c>
      <c r="O17" s="181">
        <f t="shared" si="183"/>
        <v>0</v>
      </c>
      <c r="P17" s="182">
        <f t="shared" si="183"/>
        <v>0</v>
      </c>
      <c r="Q17" s="157">
        <f t="shared" si="183"/>
        <v>0</v>
      </c>
      <c r="R17" s="12">
        <f t="shared" si="4"/>
        <v>0</v>
      </c>
      <c r="S17" s="13">
        <f t="shared" si="5"/>
        <v>0</v>
      </c>
      <c r="T17" s="13">
        <f t="shared" si="6"/>
        <v>0</v>
      </c>
      <c r="U17" s="13">
        <f t="shared" si="7"/>
        <v>0</v>
      </c>
      <c r="V17" s="183">
        <f t="shared" ref="V17:AB17" si="184">K17</f>
        <v>1</v>
      </c>
      <c r="W17" s="181">
        <f t="shared" si="184"/>
        <v>0</v>
      </c>
      <c r="X17" s="181">
        <f t="shared" si="184"/>
        <v>0</v>
      </c>
      <c r="Y17" s="181">
        <f t="shared" si="184"/>
        <v>0</v>
      </c>
      <c r="Z17" s="181">
        <f t="shared" si="184"/>
        <v>0</v>
      </c>
      <c r="AA17" s="184">
        <f t="shared" si="184"/>
        <v>0</v>
      </c>
      <c r="AB17" s="184">
        <f t="shared" si="184"/>
        <v>0</v>
      </c>
      <c r="AC17" s="12">
        <f t="shared" si="9"/>
        <v>0</v>
      </c>
      <c r="AD17" s="13">
        <f t="shared" si="10"/>
        <v>0</v>
      </c>
      <c r="AE17" s="13">
        <f t="shared" si="11"/>
        <v>0</v>
      </c>
      <c r="AF17" s="13">
        <f t="shared" si="12"/>
        <v>0</v>
      </c>
      <c r="AG17" s="183">
        <f t="shared" ref="AG17:AM17" si="185">V17</f>
        <v>1</v>
      </c>
      <c r="AH17" s="181">
        <f t="shared" si="185"/>
        <v>0</v>
      </c>
      <c r="AI17" s="181">
        <f t="shared" si="185"/>
        <v>0</v>
      </c>
      <c r="AJ17" s="181">
        <f t="shared" si="185"/>
        <v>0</v>
      </c>
      <c r="AK17" s="181">
        <f t="shared" si="185"/>
        <v>0</v>
      </c>
      <c r="AL17" s="184">
        <f t="shared" si="185"/>
        <v>0</v>
      </c>
      <c r="AM17" s="184">
        <f t="shared" si="185"/>
        <v>0</v>
      </c>
      <c r="AN17" s="12">
        <f t="shared" si="14"/>
        <v>0</v>
      </c>
      <c r="AO17" s="13">
        <f t="shared" si="15"/>
        <v>0</v>
      </c>
      <c r="AP17" s="13">
        <f t="shared" si="16"/>
        <v>0</v>
      </c>
      <c r="AQ17" s="13">
        <f t="shared" si="17"/>
        <v>0</v>
      </c>
      <c r="AR17" s="183">
        <f t="shared" ref="AR17:AX17" si="186">AG17</f>
        <v>1</v>
      </c>
      <c r="AS17" s="181">
        <f t="shared" si="186"/>
        <v>0</v>
      </c>
      <c r="AT17" s="181">
        <f t="shared" si="186"/>
        <v>0</v>
      </c>
      <c r="AU17" s="181">
        <f t="shared" si="186"/>
        <v>0</v>
      </c>
      <c r="AV17" s="181">
        <f t="shared" si="186"/>
        <v>0</v>
      </c>
      <c r="AW17" s="184">
        <f t="shared" si="186"/>
        <v>0</v>
      </c>
      <c r="AX17" s="184">
        <f t="shared" si="186"/>
        <v>0</v>
      </c>
      <c r="AY17" s="12">
        <f t="shared" si="19"/>
        <v>0</v>
      </c>
      <c r="AZ17" s="13">
        <f t="shared" si="20"/>
        <v>0</v>
      </c>
      <c r="BA17" s="13">
        <f t="shared" si="21"/>
        <v>0</v>
      </c>
      <c r="BB17" s="13">
        <f t="shared" si="22"/>
        <v>0</v>
      </c>
      <c r="BC17" s="183">
        <f t="shared" ref="BC17:BI17" si="187">AR17</f>
        <v>1</v>
      </c>
      <c r="BD17" s="181">
        <f t="shared" si="187"/>
        <v>0</v>
      </c>
      <c r="BE17" s="181">
        <f t="shared" si="187"/>
        <v>0</v>
      </c>
      <c r="BF17" s="181">
        <f t="shared" si="187"/>
        <v>0</v>
      </c>
      <c r="BG17" s="181">
        <f t="shared" si="187"/>
        <v>0</v>
      </c>
      <c r="BH17" s="184">
        <f t="shared" si="187"/>
        <v>0</v>
      </c>
      <c r="BI17" s="184">
        <f t="shared" si="187"/>
        <v>0</v>
      </c>
      <c r="BJ17" s="12">
        <f t="shared" si="24"/>
        <v>0</v>
      </c>
      <c r="BK17" s="13">
        <f t="shared" si="25"/>
        <v>0</v>
      </c>
      <c r="BL17" s="13">
        <f t="shared" si="26"/>
        <v>0</v>
      </c>
      <c r="BM17" s="13">
        <f t="shared" si="27"/>
        <v>0</v>
      </c>
      <c r="BN17" s="183">
        <f t="shared" ref="BN17:BT17" si="188">BC17</f>
        <v>1</v>
      </c>
      <c r="BO17" s="181">
        <f t="shared" si="188"/>
        <v>0</v>
      </c>
      <c r="BP17" s="181">
        <f t="shared" si="188"/>
        <v>0</v>
      </c>
      <c r="BQ17" s="181">
        <f t="shared" si="188"/>
        <v>0</v>
      </c>
      <c r="BR17" s="181">
        <f t="shared" si="188"/>
        <v>0</v>
      </c>
      <c r="BS17" s="184">
        <f t="shared" si="188"/>
        <v>0</v>
      </c>
      <c r="BT17" s="184">
        <f t="shared" si="188"/>
        <v>0</v>
      </c>
      <c r="BU17" s="12">
        <f t="shared" si="29"/>
        <v>0</v>
      </c>
      <c r="BV17" s="13">
        <f t="shared" si="30"/>
        <v>0</v>
      </c>
      <c r="BW17" s="13">
        <f t="shared" si="31"/>
        <v>0</v>
      </c>
      <c r="BX17" s="13">
        <f t="shared" si="32"/>
        <v>0</v>
      </c>
      <c r="BY17" s="183">
        <f t="shared" ref="BY17:CE17" si="189">BN17</f>
        <v>1</v>
      </c>
      <c r="BZ17" s="181">
        <f t="shared" si="189"/>
        <v>0</v>
      </c>
      <c r="CA17" s="181">
        <f t="shared" si="189"/>
        <v>0</v>
      </c>
      <c r="CB17" s="181">
        <f t="shared" si="189"/>
        <v>0</v>
      </c>
      <c r="CC17" s="181">
        <f t="shared" si="189"/>
        <v>0</v>
      </c>
      <c r="CD17" s="184">
        <f t="shared" si="189"/>
        <v>0</v>
      </c>
      <c r="CE17" s="184">
        <f t="shared" si="189"/>
        <v>0</v>
      </c>
      <c r="CF17" s="12">
        <f t="shared" si="34"/>
        <v>0</v>
      </c>
      <c r="CG17" s="13">
        <f t="shared" si="35"/>
        <v>0</v>
      </c>
      <c r="CH17" s="13">
        <f t="shared" si="36"/>
        <v>0</v>
      </c>
      <c r="CI17" s="13">
        <f t="shared" si="37"/>
        <v>0</v>
      </c>
      <c r="CJ17" s="183">
        <f t="shared" ref="CJ17:CP17" si="190">BY17</f>
        <v>1</v>
      </c>
      <c r="CK17" s="181">
        <f t="shared" si="190"/>
        <v>0</v>
      </c>
      <c r="CL17" s="181">
        <f t="shared" si="190"/>
        <v>0</v>
      </c>
      <c r="CM17" s="181">
        <f t="shared" si="190"/>
        <v>0</v>
      </c>
      <c r="CN17" s="181">
        <f t="shared" si="190"/>
        <v>0</v>
      </c>
      <c r="CO17" s="184">
        <f t="shared" si="190"/>
        <v>0</v>
      </c>
      <c r="CP17" s="184">
        <f t="shared" si="190"/>
        <v>0</v>
      </c>
      <c r="CQ17" s="12">
        <f t="shared" si="39"/>
        <v>0</v>
      </c>
      <c r="CR17" s="13">
        <f t="shared" si="40"/>
        <v>0</v>
      </c>
      <c r="CS17" s="13">
        <f t="shared" si="41"/>
        <v>0</v>
      </c>
      <c r="CT17" s="13">
        <f t="shared" si="42"/>
        <v>0</v>
      </c>
      <c r="CU17" s="183">
        <f t="shared" ref="CU17:DA17" si="191">CJ17</f>
        <v>1</v>
      </c>
      <c r="CV17" s="181">
        <f t="shared" si="191"/>
        <v>0</v>
      </c>
      <c r="CW17" s="181">
        <f t="shared" si="191"/>
        <v>0</v>
      </c>
      <c r="CX17" s="181">
        <f t="shared" si="191"/>
        <v>0</v>
      </c>
      <c r="CY17" s="181">
        <f t="shared" si="191"/>
        <v>0</v>
      </c>
      <c r="CZ17" s="184">
        <f t="shared" si="191"/>
        <v>0</v>
      </c>
      <c r="DA17" s="184">
        <f t="shared" si="191"/>
        <v>0</v>
      </c>
      <c r="DB17" s="12">
        <f t="shared" si="44"/>
        <v>0</v>
      </c>
      <c r="DC17" s="13">
        <f t="shared" si="45"/>
        <v>0</v>
      </c>
      <c r="DD17" s="13">
        <f t="shared" si="46"/>
        <v>0</v>
      </c>
      <c r="DE17" s="13">
        <f t="shared" si="47"/>
        <v>0</v>
      </c>
      <c r="DF17" s="183">
        <f t="shared" ref="DF17:DL17" si="192">CU17</f>
        <v>1</v>
      </c>
      <c r="DG17" s="181">
        <f t="shared" si="192"/>
        <v>0</v>
      </c>
      <c r="DH17" s="181">
        <f t="shared" si="192"/>
        <v>0</v>
      </c>
      <c r="DI17" s="181">
        <f t="shared" si="192"/>
        <v>0</v>
      </c>
      <c r="DJ17" s="181">
        <f t="shared" si="192"/>
        <v>0</v>
      </c>
      <c r="DK17" s="184">
        <f t="shared" si="192"/>
        <v>0</v>
      </c>
      <c r="DL17" s="184">
        <f t="shared" si="192"/>
        <v>0</v>
      </c>
      <c r="DM17" s="12">
        <f t="shared" si="49"/>
        <v>0</v>
      </c>
      <c r="DN17" s="13">
        <f t="shared" si="50"/>
        <v>0</v>
      </c>
      <c r="DO17" s="13">
        <f t="shared" si="51"/>
        <v>0</v>
      </c>
      <c r="DP17" s="13">
        <f t="shared" si="52"/>
        <v>0</v>
      </c>
      <c r="DQ17" s="183">
        <f t="shared" ref="DQ17:DW17" si="193">DF17</f>
        <v>1</v>
      </c>
      <c r="DR17" s="181">
        <f t="shared" si="193"/>
        <v>0</v>
      </c>
      <c r="DS17" s="181">
        <f t="shared" si="193"/>
        <v>0</v>
      </c>
      <c r="DT17" s="181">
        <f t="shared" si="193"/>
        <v>0</v>
      </c>
      <c r="DU17" s="181">
        <f t="shared" si="193"/>
        <v>0</v>
      </c>
      <c r="DV17" s="184">
        <f t="shared" si="193"/>
        <v>0</v>
      </c>
      <c r="DW17" s="184">
        <f t="shared" si="193"/>
        <v>0</v>
      </c>
      <c r="DX17" s="12">
        <f t="shared" si="54"/>
        <v>0</v>
      </c>
      <c r="DY17" s="13">
        <f t="shared" si="55"/>
        <v>0</v>
      </c>
      <c r="DZ17" s="13">
        <f t="shared" si="56"/>
        <v>0</v>
      </c>
      <c r="EA17" s="13">
        <f t="shared" si="57"/>
        <v>0</v>
      </c>
      <c r="EB17" s="183">
        <f t="shared" si="58"/>
        <v>1</v>
      </c>
      <c r="EC17" s="185">
        <v>0</v>
      </c>
      <c r="ED17" s="13">
        <f t="shared" si="59"/>
        <v>0</v>
      </c>
      <c r="EE17" s="12">
        <f t="shared" si="60"/>
        <v>0</v>
      </c>
      <c r="EF17" s="186">
        <f t="shared" si="61"/>
        <v>0</v>
      </c>
      <c r="EG17" s="28"/>
      <c r="EH17" s="2"/>
      <c r="EI17" s="28"/>
      <c r="EJ17" s="2"/>
      <c r="EK17" s="28"/>
      <c r="EL17" s="2"/>
      <c r="EM17" s="28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</row>
    <row r="18" spans="1:157">
      <c r="B18" s="180"/>
      <c r="C18" s="180"/>
      <c r="D18" s="180"/>
      <c r="E18" s="181">
        <v>0</v>
      </c>
      <c r="F18" s="182">
        <v>0</v>
      </c>
      <c r="G18" s="182">
        <v>0</v>
      </c>
      <c r="H18" s="12">
        <f t="shared" si="0"/>
        <v>0</v>
      </c>
      <c r="I18" s="13">
        <f t="shared" si="1"/>
        <v>0</v>
      </c>
      <c r="J18" s="13">
        <f t="shared" si="2"/>
        <v>0</v>
      </c>
      <c r="K18" s="183">
        <v>1</v>
      </c>
      <c r="L18" s="181">
        <f t="shared" ref="L18:Q18" si="194">B18</f>
        <v>0</v>
      </c>
      <c r="M18" s="181">
        <f t="shared" si="194"/>
        <v>0</v>
      </c>
      <c r="N18" s="181">
        <f t="shared" si="194"/>
        <v>0</v>
      </c>
      <c r="O18" s="181">
        <f t="shared" si="194"/>
        <v>0</v>
      </c>
      <c r="P18" s="182">
        <f t="shared" si="194"/>
        <v>0</v>
      </c>
      <c r="Q18" s="157">
        <f t="shared" si="194"/>
        <v>0</v>
      </c>
      <c r="R18" s="12">
        <f t="shared" si="4"/>
        <v>0</v>
      </c>
      <c r="S18" s="13">
        <f t="shared" si="5"/>
        <v>0</v>
      </c>
      <c r="T18" s="13">
        <f t="shared" si="6"/>
        <v>0</v>
      </c>
      <c r="U18" s="13">
        <f t="shared" si="7"/>
        <v>0</v>
      </c>
      <c r="V18" s="183">
        <f t="shared" ref="V18:AB18" si="195">K18</f>
        <v>1</v>
      </c>
      <c r="W18" s="181">
        <f t="shared" si="195"/>
        <v>0</v>
      </c>
      <c r="X18" s="181">
        <f t="shared" si="195"/>
        <v>0</v>
      </c>
      <c r="Y18" s="181">
        <f t="shared" si="195"/>
        <v>0</v>
      </c>
      <c r="Z18" s="181">
        <f t="shared" si="195"/>
        <v>0</v>
      </c>
      <c r="AA18" s="184">
        <f t="shared" si="195"/>
        <v>0</v>
      </c>
      <c r="AB18" s="184">
        <f t="shared" si="195"/>
        <v>0</v>
      </c>
      <c r="AC18" s="12">
        <f t="shared" si="9"/>
        <v>0</v>
      </c>
      <c r="AD18" s="13">
        <f t="shared" si="10"/>
        <v>0</v>
      </c>
      <c r="AE18" s="13">
        <f t="shared" si="11"/>
        <v>0</v>
      </c>
      <c r="AF18" s="13">
        <f t="shared" si="12"/>
        <v>0</v>
      </c>
      <c r="AG18" s="183">
        <f t="shared" ref="AG18:AM18" si="196">V18</f>
        <v>1</v>
      </c>
      <c r="AH18" s="181">
        <f t="shared" si="196"/>
        <v>0</v>
      </c>
      <c r="AI18" s="181">
        <f t="shared" si="196"/>
        <v>0</v>
      </c>
      <c r="AJ18" s="181">
        <f t="shared" si="196"/>
        <v>0</v>
      </c>
      <c r="AK18" s="181">
        <f t="shared" si="196"/>
        <v>0</v>
      </c>
      <c r="AL18" s="184">
        <f t="shared" si="196"/>
        <v>0</v>
      </c>
      <c r="AM18" s="184">
        <f t="shared" si="196"/>
        <v>0</v>
      </c>
      <c r="AN18" s="12">
        <f t="shared" si="14"/>
        <v>0</v>
      </c>
      <c r="AO18" s="13">
        <f t="shared" si="15"/>
        <v>0</v>
      </c>
      <c r="AP18" s="13">
        <f t="shared" si="16"/>
        <v>0</v>
      </c>
      <c r="AQ18" s="13">
        <f t="shared" si="17"/>
        <v>0</v>
      </c>
      <c r="AR18" s="183">
        <f t="shared" ref="AR18:AX18" si="197">AG18</f>
        <v>1</v>
      </c>
      <c r="AS18" s="181">
        <f t="shared" si="197"/>
        <v>0</v>
      </c>
      <c r="AT18" s="181">
        <f t="shared" si="197"/>
        <v>0</v>
      </c>
      <c r="AU18" s="181">
        <f t="shared" si="197"/>
        <v>0</v>
      </c>
      <c r="AV18" s="181">
        <f t="shared" si="197"/>
        <v>0</v>
      </c>
      <c r="AW18" s="184">
        <f t="shared" si="197"/>
        <v>0</v>
      </c>
      <c r="AX18" s="184">
        <f t="shared" si="197"/>
        <v>0</v>
      </c>
      <c r="AY18" s="12">
        <f t="shared" si="19"/>
        <v>0</v>
      </c>
      <c r="AZ18" s="13">
        <f t="shared" si="20"/>
        <v>0</v>
      </c>
      <c r="BA18" s="13">
        <f t="shared" si="21"/>
        <v>0</v>
      </c>
      <c r="BB18" s="13">
        <f t="shared" si="22"/>
        <v>0</v>
      </c>
      <c r="BC18" s="183">
        <f t="shared" ref="BC18:BI18" si="198">AR18</f>
        <v>1</v>
      </c>
      <c r="BD18" s="181">
        <f t="shared" si="198"/>
        <v>0</v>
      </c>
      <c r="BE18" s="181">
        <f t="shared" si="198"/>
        <v>0</v>
      </c>
      <c r="BF18" s="181">
        <f t="shared" si="198"/>
        <v>0</v>
      </c>
      <c r="BG18" s="181">
        <f t="shared" si="198"/>
        <v>0</v>
      </c>
      <c r="BH18" s="184">
        <f t="shared" si="198"/>
        <v>0</v>
      </c>
      <c r="BI18" s="184">
        <f t="shared" si="198"/>
        <v>0</v>
      </c>
      <c r="BJ18" s="12">
        <f t="shared" si="24"/>
        <v>0</v>
      </c>
      <c r="BK18" s="13">
        <f t="shared" si="25"/>
        <v>0</v>
      </c>
      <c r="BL18" s="13">
        <f t="shared" si="26"/>
        <v>0</v>
      </c>
      <c r="BM18" s="13">
        <f t="shared" si="27"/>
        <v>0</v>
      </c>
      <c r="BN18" s="183">
        <f t="shared" ref="BN18:BT18" si="199">BC18</f>
        <v>1</v>
      </c>
      <c r="BO18" s="181">
        <f t="shared" si="199"/>
        <v>0</v>
      </c>
      <c r="BP18" s="181">
        <f t="shared" si="199"/>
        <v>0</v>
      </c>
      <c r="BQ18" s="181">
        <f t="shared" si="199"/>
        <v>0</v>
      </c>
      <c r="BR18" s="181">
        <f t="shared" si="199"/>
        <v>0</v>
      </c>
      <c r="BS18" s="184">
        <f t="shared" si="199"/>
        <v>0</v>
      </c>
      <c r="BT18" s="184">
        <f t="shared" si="199"/>
        <v>0</v>
      </c>
      <c r="BU18" s="12">
        <f t="shared" si="29"/>
        <v>0</v>
      </c>
      <c r="BV18" s="13">
        <f t="shared" si="30"/>
        <v>0</v>
      </c>
      <c r="BW18" s="13">
        <f t="shared" si="31"/>
        <v>0</v>
      </c>
      <c r="BX18" s="13">
        <f t="shared" si="32"/>
        <v>0</v>
      </c>
      <c r="BY18" s="183">
        <f t="shared" ref="BY18:CE18" si="200">BN18</f>
        <v>1</v>
      </c>
      <c r="BZ18" s="181">
        <f t="shared" si="200"/>
        <v>0</v>
      </c>
      <c r="CA18" s="181">
        <f t="shared" si="200"/>
        <v>0</v>
      </c>
      <c r="CB18" s="181">
        <f t="shared" si="200"/>
        <v>0</v>
      </c>
      <c r="CC18" s="181">
        <f t="shared" si="200"/>
        <v>0</v>
      </c>
      <c r="CD18" s="184">
        <f t="shared" si="200"/>
        <v>0</v>
      </c>
      <c r="CE18" s="184">
        <f t="shared" si="200"/>
        <v>0</v>
      </c>
      <c r="CF18" s="12">
        <f t="shared" si="34"/>
        <v>0</v>
      </c>
      <c r="CG18" s="13">
        <f t="shared" si="35"/>
        <v>0</v>
      </c>
      <c r="CH18" s="13">
        <f t="shared" si="36"/>
        <v>0</v>
      </c>
      <c r="CI18" s="13">
        <f t="shared" si="37"/>
        <v>0</v>
      </c>
      <c r="CJ18" s="183">
        <f t="shared" ref="CJ18:CP18" si="201">BY18</f>
        <v>1</v>
      </c>
      <c r="CK18" s="181">
        <f t="shared" si="201"/>
        <v>0</v>
      </c>
      <c r="CL18" s="181">
        <f t="shared" si="201"/>
        <v>0</v>
      </c>
      <c r="CM18" s="181">
        <f t="shared" si="201"/>
        <v>0</v>
      </c>
      <c r="CN18" s="181">
        <f t="shared" si="201"/>
        <v>0</v>
      </c>
      <c r="CO18" s="184">
        <f t="shared" si="201"/>
        <v>0</v>
      </c>
      <c r="CP18" s="184">
        <f t="shared" si="201"/>
        <v>0</v>
      </c>
      <c r="CQ18" s="12">
        <f t="shared" si="39"/>
        <v>0</v>
      </c>
      <c r="CR18" s="13">
        <f t="shared" si="40"/>
        <v>0</v>
      </c>
      <c r="CS18" s="13">
        <f t="shared" si="41"/>
        <v>0</v>
      </c>
      <c r="CT18" s="13">
        <f t="shared" si="42"/>
        <v>0</v>
      </c>
      <c r="CU18" s="183">
        <f t="shared" ref="CU18:DA18" si="202">CJ18</f>
        <v>1</v>
      </c>
      <c r="CV18" s="181">
        <f t="shared" si="202"/>
        <v>0</v>
      </c>
      <c r="CW18" s="181">
        <f t="shared" si="202"/>
        <v>0</v>
      </c>
      <c r="CX18" s="181">
        <f t="shared" si="202"/>
        <v>0</v>
      </c>
      <c r="CY18" s="181">
        <f t="shared" si="202"/>
        <v>0</v>
      </c>
      <c r="CZ18" s="184">
        <f t="shared" si="202"/>
        <v>0</v>
      </c>
      <c r="DA18" s="184">
        <f t="shared" si="202"/>
        <v>0</v>
      </c>
      <c r="DB18" s="12">
        <f t="shared" si="44"/>
        <v>0</v>
      </c>
      <c r="DC18" s="13">
        <f t="shared" si="45"/>
        <v>0</v>
      </c>
      <c r="DD18" s="13">
        <f t="shared" si="46"/>
        <v>0</v>
      </c>
      <c r="DE18" s="13">
        <f t="shared" si="47"/>
        <v>0</v>
      </c>
      <c r="DF18" s="183">
        <f t="shared" ref="DF18:DL18" si="203">CU18</f>
        <v>1</v>
      </c>
      <c r="DG18" s="181">
        <f t="shared" si="203"/>
        <v>0</v>
      </c>
      <c r="DH18" s="181">
        <f t="shared" si="203"/>
        <v>0</v>
      </c>
      <c r="DI18" s="181">
        <f t="shared" si="203"/>
        <v>0</v>
      </c>
      <c r="DJ18" s="181">
        <f t="shared" si="203"/>
        <v>0</v>
      </c>
      <c r="DK18" s="184">
        <f t="shared" si="203"/>
        <v>0</v>
      </c>
      <c r="DL18" s="184">
        <f t="shared" si="203"/>
        <v>0</v>
      </c>
      <c r="DM18" s="12">
        <f t="shared" si="49"/>
        <v>0</v>
      </c>
      <c r="DN18" s="13">
        <f t="shared" si="50"/>
        <v>0</v>
      </c>
      <c r="DO18" s="13">
        <f t="shared" si="51"/>
        <v>0</v>
      </c>
      <c r="DP18" s="13">
        <f t="shared" si="52"/>
        <v>0</v>
      </c>
      <c r="DQ18" s="183">
        <f t="shared" ref="DQ18:DW18" si="204">DF18</f>
        <v>1</v>
      </c>
      <c r="DR18" s="181">
        <f t="shared" si="204"/>
        <v>0</v>
      </c>
      <c r="DS18" s="181">
        <f t="shared" si="204"/>
        <v>0</v>
      </c>
      <c r="DT18" s="181">
        <f t="shared" si="204"/>
        <v>0</v>
      </c>
      <c r="DU18" s="181">
        <f t="shared" si="204"/>
        <v>0</v>
      </c>
      <c r="DV18" s="184">
        <f t="shared" si="204"/>
        <v>0</v>
      </c>
      <c r="DW18" s="184">
        <f t="shared" si="204"/>
        <v>0</v>
      </c>
      <c r="DX18" s="12">
        <f t="shared" si="54"/>
        <v>0</v>
      </c>
      <c r="DY18" s="13">
        <f t="shared" si="55"/>
        <v>0</v>
      </c>
      <c r="DZ18" s="13">
        <f t="shared" si="56"/>
        <v>0</v>
      </c>
      <c r="EA18" s="13">
        <f t="shared" si="57"/>
        <v>0</v>
      </c>
      <c r="EB18" s="183">
        <f t="shared" si="58"/>
        <v>1</v>
      </c>
      <c r="EC18" s="185">
        <v>0</v>
      </c>
      <c r="ED18" s="13">
        <f t="shared" si="59"/>
        <v>0</v>
      </c>
      <c r="EE18" s="12">
        <f t="shared" si="60"/>
        <v>0</v>
      </c>
      <c r="EF18" s="186">
        <f t="shared" si="61"/>
        <v>0</v>
      </c>
      <c r="EG18" s="28"/>
      <c r="EH18" s="2"/>
      <c r="EI18" s="28"/>
      <c r="EJ18" s="2"/>
      <c r="EK18" s="28"/>
      <c r="EL18" s="2"/>
      <c r="EM18" s="28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</row>
    <row r="19" spans="1:157">
      <c r="B19" s="180"/>
      <c r="C19" s="180"/>
      <c r="D19" s="180"/>
      <c r="E19" s="181">
        <v>0</v>
      </c>
      <c r="F19" s="182">
        <v>0</v>
      </c>
      <c r="G19" s="182">
        <v>0</v>
      </c>
      <c r="H19" s="12">
        <f t="shared" si="0"/>
        <v>0</v>
      </c>
      <c r="I19" s="13">
        <f t="shared" si="1"/>
        <v>0</v>
      </c>
      <c r="J19" s="13">
        <f t="shared" si="2"/>
        <v>0</v>
      </c>
      <c r="K19" s="183">
        <v>1</v>
      </c>
      <c r="L19" s="181">
        <f t="shared" ref="L19:Q19" si="205">B19</f>
        <v>0</v>
      </c>
      <c r="M19" s="181">
        <f t="shared" si="205"/>
        <v>0</v>
      </c>
      <c r="N19" s="181">
        <f t="shared" si="205"/>
        <v>0</v>
      </c>
      <c r="O19" s="181">
        <f t="shared" si="205"/>
        <v>0</v>
      </c>
      <c r="P19" s="182">
        <f t="shared" si="205"/>
        <v>0</v>
      </c>
      <c r="Q19" s="157">
        <f t="shared" si="205"/>
        <v>0</v>
      </c>
      <c r="R19" s="12">
        <f t="shared" si="4"/>
        <v>0</v>
      </c>
      <c r="S19" s="13">
        <f t="shared" si="5"/>
        <v>0</v>
      </c>
      <c r="T19" s="13">
        <f t="shared" si="6"/>
        <v>0</v>
      </c>
      <c r="U19" s="13">
        <f t="shared" si="7"/>
        <v>0</v>
      </c>
      <c r="V19" s="183">
        <f t="shared" ref="V19:AB19" si="206">K19</f>
        <v>1</v>
      </c>
      <c r="W19" s="181">
        <f t="shared" si="206"/>
        <v>0</v>
      </c>
      <c r="X19" s="181">
        <f t="shared" si="206"/>
        <v>0</v>
      </c>
      <c r="Y19" s="181">
        <f t="shared" si="206"/>
        <v>0</v>
      </c>
      <c r="Z19" s="181">
        <f t="shared" si="206"/>
        <v>0</v>
      </c>
      <c r="AA19" s="184">
        <f t="shared" si="206"/>
        <v>0</v>
      </c>
      <c r="AB19" s="184">
        <f t="shared" si="206"/>
        <v>0</v>
      </c>
      <c r="AC19" s="12">
        <f t="shared" si="9"/>
        <v>0</v>
      </c>
      <c r="AD19" s="13">
        <f t="shared" si="10"/>
        <v>0</v>
      </c>
      <c r="AE19" s="13">
        <f t="shared" si="11"/>
        <v>0</v>
      </c>
      <c r="AF19" s="13">
        <f t="shared" si="12"/>
        <v>0</v>
      </c>
      <c r="AG19" s="183">
        <f t="shared" ref="AG19:AM19" si="207">V19</f>
        <v>1</v>
      </c>
      <c r="AH19" s="181">
        <f t="shared" si="207"/>
        <v>0</v>
      </c>
      <c r="AI19" s="181">
        <f t="shared" si="207"/>
        <v>0</v>
      </c>
      <c r="AJ19" s="181">
        <f t="shared" si="207"/>
        <v>0</v>
      </c>
      <c r="AK19" s="181">
        <f t="shared" si="207"/>
        <v>0</v>
      </c>
      <c r="AL19" s="184">
        <f t="shared" si="207"/>
        <v>0</v>
      </c>
      <c r="AM19" s="184">
        <f t="shared" si="207"/>
        <v>0</v>
      </c>
      <c r="AN19" s="12">
        <f t="shared" si="14"/>
        <v>0</v>
      </c>
      <c r="AO19" s="13">
        <f t="shared" si="15"/>
        <v>0</v>
      </c>
      <c r="AP19" s="13">
        <f t="shared" si="16"/>
        <v>0</v>
      </c>
      <c r="AQ19" s="13">
        <f t="shared" si="17"/>
        <v>0</v>
      </c>
      <c r="AR19" s="183">
        <f t="shared" ref="AR19:AX19" si="208">AG19</f>
        <v>1</v>
      </c>
      <c r="AS19" s="181">
        <f t="shared" si="208"/>
        <v>0</v>
      </c>
      <c r="AT19" s="181">
        <f t="shared" si="208"/>
        <v>0</v>
      </c>
      <c r="AU19" s="181">
        <f t="shared" si="208"/>
        <v>0</v>
      </c>
      <c r="AV19" s="181">
        <f t="shared" si="208"/>
        <v>0</v>
      </c>
      <c r="AW19" s="184">
        <f t="shared" si="208"/>
        <v>0</v>
      </c>
      <c r="AX19" s="184">
        <f t="shared" si="208"/>
        <v>0</v>
      </c>
      <c r="AY19" s="12">
        <f t="shared" si="19"/>
        <v>0</v>
      </c>
      <c r="AZ19" s="13">
        <f t="shared" si="20"/>
        <v>0</v>
      </c>
      <c r="BA19" s="13">
        <f t="shared" si="21"/>
        <v>0</v>
      </c>
      <c r="BB19" s="13">
        <f t="shared" si="22"/>
        <v>0</v>
      </c>
      <c r="BC19" s="183">
        <f t="shared" ref="BC19:BI19" si="209">AR19</f>
        <v>1</v>
      </c>
      <c r="BD19" s="181">
        <f t="shared" si="209"/>
        <v>0</v>
      </c>
      <c r="BE19" s="181">
        <f t="shared" si="209"/>
        <v>0</v>
      </c>
      <c r="BF19" s="181">
        <f t="shared" si="209"/>
        <v>0</v>
      </c>
      <c r="BG19" s="181">
        <f t="shared" si="209"/>
        <v>0</v>
      </c>
      <c r="BH19" s="184">
        <f t="shared" si="209"/>
        <v>0</v>
      </c>
      <c r="BI19" s="184">
        <f t="shared" si="209"/>
        <v>0</v>
      </c>
      <c r="BJ19" s="12">
        <f t="shared" si="24"/>
        <v>0</v>
      </c>
      <c r="BK19" s="13">
        <f t="shared" si="25"/>
        <v>0</v>
      </c>
      <c r="BL19" s="13">
        <f t="shared" si="26"/>
        <v>0</v>
      </c>
      <c r="BM19" s="13">
        <f t="shared" si="27"/>
        <v>0</v>
      </c>
      <c r="BN19" s="183">
        <f t="shared" ref="BN19:BT19" si="210">BC19</f>
        <v>1</v>
      </c>
      <c r="BO19" s="181">
        <f t="shared" si="210"/>
        <v>0</v>
      </c>
      <c r="BP19" s="181">
        <f t="shared" si="210"/>
        <v>0</v>
      </c>
      <c r="BQ19" s="181">
        <f t="shared" si="210"/>
        <v>0</v>
      </c>
      <c r="BR19" s="181">
        <f t="shared" si="210"/>
        <v>0</v>
      </c>
      <c r="BS19" s="184">
        <f t="shared" si="210"/>
        <v>0</v>
      </c>
      <c r="BT19" s="184">
        <f t="shared" si="210"/>
        <v>0</v>
      </c>
      <c r="BU19" s="12">
        <f t="shared" si="29"/>
        <v>0</v>
      </c>
      <c r="BV19" s="13">
        <f t="shared" si="30"/>
        <v>0</v>
      </c>
      <c r="BW19" s="13">
        <f t="shared" si="31"/>
        <v>0</v>
      </c>
      <c r="BX19" s="13">
        <f t="shared" si="32"/>
        <v>0</v>
      </c>
      <c r="BY19" s="183">
        <f t="shared" ref="BY19:CE19" si="211">BN19</f>
        <v>1</v>
      </c>
      <c r="BZ19" s="181">
        <f t="shared" si="211"/>
        <v>0</v>
      </c>
      <c r="CA19" s="181">
        <f t="shared" si="211"/>
        <v>0</v>
      </c>
      <c r="CB19" s="181">
        <f t="shared" si="211"/>
        <v>0</v>
      </c>
      <c r="CC19" s="181">
        <f t="shared" si="211"/>
        <v>0</v>
      </c>
      <c r="CD19" s="184">
        <f t="shared" si="211"/>
        <v>0</v>
      </c>
      <c r="CE19" s="184">
        <f t="shared" si="211"/>
        <v>0</v>
      </c>
      <c r="CF19" s="12">
        <f t="shared" si="34"/>
        <v>0</v>
      </c>
      <c r="CG19" s="13">
        <f t="shared" si="35"/>
        <v>0</v>
      </c>
      <c r="CH19" s="13">
        <f t="shared" si="36"/>
        <v>0</v>
      </c>
      <c r="CI19" s="13">
        <f t="shared" si="37"/>
        <v>0</v>
      </c>
      <c r="CJ19" s="183">
        <f t="shared" ref="CJ19:CP19" si="212">BY19</f>
        <v>1</v>
      </c>
      <c r="CK19" s="181">
        <f t="shared" si="212"/>
        <v>0</v>
      </c>
      <c r="CL19" s="181">
        <f t="shared" si="212"/>
        <v>0</v>
      </c>
      <c r="CM19" s="181">
        <f t="shared" si="212"/>
        <v>0</v>
      </c>
      <c r="CN19" s="181">
        <f t="shared" si="212"/>
        <v>0</v>
      </c>
      <c r="CO19" s="184">
        <f t="shared" si="212"/>
        <v>0</v>
      </c>
      <c r="CP19" s="184">
        <f t="shared" si="212"/>
        <v>0</v>
      </c>
      <c r="CQ19" s="12">
        <f t="shared" si="39"/>
        <v>0</v>
      </c>
      <c r="CR19" s="13">
        <f t="shared" si="40"/>
        <v>0</v>
      </c>
      <c r="CS19" s="13">
        <f t="shared" si="41"/>
        <v>0</v>
      </c>
      <c r="CT19" s="13">
        <f t="shared" si="42"/>
        <v>0</v>
      </c>
      <c r="CU19" s="183">
        <f t="shared" ref="CU19:DA19" si="213">CJ19</f>
        <v>1</v>
      </c>
      <c r="CV19" s="181">
        <f t="shared" si="213"/>
        <v>0</v>
      </c>
      <c r="CW19" s="181">
        <f t="shared" si="213"/>
        <v>0</v>
      </c>
      <c r="CX19" s="181">
        <f t="shared" si="213"/>
        <v>0</v>
      </c>
      <c r="CY19" s="181">
        <f t="shared" si="213"/>
        <v>0</v>
      </c>
      <c r="CZ19" s="184">
        <f t="shared" si="213"/>
        <v>0</v>
      </c>
      <c r="DA19" s="184">
        <f t="shared" si="213"/>
        <v>0</v>
      </c>
      <c r="DB19" s="12">
        <f t="shared" si="44"/>
        <v>0</v>
      </c>
      <c r="DC19" s="13">
        <f t="shared" si="45"/>
        <v>0</v>
      </c>
      <c r="DD19" s="13">
        <f t="shared" si="46"/>
        <v>0</v>
      </c>
      <c r="DE19" s="13">
        <f t="shared" si="47"/>
        <v>0</v>
      </c>
      <c r="DF19" s="183">
        <f t="shared" ref="DF19:DL19" si="214">CU19</f>
        <v>1</v>
      </c>
      <c r="DG19" s="181">
        <f t="shared" si="214"/>
        <v>0</v>
      </c>
      <c r="DH19" s="181">
        <f t="shared" si="214"/>
        <v>0</v>
      </c>
      <c r="DI19" s="181">
        <f t="shared" si="214"/>
        <v>0</v>
      </c>
      <c r="DJ19" s="181">
        <f t="shared" si="214"/>
        <v>0</v>
      </c>
      <c r="DK19" s="184">
        <f t="shared" si="214"/>
        <v>0</v>
      </c>
      <c r="DL19" s="184">
        <f t="shared" si="214"/>
        <v>0</v>
      </c>
      <c r="DM19" s="12">
        <f t="shared" si="49"/>
        <v>0</v>
      </c>
      <c r="DN19" s="13">
        <f t="shared" si="50"/>
        <v>0</v>
      </c>
      <c r="DO19" s="13">
        <f t="shared" si="51"/>
        <v>0</v>
      </c>
      <c r="DP19" s="13">
        <f t="shared" si="52"/>
        <v>0</v>
      </c>
      <c r="DQ19" s="183">
        <f t="shared" ref="DQ19:DW19" si="215">DF19</f>
        <v>1</v>
      </c>
      <c r="DR19" s="181">
        <f t="shared" si="215"/>
        <v>0</v>
      </c>
      <c r="DS19" s="181">
        <f t="shared" si="215"/>
        <v>0</v>
      </c>
      <c r="DT19" s="181">
        <f t="shared" si="215"/>
        <v>0</v>
      </c>
      <c r="DU19" s="181">
        <f t="shared" si="215"/>
        <v>0</v>
      </c>
      <c r="DV19" s="184">
        <f t="shared" si="215"/>
        <v>0</v>
      </c>
      <c r="DW19" s="184">
        <f t="shared" si="215"/>
        <v>0</v>
      </c>
      <c r="DX19" s="12">
        <f t="shared" si="54"/>
        <v>0</v>
      </c>
      <c r="DY19" s="13">
        <f t="shared" si="55"/>
        <v>0</v>
      </c>
      <c r="DZ19" s="13">
        <f t="shared" si="56"/>
        <v>0</v>
      </c>
      <c r="EA19" s="13">
        <f t="shared" si="57"/>
        <v>0</v>
      </c>
      <c r="EB19" s="183">
        <f t="shared" si="58"/>
        <v>1</v>
      </c>
      <c r="EC19" s="185">
        <v>0</v>
      </c>
      <c r="ED19" s="13">
        <f t="shared" si="59"/>
        <v>0</v>
      </c>
      <c r="EE19" s="12">
        <f t="shared" si="60"/>
        <v>0</v>
      </c>
      <c r="EF19" s="186">
        <f t="shared" si="61"/>
        <v>0</v>
      </c>
      <c r="EG19" s="28"/>
      <c r="EH19" s="2"/>
      <c r="EI19" s="28"/>
      <c r="EJ19" s="2"/>
      <c r="EK19" s="28"/>
      <c r="EL19" s="2"/>
      <c r="EM19" s="28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</row>
    <row r="20" spans="1:157">
      <c r="B20" s="180"/>
      <c r="C20" s="180"/>
      <c r="D20" s="180"/>
      <c r="E20" s="181">
        <v>0</v>
      </c>
      <c r="F20" s="182">
        <v>0</v>
      </c>
      <c r="G20" s="182">
        <v>0</v>
      </c>
      <c r="H20" s="12">
        <f t="shared" si="0"/>
        <v>0</v>
      </c>
      <c r="I20" s="13">
        <f t="shared" si="1"/>
        <v>0</v>
      </c>
      <c r="J20" s="13">
        <f t="shared" si="2"/>
        <v>0</v>
      </c>
      <c r="K20" s="183">
        <v>1</v>
      </c>
      <c r="L20" s="181">
        <f t="shared" ref="L20:Q20" si="216">B20</f>
        <v>0</v>
      </c>
      <c r="M20" s="181">
        <f t="shared" si="216"/>
        <v>0</v>
      </c>
      <c r="N20" s="181">
        <f t="shared" si="216"/>
        <v>0</v>
      </c>
      <c r="O20" s="181">
        <f t="shared" si="216"/>
        <v>0</v>
      </c>
      <c r="P20" s="182">
        <f t="shared" si="216"/>
        <v>0</v>
      </c>
      <c r="Q20" s="157">
        <f t="shared" si="216"/>
        <v>0</v>
      </c>
      <c r="R20" s="12">
        <f t="shared" si="4"/>
        <v>0</v>
      </c>
      <c r="S20" s="13">
        <f t="shared" si="5"/>
        <v>0</v>
      </c>
      <c r="T20" s="13">
        <f t="shared" si="6"/>
        <v>0</v>
      </c>
      <c r="U20" s="13">
        <f t="shared" si="7"/>
        <v>0</v>
      </c>
      <c r="V20" s="183">
        <f t="shared" ref="V20:AB20" si="217">K20</f>
        <v>1</v>
      </c>
      <c r="W20" s="181">
        <f t="shared" si="217"/>
        <v>0</v>
      </c>
      <c r="X20" s="181">
        <f t="shared" si="217"/>
        <v>0</v>
      </c>
      <c r="Y20" s="181">
        <f t="shared" si="217"/>
        <v>0</v>
      </c>
      <c r="Z20" s="181">
        <f t="shared" si="217"/>
        <v>0</v>
      </c>
      <c r="AA20" s="184">
        <f t="shared" si="217"/>
        <v>0</v>
      </c>
      <c r="AB20" s="184">
        <f t="shared" si="217"/>
        <v>0</v>
      </c>
      <c r="AC20" s="12">
        <f t="shared" si="9"/>
        <v>0</v>
      </c>
      <c r="AD20" s="13">
        <f t="shared" si="10"/>
        <v>0</v>
      </c>
      <c r="AE20" s="13">
        <f t="shared" si="11"/>
        <v>0</v>
      </c>
      <c r="AF20" s="13">
        <f t="shared" si="12"/>
        <v>0</v>
      </c>
      <c r="AG20" s="183">
        <f t="shared" ref="AG20:AM20" si="218">V20</f>
        <v>1</v>
      </c>
      <c r="AH20" s="181">
        <f t="shared" si="218"/>
        <v>0</v>
      </c>
      <c r="AI20" s="181">
        <f t="shared" si="218"/>
        <v>0</v>
      </c>
      <c r="AJ20" s="181">
        <f t="shared" si="218"/>
        <v>0</v>
      </c>
      <c r="AK20" s="181">
        <f t="shared" si="218"/>
        <v>0</v>
      </c>
      <c r="AL20" s="184">
        <f t="shared" si="218"/>
        <v>0</v>
      </c>
      <c r="AM20" s="184">
        <f t="shared" si="218"/>
        <v>0</v>
      </c>
      <c r="AN20" s="12">
        <f t="shared" si="14"/>
        <v>0</v>
      </c>
      <c r="AO20" s="13">
        <f t="shared" si="15"/>
        <v>0</v>
      </c>
      <c r="AP20" s="13">
        <f t="shared" si="16"/>
        <v>0</v>
      </c>
      <c r="AQ20" s="13">
        <f t="shared" si="17"/>
        <v>0</v>
      </c>
      <c r="AR20" s="183">
        <f t="shared" ref="AR20:AX20" si="219">AG20</f>
        <v>1</v>
      </c>
      <c r="AS20" s="181">
        <f t="shared" si="219"/>
        <v>0</v>
      </c>
      <c r="AT20" s="181">
        <f t="shared" si="219"/>
        <v>0</v>
      </c>
      <c r="AU20" s="181">
        <f t="shared" si="219"/>
        <v>0</v>
      </c>
      <c r="AV20" s="181">
        <f t="shared" si="219"/>
        <v>0</v>
      </c>
      <c r="AW20" s="184">
        <f t="shared" si="219"/>
        <v>0</v>
      </c>
      <c r="AX20" s="184">
        <f t="shared" si="219"/>
        <v>0</v>
      </c>
      <c r="AY20" s="12">
        <f t="shared" si="19"/>
        <v>0</v>
      </c>
      <c r="AZ20" s="13">
        <f t="shared" si="20"/>
        <v>0</v>
      </c>
      <c r="BA20" s="13">
        <f t="shared" si="21"/>
        <v>0</v>
      </c>
      <c r="BB20" s="13">
        <f t="shared" si="22"/>
        <v>0</v>
      </c>
      <c r="BC20" s="183">
        <f t="shared" ref="BC20:BI20" si="220">AR20</f>
        <v>1</v>
      </c>
      <c r="BD20" s="181">
        <f t="shared" si="220"/>
        <v>0</v>
      </c>
      <c r="BE20" s="181">
        <f t="shared" si="220"/>
        <v>0</v>
      </c>
      <c r="BF20" s="181">
        <f t="shared" si="220"/>
        <v>0</v>
      </c>
      <c r="BG20" s="181">
        <f t="shared" si="220"/>
        <v>0</v>
      </c>
      <c r="BH20" s="184">
        <f t="shared" si="220"/>
        <v>0</v>
      </c>
      <c r="BI20" s="184">
        <f t="shared" si="220"/>
        <v>0</v>
      </c>
      <c r="BJ20" s="12">
        <f t="shared" si="24"/>
        <v>0</v>
      </c>
      <c r="BK20" s="13">
        <f t="shared" si="25"/>
        <v>0</v>
      </c>
      <c r="BL20" s="13">
        <f t="shared" si="26"/>
        <v>0</v>
      </c>
      <c r="BM20" s="13">
        <f t="shared" si="27"/>
        <v>0</v>
      </c>
      <c r="BN20" s="183">
        <f t="shared" ref="BN20:BT20" si="221">BC20</f>
        <v>1</v>
      </c>
      <c r="BO20" s="181">
        <f t="shared" si="221"/>
        <v>0</v>
      </c>
      <c r="BP20" s="181">
        <f t="shared" si="221"/>
        <v>0</v>
      </c>
      <c r="BQ20" s="181">
        <f t="shared" si="221"/>
        <v>0</v>
      </c>
      <c r="BR20" s="181">
        <f t="shared" si="221"/>
        <v>0</v>
      </c>
      <c r="BS20" s="184">
        <f t="shared" si="221"/>
        <v>0</v>
      </c>
      <c r="BT20" s="184">
        <f t="shared" si="221"/>
        <v>0</v>
      </c>
      <c r="BU20" s="12">
        <f t="shared" si="29"/>
        <v>0</v>
      </c>
      <c r="BV20" s="13">
        <f t="shared" si="30"/>
        <v>0</v>
      </c>
      <c r="BW20" s="13">
        <f t="shared" si="31"/>
        <v>0</v>
      </c>
      <c r="BX20" s="13">
        <f t="shared" si="32"/>
        <v>0</v>
      </c>
      <c r="BY20" s="183">
        <f t="shared" ref="BY20:CE20" si="222">BN20</f>
        <v>1</v>
      </c>
      <c r="BZ20" s="181">
        <f t="shared" si="222"/>
        <v>0</v>
      </c>
      <c r="CA20" s="181">
        <f t="shared" si="222"/>
        <v>0</v>
      </c>
      <c r="CB20" s="181">
        <f t="shared" si="222"/>
        <v>0</v>
      </c>
      <c r="CC20" s="181">
        <f t="shared" si="222"/>
        <v>0</v>
      </c>
      <c r="CD20" s="184">
        <f t="shared" si="222"/>
        <v>0</v>
      </c>
      <c r="CE20" s="184">
        <f t="shared" si="222"/>
        <v>0</v>
      </c>
      <c r="CF20" s="12">
        <f t="shared" si="34"/>
        <v>0</v>
      </c>
      <c r="CG20" s="13">
        <f t="shared" si="35"/>
        <v>0</v>
      </c>
      <c r="CH20" s="13">
        <f t="shared" si="36"/>
        <v>0</v>
      </c>
      <c r="CI20" s="13">
        <f t="shared" si="37"/>
        <v>0</v>
      </c>
      <c r="CJ20" s="183">
        <f t="shared" ref="CJ20:CP20" si="223">BY20</f>
        <v>1</v>
      </c>
      <c r="CK20" s="181">
        <f t="shared" si="223"/>
        <v>0</v>
      </c>
      <c r="CL20" s="181">
        <f t="shared" si="223"/>
        <v>0</v>
      </c>
      <c r="CM20" s="181">
        <f t="shared" si="223"/>
        <v>0</v>
      </c>
      <c r="CN20" s="181">
        <f t="shared" si="223"/>
        <v>0</v>
      </c>
      <c r="CO20" s="184">
        <f t="shared" si="223"/>
        <v>0</v>
      </c>
      <c r="CP20" s="184">
        <f t="shared" si="223"/>
        <v>0</v>
      </c>
      <c r="CQ20" s="12">
        <f t="shared" si="39"/>
        <v>0</v>
      </c>
      <c r="CR20" s="13">
        <f t="shared" si="40"/>
        <v>0</v>
      </c>
      <c r="CS20" s="13">
        <f t="shared" si="41"/>
        <v>0</v>
      </c>
      <c r="CT20" s="13">
        <f t="shared" si="42"/>
        <v>0</v>
      </c>
      <c r="CU20" s="183">
        <f t="shared" ref="CU20:DA20" si="224">CJ20</f>
        <v>1</v>
      </c>
      <c r="CV20" s="181">
        <f t="shared" si="224"/>
        <v>0</v>
      </c>
      <c r="CW20" s="181">
        <f t="shared" si="224"/>
        <v>0</v>
      </c>
      <c r="CX20" s="181">
        <f t="shared" si="224"/>
        <v>0</v>
      </c>
      <c r="CY20" s="181">
        <f t="shared" si="224"/>
        <v>0</v>
      </c>
      <c r="CZ20" s="184">
        <f t="shared" si="224"/>
        <v>0</v>
      </c>
      <c r="DA20" s="184">
        <f t="shared" si="224"/>
        <v>0</v>
      </c>
      <c r="DB20" s="12">
        <f t="shared" si="44"/>
        <v>0</v>
      </c>
      <c r="DC20" s="13">
        <f t="shared" si="45"/>
        <v>0</v>
      </c>
      <c r="DD20" s="13">
        <f t="shared" si="46"/>
        <v>0</v>
      </c>
      <c r="DE20" s="13">
        <f t="shared" si="47"/>
        <v>0</v>
      </c>
      <c r="DF20" s="183">
        <f t="shared" ref="DF20:DL20" si="225">CU20</f>
        <v>1</v>
      </c>
      <c r="DG20" s="181">
        <f t="shared" si="225"/>
        <v>0</v>
      </c>
      <c r="DH20" s="181">
        <f t="shared" si="225"/>
        <v>0</v>
      </c>
      <c r="DI20" s="181">
        <f t="shared" si="225"/>
        <v>0</v>
      </c>
      <c r="DJ20" s="181">
        <f t="shared" si="225"/>
        <v>0</v>
      </c>
      <c r="DK20" s="184">
        <f t="shared" si="225"/>
        <v>0</v>
      </c>
      <c r="DL20" s="184">
        <f t="shared" si="225"/>
        <v>0</v>
      </c>
      <c r="DM20" s="12">
        <f t="shared" si="49"/>
        <v>0</v>
      </c>
      <c r="DN20" s="13">
        <f t="shared" si="50"/>
        <v>0</v>
      </c>
      <c r="DO20" s="13">
        <f t="shared" si="51"/>
        <v>0</v>
      </c>
      <c r="DP20" s="13">
        <f t="shared" si="52"/>
        <v>0</v>
      </c>
      <c r="DQ20" s="183">
        <f t="shared" ref="DQ20:DW20" si="226">DF20</f>
        <v>1</v>
      </c>
      <c r="DR20" s="181">
        <f t="shared" si="226"/>
        <v>0</v>
      </c>
      <c r="DS20" s="181">
        <f t="shared" si="226"/>
        <v>0</v>
      </c>
      <c r="DT20" s="181">
        <f t="shared" si="226"/>
        <v>0</v>
      </c>
      <c r="DU20" s="181">
        <f t="shared" si="226"/>
        <v>0</v>
      </c>
      <c r="DV20" s="184">
        <f t="shared" si="226"/>
        <v>0</v>
      </c>
      <c r="DW20" s="184">
        <f t="shared" si="226"/>
        <v>0</v>
      </c>
      <c r="DX20" s="12">
        <f t="shared" si="54"/>
        <v>0</v>
      </c>
      <c r="DY20" s="13">
        <f t="shared" si="55"/>
        <v>0</v>
      </c>
      <c r="DZ20" s="13">
        <f t="shared" si="56"/>
        <v>0</v>
      </c>
      <c r="EA20" s="13">
        <f t="shared" si="57"/>
        <v>0</v>
      </c>
      <c r="EB20" s="183">
        <f t="shared" si="58"/>
        <v>1</v>
      </c>
      <c r="EC20" s="185">
        <v>0</v>
      </c>
      <c r="ED20" s="13">
        <f t="shared" si="59"/>
        <v>0</v>
      </c>
      <c r="EE20" s="12">
        <f t="shared" si="60"/>
        <v>0</v>
      </c>
      <c r="EF20" s="186">
        <f t="shared" si="61"/>
        <v>0</v>
      </c>
      <c r="EG20" s="28"/>
      <c r="EH20" s="2"/>
      <c r="EI20" s="28"/>
      <c r="EJ20" s="2"/>
      <c r="EK20" s="28"/>
      <c r="EL20" s="2"/>
      <c r="EM20" s="28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</row>
    <row r="21" spans="1:157" ht="15.75" customHeight="1">
      <c r="B21" s="180"/>
      <c r="C21" s="180"/>
      <c r="D21" s="180"/>
      <c r="E21" s="181">
        <v>0</v>
      </c>
      <c r="F21" s="182">
        <v>0</v>
      </c>
      <c r="G21" s="182">
        <v>0</v>
      </c>
      <c r="H21" s="12">
        <f t="shared" si="0"/>
        <v>0</v>
      </c>
      <c r="I21" s="13">
        <f t="shared" si="1"/>
        <v>0</v>
      </c>
      <c r="J21" s="13">
        <f t="shared" si="2"/>
        <v>0</v>
      </c>
      <c r="K21" s="183">
        <v>1</v>
      </c>
      <c r="L21" s="181">
        <f t="shared" ref="L21:Q21" si="227">B21</f>
        <v>0</v>
      </c>
      <c r="M21" s="181">
        <f t="shared" si="227"/>
        <v>0</v>
      </c>
      <c r="N21" s="181">
        <f t="shared" si="227"/>
        <v>0</v>
      </c>
      <c r="O21" s="181">
        <f t="shared" si="227"/>
        <v>0</v>
      </c>
      <c r="P21" s="182">
        <f t="shared" si="227"/>
        <v>0</v>
      </c>
      <c r="Q21" s="157">
        <f t="shared" si="227"/>
        <v>0</v>
      </c>
      <c r="R21" s="12">
        <f t="shared" si="4"/>
        <v>0</v>
      </c>
      <c r="S21" s="13">
        <f t="shared" si="5"/>
        <v>0</v>
      </c>
      <c r="T21" s="13">
        <f t="shared" si="6"/>
        <v>0</v>
      </c>
      <c r="U21" s="13">
        <f t="shared" si="7"/>
        <v>0</v>
      </c>
      <c r="V21" s="183">
        <f t="shared" ref="V21:AB21" si="228">K21</f>
        <v>1</v>
      </c>
      <c r="W21" s="181">
        <f t="shared" si="228"/>
        <v>0</v>
      </c>
      <c r="X21" s="181">
        <f t="shared" si="228"/>
        <v>0</v>
      </c>
      <c r="Y21" s="181">
        <f t="shared" si="228"/>
        <v>0</v>
      </c>
      <c r="Z21" s="181">
        <f t="shared" si="228"/>
        <v>0</v>
      </c>
      <c r="AA21" s="184">
        <f t="shared" si="228"/>
        <v>0</v>
      </c>
      <c r="AB21" s="184">
        <f t="shared" si="228"/>
        <v>0</v>
      </c>
      <c r="AC21" s="12">
        <f t="shared" si="9"/>
        <v>0</v>
      </c>
      <c r="AD21" s="13">
        <f t="shared" si="10"/>
        <v>0</v>
      </c>
      <c r="AE21" s="13">
        <f t="shared" si="11"/>
        <v>0</v>
      </c>
      <c r="AF21" s="13">
        <f t="shared" si="12"/>
        <v>0</v>
      </c>
      <c r="AG21" s="183">
        <f t="shared" ref="AG21:AM21" si="229">V21</f>
        <v>1</v>
      </c>
      <c r="AH21" s="181">
        <f t="shared" si="229"/>
        <v>0</v>
      </c>
      <c r="AI21" s="181">
        <f t="shared" si="229"/>
        <v>0</v>
      </c>
      <c r="AJ21" s="181">
        <f t="shared" si="229"/>
        <v>0</v>
      </c>
      <c r="AK21" s="181">
        <f t="shared" si="229"/>
        <v>0</v>
      </c>
      <c r="AL21" s="184">
        <f t="shared" si="229"/>
        <v>0</v>
      </c>
      <c r="AM21" s="184">
        <f t="shared" si="229"/>
        <v>0</v>
      </c>
      <c r="AN21" s="12">
        <f t="shared" si="14"/>
        <v>0</v>
      </c>
      <c r="AO21" s="13">
        <f t="shared" si="15"/>
        <v>0</v>
      </c>
      <c r="AP21" s="13">
        <f t="shared" si="16"/>
        <v>0</v>
      </c>
      <c r="AQ21" s="13">
        <f t="shared" si="17"/>
        <v>0</v>
      </c>
      <c r="AR21" s="183">
        <f t="shared" ref="AR21:AX21" si="230">AG21</f>
        <v>1</v>
      </c>
      <c r="AS21" s="181">
        <f t="shared" si="230"/>
        <v>0</v>
      </c>
      <c r="AT21" s="181">
        <f t="shared" si="230"/>
        <v>0</v>
      </c>
      <c r="AU21" s="181">
        <f t="shared" si="230"/>
        <v>0</v>
      </c>
      <c r="AV21" s="181">
        <f t="shared" si="230"/>
        <v>0</v>
      </c>
      <c r="AW21" s="184">
        <f t="shared" si="230"/>
        <v>0</v>
      </c>
      <c r="AX21" s="184">
        <f t="shared" si="230"/>
        <v>0</v>
      </c>
      <c r="AY21" s="12">
        <f t="shared" si="19"/>
        <v>0</v>
      </c>
      <c r="AZ21" s="13">
        <f t="shared" si="20"/>
        <v>0</v>
      </c>
      <c r="BA21" s="13">
        <f t="shared" si="21"/>
        <v>0</v>
      </c>
      <c r="BB21" s="13">
        <f t="shared" si="22"/>
        <v>0</v>
      </c>
      <c r="BC21" s="183">
        <f t="shared" ref="BC21:BI21" si="231">AR21</f>
        <v>1</v>
      </c>
      <c r="BD21" s="181">
        <f t="shared" si="231"/>
        <v>0</v>
      </c>
      <c r="BE21" s="181">
        <f t="shared" si="231"/>
        <v>0</v>
      </c>
      <c r="BF21" s="181">
        <f t="shared" si="231"/>
        <v>0</v>
      </c>
      <c r="BG21" s="181">
        <f t="shared" si="231"/>
        <v>0</v>
      </c>
      <c r="BH21" s="184">
        <f t="shared" si="231"/>
        <v>0</v>
      </c>
      <c r="BI21" s="184">
        <f t="shared" si="231"/>
        <v>0</v>
      </c>
      <c r="BJ21" s="12">
        <f t="shared" si="24"/>
        <v>0</v>
      </c>
      <c r="BK21" s="13">
        <f t="shared" si="25"/>
        <v>0</v>
      </c>
      <c r="BL21" s="13">
        <f t="shared" si="26"/>
        <v>0</v>
      </c>
      <c r="BM21" s="13">
        <f t="shared" si="27"/>
        <v>0</v>
      </c>
      <c r="BN21" s="183">
        <f t="shared" ref="BN21:BT21" si="232">BC21</f>
        <v>1</v>
      </c>
      <c r="BO21" s="181">
        <f t="shared" si="232"/>
        <v>0</v>
      </c>
      <c r="BP21" s="181">
        <f t="shared" si="232"/>
        <v>0</v>
      </c>
      <c r="BQ21" s="181">
        <f t="shared" si="232"/>
        <v>0</v>
      </c>
      <c r="BR21" s="181">
        <f t="shared" si="232"/>
        <v>0</v>
      </c>
      <c r="BS21" s="184">
        <f t="shared" si="232"/>
        <v>0</v>
      </c>
      <c r="BT21" s="184">
        <f t="shared" si="232"/>
        <v>0</v>
      </c>
      <c r="BU21" s="12">
        <f t="shared" si="29"/>
        <v>0</v>
      </c>
      <c r="BV21" s="13">
        <f t="shared" si="30"/>
        <v>0</v>
      </c>
      <c r="BW21" s="13">
        <f t="shared" si="31"/>
        <v>0</v>
      </c>
      <c r="BX21" s="13">
        <f t="shared" si="32"/>
        <v>0</v>
      </c>
      <c r="BY21" s="183">
        <f t="shared" ref="BY21:CE21" si="233">BN21</f>
        <v>1</v>
      </c>
      <c r="BZ21" s="181">
        <f t="shared" si="233"/>
        <v>0</v>
      </c>
      <c r="CA21" s="181">
        <f t="shared" si="233"/>
        <v>0</v>
      </c>
      <c r="CB21" s="181">
        <f t="shared" si="233"/>
        <v>0</v>
      </c>
      <c r="CC21" s="181">
        <f t="shared" si="233"/>
        <v>0</v>
      </c>
      <c r="CD21" s="184">
        <f t="shared" si="233"/>
        <v>0</v>
      </c>
      <c r="CE21" s="184">
        <f t="shared" si="233"/>
        <v>0</v>
      </c>
      <c r="CF21" s="12">
        <f t="shared" si="34"/>
        <v>0</v>
      </c>
      <c r="CG21" s="13">
        <f t="shared" si="35"/>
        <v>0</v>
      </c>
      <c r="CH21" s="13">
        <f t="shared" si="36"/>
        <v>0</v>
      </c>
      <c r="CI21" s="13">
        <f t="shared" si="37"/>
        <v>0</v>
      </c>
      <c r="CJ21" s="183">
        <f t="shared" ref="CJ21:CP21" si="234">BY21</f>
        <v>1</v>
      </c>
      <c r="CK21" s="181">
        <f t="shared" si="234"/>
        <v>0</v>
      </c>
      <c r="CL21" s="181">
        <f t="shared" si="234"/>
        <v>0</v>
      </c>
      <c r="CM21" s="181">
        <f t="shared" si="234"/>
        <v>0</v>
      </c>
      <c r="CN21" s="181">
        <f t="shared" si="234"/>
        <v>0</v>
      </c>
      <c r="CO21" s="184">
        <f t="shared" si="234"/>
        <v>0</v>
      </c>
      <c r="CP21" s="184">
        <f t="shared" si="234"/>
        <v>0</v>
      </c>
      <c r="CQ21" s="12">
        <f t="shared" si="39"/>
        <v>0</v>
      </c>
      <c r="CR21" s="13">
        <f t="shared" si="40"/>
        <v>0</v>
      </c>
      <c r="CS21" s="13">
        <f t="shared" si="41"/>
        <v>0</v>
      </c>
      <c r="CT21" s="13">
        <f t="shared" si="42"/>
        <v>0</v>
      </c>
      <c r="CU21" s="183">
        <f t="shared" ref="CU21:DA21" si="235">CJ21</f>
        <v>1</v>
      </c>
      <c r="CV21" s="181">
        <f t="shared" si="235"/>
        <v>0</v>
      </c>
      <c r="CW21" s="181">
        <f t="shared" si="235"/>
        <v>0</v>
      </c>
      <c r="CX21" s="181">
        <f t="shared" si="235"/>
        <v>0</v>
      </c>
      <c r="CY21" s="181">
        <f t="shared" si="235"/>
        <v>0</v>
      </c>
      <c r="CZ21" s="184">
        <f t="shared" si="235"/>
        <v>0</v>
      </c>
      <c r="DA21" s="184">
        <f t="shared" si="235"/>
        <v>0</v>
      </c>
      <c r="DB21" s="12">
        <f t="shared" si="44"/>
        <v>0</v>
      </c>
      <c r="DC21" s="13">
        <f t="shared" si="45"/>
        <v>0</v>
      </c>
      <c r="DD21" s="13">
        <f t="shared" si="46"/>
        <v>0</v>
      </c>
      <c r="DE21" s="13">
        <f t="shared" si="47"/>
        <v>0</v>
      </c>
      <c r="DF21" s="183">
        <f t="shared" ref="DF21:DL21" si="236">CU21</f>
        <v>1</v>
      </c>
      <c r="DG21" s="181">
        <f t="shared" si="236"/>
        <v>0</v>
      </c>
      <c r="DH21" s="181">
        <f t="shared" si="236"/>
        <v>0</v>
      </c>
      <c r="DI21" s="181">
        <f t="shared" si="236"/>
        <v>0</v>
      </c>
      <c r="DJ21" s="181">
        <f t="shared" si="236"/>
        <v>0</v>
      </c>
      <c r="DK21" s="184">
        <f t="shared" si="236"/>
        <v>0</v>
      </c>
      <c r="DL21" s="184">
        <f t="shared" si="236"/>
        <v>0</v>
      </c>
      <c r="DM21" s="12">
        <f t="shared" si="49"/>
        <v>0</v>
      </c>
      <c r="DN21" s="13">
        <f t="shared" si="50"/>
        <v>0</v>
      </c>
      <c r="DO21" s="13">
        <f t="shared" si="51"/>
        <v>0</v>
      </c>
      <c r="DP21" s="13">
        <f t="shared" si="52"/>
        <v>0</v>
      </c>
      <c r="DQ21" s="183">
        <f t="shared" ref="DQ21:DW21" si="237">DF21</f>
        <v>1</v>
      </c>
      <c r="DR21" s="181">
        <f t="shared" si="237"/>
        <v>0</v>
      </c>
      <c r="DS21" s="181">
        <f t="shared" si="237"/>
        <v>0</v>
      </c>
      <c r="DT21" s="181">
        <f t="shared" si="237"/>
        <v>0</v>
      </c>
      <c r="DU21" s="181">
        <f t="shared" si="237"/>
        <v>0</v>
      </c>
      <c r="DV21" s="184">
        <f t="shared" si="237"/>
        <v>0</v>
      </c>
      <c r="DW21" s="184">
        <f t="shared" si="237"/>
        <v>0</v>
      </c>
      <c r="DX21" s="12">
        <f t="shared" si="54"/>
        <v>0</v>
      </c>
      <c r="DY21" s="13">
        <f t="shared" si="55"/>
        <v>0</v>
      </c>
      <c r="DZ21" s="13">
        <f t="shared" si="56"/>
        <v>0</v>
      </c>
      <c r="EA21" s="13">
        <f t="shared" si="57"/>
        <v>0</v>
      </c>
      <c r="EB21" s="183">
        <f t="shared" si="58"/>
        <v>1</v>
      </c>
      <c r="EC21" s="185">
        <v>0</v>
      </c>
      <c r="ED21" s="13">
        <f t="shared" si="59"/>
        <v>0</v>
      </c>
      <c r="EE21" s="12">
        <f t="shared" si="60"/>
        <v>0</v>
      </c>
      <c r="EF21" s="186">
        <f t="shared" si="61"/>
        <v>0</v>
      </c>
      <c r="EG21" s="28"/>
      <c r="EH21" s="2"/>
      <c r="EI21" s="28"/>
      <c r="EJ21" s="2"/>
      <c r="EK21" s="28"/>
      <c r="EL21" s="2"/>
      <c r="EM21" s="28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</row>
    <row r="22" spans="1:157" ht="15.75" customHeight="1">
      <c r="B22" s="180"/>
      <c r="C22" s="180"/>
      <c r="D22" s="180"/>
      <c r="E22" s="181">
        <v>0</v>
      </c>
      <c r="F22" s="182">
        <v>0</v>
      </c>
      <c r="G22" s="182">
        <v>0</v>
      </c>
      <c r="H22" s="12">
        <f t="shared" si="0"/>
        <v>0</v>
      </c>
      <c r="I22" s="13">
        <f t="shared" si="1"/>
        <v>0</v>
      </c>
      <c r="J22" s="13">
        <f t="shared" si="2"/>
        <v>0</v>
      </c>
      <c r="K22" s="183">
        <v>1</v>
      </c>
      <c r="L22" s="181">
        <f t="shared" ref="L22:Q22" si="238">B22</f>
        <v>0</v>
      </c>
      <c r="M22" s="181">
        <f t="shared" si="238"/>
        <v>0</v>
      </c>
      <c r="N22" s="181">
        <f t="shared" si="238"/>
        <v>0</v>
      </c>
      <c r="O22" s="181">
        <f t="shared" si="238"/>
        <v>0</v>
      </c>
      <c r="P22" s="182">
        <f t="shared" si="238"/>
        <v>0</v>
      </c>
      <c r="Q22" s="157">
        <f t="shared" si="238"/>
        <v>0</v>
      </c>
      <c r="R22" s="12">
        <f t="shared" si="4"/>
        <v>0</v>
      </c>
      <c r="S22" s="13">
        <f t="shared" si="5"/>
        <v>0</v>
      </c>
      <c r="T22" s="13">
        <f t="shared" si="6"/>
        <v>0</v>
      </c>
      <c r="U22" s="13">
        <f t="shared" si="7"/>
        <v>0</v>
      </c>
      <c r="V22" s="183">
        <f t="shared" ref="V22:AB22" si="239">K22</f>
        <v>1</v>
      </c>
      <c r="W22" s="181">
        <f t="shared" si="239"/>
        <v>0</v>
      </c>
      <c r="X22" s="181">
        <f t="shared" si="239"/>
        <v>0</v>
      </c>
      <c r="Y22" s="181">
        <f t="shared" si="239"/>
        <v>0</v>
      </c>
      <c r="Z22" s="181">
        <f t="shared" si="239"/>
        <v>0</v>
      </c>
      <c r="AA22" s="184">
        <f t="shared" si="239"/>
        <v>0</v>
      </c>
      <c r="AB22" s="184">
        <f t="shared" si="239"/>
        <v>0</v>
      </c>
      <c r="AC22" s="12">
        <f t="shared" si="9"/>
        <v>0</v>
      </c>
      <c r="AD22" s="13">
        <f t="shared" si="10"/>
        <v>0</v>
      </c>
      <c r="AE22" s="13">
        <f t="shared" si="11"/>
        <v>0</v>
      </c>
      <c r="AF22" s="13">
        <f t="shared" si="12"/>
        <v>0</v>
      </c>
      <c r="AG22" s="183">
        <f t="shared" ref="AG22:AM22" si="240">V22</f>
        <v>1</v>
      </c>
      <c r="AH22" s="181">
        <f t="shared" si="240"/>
        <v>0</v>
      </c>
      <c r="AI22" s="181">
        <f t="shared" si="240"/>
        <v>0</v>
      </c>
      <c r="AJ22" s="181">
        <f t="shared" si="240"/>
        <v>0</v>
      </c>
      <c r="AK22" s="181">
        <f t="shared" si="240"/>
        <v>0</v>
      </c>
      <c r="AL22" s="184">
        <f t="shared" si="240"/>
        <v>0</v>
      </c>
      <c r="AM22" s="184">
        <f t="shared" si="240"/>
        <v>0</v>
      </c>
      <c r="AN22" s="12">
        <f t="shared" si="14"/>
        <v>0</v>
      </c>
      <c r="AO22" s="13">
        <f t="shared" si="15"/>
        <v>0</v>
      </c>
      <c r="AP22" s="13">
        <f t="shared" si="16"/>
        <v>0</v>
      </c>
      <c r="AQ22" s="13">
        <f t="shared" si="17"/>
        <v>0</v>
      </c>
      <c r="AR22" s="183">
        <f t="shared" ref="AR22:AX22" si="241">AG22</f>
        <v>1</v>
      </c>
      <c r="AS22" s="181">
        <f t="shared" si="241"/>
        <v>0</v>
      </c>
      <c r="AT22" s="181">
        <f t="shared" si="241"/>
        <v>0</v>
      </c>
      <c r="AU22" s="181">
        <f t="shared" si="241"/>
        <v>0</v>
      </c>
      <c r="AV22" s="181">
        <f t="shared" si="241"/>
        <v>0</v>
      </c>
      <c r="AW22" s="184">
        <f t="shared" si="241"/>
        <v>0</v>
      </c>
      <c r="AX22" s="184">
        <f t="shared" si="241"/>
        <v>0</v>
      </c>
      <c r="AY22" s="12">
        <f t="shared" si="19"/>
        <v>0</v>
      </c>
      <c r="AZ22" s="13">
        <f t="shared" si="20"/>
        <v>0</v>
      </c>
      <c r="BA22" s="13">
        <f t="shared" si="21"/>
        <v>0</v>
      </c>
      <c r="BB22" s="13">
        <f t="shared" si="22"/>
        <v>0</v>
      </c>
      <c r="BC22" s="183">
        <f t="shared" ref="BC22:BI22" si="242">AR22</f>
        <v>1</v>
      </c>
      <c r="BD22" s="181">
        <f t="shared" si="242"/>
        <v>0</v>
      </c>
      <c r="BE22" s="181">
        <f t="shared" si="242"/>
        <v>0</v>
      </c>
      <c r="BF22" s="181">
        <f t="shared" si="242"/>
        <v>0</v>
      </c>
      <c r="BG22" s="181">
        <f t="shared" si="242"/>
        <v>0</v>
      </c>
      <c r="BH22" s="184">
        <f t="shared" si="242"/>
        <v>0</v>
      </c>
      <c r="BI22" s="184">
        <f t="shared" si="242"/>
        <v>0</v>
      </c>
      <c r="BJ22" s="12">
        <f t="shared" si="24"/>
        <v>0</v>
      </c>
      <c r="BK22" s="13">
        <f t="shared" si="25"/>
        <v>0</v>
      </c>
      <c r="BL22" s="13">
        <f t="shared" si="26"/>
        <v>0</v>
      </c>
      <c r="BM22" s="13">
        <f t="shared" si="27"/>
        <v>0</v>
      </c>
      <c r="BN22" s="183">
        <f t="shared" ref="BN22:BT22" si="243">BC22</f>
        <v>1</v>
      </c>
      <c r="BO22" s="181">
        <f t="shared" si="243"/>
        <v>0</v>
      </c>
      <c r="BP22" s="181">
        <f t="shared" si="243"/>
        <v>0</v>
      </c>
      <c r="BQ22" s="181">
        <f t="shared" si="243"/>
        <v>0</v>
      </c>
      <c r="BR22" s="181">
        <f t="shared" si="243"/>
        <v>0</v>
      </c>
      <c r="BS22" s="184">
        <f t="shared" si="243"/>
        <v>0</v>
      </c>
      <c r="BT22" s="184">
        <f t="shared" si="243"/>
        <v>0</v>
      </c>
      <c r="BU22" s="12">
        <f t="shared" si="29"/>
        <v>0</v>
      </c>
      <c r="BV22" s="13">
        <f t="shared" si="30"/>
        <v>0</v>
      </c>
      <c r="BW22" s="13">
        <f t="shared" si="31"/>
        <v>0</v>
      </c>
      <c r="BX22" s="13">
        <f t="shared" si="32"/>
        <v>0</v>
      </c>
      <c r="BY22" s="183">
        <f t="shared" ref="BY22:CE22" si="244">BN22</f>
        <v>1</v>
      </c>
      <c r="BZ22" s="181">
        <f t="shared" si="244"/>
        <v>0</v>
      </c>
      <c r="CA22" s="181">
        <f t="shared" si="244"/>
        <v>0</v>
      </c>
      <c r="CB22" s="181">
        <f t="shared" si="244"/>
        <v>0</v>
      </c>
      <c r="CC22" s="181">
        <f t="shared" si="244"/>
        <v>0</v>
      </c>
      <c r="CD22" s="184">
        <f t="shared" si="244"/>
        <v>0</v>
      </c>
      <c r="CE22" s="184">
        <f t="shared" si="244"/>
        <v>0</v>
      </c>
      <c r="CF22" s="12">
        <f t="shared" si="34"/>
        <v>0</v>
      </c>
      <c r="CG22" s="13">
        <f t="shared" si="35"/>
        <v>0</v>
      </c>
      <c r="CH22" s="13">
        <f t="shared" si="36"/>
        <v>0</v>
      </c>
      <c r="CI22" s="13">
        <f t="shared" si="37"/>
        <v>0</v>
      </c>
      <c r="CJ22" s="183">
        <f t="shared" ref="CJ22:CP22" si="245">BY22</f>
        <v>1</v>
      </c>
      <c r="CK22" s="181">
        <f t="shared" si="245"/>
        <v>0</v>
      </c>
      <c r="CL22" s="181">
        <f t="shared" si="245"/>
        <v>0</v>
      </c>
      <c r="CM22" s="181">
        <f t="shared" si="245"/>
        <v>0</v>
      </c>
      <c r="CN22" s="181">
        <f t="shared" si="245"/>
        <v>0</v>
      </c>
      <c r="CO22" s="184">
        <f t="shared" si="245"/>
        <v>0</v>
      </c>
      <c r="CP22" s="184">
        <f t="shared" si="245"/>
        <v>0</v>
      </c>
      <c r="CQ22" s="12">
        <f t="shared" si="39"/>
        <v>0</v>
      </c>
      <c r="CR22" s="13">
        <f t="shared" si="40"/>
        <v>0</v>
      </c>
      <c r="CS22" s="13">
        <f t="shared" si="41"/>
        <v>0</v>
      </c>
      <c r="CT22" s="13">
        <f t="shared" si="42"/>
        <v>0</v>
      </c>
      <c r="CU22" s="183">
        <f t="shared" ref="CU22:DA22" si="246">CJ22</f>
        <v>1</v>
      </c>
      <c r="CV22" s="181">
        <f t="shared" si="246"/>
        <v>0</v>
      </c>
      <c r="CW22" s="181">
        <f t="shared" si="246"/>
        <v>0</v>
      </c>
      <c r="CX22" s="181">
        <f t="shared" si="246"/>
        <v>0</v>
      </c>
      <c r="CY22" s="181">
        <f t="shared" si="246"/>
        <v>0</v>
      </c>
      <c r="CZ22" s="184">
        <f t="shared" si="246"/>
        <v>0</v>
      </c>
      <c r="DA22" s="184">
        <f t="shared" si="246"/>
        <v>0</v>
      </c>
      <c r="DB22" s="12">
        <f t="shared" si="44"/>
        <v>0</v>
      </c>
      <c r="DC22" s="13">
        <f t="shared" si="45"/>
        <v>0</v>
      </c>
      <c r="DD22" s="13">
        <f t="shared" si="46"/>
        <v>0</v>
      </c>
      <c r="DE22" s="13">
        <f t="shared" si="47"/>
        <v>0</v>
      </c>
      <c r="DF22" s="183">
        <f t="shared" ref="DF22:DL22" si="247">CU22</f>
        <v>1</v>
      </c>
      <c r="DG22" s="181">
        <f t="shared" si="247"/>
        <v>0</v>
      </c>
      <c r="DH22" s="181">
        <f t="shared" si="247"/>
        <v>0</v>
      </c>
      <c r="DI22" s="181">
        <f t="shared" si="247"/>
        <v>0</v>
      </c>
      <c r="DJ22" s="181">
        <f t="shared" si="247"/>
        <v>0</v>
      </c>
      <c r="DK22" s="184">
        <f t="shared" si="247"/>
        <v>0</v>
      </c>
      <c r="DL22" s="184">
        <f t="shared" si="247"/>
        <v>0</v>
      </c>
      <c r="DM22" s="12">
        <f t="shared" si="49"/>
        <v>0</v>
      </c>
      <c r="DN22" s="13">
        <f t="shared" si="50"/>
        <v>0</v>
      </c>
      <c r="DO22" s="13">
        <f t="shared" si="51"/>
        <v>0</v>
      </c>
      <c r="DP22" s="13">
        <f t="shared" si="52"/>
        <v>0</v>
      </c>
      <c r="DQ22" s="183">
        <f t="shared" ref="DQ22:DW22" si="248">DF22</f>
        <v>1</v>
      </c>
      <c r="DR22" s="181">
        <f t="shared" si="248"/>
        <v>0</v>
      </c>
      <c r="DS22" s="181">
        <f t="shared" si="248"/>
        <v>0</v>
      </c>
      <c r="DT22" s="181">
        <f t="shared" si="248"/>
        <v>0</v>
      </c>
      <c r="DU22" s="181">
        <f t="shared" si="248"/>
        <v>0</v>
      </c>
      <c r="DV22" s="184">
        <f t="shared" si="248"/>
        <v>0</v>
      </c>
      <c r="DW22" s="184">
        <f t="shared" si="248"/>
        <v>0</v>
      </c>
      <c r="DX22" s="12">
        <f t="shared" si="54"/>
        <v>0</v>
      </c>
      <c r="DY22" s="13">
        <f t="shared" si="55"/>
        <v>0</v>
      </c>
      <c r="DZ22" s="13">
        <f t="shared" si="56"/>
        <v>0</v>
      </c>
      <c r="EA22" s="13">
        <f t="shared" si="57"/>
        <v>0</v>
      </c>
      <c r="EB22" s="183">
        <f t="shared" si="58"/>
        <v>1</v>
      </c>
      <c r="EC22" s="185">
        <v>0</v>
      </c>
      <c r="ED22" s="13">
        <f t="shared" si="59"/>
        <v>0</v>
      </c>
      <c r="EE22" s="12">
        <f t="shared" si="60"/>
        <v>0</v>
      </c>
      <c r="EF22" s="186">
        <f t="shared" si="61"/>
        <v>0</v>
      </c>
      <c r="EG22" s="28"/>
      <c r="EH22" s="2"/>
      <c r="EI22" s="28"/>
      <c r="EJ22" s="2"/>
      <c r="EK22" s="28"/>
      <c r="EL22" s="2"/>
      <c r="EM22" s="28"/>
      <c r="EQ22" s="187"/>
      <c r="ER22" s="187"/>
      <c r="ES22" s="187"/>
      <c r="ET22" s="187"/>
      <c r="EU22" s="187"/>
      <c r="EV22" s="187"/>
      <c r="EW22" s="187"/>
      <c r="EX22" s="187"/>
      <c r="EY22" s="187"/>
      <c r="EZ22" s="187"/>
      <c r="FA22" s="187"/>
    </row>
    <row r="23" spans="1:157" ht="15.75" customHeight="1">
      <c r="B23" s="180"/>
      <c r="C23" s="180"/>
      <c r="D23" s="180"/>
      <c r="E23" s="181">
        <v>0</v>
      </c>
      <c r="F23" s="182">
        <v>0</v>
      </c>
      <c r="G23" s="182">
        <v>0</v>
      </c>
      <c r="H23" s="12">
        <f t="shared" si="0"/>
        <v>0</v>
      </c>
      <c r="I23" s="13">
        <f t="shared" si="1"/>
        <v>0</v>
      </c>
      <c r="J23" s="13">
        <f t="shared" si="2"/>
        <v>0</v>
      </c>
      <c r="K23" s="183">
        <v>1</v>
      </c>
      <c r="L23" s="181">
        <f t="shared" ref="L23:Q23" si="249">B23</f>
        <v>0</v>
      </c>
      <c r="M23" s="181">
        <f t="shared" si="249"/>
        <v>0</v>
      </c>
      <c r="N23" s="181">
        <f t="shared" si="249"/>
        <v>0</v>
      </c>
      <c r="O23" s="181">
        <f t="shared" si="249"/>
        <v>0</v>
      </c>
      <c r="P23" s="182">
        <f t="shared" si="249"/>
        <v>0</v>
      </c>
      <c r="Q23" s="157">
        <f t="shared" si="249"/>
        <v>0</v>
      </c>
      <c r="R23" s="12">
        <f t="shared" si="4"/>
        <v>0</v>
      </c>
      <c r="S23" s="13">
        <f t="shared" si="5"/>
        <v>0</v>
      </c>
      <c r="T23" s="13">
        <f t="shared" si="6"/>
        <v>0</v>
      </c>
      <c r="U23" s="13">
        <f t="shared" si="7"/>
        <v>0</v>
      </c>
      <c r="V23" s="183">
        <f t="shared" ref="V23:AB23" si="250">K23</f>
        <v>1</v>
      </c>
      <c r="W23" s="181">
        <f t="shared" si="250"/>
        <v>0</v>
      </c>
      <c r="X23" s="181">
        <f t="shared" si="250"/>
        <v>0</v>
      </c>
      <c r="Y23" s="181">
        <f t="shared" si="250"/>
        <v>0</v>
      </c>
      <c r="Z23" s="181">
        <f t="shared" si="250"/>
        <v>0</v>
      </c>
      <c r="AA23" s="184">
        <f t="shared" si="250"/>
        <v>0</v>
      </c>
      <c r="AB23" s="184">
        <f t="shared" si="250"/>
        <v>0</v>
      </c>
      <c r="AC23" s="12">
        <f t="shared" si="9"/>
        <v>0</v>
      </c>
      <c r="AD23" s="13">
        <f t="shared" si="10"/>
        <v>0</v>
      </c>
      <c r="AE23" s="13">
        <f t="shared" si="11"/>
        <v>0</v>
      </c>
      <c r="AF23" s="13">
        <f t="shared" si="12"/>
        <v>0</v>
      </c>
      <c r="AG23" s="183">
        <f t="shared" ref="AG23:AM23" si="251">V23</f>
        <v>1</v>
      </c>
      <c r="AH23" s="181">
        <f t="shared" si="251"/>
        <v>0</v>
      </c>
      <c r="AI23" s="181">
        <f t="shared" si="251"/>
        <v>0</v>
      </c>
      <c r="AJ23" s="181">
        <f t="shared" si="251"/>
        <v>0</v>
      </c>
      <c r="AK23" s="181">
        <f t="shared" si="251"/>
        <v>0</v>
      </c>
      <c r="AL23" s="184">
        <f t="shared" si="251"/>
        <v>0</v>
      </c>
      <c r="AM23" s="184">
        <f t="shared" si="251"/>
        <v>0</v>
      </c>
      <c r="AN23" s="12">
        <f t="shared" si="14"/>
        <v>0</v>
      </c>
      <c r="AO23" s="13">
        <f t="shared" si="15"/>
        <v>0</v>
      </c>
      <c r="AP23" s="13">
        <f t="shared" si="16"/>
        <v>0</v>
      </c>
      <c r="AQ23" s="13">
        <f t="shared" si="17"/>
        <v>0</v>
      </c>
      <c r="AR23" s="183">
        <f t="shared" ref="AR23:AX23" si="252">AG23</f>
        <v>1</v>
      </c>
      <c r="AS23" s="181">
        <f t="shared" si="252"/>
        <v>0</v>
      </c>
      <c r="AT23" s="181">
        <f t="shared" si="252"/>
        <v>0</v>
      </c>
      <c r="AU23" s="181">
        <f t="shared" si="252"/>
        <v>0</v>
      </c>
      <c r="AV23" s="181">
        <f t="shared" si="252"/>
        <v>0</v>
      </c>
      <c r="AW23" s="184">
        <f t="shared" si="252"/>
        <v>0</v>
      </c>
      <c r="AX23" s="184">
        <f t="shared" si="252"/>
        <v>0</v>
      </c>
      <c r="AY23" s="12">
        <f t="shared" si="19"/>
        <v>0</v>
      </c>
      <c r="AZ23" s="13">
        <f t="shared" si="20"/>
        <v>0</v>
      </c>
      <c r="BA23" s="13">
        <f t="shared" si="21"/>
        <v>0</v>
      </c>
      <c r="BB23" s="13">
        <f t="shared" si="22"/>
        <v>0</v>
      </c>
      <c r="BC23" s="183">
        <f t="shared" ref="BC23:BI23" si="253">AR23</f>
        <v>1</v>
      </c>
      <c r="BD23" s="181">
        <f t="shared" si="253"/>
        <v>0</v>
      </c>
      <c r="BE23" s="181">
        <f t="shared" si="253"/>
        <v>0</v>
      </c>
      <c r="BF23" s="181">
        <f t="shared" si="253"/>
        <v>0</v>
      </c>
      <c r="BG23" s="181">
        <f t="shared" si="253"/>
        <v>0</v>
      </c>
      <c r="BH23" s="184">
        <f t="shared" si="253"/>
        <v>0</v>
      </c>
      <c r="BI23" s="184">
        <f t="shared" si="253"/>
        <v>0</v>
      </c>
      <c r="BJ23" s="12">
        <f t="shared" si="24"/>
        <v>0</v>
      </c>
      <c r="BK23" s="13">
        <f t="shared" si="25"/>
        <v>0</v>
      </c>
      <c r="BL23" s="13">
        <f t="shared" si="26"/>
        <v>0</v>
      </c>
      <c r="BM23" s="13">
        <f t="shared" si="27"/>
        <v>0</v>
      </c>
      <c r="BN23" s="183">
        <f t="shared" ref="BN23:BT23" si="254">BC23</f>
        <v>1</v>
      </c>
      <c r="BO23" s="181">
        <f t="shared" si="254"/>
        <v>0</v>
      </c>
      <c r="BP23" s="181">
        <f t="shared" si="254"/>
        <v>0</v>
      </c>
      <c r="BQ23" s="181">
        <f t="shared" si="254"/>
        <v>0</v>
      </c>
      <c r="BR23" s="181">
        <f t="shared" si="254"/>
        <v>0</v>
      </c>
      <c r="BS23" s="184">
        <f t="shared" si="254"/>
        <v>0</v>
      </c>
      <c r="BT23" s="184">
        <f t="shared" si="254"/>
        <v>0</v>
      </c>
      <c r="BU23" s="12">
        <f t="shared" si="29"/>
        <v>0</v>
      </c>
      <c r="BV23" s="13">
        <f t="shared" si="30"/>
        <v>0</v>
      </c>
      <c r="BW23" s="13">
        <f t="shared" si="31"/>
        <v>0</v>
      </c>
      <c r="BX23" s="13">
        <f t="shared" si="32"/>
        <v>0</v>
      </c>
      <c r="BY23" s="183">
        <f t="shared" ref="BY23:CE23" si="255">BN23</f>
        <v>1</v>
      </c>
      <c r="BZ23" s="181">
        <f t="shared" si="255"/>
        <v>0</v>
      </c>
      <c r="CA23" s="181">
        <f t="shared" si="255"/>
        <v>0</v>
      </c>
      <c r="CB23" s="181">
        <f t="shared" si="255"/>
        <v>0</v>
      </c>
      <c r="CC23" s="181">
        <f t="shared" si="255"/>
        <v>0</v>
      </c>
      <c r="CD23" s="184">
        <f t="shared" si="255"/>
        <v>0</v>
      </c>
      <c r="CE23" s="184">
        <f t="shared" si="255"/>
        <v>0</v>
      </c>
      <c r="CF23" s="12">
        <f t="shared" si="34"/>
        <v>0</v>
      </c>
      <c r="CG23" s="13">
        <f t="shared" si="35"/>
        <v>0</v>
      </c>
      <c r="CH23" s="13">
        <f t="shared" si="36"/>
        <v>0</v>
      </c>
      <c r="CI23" s="13">
        <f t="shared" si="37"/>
        <v>0</v>
      </c>
      <c r="CJ23" s="183">
        <f t="shared" ref="CJ23:CP23" si="256">BY23</f>
        <v>1</v>
      </c>
      <c r="CK23" s="181">
        <f t="shared" si="256"/>
        <v>0</v>
      </c>
      <c r="CL23" s="181">
        <f t="shared" si="256"/>
        <v>0</v>
      </c>
      <c r="CM23" s="181">
        <f t="shared" si="256"/>
        <v>0</v>
      </c>
      <c r="CN23" s="181">
        <f t="shared" si="256"/>
        <v>0</v>
      </c>
      <c r="CO23" s="184">
        <f t="shared" si="256"/>
        <v>0</v>
      </c>
      <c r="CP23" s="184">
        <f t="shared" si="256"/>
        <v>0</v>
      </c>
      <c r="CQ23" s="12">
        <f t="shared" si="39"/>
        <v>0</v>
      </c>
      <c r="CR23" s="13">
        <f t="shared" si="40"/>
        <v>0</v>
      </c>
      <c r="CS23" s="13">
        <f t="shared" si="41"/>
        <v>0</v>
      </c>
      <c r="CT23" s="13">
        <f t="shared" si="42"/>
        <v>0</v>
      </c>
      <c r="CU23" s="183">
        <f t="shared" ref="CU23:DA23" si="257">CJ23</f>
        <v>1</v>
      </c>
      <c r="CV23" s="181">
        <f t="shared" si="257"/>
        <v>0</v>
      </c>
      <c r="CW23" s="181">
        <f t="shared" si="257"/>
        <v>0</v>
      </c>
      <c r="CX23" s="181">
        <f t="shared" si="257"/>
        <v>0</v>
      </c>
      <c r="CY23" s="181">
        <f t="shared" si="257"/>
        <v>0</v>
      </c>
      <c r="CZ23" s="184">
        <f t="shared" si="257"/>
        <v>0</v>
      </c>
      <c r="DA23" s="184">
        <f t="shared" si="257"/>
        <v>0</v>
      </c>
      <c r="DB23" s="12">
        <f t="shared" si="44"/>
        <v>0</v>
      </c>
      <c r="DC23" s="13">
        <f t="shared" si="45"/>
        <v>0</v>
      </c>
      <c r="DD23" s="13">
        <f t="shared" si="46"/>
        <v>0</v>
      </c>
      <c r="DE23" s="13">
        <f t="shared" si="47"/>
        <v>0</v>
      </c>
      <c r="DF23" s="183">
        <f t="shared" ref="DF23:DL23" si="258">CU23</f>
        <v>1</v>
      </c>
      <c r="DG23" s="181">
        <f t="shared" si="258"/>
        <v>0</v>
      </c>
      <c r="DH23" s="181">
        <f t="shared" si="258"/>
        <v>0</v>
      </c>
      <c r="DI23" s="181">
        <f t="shared" si="258"/>
        <v>0</v>
      </c>
      <c r="DJ23" s="181">
        <f t="shared" si="258"/>
        <v>0</v>
      </c>
      <c r="DK23" s="184">
        <f t="shared" si="258"/>
        <v>0</v>
      </c>
      <c r="DL23" s="184">
        <f t="shared" si="258"/>
        <v>0</v>
      </c>
      <c r="DM23" s="12">
        <f t="shared" si="49"/>
        <v>0</v>
      </c>
      <c r="DN23" s="13">
        <f t="shared" si="50"/>
        <v>0</v>
      </c>
      <c r="DO23" s="13">
        <f t="shared" si="51"/>
        <v>0</v>
      </c>
      <c r="DP23" s="13">
        <f t="shared" si="52"/>
        <v>0</v>
      </c>
      <c r="DQ23" s="183">
        <f t="shared" ref="DQ23:DW23" si="259">DF23</f>
        <v>1</v>
      </c>
      <c r="DR23" s="181">
        <f t="shared" si="259"/>
        <v>0</v>
      </c>
      <c r="DS23" s="181">
        <f t="shared" si="259"/>
        <v>0</v>
      </c>
      <c r="DT23" s="181">
        <f t="shared" si="259"/>
        <v>0</v>
      </c>
      <c r="DU23" s="181">
        <f t="shared" si="259"/>
        <v>0</v>
      </c>
      <c r="DV23" s="184">
        <f t="shared" si="259"/>
        <v>0</v>
      </c>
      <c r="DW23" s="184">
        <f t="shared" si="259"/>
        <v>0</v>
      </c>
      <c r="DX23" s="12">
        <f t="shared" si="54"/>
        <v>0</v>
      </c>
      <c r="DY23" s="13">
        <f t="shared" si="55"/>
        <v>0</v>
      </c>
      <c r="DZ23" s="13">
        <f t="shared" si="56"/>
        <v>0</v>
      </c>
      <c r="EA23" s="13">
        <f t="shared" si="57"/>
        <v>0</v>
      </c>
      <c r="EB23" s="183">
        <f t="shared" si="58"/>
        <v>1</v>
      </c>
      <c r="EC23" s="185">
        <v>0</v>
      </c>
      <c r="ED23" s="13">
        <f t="shared" si="59"/>
        <v>0</v>
      </c>
      <c r="EE23" s="12">
        <f t="shared" si="60"/>
        <v>0</v>
      </c>
      <c r="EF23" s="186">
        <f t="shared" si="61"/>
        <v>0</v>
      </c>
      <c r="EG23" s="28"/>
      <c r="EH23" s="2"/>
      <c r="EI23" s="28"/>
      <c r="EJ23" s="2"/>
      <c r="EK23" s="28"/>
      <c r="EL23" s="2"/>
      <c r="EM23" s="28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</row>
    <row r="24" spans="1:157" ht="15.75" customHeight="1">
      <c r="B24" s="180"/>
      <c r="C24" s="180"/>
      <c r="D24" s="180"/>
      <c r="E24" s="181">
        <v>0</v>
      </c>
      <c r="F24" s="182">
        <v>0</v>
      </c>
      <c r="G24" s="182">
        <v>0</v>
      </c>
      <c r="H24" s="12">
        <f t="shared" si="0"/>
        <v>0</v>
      </c>
      <c r="I24" s="13">
        <f t="shared" si="1"/>
        <v>0</v>
      </c>
      <c r="J24" s="13">
        <f t="shared" si="2"/>
        <v>0</v>
      </c>
      <c r="K24" s="183">
        <v>1</v>
      </c>
      <c r="L24" s="181">
        <f t="shared" ref="L24:Q24" si="260">B24</f>
        <v>0</v>
      </c>
      <c r="M24" s="181">
        <f t="shared" si="260"/>
        <v>0</v>
      </c>
      <c r="N24" s="181">
        <f t="shared" si="260"/>
        <v>0</v>
      </c>
      <c r="O24" s="181">
        <f t="shared" si="260"/>
        <v>0</v>
      </c>
      <c r="P24" s="182">
        <f t="shared" si="260"/>
        <v>0</v>
      </c>
      <c r="Q24" s="157">
        <f t="shared" si="260"/>
        <v>0</v>
      </c>
      <c r="R24" s="12">
        <f t="shared" si="4"/>
        <v>0</v>
      </c>
      <c r="S24" s="13">
        <f t="shared" si="5"/>
        <v>0</v>
      </c>
      <c r="T24" s="13">
        <f t="shared" si="6"/>
        <v>0</v>
      </c>
      <c r="U24" s="13">
        <f t="shared" si="7"/>
        <v>0</v>
      </c>
      <c r="V24" s="183">
        <f t="shared" ref="V24:AB24" si="261">K24</f>
        <v>1</v>
      </c>
      <c r="W24" s="181">
        <f t="shared" si="261"/>
        <v>0</v>
      </c>
      <c r="X24" s="181">
        <f t="shared" si="261"/>
        <v>0</v>
      </c>
      <c r="Y24" s="181">
        <f t="shared" si="261"/>
        <v>0</v>
      </c>
      <c r="Z24" s="181">
        <f t="shared" si="261"/>
        <v>0</v>
      </c>
      <c r="AA24" s="184">
        <f t="shared" si="261"/>
        <v>0</v>
      </c>
      <c r="AB24" s="184">
        <f t="shared" si="261"/>
        <v>0</v>
      </c>
      <c r="AC24" s="12">
        <f t="shared" si="9"/>
        <v>0</v>
      </c>
      <c r="AD24" s="13">
        <f t="shared" si="10"/>
        <v>0</v>
      </c>
      <c r="AE24" s="13">
        <f t="shared" si="11"/>
        <v>0</v>
      </c>
      <c r="AF24" s="13">
        <f t="shared" si="12"/>
        <v>0</v>
      </c>
      <c r="AG24" s="183">
        <f t="shared" ref="AG24:AM24" si="262">V24</f>
        <v>1</v>
      </c>
      <c r="AH24" s="181">
        <f t="shared" si="262"/>
        <v>0</v>
      </c>
      <c r="AI24" s="181">
        <f t="shared" si="262"/>
        <v>0</v>
      </c>
      <c r="AJ24" s="181">
        <f t="shared" si="262"/>
        <v>0</v>
      </c>
      <c r="AK24" s="181">
        <f t="shared" si="262"/>
        <v>0</v>
      </c>
      <c r="AL24" s="184">
        <f t="shared" si="262"/>
        <v>0</v>
      </c>
      <c r="AM24" s="184">
        <f t="shared" si="262"/>
        <v>0</v>
      </c>
      <c r="AN24" s="12">
        <f t="shared" si="14"/>
        <v>0</v>
      </c>
      <c r="AO24" s="13">
        <f t="shared" si="15"/>
        <v>0</v>
      </c>
      <c r="AP24" s="13">
        <f t="shared" si="16"/>
        <v>0</v>
      </c>
      <c r="AQ24" s="13">
        <f t="shared" si="17"/>
        <v>0</v>
      </c>
      <c r="AR24" s="183">
        <f t="shared" ref="AR24:AX24" si="263">AG24</f>
        <v>1</v>
      </c>
      <c r="AS24" s="181">
        <f t="shared" si="263"/>
        <v>0</v>
      </c>
      <c r="AT24" s="181">
        <f t="shared" si="263"/>
        <v>0</v>
      </c>
      <c r="AU24" s="181">
        <f t="shared" si="263"/>
        <v>0</v>
      </c>
      <c r="AV24" s="181">
        <f t="shared" si="263"/>
        <v>0</v>
      </c>
      <c r="AW24" s="184">
        <f t="shared" si="263"/>
        <v>0</v>
      </c>
      <c r="AX24" s="184">
        <f t="shared" si="263"/>
        <v>0</v>
      </c>
      <c r="AY24" s="12">
        <f t="shared" si="19"/>
        <v>0</v>
      </c>
      <c r="AZ24" s="13">
        <f t="shared" si="20"/>
        <v>0</v>
      </c>
      <c r="BA24" s="13">
        <f t="shared" si="21"/>
        <v>0</v>
      </c>
      <c r="BB24" s="13">
        <f t="shared" si="22"/>
        <v>0</v>
      </c>
      <c r="BC24" s="183">
        <f t="shared" ref="BC24:BI24" si="264">AR24</f>
        <v>1</v>
      </c>
      <c r="BD24" s="181">
        <f t="shared" si="264"/>
        <v>0</v>
      </c>
      <c r="BE24" s="181">
        <f t="shared" si="264"/>
        <v>0</v>
      </c>
      <c r="BF24" s="181">
        <f t="shared" si="264"/>
        <v>0</v>
      </c>
      <c r="BG24" s="181">
        <f t="shared" si="264"/>
        <v>0</v>
      </c>
      <c r="BH24" s="184">
        <f t="shared" si="264"/>
        <v>0</v>
      </c>
      <c r="BI24" s="184">
        <f t="shared" si="264"/>
        <v>0</v>
      </c>
      <c r="BJ24" s="12">
        <f t="shared" si="24"/>
        <v>0</v>
      </c>
      <c r="BK24" s="13">
        <f t="shared" si="25"/>
        <v>0</v>
      </c>
      <c r="BL24" s="13">
        <f t="shared" si="26"/>
        <v>0</v>
      </c>
      <c r="BM24" s="13">
        <f t="shared" si="27"/>
        <v>0</v>
      </c>
      <c r="BN24" s="183">
        <f t="shared" ref="BN24:BT24" si="265">BC24</f>
        <v>1</v>
      </c>
      <c r="BO24" s="181">
        <f t="shared" si="265"/>
        <v>0</v>
      </c>
      <c r="BP24" s="181">
        <f t="shared" si="265"/>
        <v>0</v>
      </c>
      <c r="BQ24" s="181">
        <f t="shared" si="265"/>
        <v>0</v>
      </c>
      <c r="BR24" s="181">
        <f t="shared" si="265"/>
        <v>0</v>
      </c>
      <c r="BS24" s="184">
        <f t="shared" si="265"/>
        <v>0</v>
      </c>
      <c r="BT24" s="184">
        <f t="shared" si="265"/>
        <v>0</v>
      </c>
      <c r="BU24" s="12">
        <f t="shared" si="29"/>
        <v>0</v>
      </c>
      <c r="BV24" s="13">
        <f t="shared" si="30"/>
        <v>0</v>
      </c>
      <c r="BW24" s="13">
        <f t="shared" si="31"/>
        <v>0</v>
      </c>
      <c r="BX24" s="13">
        <f t="shared" si="32"/>
        <v>0</v>
      </c>
      <c r="BY24" s="183">
        <f t="shared" ref="BY24:CE24" si="266">BN24</f>
        <v>1</v>
      </c>
      <c r="BZ24" s="181">
        <f t="shared" si="266"/>
        <v>0</v>
      </c>
      <c r="CA24" s="181">
        <f t="shared" si="266"/>
        <v>0</v>
      </c>
      <c r="CB24" s="181">
        <f t="shared" si="266"/>
        <v>0</v>
      </c>
      <c r="CC24" s="181">
        <f t="shared" si="266"/>
        <v>0</v>
      </c>
      <c r="CD24" s="184">
        <f t="shared" si="266"/>
        <v>0</v>
      </c>
      <c r="CE24" s="184">
        <f t="shared" si="266"/>
        <v>0</v>
      </c>
      <c r="CF24" s="12">
        <f t="shared" si="34"/>
        <v>0</v>
      </c>
      <c r="CG24" s="13">
        <f t="shared" si="35"/>
        <v>0</v>
      </c>
      <c r="CH24" s="13">
        <f t="shared" si="36"/>
        <v>0</v>
      </c>
      <c r="CI24" s="13">
        <f t="shared" si="37"/>
        <v>0</v>
      </c>
      <c r="CJ24" s="183">
        <f t="shared" ref="CJ24:CP24" si="267">BY24</f>
        <v>1</v>
      </c>
      <c r="CK24" s="181">
        <f t="shared" si="267"/>
        <v>0</v>
      </c>
      <c r="CL24" s="181">
        <f t="shared" si="267"/>
        <v>0</v>
      </c>
      <c r="CM24" s="181">
        <f t="shared" si="267"/>
        <v>0</v>
      </c>
      <c r="CN24" s="181">
        <f t="shared" si="267"/>
        <v>0</v>
      </c>
      <c r="CO24" s="184">
        <f t="shared" si="267"/>
        <v>0</v>
      </c>
      <c r="CP24" s="184">
        <f t="shared" si="267"/>
        <v>0</v>
      </c>
      <c r="CQ24" s="12">
        <f t="shared" si="39"/>
        <v>0</v>
      </c>
      <c r="CR24" s="13">
        <f t="shared" si="40"/>
        <v>0</v>
      </c>
      <c r="CS24" s="13">
        <f t="shared" si="41"/>
        <v>0</v>
      </c>
      <c r="CT24" s="13">
        <f t="shared" si="42"/>
        <v>0</v>
      </c>
      <c r="CU24" s="183">
        <f t="shared" ref="CU24:DA24" si="268">CJ24</f>
        <v>1</v>
      </c>
      <c r="CV24" s="181">
        <f t="shared" si="268"/>
        <v>0</v>
      </c>
      <c r="CW24" s="181">
        <f t="shared" si="268"/>
        <v>0</v>
      </c>
      <c r="CX24" s="181">
        <f t="shared" si="268"/>
        <v>0</v>
      </c>
      <c r="CY24" s="181">
        <f t="shared" si="268"/>
        <v>0</v>
      </c>
      <c r="CZ24" s="184">
        <f t="shared" si="268"/>
        <v>0</v>
      </c>
      <c r="DA24" s="184">
        <f t="shared" si="268"/>
        <v>0</v>
      </c>
      <c r="DB24" s="12">
        <f t="shared" si="44"/>
        <v>0</v>
      </c>
      <c r="DC24" s="13">
        <f t="shared" si="45"/>
        <v>0</v>
      </c>
      <c r="DD24" s="13">
        <f t="shared" si="46"/>
        <v>0</v>
      </c>
      <c r="DE24" s="13">
        <f t="shared" si="47"/>
        <v>0</v>
      </c>
      <c r="DF24" s="183">
        <f t="shared" ref="DF24:DL24" si="269">CU24</f>
        <v>1</v>
      </c>
      <c r="DG24" s="181">
        <f t="shared" si="269"/>
        <v>0</v>
      </c>
      <c r="DH24" s="181">
        <f t="shared" si="269"/>
        <v>0</v>
      </c>
      <c r="DI24" s="181">
        <f t="shared" si="269"/>
        <v>0</v>
      </c>
      <c r="DJ24" s="181">
        <f t="shared" si="269"/>
        <v>0</v>
      </c>
      <c r="DK24" s="184">
        <f t="shared" si="269"/>
        <v>0</v>
      </c>
      <c r="DL24" s="184">
        <f t="shared" si="269"/>
        <v>0</v>
      </c>
      <c r="DM24" s="12">
        <f t="shared" si="49"/>
        <v>0</v>
      </c>
      <c r="DN24" s="13">
        <f t="shared" si="50"/>
        <v>0</v>
      </c>
      <c r="DO24" s="13">
        <f t="shared" si="51"/>
        <v>0</v>
      </c>
      <c r="DP24" s="13">
        <f t="shared" si="52"/>
        <v>0</v>
      </c>
      <c r="DQ24" s="183">
        <f t="shared" ref="DQ24:DW24" si="270">DF24</f>
        <v>1</v>
      </c>
      <c r="DR24" s="181">
        <f t="shared" si="270"/>
        <v>0</v>
      </c>
      <c r="DS24" s="181">
        <f t="shared" si="270"/>
        <v>0</v>
      </c>
      <c r="DT24" s="181">
        <f t="shared" si="270"/>
        <v>0</v>
      </c>
      <c r="DU24" s="181">
        <f t="shared" si="270"/>
        <v>0</v>
      </c>
      <c r="DV24" s="184">
        <f t="shared" si="270"/>
        <v>0</v>
      </c>
      <c r="DW24" s="184">
        <f t="shared" si="270"/>
        <v>0</v>
      </c>
      <c r="DX24" s="12">
        <f t="shared" si="54"/>
        <v>0</v>
      </c>
      <c r="DY24" s="13">
        <f t="shared" si="55"/>
        <v>0</v>
      </c>
      <c r="DZ24" s="13">
        <f t="shared" si="56"/>
        <v>0</v>
      </c>
      <c r="EA24" s="13">
        <f t="shared" si="57"/>
        <v>0</v>
      </c>
      <c r="EB24" s="183">
        <f t="shared" si="58"/>
        <v>1</v>
      </c>
      <c r="EC24" s="185">
        <v>0</v>
      </c>
      <c r="ED24" s="13">
        <f t="shared" si="59"/>
        <v>0</v>
      </c>
      <c r="EE24" s="12">
        <f t="shared" si="60"/>
        <v>0</v>
      </c>
      <c r="EF24" s="186">
        <f t="shared" si="61"/>
        <v>0</v>
      </c>
      <c r="EG24" s="28"/>
      <c r="EH24" s="2"/>
      <c r="EI24" s="28"/>
      <c r="EJ24" s="2"/>
      <c r="EK24" s="28"/>
      <c r="EL24" s="2"/>
      <c r="EM24" s="28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</row>
    <row r="25" spans="1:157" ht="15.75" customHeight="1">
      <c r="B25" s="188" t="s">
        <v>26</v>
      </c>
      <c r="C25" s="188"/>
      <c r="D25" s="188"/>
      <c r="E25" s="750"/>
      <c r="F25" s="748"/>
      <c r="G25" s="714"/>
      <c r="H25" s="17">
        <f>SUM(H5:H24)</f>
        <v>10000</v>
      </c>
      <c r="I25" s="18">
        <f t="shared" si="1"/>
        <v>6.4340301100034303E-3</v>
      </c>
      <c r="J25" s="189">
        <f>SUM(J5:J24)</f>
        <v>1</v>
      </c>
      <c r="K25" s="190">
        <f>(J5*K5)+(J6*K6)+(J7*K7)+(J8*K8)+(J9*K9)+(J10*K10)+(J11*K11)+(J12*K12)+(J13*K13)+(J14*K14)+(J15*K15)+(J16*K16)+(J17*K17)+(J18*K18)+(J19*K19)+(J20*K20)+(J21*K21)+(J22*K22)+(J23*K23)+(J24*K24)</f>
        <v>1</v>
      </c>
      <c r="L25" s="752"/>
      <c r="M25" s="748"/>
      <c r="N25" s="748"/>
      <c r="O25" s="748"/>
      <c r="P25" s="748"/>
      <c r="Q25" s="714"/>
      <c r="R25" s="17">
        <f>SUM(R5:R24)</f>
        <v>10000</v>
      </c>
      <c r="S25" s="18">
        <f t="shared" si="5"/>
        <v>6.4340301100034303E-3</v>
      </c>
      <c r="T25" s="18">
        <f t="shared" si="6"/>
        <v>0</v>
      </c>
      <c r="U25" s="189">
        <f>SUM(U5:U24)</f>
        <v>1</v>
      </c>
      <c r="V25" s="190">
        <f>(U5*V5)+(U6*V6)+(U7*V7)+(U8*V8)+(U9*V9)+(U10*V10)+(U11*V11)+(U12*V12)+(U13*V13)+(U14*V14)+(U15*V15)+(U16*V16)+(U17*V17)+(U18*V18)+(U19*V19)+(U20*V20)+(U21*V21)+(U22*V22)+(U23*V23)+(U24*V24)</f>
        <v>1</v>
      </c>
      <c r="W25" s="752"/>
      <c r="X25" s="748"/>
      <c r="Y25" s="748"/>
      <c r="Z25" s="748"/>
      <c r="AA25" s="748"/>
      <c r="AB25" s="714"/>
      <c r="AC25" s="17">
        <f>SUM(AC3:AC24)</f>
        <v>10000</v>
      </c>
      <c r="AD25" s="18">
        <f t="shared" si="10"/>
        <v>6.4340301100034303E-3</v>
      </c>
      <c r="AE25" s="18">
        <f t="shared" si="11"/>
        <v>0</v>
      </c>
      <c r="AF25" s="189">
        <f>SUM(AF5:AF24)</f>
        <v>1</v>
      </c>
      <c r="AG25" s="190">
        <f>(AF5*AG5)+(AF6*AG6)+(AF7*AG7)+(AF8*AG8)+(AF9*AG9)+(AF10*AG10)+(AF11*AG11)+(AF12*AG12)+(AF13*AG13)+(AF14*AG14)+(AF15*AG15)+(AF16*AG16)+(AF17*AG17)+(AF18*AG18)+(AF19*AG19)+(AF20*AG20)+(AF21*AG21)+(AF22*AG22)+(AF23*AG23)+(AF24*AG24)</f>
        <v>1</v>
      </c>
      <c r="AH25" s="752"/>
      <c r="AI25" s="748"/>
      <c r="AJ25" s="748"/>
      <c r="AK25" s="748"/>
      <c r="AL25" s="748"/>
      <c r="AM25" s="714"/>
      <c r="AN25" s="17">
        <f>SUM(AN3:AN24)</f>
        <v>10000</v>
      </c>
      <c r="AO25" s="18">
        <f t="shared" si="15"/>
        <v>6.4340301100034303E-3</v>
      </c>
      <c r="AP25" s="18">
        <f>(AN25-AC25)/AC25</f>
        <v>0</v>
      </c>
      <c r="AQ25" s="18">
        <f>SUM(AQ5:AQ24)</f>
        <v>1</v>
      </c>
      <c r="AR25" s="190">
        <f>(AQ5*AR5)+(AQ6*AR6)+(AQ7*AR7)+(AQ8*AR8)+(AQ9*AR9)+(AQ10*AR10)+(AQ11*AR11)+(AQ12*AR12)+(AQ13*AR13)+(AQ14*AR14)+(AQ15*AR15)+(AQ16*AR16)+(AQ17*AR17)+(AQ18*AR18)+(AQ19*AR19)+(AQ20*AR20)+(AQ21*AR21)+(AQ22*AR22)+(AQ23*AR23)+(AQ24*AR24)</f>
        <v>1</v>
      </c>
      <c r="AS25" s="752"/>
      <c r="AT25" s="748"/>
      <c r="AU25" s="748"/>
      <c r="AV25" s="748"/>
      <c r="AW25" s="748"/>
      <c r="AX25" s="714"/>
      <c r="AY25" s="17">
        <f>SUM(AY3:AY24)</f>
        <v>10000</v>
      </c>
      <c r="AZ25" s="18">
        <f t="shared" si="20"/>
        <v>6.4340301100034303E-3</v>
      </c>
      <c r="BA25" s="18">
        <f>(AY25-AN25)/AN25</f>
        <v>0</v>
      </c>
      <c r="BB25" s="18">
        <f>SUM(BB5:BB24)</f>
        <v>1</v>
      </c>
      <c r="BC25" s="190">
        <f>(BB5*BC5)+(BB6*BC6)+(BB7*BC7)+(BB8*BC8)+(BB9*BC9)+(BB10*BC10)+(BB11*BC11)+(BB12*BC12)+(BB13*BC13)+(BB14*BC14)+(BB15*BC15)+(BB16*BC16)+(BB17*BC17)+(BB18*BC18)+(BB19*BC19)+(BB20*BC20)+(BB21*BC21)+(BB22*BC22)+(BB23*BC23)+(BB24*BC24)</f>
        <v>1</v>
      </c>
      <c r="BD25" s="752"/>
      <c r="BE25" s="748"/>
      <c r="BF25" s="748"/>
      <c r="BG25" s="748"/>
      <c r="BH25" s="748"/>
      <c r="BI25" s="714"/>
      <c r="BJ25" s="17">
        <f>SUM(BJ3:BJ24)</f>
        <v>10000</v>
      </c>
      <c r="BK25" s="18">
        <f t="shared" si="25"/>
        <v>6.4340301100034303E-3</v>
      </c>
      <c r="BL25" s="18">
        <f>(BJ25-AY25)/AY25</f>
        <v>0</v>
      </c>
      <c r="BM25" s="18">
        <f>SUM(BM5:BM24)</f>
        <v>1</v>
      </c>
      <c r="BN25" s="190">
        <f>(BM5*BN5)+(BM6*BN6)+(BM7*BN7)+(BM8*BN8)+(BM9*BN9)+(BM10*BN10)+(BM11*BN11)+(BM12*BN12)+(BM13*BN13)+(BM14*BN14)+(BM15*BN15)+(BM16*BN16)+(BM17*BN17)+(BM18*BN18)+(BM19*BN19)+(BM20*BN20)+(BM21*BN21)+(BM22*BN22)+(BM23*BN23)+(BM24*BN24)</f>
        <v>1</v>
      </c>
      <c r="BO25" s="752"/>
      <c r="BP25" s="748"/>
      <c r="BQ25" s="748"/>
      <c r="BR25" s="748"/>
      <c r="BS25" s="748"/>
      <c r="BT25" s="714"/>
      <c r="BU25" s="17">
        <f>SUM(BU3:BU24)</f>
        <v>10000</v>
      </c>
      <c r="BV25" s="18">
        <f t="shared" si="30"/>
        <v>6.4340301100034303E-3</v>
      </c>
      <c r="BW25" s="18">
        <f t="shared" ref="BW25:BW26" si="271">(BU25-BJ25)/BJ25</f>
        <v>0</v>
      </c>
      <c r="BX25" s="18">
        <f>SUM(BX5:BX24)</f>
        <v>1</v>
      </c>
      <c r="BY25" s="190">
        <f>(BX5*BY5)+(BX6*BY6)+(BX7*BY7)+(BX8*BY8)+(BX9*BY9)+(BX10*BY10)+(BX11*BY11)+(BX12*BY12)+(BX13*BY13)+(BX14*BY14)+(BX15*BY15)+(BX16*BY16)+(BX17*BY17)+(BX18*BY18)+(BX19*BY19)+(BX20*BY20)+(BX21*BY21)+(BX22*BY22)+(BX23*BY23)+(BX24*BY24)</f>
        <v>1</v>
      </c>
      <c r="BZ25" s="752"/>
      <c r="CA25" s="748"/>
      <c r="CB25" s="748"/>
      <c r="CC25" s="748"/>
      <c r="CD25" s="748"/>
      <c r="CE25" s="714"/>
      <c r="CF25" s="17">
        <f>SUM(CF3:CF24)</f>
        <v>10000</v>
      </c>
      <c r="CG25" s="18">
        <f t="shared" si="35"/>
        <v>6.4340301100034303E-3</v>
      </c>
      <c r="CH25" s="18">
        <f>(CF25-BU25)/BU25</f>
        <v>0</v>
      </c>
      <c r="CI25" s="18">
        <f>CF25/$CF$25</f>
        <v>1</v>
      </c>
      <c r="CJ25" s="190">
        <f>(CI5*CJ5)+(CI6*CJ6)+(CI7*CJ7)+(CI8*CJ8)+(CI9*CJ9)+(CI10*CJ10)+(CI11*CJ11)+(CI12*CJ12)+(CI13*CJ13)+(CI14*CJ14)+(CI15*CJ15)+(CI16*CJ16)+(CI17*CJ17)+(CI18*CJ18)+(CI19*CJ19)+(CI20*CJ20)+(CI21*CJ21)+(CI22*CJ22)+(CI23*CJ23)+(CI24*CJ24)</f>
        <v>1</v>
      </c>
      <c r="CK25" s="752"/>
      <c r="CL25" s="748"/>
      <c r="CM25" s="748"/>
      <c r="CN25" s="748"/>
      <c r="CO25" s="748"/>
      <c r="CP25" s="714"/>
      <c r="CQ25" s="17">
        <f>SUM(CQ3:CQ24)</f>
        <v>10000</v>
      </c>
      <c r="CR25" s="18">
        <f t="shared" si="40"/>
        <v>6.4340301100034303E-3</v>
      </c>
      <c r="CS25" s="18">
        <f>(CQ25-CF25)/CF25</f>
        <v>0</v>
      </c>
      <c r="CT25" s="18">
        <f>CQ25/$CQ$25</f>
        <v>1</v>
      </c>
      <c r="CU25" s="190">
        <f>(CT5*CU5)+(CT6*CU6)+(CT7*CU7)+(CT8*CU8)+(CT9*CU9)+(CT10*CU10)+(CT11*CU11)+(CT12*CU12)+(CT13*CU13)+(CT14*CU14)+(CT15*CU15)+(CT16*CU16)+(CT17*CU17)+(CT18*CU18)+(CT19*CU19)+(CT20*CU20)+(CT21*CU21)+(CT22*CU22)+(CT23*CU23)+(CT24*CU24)</f>
        <v>1</v>
      </c>
      <c r="CV25" s="752"/>
      <c r="CW25" s="748"/>
      <c r="CX25" s="748"/>
      <c r="CY25" s="748"/>
      <c r="CZ25" s="748"/>
      <c r="DA25" s="714"/>
      <c r="DB25" s="17">
        <f>SUM(DB5:DB24)</f>
        <v>10000</v>
      </c>
      <c r="DC25" s="18">
        <f t="shared" si="45"/>
        <v>6.4340301100034303E-3</v>
      </c>
      <c r="DD25" s="18">
        <f>(DB25-CQ25)/CQ25</f>
        <v>0</v>
      </c>
      <c r="DE25" s="18">
        <f>DB25/$DB$25</f>
        <v>1</v>
      </c>
      <c r="DF25" s="190">
        <f>(DE5*DF5)+(DE6*DF6)+(DE7*DF7)+(DE8*DF8)+(DE9*DF9)+(DE10*DF10)+(DE11*DF11)+(DE12*DF12)+(DE13*DF13)+(DE14*DF14)+(DE15*DF15)+(DE16*DF16)+(DE17*DF17)+(DE18*DF18)+(DE19*DF19)+(DE20*DF20)+(DE21*DF21)+(DE22*DF22)+(DE23*DF23)+(DE24*DF24)</f>
        <v>1</v>
      </c>
      <c r="DG25" s="752"/>
      <c r="DH25" s="748"/>
      <c r="DI25" s="748"/>
      <c r="DJ25" s="748"/>
      <c r="DK25" s="714"/>
      <c r="DL25" s="18"/>
      <c r="DM25" s="17">
        <f>SUM(DM3:DM24)</f>
        <v>10000</v>
      </c>
      <c r="DN25" s="18">
        <f t="shared" si="50"/>
        <v>6.4340301100034303E-3</v>
      </c>
      <c r="DO25" s="18">
        <f>(DM25-DB25)/DB25</f>
        <v>0</v>
      </c>
      <c r="DP25" s="18">
        <f>DM25/$DM$25</f>
        <v>1</v>
      </c>
      <c r="DQ25" s="190">
        <f>(DP5*DQ5)+(DP6*DQ6)+(DP7*DQ7)+(DP8*DQ8)+(DP9*DQ9)+(DP10*DQ10)+(DP11*DQ11)+(DP12*DQ12)+(DP13*DQ13)+(DP14*DQ14)+(DP15*DQ15)+(DP16*DQ16)+(DP17*DQ17)+(DP18*DQ18)+(DP19*DQ19)+(DP20*DQ20)+(DP21*DQ21)+(DP22*DQ22)+(DP23*DQ23)+(DP24*DQ24)</f>
        <v>1</v>
      </c>
      <c r="DR25" s="752"/>
      <c r="DS25" s="748"/>
      <c r="DT25" s="748"/>
      <c r="DU25" s="748"/>
      <c r="DV25" s="748"/>
      <c r="DW25" s="714"/>
      <c r="DX25" s="17">
        <f>SUM(DX3:DX24)</f>
        <v>10000</v>
      </c>
      <c r="DY25" s="18">
        <f t="shared" si="55"/>
        <v>6.4340301100034303E-3</v>
      </c>
      <c r="DZ25" s="18">
        <f>(DX25-DM25)/DM25</f>
        <v>0</v>
      </c>
      <c r="EA25" s="18">
        <f>DX25/$DX$25</f>
        <v>1</v>
      </c>
      <c r="EB25" s="190">
        <f>(EA5*EB5)+(EA6*EB6)+(EA7*EB7)+(EA8*EB8)+(EA9*EB9)+(EA10*EB10)+(EA11*EB11)+(EA12*EB12)+(EA13*EB13)+(EA14*EB14)+(EA15*EB15)+(EA16*EB16)+(EA17*EB17)+(EA18*EB18)+(EA19*EB19)+(EA20*EB20)+(EA21*EB21)+(EA22*EB22)+(EA23*EB23)+(EA24*EB24)</f>
        <v>1</v>
      </c>
      <c r="EC25" s="189">
        <f>IF(O51=0,0,(EF25-O51)/O51)</f>
        <v>0.08</v>
      </c>
      <c r="ED25" s="189">
        <f t="shared" si="59"/>
        <v>0</v>
      </c>
      <c r="EE25" s="189"/>
      <c r="EF25" s="186">
        <f>SUM(EF5:EF24)</f>
        <v>10800</v>
      </c>
      <c r="EG25" s="28"/>
      <c r="EH25" s="2"/>
      <c r="EI25" s="28"/>
      <c r="EJ25" s="2"/>
      <c r="EK25" s="28"/>
      <c r="EL25" s="2"/>
      <c r="EM25" s="28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</row>
    <row r="26" spans="1:157" ht="15.75" customHeight="1">
      <c r="A26" s="40"/>
      <c r="B26" s="191" t="s">
        <v>84</v>
      </c>
      <c r="C26" s="191"/>
      <c r="D26" s="191"/>
      <c r="E26" s="751"/>
      <c r="F26" s="748"/>
      <c r="G26" s="714"/>
      <c r="H26" s="192"/>
      <c r="I26" s="192"/>
      <c r="J26" s="193"/>
      <c r="K26" s="193"/>
      <c r="L26" s="749"/>
      <c r="M26" s="748"/>
      <c r="N26" s="748"/>
      <c r="O26" s="748"/>
      <c r="P26" s="748"/>
      <c r="Q26" s="714"/>
      <c r="R26" s="192"/>
      <c r="S26" s="192"/>
      <c r="T26" s="194"/>
      <c r="U26" s="194"/>
      <c r="V26" s="194"/>
      <c r="W26" s="749"/>
      <c r="X26" s="748"/>
      <c r="Y26" s="748"/>
      <c r="Z26" s="748"/>
      <c r="AA26" s="748"/>
      <c r="AB26" s="714"/>
      <c r="AC26" s="192"/>
      <c r="AD26" s="192"/>
      <c r="AE26" s="194"/>
      <c r="AF26" s="194"/>
      <c r="AG26" s="194"/>
      <c r="AH26" s="749"/>
      <c r="AI26" s="748"/>
      <c r="AJ26" s="748"/>
      <c r="AK26" s="748"/>
      <c r="AL26" s="748"/>
      <c r="AM26" s="714"/>
      <c r="AN26" s="192"/>
      <c r="AO26" s="192"/>
      <c r="AP26" s="194"/>
      <c r="AQ26" s="194"/>
      <c r="AR26" s="194"/>
      <c r="AS26" s="749"/>
      <c r="AT26" s="748"/>
      <c r="AU26" s="748"/>
      <c r="AV26" s="748"/>
      <c r="AW26" s="748"/>
      <c r="AX26" s="714"/>
      <c r="AY26" s="192">
        <v>0</v>
      </c>
      <c r="AZ26" s="192"/>
      <c r="BA26" s="194"/>
      <c r="BB26" s="194"/>
      <c r="BC26" s="194"/>
      <c r="BD26" s="749"/>
      <c r="BE26" s="748"/>
      <c r="BF26" s="748"/>
      <c r="BG26" s="748"/>
      <c r="BH26" s="748"/>
      <c r="BI26" s="714"/>
      <c r="BJ26" s="192"/>
      <c r="BK26" s="192"/>
      <c r="BL26" s="194"/>
      <c r="BM26" s="194"/>
      <c r="BN26" s="194"/>
      <c r="BO26" s="749"/>
      <c r="BP26" s="748"/>
      <c r="BQ26" s="748"/>
      <c r="BR26" s="748"/>
      <c r="BS26" s="748"/>
      <c r="BT26" s="714"/>
      <c r="BU26" s="192"/>
      <c r="BV26" s="192"/>
      <c r="BW26" s="194" t="e">
        <f t="shared" si="271"/>
        <v>#DIV/0!</v>
      </c>
      <c r="BX26" s="194"/>
      <c r="BY26" s="194"/>
      <c r="BZ26" s="749"/>
      <c r="CA26" s="748"/>
      <c r="CB26" s="748"/>
      <c r="CC26" s="748"/>
      <c r="CD26" s="748"/>
      <c r="CE26" s="714"/>
      <c r="CF26" s="192"/>
      <c r="CG26" s="192"/>
      <c r="CH26" s="194"/>
      <c r="CI26" s="194"/>
      <c r="CJ26" s="194"/>
      <c r="CK26" s="749"/>
      <c r="CL26" s="748"/>
      <c r="CM26" s="748"/>
      <c r="CN26" s="748"/>
      <c r="CO26" s="748"/>
      <c r="CP26" s="714"/>
      <c r="CQ26" s="192"/>
      <c r="CR26" s="192"/>
      <c r="CS26" s="194"/>
      <c r="CT26" s="194"/>
      <c r="CU26" s="194"/>
      <c r="CV26" s="749"/>
      <c r="CW26" s="748"/>
      <c r="CX26" s="748"/>
      <c r="CY26" s="748"/>
      <c r="CZ26" s="748"/>
      <c r="DA26" s="714"/>
      <c r="DB26" s="192"/>
      <c r="DC26" s="192"/>
      <c r="DD26" s="194"/>
      <c r="DE26" s="194"/>
      <c r="DF26" s="194"/>
      <c r="DG26" s="749"/>
      <c r="DH26" s="748"/>
      <c r="DI26" s="748"/>
      <c r="DJ26" s="748"/>
      <c r="DK26" s="714"/>
      <c r="DL26" s="193"/>
      <c r="DM26" s="192">
        <v>0</v>
      </c>
      <c r="DN26" s="192"/>
      <c r="DO26" s="194"/>
      <c r="DP26" s="194"/>
      <c r="DQ26" s="194"/>
      <c r="DR26" s="749"/>
      <c r="DS26" s="748"/>
      <c r="DT26" s="748"/>
      <c r="DU26" s="748"/>
      <c r="DV26" s="748"/>
      <c r="DW26" s="714"/>
      <c r="DX26" s="192">
        <v>0</v>
      </c>
      <c r="DY26" s="192"/>
      <c r="DZ26" s="194"/>
      <c r="EA26" s="194"/>
      <c r="EB26" s="194"/>
      <c r="EC26" s="23"/>
      <c r="ED26" s="23"/>
      <c r="EE26" s="23"/>
      <c r="EF26" s="195">
        <f>SUM(H26,R26,AC26,AN26,AY26,BJ26,BU26,CF26,CQ26,DB26,DM26,DX26)</f>
        <v>0</v>
      </c>
      <c r="EG26" s="46"/>
      <c r="EH26" s="40"/>
      <c r="EI26" s="46"/>
      <c r="EJ26" s="40"/>
      <c r="EK26" s="46"/>
      <c r="EL26" s="40"/>
      <c r="EM26" s="46"/>
      <c r="EN26" s="40"/>
      <c r="EO26" s="40"/>
      <c r="EP26" s="40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</row>
    <row r="27" spans="1:157" ht="15.75" customHeight="1">
      <c r="B27" s="196" t="s">
        <v>85</v>
      </c>
      <c r="C27" s="196"/>
      <c r="D27" s="196"/>
      <c r="E27" s="718"/>
      <c r="F27" s="748"/>
      <c r="G27" s="714"/>
      <c r="H27" s="20">
        <f>H25-H26</f>
        <v>10000</v>
      </c>
      <c r="I27" s="20" t="s">
        <v>108</v>
      </c>
      <c r="J27" s="20" t="s">
        <v>109</v>
      </c>
      <c r="K27" s="20"/>
      <c r="L27" s="747"/>
      <c r="M27" s="748"/>
      <c r="N27" s="748"/>
      <c r="O27" s="748"/>
      <c r="P27" s="748"/>
      <c r="Q27" s="714"/>
      <c r="R27" s="20">
        <f>R25-R26</f>
        <v>10000</v>
      </c>
      <c r="S27" s="20" t="s">
        <v>108</v>
      </c>
      <c r="T27" s="20" t="s">
        <v>109</v>
      </c>
      <c r="U27" s="20"/>
      <c r="V27" s="13"/>
      <c r="W27" s="747"/>
      <c r="X27" s="748"/>
      <c r="Y27" s="748"/>
      <c r="Z27" s="748"/>
      <c r="AA27" s="748"/>
      <c r="AB27" s="714"/>
      <c r="AC27" s="20">
        <f>AC25-AC26</f>
        <v>10000</v>
      </c>
      <c r="AD27" s="20" t="s">
        <v>108</v>
      </c>
      <c r="AE27" s="20" t="s">
        <v>109</v>
      </c>
      <c r="AF27" s="20"/>
      <c r="AG27" s="13"/>
      <c r="AH27" s="747"/>
      <c r="AI27" s="748"/>
      <c r="AJ27" s="748"/>
      <c r="AK27" s="748"/>
      <c r="AL27" s="748"/>
      <c r="AM27" s="714"/>
      <c r="AN27" s="20">
        <f>AN25-AN26</f>
        <v>10000</v>
      </c>
      <c r="AO27" s="20" t="s">
        <v>108</v>
      </c>
      <c r="AP27" s="20" t="s">
        <v>109</v>
      </c>
      <c r="AQ27" s="20"/>
      <c r="AR27" s="13"/>
      <c r="AS27" s="747"/>
      <c r="AT27" s="748"/>
      <c r="AU27" s="748"/>
      <c r="AV27" s="748"/>
      <c r="AW27" s="748"/>
      <c r="AX27" s="714"/>
      <c r="AY27" s="20">
        <f>AY25-AY26</f>
        <v>10000</v>
      </c>
      <c r="AZ27" s="20" t="s">
        <v>108</v>
      </c>
      <c r="BA27" s="20" t="s">
        <v>109</v>
      </c>
      <c r="BB27" s="20"/>
      <c r="BC27" s="13"/>
      <c r="BD27" s="747"/>
      <c r="BE27" s="748"/>
      <c r="BF27" s="748"/>
      <c r="BG27" s="748"/>
      <c r="BH27" s="748"/>
      <c r="BI27" s="714"/>
      <c r="BJ27" s="20">
        <f>BJ25-BJ26</f>
        <v>10000</v>
      </c>
      <c r="BK27" s="20" t="s">
        <v>108</v>
      </c>
      <c r="BL27" s="20" t="s">
        <v>109</v>
      </c>
      <c r="BM27" s="20"/>
      <c r="BN27" s="13"/>
      <c r="BO27" s="747"/>
      <c r="BP27" s="748"/>
      <c r="BQ27" s="748"/>
      <c r="BR27" s="748"/>
      <c r="BS27" s="748"/>
      <c r="BT27" s="714"/>
      <c r="BU27" s="20">
        <f>BU25-BU26</f>
        <v>10000</v>
      </c>
      <c r="BV27" s="20" t="s">
        <v>108</v>
      </c>
      <c r="BW27" s="20" t="s">
        <v>109</v>
      </c>
      <c r="BX27" s="20"/>
      <c r="BY27" s="13"/>
      <c r="BZ27" s="747"/>
      <c r="CA27" s="748"/>
      <c r="CB27" s="748"/>
      <c r="CC27" s="748"/>
      <c r="CD27" s="748"/>
      <c r="CE27" s="714"/>
      <c r="CF27" s="20">
        <f>CF25-CF26</f>
        <v>10000</v>
      </c>
      <c r="CG27" s="20" t="s">
        <v>108</v>
      </c>
      <c r="CH27" s="20" t="s">
        <v>109</v>
      </c>
      <c r="CI27" s="20"/>
      <c r="CJ27" s="13"/>
      <c r="CK27" s="747"/>
      <c r="CL27" s="748"/>
      <c r="CM27" s="748"/>
      <c r="CN27" s="748"/>
      <c r="CO27" s="748"/>
      <c r="CP27" s="714"/>
      <c r="CQ27" s="20">
        <f>CQ25-CQ26</f>
        <v>10000</v>
      </c>
      <c r="CR27" s="20" t="s">
        <v>108</v>
      </c>
      <c r="CS27" s="20" t="s">
        <v>109</v>
      </c>
      <c r="CT27" s="20"/>
      <c r="CU27" s="13"/>
      <c r="CV27" s="747"/>
      <c r="CW27" s="748"/>
      <c r="CX27" s="748"/>
      <c r="CY27" s="748"/>
      <c r="CZ27" s="748"/>
      <c r="DA27" s="714"/>
      <c r="DB27" s="20">
        <f>DB25-DB26</f>
        <v>10000</v>
      </c>
      <c r="DC27" s="20" t="s">
        <v>108</v>
      </c>
      <c r="DD27" s="20" t="s">
        <v>109</v>
      </c>
      <c r="DE27" s="20"/>
      <c r="DF27" s="13"/>
      <c r="DG27" s="747"/>
      <c r="DH27" s="748"/>
      <c r="DI27" s="748"/>
      <c r="DJ27" s="748"/>
      <c r="DK27" s="748"/>
      <c r="DL27" s="714"/>
      <c r="DM27" s="20">
        <f>DM25-DM26</f>
        <v>10000</v>
      </c>
      <c r="DN27" s="20" t="s">
        <v>108</v>
      </c>
      <c r="DO27" s="20" t="s">
        <v>109</v>
      </c>
      <c r="DP27" s="20"/>
      <c r="DQ27" s="13"/>
      <c r="DR27" s="747"/>
      <c r="DS27" s="748"/>
      <c r="DT27" s="748"/>
      <c r="DU27" s="748"/>
      <c r="DV27" s="748"/>
      <c r="DW27" s="714"/>
      <c r="DX27" s="20">
        <f>DX25-DX26</f>
        <v>10000</v>
      </c>
      <c r="DY27" s="20" t="s">
        <v>108</v>
      </c>
      <c r="DZ27" s="20" t="s">
        <v>109</v>
      </c>
      <c r="EA27" s="20"/>
      <c r="EB27" s="13"/>
      <c r="EC27" s="197">
        <f>IF(O53=0,0,(EF27-O53)/O53)</f>
        <v>0.08</v>
      </c>
      <c r="ED27" s="23">
        <f>IF(O53=0,0,(DX27-O53)/O53)</f>
        <v>0</v>
      </c>
      <c r="EE27" s="23"/>
      <c r="EF27" s="198">
        <f>EF25-EF26</f>
        <v>10800</v>
      </c>
      <c r="EG27" s="108"/>
      <c r="EH27" s="27"/>
      <c r="EI27" s="108"/>
      <c r="EJ27" s="27"/>
      <c r="EK27" s="108"/>
      <c r="EL27" s="27"/>
      <c r="EM27" s="108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</row>
    <row r="28" spans="1:157" ht="15.75" customHeight="1">
      <c r="B28" s="196" t="s">
        <v>110</v>
      </c>
      <c r="C28" s="196"/>
      <c r="D28" s="196"/>
      <c r="E28" s="718"/>
      <c r="F28" s="748"/>
      <c r="G28" s="714"/>
      <c r="H28" s="20">
        <f>H25*K25</f>
        <v>10000</v>
      </c>
      <c r="I28" s="199">
        <v>0</v>
      </c>
      <c r="J28" s="200" t="e">
        <f>(H28/I28)*5</f>
        <v>#DIV/0!</v>
      </c>
      <c r="K28" s="20"/>
      <c r="L28" s="747"/>
      <c r="M28" s="748"/>
      <c r="N28" s="748"/>
      <c r="O28" s="748"/>
      <c r="P28" s="748"/>
      <c r="Q28" s="714"/>
      <c r="R28" s="20">
        <f>R25*V25</f>
        <v>10000</v>
      </c>
      <c r="S28" s="199">
        <v>0</v>
      </c>
      <c r="T28" s="200" t="e">
        <f>(R28/S28)*5</f>
        <v>#DIV/0!</v>
      </c>
      <c r="U28" s="20"/>
      <c r="V28" s="13"/>
      <c r="W28" s="747"/>
      <c r="X28" s="748"/>
      <c r="Y28" s="748"/>
      <c r="Z28" s="748"/>
      <c r="AA28" s="748"/>
      <c r="AB28" s="714"/>
      <c r="AC28" s="20">
        <f>AC25*AG25</f>
        <v>10000</v>
      </c>
      <c r="AD28" s="199">
        <v>0</v>
      </c>
      <c r="AE28" s="200" t="e">
        <f>(AC28/AD28)*5</f>
        <v>#DIV/0!</v>
      </c>
      <c r="AF28" s="20"/>
      <c r="AG28" s="13"/>
      <c r="AH28" s="747"/>
      <c r="AI28" s="748"/>
      <c r="AJ28" s="748"/>
      <c r="AK28" s="748"/>
      <c r="AL28" s="748"/>
      <c r="AM28" s="714"/>
      <c r="AN28" s="20">
        <f>AN25*AR25</f>
        <v>10000</v>
      </c>
      <c r="AO28" s="199">
        <v>0</v>
      </c>
      <c r="AP28" s="200" t="e">
        <f>(AN28/AO28)*5</f>
        <v>#DIV/0!</v>
      </c>
      <c r="AQ28" s="20"/>
      <c r="AR28" s="13"/>
      <c r="AS28" s="747"/>
      <c r="AT28" s="748"/>
      <c r="AU28" s="748"/>
      <c r="AV28" s="748"/>
      <c r="AW28" s="748"/>
      <c r="AX28" s="714"/>
      <c r="AY28" s="20">
        <f>AY25*BC25</f>
        <v>10000</v>
      </c>
      <c r="AZ28" s="199">
        <v>0</v>
      </c>
      <c r="BA28" s="200" t="e">
        <f>(AY28/AZ28)*5</f>
        <v>#DIV/0!</v>
      </c>
      <c r="BB28" s="20"/>
      <c r="BC28" s="13"/>
      <c r="BD28" s="747"/>
      <c r="BE28" s="748"/>
      <c r="BF28" s="748"/>
      <c r="BG28" s="748"/>
      <c r="BH28" s="748"/>
      <c r="BI28" s="714"/>
      <c r="BJ28" s="20">
        <f>BJ25*BN25</f>
        <v>10000</v>
      </c>
      <c r="BK28" s="199">
        <v>0</v>
      </c>
      <c r="BL28" s="200" t="e">
        <f>(BJ28/BK28)*5</f>
        <v>#DIV/0!</v>
      </c>
      <c r="BM28" s="20"/>
      <c r="BN28" s="13"/>
      <c r="BO28" s="747"/>
      <c r="BP28" s="748"/>
      <c r="BQ28" s="748"/>
      <c r="BR28" s="748"/>
      <c r="BS28" s="748"/>
      <c r="BT28" s="714"/>
      <c r="BU28" s="20">
        <f>BU25*BY25</f>
        <v>10000</v>
      </c>
      <c r="BV28" s="199">
        <v>0</v>
      </c>
      <c r="BW28" s="200" t="e">
        <f>(BU28/BV28)*5</f>
        <v>#DIV/0!</v>
      </c>
      <c r="BX28" s="20"/>
      <c r="BY28" s="13"/>
      <c r="BZ28" s="747"/>
      <c r="CA28" s="748"/>
      <c r="CB28" s="748"/>
      <c r="CC28" s="748"/>
      <c r="CD28" s="748"/>
      <c r="CE28" s="714"/>
      <c r="CF28" s="20">
        <f>CF25*CJ25</f>
        <v>10000</v>
      </c>
      <c r="CG28" s="199">
        <v>0</v>
      </c>
      <c r="CH28" s="200" t="e">
        <f>(CF28/CG28)*5</f>
        <v>#DIV/0!</v>
      </c>
      <c r="CI28" s="20"/>
      <c r="CJ28" s="13"/>
      <c r="CK28" s="747"/>
      <c r="CL28" s="748"/>
      <c r="CM28" s="748"/>
      <c r="CN28" s="748"/>
      <c r="CO28" s="748"/>
      <c r="CP28" s="714"/>
      <c r="CQ28" s="20">
        <f>CQ25*CU25</f>
        <v>10000</v>
      </c>
      <c r="CR28" s="199">
        <v>0</v>
      </c>
      <c r="CS28" s="200" t="e">
        <f>(CQ28/CR28)*5</f>
        <v>#DIV/0!</v>
      </c>
      <c r="CT28" s="20"/>
      <c r="CU28" s="13"/>
      <c r="CV28" s="747"/>
      <c r="CW28" s="748"/>
      <c r="CX28" s="748"/>
      <c r="CY28" s="748"/>
      <c r="CZ28" s="748"/>
      <c r="DA28" s="714"/>
      <c r="DB28" s="20">
        <f>DB25*DF25</f>
        <v>10000</v>
      </c>
      <c r="DC28" s="199">
        <v>0</v>
      </c>
      <c r="DD28" s="200" t="e">
        <f>(DB28/DC28)*5</f>
        <v>#DIV/0!</v>
      </c>
      <c r="DE28" s="20"/>
      <c r="DF28" s="13"/>
      <c r="DG28" s="747"/>
      <c r="DH28" s="748"/>
      <c r="DI28" s="748"/>
      <c r="DJ28" s="748"/>
      <c r="DK28" s="748"/>
      <c r="DL28" s="714"/>
      <c r="DM28" s="20">
        <f>DM25*DQ25</f>
        <v>10000</v>
      </c>
      <c r="DN28" s="199">
        <v>0</v>
      </c>
      <c r="DO28" s="200" t="e">
        <f>(DM28/DN28)*5</f>
        <v>#DIV/0!</v>
      </c>
      <c r="DP28" s="20"/>
      <c r="DQ28" s="13"/>
      <c r="DR28" s="747"/>
      <c r="DS28" s="748"/>
      <c r="DT28" s="748"/>
      <c r="DU28" s="748"/>
      <c r="DV28" s="748"/>
      <c r="DW28" s="714"/>
      <c r="DX28" s="20">
        <f>DX25*EB25</f>
        <v>10000</v>
      </c>
      <c r="DY28" s="199">
        <v>0</v>
      </c>
      <c r="DZ28" s="200" t="e">
        <f>(DX28/DY28)*5</f>
        <v>#DIV/0!</v>
      </c>
      <c r="EA28" s="20"/>
      <c r="EB28" s="13"/>
      <c r="EC28" s="23"/>
      <c r="ED28" s="23"/>
      <c r="EE28" s="23"/>
      <c r="EF28" s="27"/>
      <c r="EG28" s="108"/>
      <c r="EH28" s="139"/>
      <c r="EI28" s="27"/>
      <c r="EJ28" s="108"/>
      <c r="EK28" s="139"/>
      <c r="EL28" s="27"/>
      <c r="EM28" s="108"/>
      <c r="EN28" s="139"/>
      <c r="EO28" s="27"/>
      <c r="EP28" s="108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</row>
    <row r="29" spans="1:157" ht="25.5" customHeight="1">
      <c r="E29" s="27"/>
      <c r="F29" s="27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108"/>
      <c r="DY29" s="108"/>
      <c r="DZ29" s="139"/>
      <c r="EA29" s="27"/>
      <c r="EB29" s="27"/>
      <c r="EC29" s="108"/>
      <c r="ED29" s="139"/>
      <c r="EE29" s="139"/>
      <c r="EF29" s="27"/>
      <c r="EG29" s="108"/>
      <c r="EH29" s="139"/>
      <c r="EI29" s="27"/>
      <c r="EJ29" s="108"/>
      <c r="EK29" s="139"/>
      <c r="EL29" s="27"/>
      <c r="EM29" s="108"/>
      <c r="EN29" s="139"/>
      <c r="EO29" s="27"/>
      <c r="EP29" s="108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</row>
    <row r="30" spans="1:157" ht="15.75" customHeight="1">
      <c r="C30" s="27" t="s">
        <v>8</v>
      </c>
      <c r="D30" s="201" t="s">
        <v>9</v>
      </c>
      <c r="E30" s="27" t="s">
        <v>10</v>
      </c>
      <c r="F30" s="27" t="s">
        <v>11</v>
      </c>
      <c r="G30" s="27" t="s">
        <v>12</v>
      </c>
      <c r="H30" s="27" t="s">
        <v>13</v>
      </c>
      <c r="I30" s="27" t="s">
        <v>14</v>
      </c>
      <c r="J30" s="27" t="s">
        <v>15</v>
      </c>
      <c r="K30" s="27" t="s">
        <v>16</v>
      </c>
      <c r="L30" s="27" t="s">
        <v>17</v>
      </c>
      <c r="M30" s="27" t="s">
        <v>18</v>
      </c>
      <c r="N30" s="27" t="s">
        <v>19</v>
      </c>
      <c r="O30" s="29" t="s">
        <v>41</v>
      </c>
      <c r="P30" s="28"/>
      <c r="Q30" s="28"/>
      <c r="R30" s="28"/>
      <c r="S30" s="27"/>
      <c r="T30" s="108"/>
      <c r="U30" s="108"/>
      <c r="V30" s="108"/>
      <c r="W30" s="108"/>
      <c r="X30" s="108"/>
      <c r="Y30" s="108"/>
      <c r="Z30" s="108"/>
      <c r="AA30" s="108"/>
      <c r="AB30" s="139"/>
      <c r="AC30" s="139"/>
      <c r="AD30" s="139"/>
      <c r="AE30" s="139"/>
      <c r="AF30" s="139"/>
      <c r="AG30" s="139"/>
      <c r="AH30" s="139"/>
      <c r="AI30" s="139"/>
      <c r="AJ30" s="27"/>
      <c r="AK30" s="27"/>
      <c r="AL30" s="27"/>
      <c r="AM30" s="27"/>
      <c r="AN30" s="27"/>
      <c r="AO30" s="27"/>
      <c r="AP30" s="27"/>
      <c r="AQ30" s="27"/>
      <c r="AR30" s="108"/>
      <c r="AS30" s="108"/>
      <c r="AT30" s="108"/>
      <c r="AU30" s="108"/>
      <c r="AV30" s="108"/>
      <c r="AW30" s="108"/>
      <c r="AX30" s="108"/>
      <c r="AY30" s="108"/>
      <c r="AZ30" s="139"/>
      <c r="BA30" s="139"/>
      <c r="BB30" s="139"/>
      <c r="BC30" s="139"/>
      <c r="BD30" s="139"/>
      <c r="BE30" s="139"/>
      <c r="BF30" s="139"/>
      <c r="BG30" s="139"/>
      <c r="BH30" s="27"/>
      <c r="BI30" s="27"/>
      <c r="BJ30" s="27"/>
      <c r="BK30" s="27"/>
      <c r="BL30" s="27"/>
      <c r="BM30" s="27"/>
      <c r="BN30" s="27"/>
      <c r="BO30" s="27"/>
      <c r="BP30" s="108"/>
      <c r="BQ30" s="108"/>
      <c r="BR30" s="108"/>
      <c r="BS30" s="108"/>
      <c r="BT30" s="108"/>
      <c r="BU30" s="108"/>
      <c r="BV30" s="108"/>
      <c r="BW30" s="108"/>
      <c r="BX30" s="139"/>
      <c r="BY30" s="139"/>
      <c r="BZ30" s="139"/>
      <c r="CA30" s="139"/>
      <c r="CB30" s="139"/>
      <c r="CC30" s="139"/>
      <c r="CD30" s="139"/>
      <c r="CE30" s="139"/>
      <c r="CF30" s="27"/>
      <c r="CG30" s="27"/>
      <c r="CH30" s="27"/>
      <c r="CI30" s="27"/>
      <c r="CJ30" s="27"/>
      <c r="CK30" s="27"/>
      <c r="CL30" s="27"/>
      <c r="CM30" s="27"/>
      <c r="CN30" s="108"/>
      <c r="CO30" s="108"/>
      <c r="CP30" s="139"/>
      <c r="CQ30" s="27"/>
      <c r="CR30" s="27"/>
      <c r="CS30" s="108"/>
      <c r="CT30" s="139"/>
      <c r="CU30" s="27"/>
      <c r="CV30" s="108"/>
      <c r="CW30" s="139"/>
      <c r="CX30" s="27"/>
      <c r="CY30" s="108"/>
      <c r="CZ30" s="108"/>
      <c r="DA30" s="139"/>
      <c r="DB30" s="27"/>
      <c r="DC30" s="108"/>
      <c r="DD30" s="139"/>
      <c r="DE30" s="27"/>
      <c r="DF30" s="108"/>
      <c r="DG30" s="139"/>
      <c r="DH30" s="27"/>
      <c r="DI30" s="108"/>
      <c r="DJ30" s="139"/>
      <c r="DK30" s="27"/>
      <c r="DL30" s="27"/>
      <c r="DM30" s="108"/>
      <c r="DN30" s="139"/>
      <c r="DO30" s="27"/>
      <c r="DP30" s="108"/>
      <c r="DQ30" s="139"/>
      <c r="DR30" s="27"/>
      <c r="DS30" s="108"/>
      <c r="EA30" s="173"/>
      <c r="EB30" s="173"/>
    </row>
    <row r="31" spans="1:157" ht="15.75" customHeight="1">
      <c r="B31" s="202" t="str">
        <f t="shared" ref="B31:B53" si="272">B5</f>
        <v>itsa4</v>
      </c>
      <c r="C31" s="28">
        <f t="shared" ref="C31:C53" si="273">H5</f>
        <v>10000</v>
      </c>
      <c r="D31" s="15">
        <f t="shared" ref="D31:D53" si="274">R5</f>
        <v>10000</v>
      </c>
      <c r="E31" s="28">
        <f t="shared" ref="E31:E53" si="275">AC5</f>
        <v>10000</v>
      </c>
      <c r="F31" s="28">
        <f t="shared" ref="F31:F53" si="276">AN5</f>
        <v>10000</v>
      </c>
      <c r="G31" s="28">
        <f t="shared" ref="G31:G53" si="277">AY5</f>
        <v>10000</v>
      </c>
      <c r="H31" s="28">
        <f t="shared" ref="H31:H53" si="278">BJ5</f>
        <v>10000</v>
      </c>
      <c r="I31" s="28">
        <f t="shared" ref="I31:I53" si="279">BU5</f>
        <v>10000</v>
      </c>
      <c r="J31" s="28">
        <f t="shared" ref="J31:J53" si="280">CF5</f>
        <v>10000</v>
      </c>
      <c r="K31" s="28">
        <f t="shared" ref="K31:K53" si="281">CQ5</f>
        <v>10000</v>
      </c>
      <c r="L31" s="28">
        <f t="shared" ref="L31:L53" si="282">DB5</f>
        <v>10000</v>
      </c>
      <c r="M31" s="28">
        <f t="shared" ref="M31:M53" si="283">DM5</f>
        <v>10000</v>
      </c>
      <c r="N31" s="28">
        <f t="shared" ref="N31:N53" si="284">DX5</f>
        <v>10000</v>
      </c>
      <c r="O31" s="29">
        <f t="array" ref="O31">IFERROR(INDEX(C31:N31,MATCH(SMALL(IF(C31:N31=0,1E+300,(C31:N31)*(100^COLUMN(C31:N31))),1),(C31:N31)*100^COLUMN(C31:N31),0)),0)</f>
        <v>10000</v>
      </c>
      <c r="P31" s="28"/>
      <c r="Q31" s="28"/>
      <c r="R31" s="28"/>
      <c r="S31" s="27"/>
      <c r="T31" s="108"/>
      <c r="U31" s="108"/>
      <c r="V31" s="108"/>
      <c r="W31" s="108"/>
      <c r="X31" s="108"/>
      <c r="Y31" s="108"/>
      <c r="Z31" s="108"/>
      <c r="AA31" s="108"/>
      <c r="AB31" s="139"/>
      <c r="AC31" s="139"/>
      <c r="AD31" s="139"/>
      <c r="AE31" s="139"/>
      <c r="AF31" s="139"/>
      <c r="AG31" s="139"/>
      <c r="AH31" s="139"/>
      <c r="AI31" s="139"/>
      <c r="AJ31" s="27"/>
      <c r="AK31" s="27"/>
      <c r="AL31" s="27"/>
      <c r="AM31" s="27"/>
      <c r="AN31" s="27"/>
      <c r="AO31" s="27"/>
      <c r="AP31" s="27"/>
      <c r="AQ31" s="27"/>
      <c r="AR31" s="108"/>
      <c r="AS31" s="108"/>
      <c r="AT31" s="108"/>
      <c r="AU31" s="108"/>
      <c r="AV31" s="108"/>
      <c r="AW31" s="108"/>
      <c r="AX31" s="108"/>
      <c r="AY31" s="108"/>
      <c r="AZ31" s="139"/>
      <c r="BA31" s="139"/>
      <c r="BB31" s="139"/>
      <c r="BC31" s="139"/>
      <c r="BD31" s="139"/>
      <c r="BE31" s="139"/>
      <c r="BF31" s="139"/>
      <c r="BG31" s="139"/>
      <c r="BH31" s="27"/>
      <c r="BI31" s="27"/>
      <c r="BJ31" s="27"/>
      <c r="BK31" s="27"/>
      <c r="BL31" s="27"/>
      <c r="BM31" s="27"/>
      <c r="BN31" s="27"/>
      <c r="BO31" s="27"/>
      <c r="BP31" s="108"/>
      <c r="BQ31" s="108"/>
      <c r="BR31" s="108"/>
      <c r="BS31" s="108"/>
      <c r="BT31" s="108"/>
      <c r="BU31" s="108"/>
      <c r="BV31" s="108"/>
      <c r="BW31" s="108"/>
      <c r="BX31" s="139"/>
      <c r="BY31" s="139"/>
      <c r="BZ31" s="139"/>
      <c r="CA31" s="139"/>
      <c r="CB31" s="139"/>
      <c r="CC31" s="139"/>
      <c r="CD31" s="139"/>
      <c r="CE31" s="139"/>
      <c r="CF31" s="27"/>
      <c r="CG31" s="27"/>
      <c r="CH31" s="27"/>
      <c r="CI31" s="27"/>
      <c r="CJ31" s="27"/>
      <c r="CK31" s="27"/>
      <c r="CL31" s="27"/>
      <c r="CM31" s="27"/>
      <c r="CN31" s="108"/>
      <c r="CO31" s="108"/>
      <c r="CP31" s="139"/>
      <c r="CQ31" s="27"/>
      <c r="CR31" s="27"/>
      <c r="CS31" s="108"/>
      <c r="CT31" s="139"/>
      <c r="CU31" s="27"/>
      <c r="CV31" s="108"/>
      <c r="CW31" s="139"/>
      <c r="CX31" s="27"/>
      <c r="CY31" s="108"/>
      <c r="CZ31" s="108"/>
      <c r="DA31" s="139"/>
      <c r="DB31" s="27"/>
      <c r="DC31" s="108"/>
      <c r="DD31" s="139"/>
      <c r="DE31" s="27"/>
      <c r="DF31" s="108"/>
      <c r="DG31" s="139"/>
      <c r="DH31" s="27"/>
      <c r="DI31" s="108"/>
      <c r="DJ31" s="139"/>
      <c r="DK31" s="27"/>
      <c r="DL31" s="27"/>
      <c r="DM31" s="108"/>
      <c r="DN31" s="139"/>
      <c r="DO31" s="27"/>
      <c r="DP31" s="108"/>
      <c r="DQ31" s="139"/>
      <c r="DR31" s="27"/>
      <c r="DS31" s="108"/>
      <c r="EA31" s="173"/>
      <c r="EB31" s="173"/>
    </row>
    <row r="32" spans="1:157" ht="15.75" customHeight="1">
      <c r="B32" s="202">
        <f t="shared" si="272"/>
        <v>0</v>
      </c>
      <c r="C32" s="28">
        <f t="shared" si="273"/>
        <v>0</v>
      </c>
      <c r="D32" s="15">
        <f t="shared" si="274"/>
        <v>0</v>
      </c>
      <c r="E32" s="28">
        <f t="shared" si="275"/>
        <v>0</v>
      </c>
      <c r="F32" s="28">
        <f t="shared" si="276"/>
        <v>0</v>
      </c>
      <c r="G32" s="28">
        <f t="shared" si="277"/>
        <v>0</v>
      </c>
      <c r="H32" s="28">
        <f t="shared" si="278"/>
        <v>0</v>
      </c>
      <c r="I32" s="28">
        <f t="shared" si="279"/>
        <v>0</v>
      </c>
      <c r="J32" s="28">
        <f t="shared" si="280"/>
        <v>0</v>
      </c>
      <c r="K32" s="28">
        <f t="shared" si="281"/>
        <v>0</v>
      </c>
      <c r="L32" s="28">
        <f t="shared" si="282"/>
        <v>0</v>
      </c>
      <c r="M32" s="28">
        <f t="shared" si="283"/>
        <v>0</v>
      </c>
      <c r="N32" s="28">
        <f t="shared" si="284"/>
        <v>0</v>
      </c>
      <c r="O32" s="29">
        <f t="array" ref="O32">IFERROR(INDEX(C32:N32,MATCH(SMALL(IF(C32:N32=0,1E+300,(C32:N32)*(100^COLUMN(C32:N32))),1),(C32:N32)*100^COLUMN(C32:N32),0)),0)</f>
        <v>0</v>
      </c>
      <c r="P32" s="28"/>
      <c r="Q32" s="28"/>
      <c r="R32" s="28"/>
      <c r="S32" s="27"/>
      <c r="T32" s="108"/>
      <c r="U32" s="108"/>
      <c r="V32" s="108"/>
      <c r="W32" s="108"/>
      <c r="X32" s="108"/>
      <c r="Y32" s="108"/>
      <c r="Z32" s="108"/>
      <c r="AA32" s="108"/>
      <c r="AB32" s="139"/>
      <c r="AC32" s="139"/>
      <c r="AD32" s="139"/>
      <c r="AE32" s="139"/>
      <c r="AF32" s="139"/>
      <c r="AG32" s="139"/>
      <c r="AH32" s="139"/>
      <c r="AI32" s="139"/>
      <c r="AJ32" s="27"/>
      <c r="AK32" s="27"/>
      <c r="AL32" s="27"/>
      <c r="AM32" s="27"/>
      <c r="AN32" s="203"/>
      <c r="AO32" s="27"/>
      <c r="AP32" s="27"/>
      <c r="AQ32" s="27"/>
      <c r="AR32" s="108"/>
      <c r="AS32" s="108"/>
      <c r="AT32" s="108"/>
      <c r="AU32" s="108"/>
      <c r="AV32" s="108"/>
      <c r="AW32" s="108"/>
      <c r="AX32" s="108"/>
      <c r="AY32" s="108"/>
      <c r="AZ32" s="139"/>
      <c r="BA32" s="139"/>
      <c r="BB32" s="139"/>
      <c r="BC32" s="139"/>
      <c r="BD32" s="139"/>
      <c r="BE32" s="139"/>
      <c r="BF32" s="139"/>
      <c r="BG32" s="139"/>
      <c r="BH32" s="27"/>
      <c r="BI32" s="27"/>
      <c r="BJ32" s="27"/>
      <c r="BK32" s="27"/>
      <c r="BL32" s="27"/>
      <c r="BM32" s="27"/>
      <c r="BN32" s="27"/>
      <c r="BO32" s="27"/>
      <c r="BP32" s="108"/>
      <c r="BQ32" s="108"/>
      <c r="BR32" s="108"/>
      <c r="BS32" s="108"/>
      <c r="BT32" s="108"/>
      <c r="BU32" s="108"/>
      <c r="BV32" s="108"/>
      <c r="BW32" s="108"/>
      <c r="BX32" s="139"/>
      <c r="BY32" s="139"/>
      <c r="BZ32" s="139"/>
      <c r="CA32" s="139"/>
      <c r="CB32" s="139"/>
      <c r="CC32" s="139"/>
      <c r="CD32" s="139"/>
      <c r="CE32" s="139"/>
      <c r="CF32" s="27"/>
      <c r="CG32" s="27"/>
      <c r="CH32" s="27"/>
      <c r="CI32" s="27"/>
      <c r="CJ32" s="27"/>
      <c r="CK32" s="27"/>
      <c r="CL32" s="27"/>
      <c r="CM32" s="27"/>
      <c r="CN32" s="108"/>
      <c r="CO32" s="108"/>
      <c r="CP32" s="139"/>
      <c r="CQ32" s="27"/>
      <c r="CR32" s="27"/>
      <c r="CS32" s="108"/>
      <c r="CT32" s="139"/>
      <c r="CU32" s="27"/>
      <c r="CV32" s="108"/>
      <c r="CW32" s="139"/>
      <c r="CX32" s="27"/>
      <c r="CY32" s="108"/>
      <c r="CZ32" s="108"/>
      <c r="DA32" s="139"/>
      <c r="DB32" s="27"/>
      <c r="DC32" s="108"/>
      <c r="DD32" s="139"/>
      <c r="DE32" s="27"/>
      <c r="DF32" s="108"/>
      <c r="DG32" s="139"/>
      <c r="DH32" s="27"/>
      <c r="DI32" s="108"/>
      <c r="DJ32" s="139"/>
      <c r="DK32" s="27"/>
      <c r="DL32" s="27"/>
      <c r="DM32" s="108"/>
      <c r="DN32" s="139"/>
      <c r="DO32" s="27"/>
      <c r="DP32" s="108"/>
      <c r="DQ32" s="139"/>
      <c r="DR32" s="27"/>
      <c r="DS32" s="108"/>
      <c r="EA32" s="173"/>
      <c r="EB32" s="173"/>
    </row>
    <row r="33" spans="2:132" ht="15.75" customHeight="1">
      <c r="B33" s="202">
        <f t="shared" si="272"/>
        <v>0</v>
      </c>
      <c r="C33" s="28">
        <f t="shared" si="273"/>
        <v>0</v>
      </c>
      <c r="D33" s="15">
        <f t="shared" si="274"/>
        <v>0</v>
      </c>
      <c r="E33" s="28">
        <f t="shared" si="275"/>
        <v>0</v>
      </c>
      <c r="F33" s="28">
        <f t="shared" si="276"/>
        <v>0</v>
      </c>
      <c r="G33" s="28">
        <f t="shared" si="277"/>
        <v>0</v>
      </c>
      <c r="H33" s="28">
        <f t="shared" si="278"/>
        <v>0</v>
      </c>
      <c r="I33" s="28">
        <f t="shared" si="279"/>
        <v>0</v>
      </c>
      <c r="J33" s="28">
        <f t="shared" si="280"/>
        <v>0</v>
      </c>
      <c r="K33" s="28">
        <f t="shared" si="281"/>
        <v>0</v>
      </c>
      <c r="L33" s="28">
        <f t="shared" si="282"/>
        <v>0</v>
      </c>
      <c r="M33" s="28">
        <f t="shared" si="283"/>
        <v>0</v>
      </c>
      <c r="N33" s="28">
        <f t="shared" si="284"/>
        <v>0</v>
      </c>
      <c r="O33" s="29">
        <f t="array" ref="O33">IFERROR(INDEX(C33:N33,MATCH(SMALL(IF(C33:N33=0,1E+300,(C33:N33)*(100^COLUMN(C33:N33))),1),(C33:N33)*100^COLUMN(C33:N33),0)),0)</f>
        <v>0</v>
      </c>
      <c r="P33" s="28"/>
      <c r="Q33" s="28"/>
      <c r="R33" s="28"/>
      <c r="S33" s="27"/>
      <c r="T33" s="108"/>
      <c r="U33" s="108"/>
      <c r="V33" s="108"/>
      <c r="W33" s="108"/>
      <c r="X33" s="108"/>
      <c r="Y33" s="108"/>
      <c r="Z33" s="108"/>
      <c r="AA33" s="108"/>
      <c r="AB33" s="139"/>
      <c r="AC33" s="139"/>
      <c r="AD33" s="139"/>
      <c r="AE33" s="139"/>
      <c r="AF33" s="139"/>
      <c r="AG33" s="139"/>
      <c r="AH33" s="139"/>
      <c r="AI33" s="139"/>
      <c r="AJ33" s="27"/>
      <c r="AK33" s="27"/>
      <c r="AL33" s="27"/>
      <c r="AM33" s="27"/>
      <c r="AN33" s="27"/>
      <c r="AO33" s="27"/>
      <c r="AP33" s="27"/>
      <c r="AQ33" s="27"/>
      <c r="AR33" s="108"/>
      <c r="AS33" s="108"/>
      <c r="AT33" s="108"/>
      <c r="AU33" s="108"/>
      <c r="AV33" s="108"/>
      <c r="AW33" s="108"/>
      <c r="AX33" s="108"/>
      <c r="AY33" s="108"/>
      <c r="AZ33" s="139"/>
      <c r="BA33" s="139"/>
      <c r="BB33" s="139"/>
      <c r="BC33" s="139"/>
      <c r="BD33" s="139"/>
      <c r="BE33" s="139"/>
      <c r="BF33" s="139"/>
      <c r="BG33" s="139"/>
      <c r="BH33" s="27"/>
      <c r="BI33" s="27"/>
      <c r="BJ33" s="27"/>
      <c r="BK33" s="27"/>
      <c r="BL33" s="27"/>
      <c r="BM33" s="27"/>
      <c r="BN33" s="27"/>
      <c r="BO33" s="27"/>
      <c r="BP33" s="108"/>
      <c r="BQ33" s="108"/>
      <c r="BR33" s="108"/>
      <c r="BS33" s="108"/>
      <c r="BT33" s="108"/>
      <c r="BU33" s="108"/>
      <c r="BV33" s="108"/>
      <c r="BW33" s="108"/>
      <c r="BX33" s="139"/>
      <c r="BY33" s="139"/>
      <c r="BZ33" s="139"/>
      <c r="CA33" s="139"/>
      <c r="CB33" s="139"/>
      <c r="CC33" s="139"/>
      <c r="CD33" s="139"/>
      <c r="CE33" s="139"/>
      <c r="CF33" s="27"/>
      <c r="CG33" s="27"/>
      <c r="CH33" s="27"/>
      <c r="CI33" s="27"/>
      <c r="CJ33" s="27"/>
      <c r="CK33" s="27"/>
      <c r="CL33" s="27"/>
      <c r="CM33" s="27"/>
      <c r="CN33" s="108"/>
      <c r="CO33" s="108"/>
      <c r="CP33" s="139"/>
      <c r="CQ33" s="27"/>
      <c r="CR33" s="27"/>
      <c r="CS33" s="108"/>
      <c r="CT33" s="139"/>
      <c r="CU33" s="27"/>
      <c r="CV33" s="108"/>
      <c r="CW33" s="139"/>
      <c r="CX33" s="27"/>
      <c r="CY33" s="108"/>
      <c r="CZ33" s="108"/>
      <c r="DA33" s="139"/>
      <c r="DB33" s="27"/>
      <c r="DC33" s="108"/>
      <c r="DD33" s="139"/>
      <c r="DE33" s="27"/>
      <c r="DF33" s="108"/>
      <c r="DG33" s="139"/>
      <c r="DH33" s="27"/>
      <c r="DI33" s="108"/>
      <c r="DJ33" s="139"/>
      <c r="DK33" s="27"/>
      <c r="DL33" s="27"/>
      <c r="DM33" s="108"/>
      <c r="DN33" s="139"/>
      <c r="DO33" s="27"/>
      <c r="DP33" s="108"/>
      <c r="DQ33" s="139"/>
      <c r="DR33" s="27"/>
      <c r="DS33" s="108"/>
      <c r="EA33" s="173"/>
      <c r="EB33" s="173"/>
    </row>
    <row r="34" spans="2:132" ht="15.75" customHeight="1">
      <c r="B34" s="202">
        <f t="shared" si="272"/>
        <v>0</v>
      </c>
      <c r="C34" s="28">
        <f t="shared" si="273"/>
        <v>0</v>
      </c>
      <c r="D34" s="15">
        <f t="shared" si="274"/>
        <v>0</v>
      </c>
      <c r="E34" s="28">
        <f t="shared" si="275"/>
        <v>0</v>
      </c>
      <c r="F34" s="28">
        <f t="shared" si="276"/>
        <v>0</v>
      </c>
      <c r="G34" s="28">
        <f t="shared" si="277"/>
        <v>0</v>
      </c>
      <c r="H34" s="28">
        <f t="shared" si="278"/>
        <v>0</v>
      </c>
      <c r="I34" s="28">
        <f t="shared" si="279"/>
        <v>0</v>
      </c>
      <c r="J34" s="28">
        <f t="shared" si="280"/>
        <v>0</v>
      </c>
      <c r="K34" s="28">
        <f t="shared" si="281"/>
        <v>0</v>
      </c>
      <c r="L34" s="28">
        <f t="shared" si="282"/>
        <v>0</v>
      </c>
      <c r="M34" s="28">
        <f t="shared" si="283"/>
        <v>0</v>
      </c>
      <c r="N34" s="28">
        <f t="shared" si="284"/>
        <v>0</v>
      </c>
      <c r="O34" s="29">
        <f t="array" ref="O34">IFERROR(INDEX(C34:N34,MATCH(SMALL(IF(C34:N34=0,1E+300,(C34:N34)*(100^COLUMN(C34:N34))),1),(C34:N34)*100^COLUMN(C34:N34),0)),0)</f>
        <v>0</v>
      </c>
      <c r="P34" s="28"/>
      <c r="Q34" s="28"/>
      <c r="R34" s="28"/>
      <c r="S34" s="27"/>
      <c r="T34" s="108"/>
      <c r="U34" s="108"/>
      <c r="V34" s="108"/>
      <c r="W34" s="108"/>
      <c r="X34" s="108"/>
      <c r="Y34" s="108"/>
      <c r="Z34" s="108"/>
      <c r="AA34" s="108"/>
      <c r="AB34" s="139"/>
      <c r="AC34" s="139"/>
      <c r="AD34" s="139"/>
      <c r="AE34" s="139"/>
      <c r="AF34" s="139"/>
      <c r="AG34" s="139"/>
      <c r="AH34" s="139"/>
      <c r="AI34" s="139"/>
      <c r="AJ34" s="27"/>
      <c r="AK34" s="27"/>
      <c r="AL34" s="27"/>
      <c r="AM34" s="27"/>
      <c r="AN34" s="27"/>
      <c r="AO34" s="27"/>
      <c r="AP34" s="27"/>
      <c r="AQ34" s="27"/>
      <c r="AR34" s="108"/>
      <c r="AS34" s="108"/>
      <c r="AT34" s="108"/>
      <c r="AU34" s="108"/>
      <c r="AV34" s="108"/>
      <c r="AW34" s="108"/>
      <c r="AX34" s="108"/>
      <c r="AY34" s="108"/>
      <c r="AZ34" s="139"/>
      <c r="BA34" s="139"/>
      <c r="BB34" s="139"/>
      <c r="BC34" s="139"/>
      <c r="BD34" s="139"/>
      <c r="BE34" s="139"/>
      <c r="BF34" s="139"/>
      <c r="BG34" s="139"/>
      <c r="BH34" s="27"/>
      <c r="BI34" s="27"/>
      <c r="BJ34" s="27"/>
      <c r="BK34" s="27"/>
      <c r="BL34" s="27"/>
      <c r="BM34" s="27"/>
      <c r="BN34" s="27"/>
      <c r="BO34" s="27"/>
      <c r="BP34" s="108"/>
      <c r="BQ34" s="108"/>
      <c r="BR34" s="108"/>
      <c r="BS34" s="108"/>
      <c r="BT34" s="108"/>
      <c r="BU34" s="108"/>
      <c r="BV34" s="108"/>
      <c r="BW34" s="108"/>
      <c r="BX34" s="139"/>
      <c r="BY34" s="139"/>
      <c r="BZ34" s="139"/>
      <c r="CA34" s="139"/>
      <c r="CB34" s="139"/>
      <c r="CC34" s="139"/>
      <c r="CD34" s="139"/>
      <c r="CE34" s="139"/>
      <c r="CF34" s="27"/>
      <c r="CG34" s="27"/>
      <c r="CH34" s="27"/>
      <c r="CI34" s="27"/>
      <c r="CJ34" s="27"/>
      <c r="CK34" s="27"/>
      <c r="CL34" s="27"/>
      <c r="CM34" s="27"/>
      <c r="CN34" s="108"/>
      <c r="CO34" s="108"/>
      <c r="CP34" s="139"/>
      <c r="CQ34" s="27"/>
      <c r="CR34" s="27"/>
      <c r="CS34" s="108"/>
      <c r="CT34" s="139"/>
      <c r="CU34" s="27"/>
      <c r="CV34" s="108"/>
      <c r="CW34" s="139"/>
      <c r="CX34" s="27"/>
      <c r="CY34" s="108"/>
      <c r="CZ34" s="108"/>
      <c r="DA34" s="139"/>
      <c r="DB34" s="27"/>
      <c r="DC34" s="108"/>
      <c r="DD34" s="139"/>
      <c r="DE34" s="27"/>
      <c r="DF34" s="108"/>
      <c r="DG34" s="139"/>
      <c r="DH34" s="27"/>
      <c r="DI34" s="108"/>
      <c r="DJ34" s="139"/>
      <c r="DK34" s="27"/>
      <c r="DL34" s="27"/>
      <c r="DM34" s="108"/>
      <c r="DN34" s="139"/>
      <c r="DO34" s="27"/>
      <c r="DP34" s="108"/>
      <c r="DQ34" s="139"/>
      <c r="DR34" s="27"/>
      <c r="DS34" s="108"/>
      <c r="EA34" s="173"/>
      <c r="EB34" s="173"/>
    </row>
    <row r="35" spans="2:132" ht="15.75" customHeight="1">
      <c r="B35" s="202">
        <f t="shared" si="272"/>
        <v>0</v>
      </c>
      <c r="C35" s="28">
        <f t="shared" si="273"/>
        <v>0</v>
      </c>
      <c r="D35" s="15">
        <f t="shared" si="274"/>
        <v>0</v>
      </c>
      <c r="E35" s="28">
        <f t="shared" si="275"/>
        <v>0</v>
      </c>
      <c r="F35" s="28">
        <f t="shared" si="276"/>
        <v>0</v>
      </c>
      <c r="G35" s="28">
        <f t="shared" si="277"/>
        <v>0</v>
      </c>
      <c r="H35" s="28">
        <f t="shared" si="278"/>
        <v>0</v>
      </c>
      <c r="I35" s="28">
        <f t="shared" si="279"/>
        <v>0</v>
      </c>
      <c r="J35" s="28">
        <f t="shared" si="280"/>
        <v>0</v>
      </c>
      <c r="K35" s="28">
        <f t="shared" si="281"/>
        <v>0</v>
      </c>
      <c r="L35" s="28">
        <f t="shared" si="282"/>
        <v>0</v>
      </c>
      <c r="M35" s="28">
        <f t="shared" si="283"/>
        <v>0</v>
      </c>
      <c r="N35" s="28">
        <f t="shared" si="284"/>
        <v>0</v>
      </c>
      <c r="O35" s="29">
        <f t="array" ref="O35">IFERROR(INDEX(C35:N35,MATCH(SMALL(IF(C35:N35=0,1E+300,(C35:N35)*(100^COLUMN(C35:N35))),1),(C35:N35)*100^COLUMN(C35:N35),0)),0)</f>
        <v>0</v>
      </c>
      <c r="P35" s="28"/>
      <c r="Q35" s="28"/>
      <c r="R35" s="28"/>
      <c r="S35" s="27"/>
      <c r="T35" s="108"/>
      <c r="U35" s="108"/>
      <c r="V35" s="108"/>
      <c r="W35" s="108"/>
      <c r="X35" s="108"/>
      <c r="Y35" s="108"/>
      <c r="Z35" s="108"/>
      <c r="AA35" s="108"/>
      <c r="AB35" s="139"/>
      <c r="AC35" s="139"/>
      <c r="AD35" s="139"/>
      <c r="AE35" s="139"/>
      <c r="AF35" s="139"/>
      <c r="AG35" s="139"/>
      <c r="AH35" s="139"/>
      <c r="AI35" s="139"/>
      <c r="AJ35" s="27"/>
      <c r="AK35" s="27"/>
      <c r="AL35" s="27"/>
      <c r="AM35" s="27"/>
      <c r="AN35" s="27"/>
      <c r="AO35" s="27"/>
      <c r="AP35" s="27"/>
      <c r="AQ35" s="27"/>
      <c r="AR35" s="108"/>
      <c r="AS35" s="108"/>
      <c r="AT35" s="108"/>
      <c r="AU35" s="108"/>
      <c r="AV35" s="108"/>
      <c r="AW35" s="108"/>
      <c r="AX35" s="108"/>
      <c r="AY35" s="108"/>
      <c r="AZ35" s="139"/>
      <c r="BA35" s="139"/>
      <c r="BB35" s="139"/>
      <c r="BC35" s="139"/>
      <c r="BD35" s="139"/>
      <c r="BE35" s="139"/>
      <c r="BF35" s="139"/>
      <c r="BG35" s="139"/>
      <c r="BH35" s="27"/>
      <c r="BI35" s="27"/>
      <c r="BJ35" s="27"/>
      <c r="BK35" s="27"/>
      <c r="BL35" s="27"/>
      <c r="BM35" s="27"/>
      <c r="BN35" s="27"/>
      <c r="BO35" s="27"/>
      <c r="BP35" s="108"/>
      <c r="BQ35" s="108"/>
      <c r="BR35" s="108"/>
      <c r="BS35" s="108"/>
      <c r="BT35" s="108"/>
      <c r="BU35" s="108"/>
      <c r="BV35" s="108"/>
      <c r="BW35" s="108"/>
      <c r="BX35" s="139"/>
      <c r="BY35" s="139"/>
      <c r="BZ35" s="139"/>
      <c r="CA35" s="139"/>
      <c r="CB35" s="139"/>
      <c r="CC35" s="139"/>
      <c r="CD35" s="139"/>
      <c r="CE35" s="139"/>
      <c r="CF35" s="27"/>
      <c r="CG35" s="27"/>
      <c r="CH35" s="27"/>
      <c r="CI35" s="27"/>
      <c r="CJ35" s="27"/>
      <c r="CK35" s="27"/>
      <c r="CL35" s="27"/>
      <c r="CM35" s="27"/>
      <c r="CN35" s="108"/>
      <c r="CO35" s="108"/>
      <c r="CP35" s="139"/>
      <c r="CQ35" s="27"/>
      <c r="CR35" s="27"/>
      <c r="CS35" s="108"/>
      <c r="CT35" s="139"/>
      <c r="CU35" s="27"/>
      <c r="CV35" s="108"/>
      <c r="CW35" s="139"/>
      <c r="CX35" s="27"/>
      <c r="CY35" s="108"/>
      <c r="CZ35" s="108"/>
      <c r="DA35" s="139"/>
      <c r="DB35" s="27"/>
      <c r="DC35" s="108"/>
      <c r="DD35" s="139"/>
      <c r="DE35" s="27"/>
      <c r="DF35" s="108"/>
      <c r="DG35" s="139"/>
      <c r="DH35" s="27"/>
      <c r="DI35" s="108"/>
      <c r="DJ35" s="139"/>
      <c r="DK35" s="27"/>
      <c r="DL35" s="27"/>
      <c r="DM35" s="108"/>
      <c r="DN35" s="139"/>
      <c r="DO35" s="27"/>
      <c r="DP35" s="108"/>
      <c r="DQ35" s="139"/>
      <c r="DR35" s="27"/>
      <c r="DS35" s="108"/>
      <c r="EA35" s="173"/>
      <c r="EB35" s="173"/>
    </row>
    <row r="36" spans="2:132" ht="15.75" customHeight="1">
      <c r="B36" s="202">
        <f t="shared" si="272"/>
        <v>0</v>
      </c>
      <c r="C36" s="28">
        <f t="shared" si="273"/>
        <v>0</v>
      </c>
      <c r="D36" s="15">
        <f t="shared" si="274"/>
        <v>0</v>
      </c>
      <c r="E36" s="28">
        <f t="shared" si="275"/>
        <v>0</v>
      </c>
      <c r="F36" s="28">
        <f t="shared" si="276"/>
        <v>0</v>
      </c>
      <c r="G36" s="28">
        <f t="shared" si="277"/>
        <v>0</v>
      </c>
      <c r="H36" s="28">
        <f t="shared" si="278"/>
        <v>0</v>
      </c>
      <c r="I36" s="28">
        <f t="shared" si="279"/>
        <v>0</v>
      </c>
      <c r="J36" s="28">
        <f t="shared" si="280"/>
        <v>0</v>
      </c>
      <c r="K36" s="28">
        <f t="shared" si="281"/>
        <v>0</v>
      </c>
      <c r="L36" s="28">
        <f t="shared" si="282"/>
        <v>0</v>
      </c>
      <c r="M36" s="28">
        <f t="shared" si="283"/>
        <v>0</v>
      </c>
      <c r="N36" s="28">
        <f t="shared" si="284"/>
        <v>0</v>
      </c>
      <c r="O36" s="29">
        <f t="array" ref="O36">IFERROR(INDEX(C36:N36,MATCH(SMALL(IF(C36:N36=0,1E+300,(C36:N36)*(100^COLUMN(C36:N36))),1),(C36:N36)*100^COLUMN(C36:N36),0)),0)</f>
        <v>0</v>
      </c>
      <c r="P36" s="28"/>
      <c r="Q36" s="28"/>
      <c r="R36" s="28"/>
      <c r="S36" s="27"/>
      <c r="T36" s="108"/>
      <c r="U36" s="108"/>
      <c r="V36" s="108"/>
      <c r="W36" s="108"/>
      <c r="X36" s="108"/>
      <c r="Y36" s="108"/>
      <c r="Z36" s="108"/>
      <c r="AA36" s="108"/>
      <c r="AB36" s="139"/>
      <c r="AC36" s="139"/>
      <c r="AD36" s="139"/>
      <c r="AE36" s="139"/>
      <c r="AF36" s="139"/>
      <c r="AG36" s="139"/>
      <c r="AH36" s="139"/>
      <c r="AI36" s="139"/>
      <c r="AJ36" s="27"/>
      <c r="AK36" s="27"/>
      <c r="AL36" s="27"/>
      <c r="AM36" s="27"/>
      <c r="AN36" s="27"/>
      <c r="AO36" s="27"/>
      <c r="AP36" s="27"/>
      <c r="AQ36" s="27"/>
      <c r="AR36" s="108"/>
      <c r="AS36" s="108"/>
      <c r="AT36" s="108"/>
      <c r="AU36" s="108"/>
      <c r="AV36" s="108"/>
      <c r="AW36" s="108"/>
      <c r="AX36" s="108"/>
      <c r="AY36" s="108"/>
      <c r="AZ36" s="139"/>
      <c r="BA36" s="139"/>
      <c r="BB36" s="139"/>
      <c r="BC36" s="139"/>
      <c r="BD36" s="139"/>
      <c r="BE36" s="139"/>
      <c r="BF36" s="139"/>
      <c r="BG36" s="139"/>
      <c r="BH36" s="27"/>
      <c r="BI36" s="27"/>
      <c r="BJ36" s="27"/>
      <c r="BK36" s="27"/>
      <c r="BL36" s="27"/>
      <c r="BM36" s="27"/>
      <c r="BN36" s="27"/>
      <c r="BO36" s="27"/>
      <c r="BP36" s="108"/>
      <c r="BQ36" s="108"/>
      <c r="BR36" s="108"/>
      <c r="BS36" s="108"/>
      <c r="BT36" s="108"/>
      <c r="BU36" s="108"/>
      <c r="BV36" s="108"/>
      <c r="BW36" s="108"/>
      <c r="BX36" s="139"/>
      <c r="BY36" s="139"/>
      <c r="BZ36" s="139"/>
      <c r="CA36" s="139"/>
      <c r="CB36" s="139"/>
      <c r="CC36" s="139"/>
      <c r="CD36" s="139"/>
      <c r="CE36" s="139"/>
      <c r="CF36" s="27"/>
      <c r="CG36" s="27"/>
      <c r="CH36" s="27"/>
      <c r="CI36" s="27"/>
      <c r="CJ36" s="27"/>
      <c r="CK36" s="27"/>
      <c r="CL36" s="27"/>
      <c r="CM36" s="27"/>
      <c r="CN36" s="108"/>
      <c r="CO36" s="108"/>
      <c r="CP36" s="139"/>
      <c r="CQ36" s="27"/>
      <c r="CR36" s="27"/>
      <c r="CS36" s="108"/>
      <c r="CT36" s="139"/>
      <c r="CU36" s="27"/>
      <c r="CV36" s="108"/>
      <c r="CW36" s="139"/>
      <c r="CX36" s="27"/>
      <c r="CY36" s="108"/>
      <c r="CZ36" s="108"/>
      <c r="DA36" s="139"/>
      <c r="DB36" s="27"/>
      <c r="DC36" s="108"/>
      <c r="DD36" s="139"/>
      <c r="DE36" s="27"/>
      <c r="DF36" s="108"/>
      <c r="DG36" s="139"/>
      <c r="DH36" s="27"/>
      <c r="DI36" s="108"/>
      <c r="DJ36" s="139"/>
      <c r="DK36" s="27"/>
      <c r="DL36" s="27"/>
      <c r="DM36" s="108"/>
      <c r="DN36" s="139"/>
      <c r="DO36" s="27"/>
      <c r="DP36" s="108"/>
      <c r="DQ36" s="139"/>
      <c r="DR36" s="27"/>
      <c r="DS36" s="108"/>
      <c r="EA36" s="173"/>
      <c r="EB36" s="173"/>
    </row>
    <row r="37" spans="2:132" ht="15.75" customHeight="1">
      <c r="B37" s="202">
        <f t="shared" si="272"/>
        <v>0</v>
      </c>
      <c r="C37" s="28">
        <f t="shared" si="273"/>
        <v>0</v>
      </c>
      <c r="D37" s="15">
        <f t="shared" si="274"/>
        <v>0</v>
      </c>
      <c r="E37" s="28">
        <f t="shared" si="275"/>
        <v>0</v>
      </c>
      <c r="F37" s="28">
        <f t="shared" si="276"/>
        <v>0</v>
      </c>
      <c r="G37" s="28">
        <f t="shared" si="277"/>
        <v>0</v>
      </c>
      <c r="H37" s="28">
        <f t="shared" si="278"/>
        <v>0</v>
      </c>
      <c r="I37" s="28">
        <f t="shared" si="279"/>
        <v>0</v>
      </c>
      <c r="J37" s="28">
        <f t="shared" si="280"/>
        <v>0</v>
      </c>
      <c r="K37" s="28">
        <f t="shared" si="281"/>
        <v>0</v>
      </c>
      <c r="L37" s="28">
        <f t="shared" si="282"/>
        <v>0</v>
      </c>
      <c r="M37" s="28">
        <f t="shared" si="283"/>
        <v>0</v>
      </c>
      <c r="N37" s="28">
        <f t="shared" si="284"/>
        <v>0</v>
      </c>
      <c r="O37" s="29">
        <f t="array" ref="O37">IFERROR(INDEX(C37:N37,MATCH(SMALL(IF(C37:N37=0,1E+300,(C37:N37)*(100^COLUMN(C37:N37))),1),(C37:N37)*100^COLUMN(C37:N37),0)),0)</f>
        <v>0</v>
      </c>
      <c r="P37" s="28"/>
      <c r="Q37" s="28"/>
      <c r="R37" s="28"/>
      <c r="S37" s="27"/>
      <c r="T37" s="108"/>
      <c r="U37" s="108"/>
      <c r="V37" s="108"/>
      <c r="W37" s="108"/>
      <c r="X37" s="108"/>
      <c r="Y37" s="108"/>
      <c r="Z37" s="108"/>
      <c r="AA37" s="108"/>
      <c r="AB37" s="139"/>
      <c r="AC37" s="139"/>
      <c r="AD37" s="139"/>
      <c r="AE37" s="139"/>
      <c r="AF37" s="139"/>
      <c r="AG37" s="139"/>
      <c r="AH37" s="139"/>
      <c r="AI37" s="139"/>
      <c r="AJ37" s="27"/>
      <c r="AK37" s="27"/>
      <c r="AL37" s="27"/>
      <c r="AM37" s="27"/>
      <c r="AN37" s="27"/>
      <c r="AO37" s="27"/>
      <c r="AP37" s="27"/>
      <c r="AQ37" s="27"/>
      <c r="AR37" s="108"/>
      <c r="AS37" s="108"/>
      <c r="AT37" s="108"/>
      <c r="AU37" s="108"/>
      <c r="AV37" s="108"/>
      <c r="AW37" s="108"/>
      <c r="AX37" s="108"/>
      <c r="AY37" s="108"/>
      <c r="AZ37" s="139"/>
      <c r="BA37" s="139"/>
      <c r="BB37" s="139"/>
      <c r="BC37" s="139"/>
      <c r="BD37" s="139"/>
      <c r="BE37" s="139"/>
      <c r="BF37" s="139"/>
      <c r="BG37" s="139"/>
      <c r="BH37" s="27"/>
      <c r="BI37" s="27"/>
      <c r="BJ37" s="27"/>
      <c r="BK37" s="27"/>
      <c r="BL37" s="27"/>
      <c r="BM37" s="27"/>
      <c r="BN37" s="27"/>
      <c r="BO37" s="27"/>
      <c r="BP37" s="108"/>
      <c r="BQ37" s="108"/>
      <c r="BR37" s="108"/>
      <c r="BS37" s="108"/>
      <c r="BT37" s="108"/>
      <c r="BU37" s="108"/>
      <c r="BV37" s="108"/>
      <c r="BW37" s="108"/>
      <c r="BX37" s="139"/>
      <c r="BY37" s="139"/>
      <c r="BZ37" s="139"/>
      <c r="CA37" s="139"/>
      <c r="CB37" s="139"/>
      <c r="CC37" s="139"/>
      <c r="CD37" s="139"/>
      <c r="CE37" s="139"/>
      <c r="CF37" s="27"/>
      <c r="CG37" s="27"/>
      <c r="CH37" s="27"/>
      <c r="CI37" s="27"/>
      <c r="CJ37" s="27"/>
      <c r="CK37" s="27"/>
      <c r="CL37" s="27"/>
      <c r="CM37" s="27"/>
      <c r="CN37" s="108"/>
      <c r="CO37" s="108"/>
      <c r="CP37" s="139"/>
      <c r="CQ37" s="27"/>
      <c r="CR37" s="27"/>
      <c r="CS37" s="108"/>
      <c r="CT37" s="139"/>
      <c r="CU37" s="27"/>
      <c r="CV37" s="108"/>
      <c r="CW37" s="139"/>
      <c r="CX37" s="27"/>
      <c r="CY37" s="108"/>
      <c r="CZ37" s="108"/>
      <c r="DA37" s="139"/>
      <c r="DB37" s="27"/>
      <c r="DC37" s="108"/>
      <c r="DD37" s="139"/>
      <c r="DE37" s="27"/>
      <c r="DF37" s="108"/>
      <c r="DG37" s="139"/>
      <c r="DH37" s="27"/>
      <c r="DI37" s="108"/>
      <c r="DJ37" s="139"/>
      <c r="DK37" s="27"/>
      <c r="DL37" s="27"/>
      <c r="DM37" s="108"/>
      <c r="DN37" s="139"/>
      <c r="DO37" s="27"/>
      <c r="DP37" s="108"/>
      <c r="DQ37" s="139"/>
      <c r="DR37" s="27"/>
      <c r="DS37" s="108"/>
      <c r="EA37" s="173"/>
      <c r="EB37" s="173"/>
    </row>
    <row r="38" spans="2:132" ht="15.75" customHeight="1">
      <c r="B38" s="202">
        <f t="shared" si="272"/>
        <v>0</v>
      </c>
      <c r="C38" s="28">
        <f t="shared" si="273"/>
        <v>0</v>
      </c>
      <c r="D38" s="15">
        <f t="shared" si="274"/>
        <v>0</v>
      </c>
      <c r="E38" s="28">
        <f t="shared" si="275"/>
        <v>0</v>
      </c>
      <c r="F38" s="28">
        <f t="shared" si="276"/>
        <v>0</v>
      </c>
      <c r="G38" s="28">
        <f t="shared" si="277"/>
        <v>0</v>
      </c>
      <c r="H38" s="28">
        <f t="shared" si="278"/>
        <v>0</v>
      </c>
      <c r="I38" s="28">
        <f t="shared" si="279"/>
        <v>0</v>
      </c>
      <c r="J38" s="28">
        <f t="shared" si="280"/>
        <v>0</v>
      </c>
      <c r="K38" s="28">
        <f t="shared" si="281"/>
        <v>0</v>
      </c>
      <c r="L38" s="28">
        <f t="shared" si="282"/>
        <v>0</v>
      </c>
      <c r="M38" s="28">
        <f t="shared" si="283"/>
        <v>0</v>
      </c>
      <c r="N38" s="28">
        <f t="shared" si="284"/>
        <v>0</v>
      </c>
      <c r="O38" s="29">
        <f t="array" ref="O38">IFERROR(INDEX(C38:N38,MATCH(SMALL(IF(C38:N38=0,1E+300,(C38:N38)*(100^COLUMN(C38:N38))),1),(C38:N38)*100^COLUMN(C38:N38),0)),0)</f>
        <v>0</v>
      </c>
      <c r="P38" s="28"/>
      <c r="Q38" s="28"/>
      <c r="R38" s="28"/>
      <c r="S38" s="27"/>
      <c r="T38" s="108"/>
      <c r="U38" s="108"/>
      <c r="V38" s="108"/>
      <c r="W38" s="108"/>
      <c r="X38" s="108"/>
      <c r="Y38" s="108"/>
      <c r="Z38" s="108"/>
      <c r="AA38" s="108"/>
      <c r="AB38" s="139"/>
      <c r="AC38" s="139"/>
      <c r="AD38" s="139"/>
      <c r="AE38" s="139"/>
      <c r="AF38" s="139"/>
      <c r="AG38" s="139"/>
      <c r="AH38" s="139"/>
      <c r="AI38" s="139"/>
      <c r="AJ38" s="27"/>
      <c r="AK38" s="27"/>
      <c r="AL38" s="27"/>
      <c r="AM38" s="27"/>
      <c r="AN38" s="27"/>
      <c r="AO38" s="27"/>
      <c r="AP38" s="27"/>
      <c r="AQ38" s="27"/>
      <c r="AR38" s="108"/>
      <c r="AS38" s="108"/>
      <c r="AT38" s="108"/>
      <c r="AU38" s="108"/>
      <c r="AV38" s="108"/>
      <c r="AW38" s="108"/>
      <c r="AX38" s="108"/>
      <c r="AY38" s="108"/>
      <c r="AZ38" s="139"/>
      <c r="BA38" s="139"/>
      <c r="BB38" s="139"/>
      <c r="BC38" s="139"/>
      <c r="BD38" s="139"/>
      <c r="BE38" s="139"/>
      <c r="BF38" s="139"/>
      <c r="BG38" s="139"/>
      <c r="BH38" s="27"/>
      <c r="BI38" s="27"/>
      <c r="BJ38" s="27"/>
      <c r="BK38" s="27"/>
      <c r="BL38" s="27"/>
      <c r="BM38" s="27"/>
      <c r="BN38" s="27"/>
      <c r="BO38" s="27"/>
      <c r="BP38" s="108"/>
      <c r="BQ38" s="108"/>
      <c r="BR38" s="108"/>
      <c r="BS38" s="108"/>
      <c r="BT38" s="108"/>
      <c r="BU38" s="108"/>
      <c r="BV38" s="108"/>
      <c r="BW38" s="108"/>
      <c r="BX38" s="139"/>
      <c r="BY38" s="139"/>
      <c r="BZ38" s="139"/>
      <c r="CA38" s="139"/>
      <c r="CB38" s="139"/>
      <c r="CC38" s="139"/>
      <c r="CD38" s="139"/>
      <c r="CE38" s="139"/>
      <c r="CF38" s="27"/>
      <c r="CG38" s="27"/>
      <c r="CH38" s="27"/>
      <c r="CI38" s="27"/>
      <c r="CJ38" s="27"/>
      <c r="CK38" s="27"/>
      <c r="CL38" s="27"/>
      <c r="CM38" s="27"/>
      <c r="CN38" s="108"/>
      <c r="CO38" s="108"/>
      <c r="CP38" s="139"/>
      <c r="CQ38" s="27"/>
      <c r="CR38" s="27"/>
      <c r="CS38" s="108"/>
      <c r="CT38" s="139"/>
      <c r="CU38" s="27"/>
      <c r="CV38" s="108"/>
      <c r="CW38" s="139"/>
      <c r="CX38" s="27"/>
      <c r="CY38" s="108"/>
      <c r="CZ38" s="108"/>
      <c r="DA38" s="139"/>
      <c r="DB38" s="27"/>
      <c r="DC38" s="108"/>
      <c r="DD38" s="139"/>
      <c r="DE38" s="27"/>
      <c r="DF38" s="108"/>
      <c r="DG38" s="139"/>
      <c r="DH38" s="27"/>
      <c r="DI38" s="108"/>
      <c r="DJ38" s="139"/>
      <c r="DK38" s="27"/>
      <c r="DL38" s="27"/>
      <c r="DM38" s="108"/>
      <c r="DN38" s="139"/>
      <c r="DO38" s="27"/>
      <c r="DP38" s="108"/>
      <c r="DQ38" s="139"/>
      <c r="DR38" s="27"/>
      <c r="DS38" s="108"/>
      <c r="EA38" s="173"/>
      <c r="EB38" s="173"/>
    </row>
    <row r="39" spans="2:132" ht="15.75" customHeight="1">
      <c r="B39" s="202">
        <f t="shared" si="272"/>
        <v>0</v>
      </c>
      <c r="C39" s="28">
        <f t="shared" si="273"/>
        <v>0</v>
      </c>
      <c r="D39" s="15">
        <f t="shared" si="274"/>
        <v>0</v>
      </c>
      <c r="E39" s="28">
        <f t="shared" si="275"/>
        <v>0</v>
      </c>
      <c r="F39" s="28">
        <f t="shared" si="276"/>
        <v>0</v>
      </c>
      <c r="G39" s="28">
        <f t="shared" si="277"/>
        <v>0</v>
      </c>
      <c r="H39" s="28">
        <f t="shared" si="278"/>
        <v>0</v>
      </c>
      <c r="I39" s="28">
        <f t="shared" si="279"/>
        <v>0</v>
      </c>
      <c r="J39" s="28">
        <f t="shared" si="280"/>
        <v>0</v>
      </c>
      <c r="K39" s="28">
        <f t="shared" si="281"/>
        <v>0</v>
      </c>
      <c r="L39" s="28">
        <f t="shared" si="282"/>
        <v>0</v>
      </c>
      <c r="M39" s="28">
        <f t="shared" si="283"/>
        <v>0</v>
      </c>
      <c r="N39" s="28">
        <f t="shared" si="284"/>
        <v>0</v>
      </c>
      <c r="O39" s="29">
        <f t="array" ref="O39">IFERROR(INDEX(C39:N39,MATCH(SMALL(IF(C39:N39=0,1E+300,(C39:N39)*(100^COLUMN(C39:N39))),1),(C39:N39)*100^COLUMN(C39:N39),0)),0)</f>
        <v>0</v>
      </c>
      <c r="P39" s="28"/>
      <c r="Q39" s="28"/>
      <c r="R39" s="28"/>
      <c r="S39" s="27"/>
      <c r="T39" s="108"/>
      <c r="U39" s="108"/>
      <c r="V39" s="108"/>
      <c r="W39" s="108"/>
      <c r="X39" s="108"/>
      <c r="Y39" s="108"/>
      <c r="Z39" s="108"/>
      <c r="AA39" s="108"/>
      <c r="AB39" s="139"/>
      <c r="AC39" s="139"/>
      <c r="AD39" s="139"/>
      <c r="AE39" s="139"/>
      <c r="AF39" s="139"/>
      <c r="AG39" s="139"/>
      <c r="AH39" s="139"/>
      <c r="AI39" s="139"/>
      <c r="AJ39" s="27"/>
      <c r="AK39" s="27"/>
      <c r="AL39" s="27"/>
      <c r="AM39" s="27"/>
      <c r="AN39" s="27"/>
      <c r="AO39" s="27"/>
      <c r="AP39" s="27"/>
      <c r="AQ39" s="27"/>
      <c r="AR39" s="108"/>
      <c r="AS39" s="108"/>
      <c r="AT39" s="108"/>
      <c r="AU39" s="108"/>
      <c r="AV39" s="108"/>
      <c r="AW39" s="108"/>
      <c r="AX39" s="108"/>
      <c r="AY39" s="108"/>
      <c r="AZ39" s="139"/>
      <c r="BA39" s="139"/>
      <c r="BB39" s="139"/>
      <c r="BC39" s="139"/>
      <c r="BD39" s="139"/>
      <c r="BE39" s="139"/>
      <c r="BF39" s="139"/>
      <c r="BG39" s="139"/>
      <c r="BH39" s="27"/>
      <c r="BI39" s="27"/>
      <c r="BJ39" s="27"/>
      <c r="BK39" s="27"/>
      <c r="BL39" s="27"/>
      <c r="BM39" s="27"/>
      <c r="BN39" s="27"/>
      <c r="BO39" s="27"/>
      <c r="BP39" s="108"/>
      <c r="BQ39" s="108"/>
      <c r="BR39" s="108"/>
      <c r="BS39" s="108"/>
      <c r="BT39" s="108"/>
      <c r="BU39" s="108"/>
      <c r="BV39" s="108"/>
      <c r="BW39" s="108"/>
      <c r="BX39" s="139"/>
      <c r="BY39" s="139"/>
      <c r="BZ39" s="139"/>
      <c r="CA39" s="139"/>
      <c r="CB39" s="139"/>
      <c r="CC39" s="139"/>
      <c r="CD39" s="139"/>
      <c r="CE39" s="139"/>
      <c r="CF39" s="27"/>
      <c r="CG39" s="27"/>
      <c r="CH39" s="27"/>
      <c r="CI39" s="27"/>
      <c r="CJ39" s="27"/>
      <c r="CK39" s="27"/>
      <c r="CL39" s="27"/>
      <c r="CM39" s="27"/>
      <c r="CN39" s="108"/>
      <c r="CO39" s="108"/>
      <c r="CP39" s="139"/>
      <c r="CQ39" s="27"/>
      <c r="CR39" s="27"/>
      <c r="CS39" s="108"/>
      <c r="CT39" s="139"/>
      <c r="CU39" s="27"/>
      <c r="CV39" s="108"/>
      <c r="CW39" s="139"/>
      <c r="CX39" s="27"/>
      <c r="CY39" s="108"/>
      <c r="CZ39" s="108"/>
      <c r="DA39" s="139"/>
      <c r="DB39" s="27"/>
      <c r="DC39" s="108"/>
      <c r="DD39" s="139"/>
      <c r="DE39" s="27"/>
      <c r="DF39" s="108"/>
      <c r="DG39" s="139"/>
      <c r="DH39" s="27"/>
      <c r="DI39" s="108"/>
      <c r="DJ39" s="139"/>
      <c r="DK39" s="27"/>
      <c r="DL39" s="27"/>
      <c r="DM39" s="108"/>
      <c r="DN39" s="139"/>
      <c r="DO39" s="27"/>
      <c r="DP39" s="108"/>
      <c r="DQ39" s="139"/>
      <c r="DR39" s="27"/>
      <c r="DS39" s="108"/>
      <c r="EA39" s="173"/>
      <c r="EB39" s="173"/>
    </row>
    <row r="40" spans="2:132" ht="15.75" customHeight="1">
      <c r="B40" s="202">
        <f t="shared" si="272"/>
        <v>0</v>
      </c>
      <c r="C40" s="28">
        <f t="shared" si="273"/>
        <v>0</v>
      </c>
      <c r="D40" s="15">
        <f t="shared" si="274"/>
        <v>0</v>
      </c>
      <c r="E40" s="28">
        <f t="shared" si="275"/>
        <v>0</v>
      </c>
      <c r="F40" s="28">
        <f t="shared" si="276"/>
        <v>0</v>
      </c>
      <c r="G40" s="28">
        <f t="shared" si="277"/>
        <v>0</v>
      </c>
      <c r="H40" s="28">
        <f t="shared" si="278"/>
        <v>0</v>
      </c>
      <c r="I40" s="28">
        <f t="shared" si="279"/>
        <v>0</v>
      </c>
      <c r="J40" s="28">
        <f t="shared" si="280"/>
        <v>0</v>
      </c>
      <c r="K40" s="28">
        <f t="shared" si="281"/>
        <v>0</v>
      </c>
      <c r="L40" s="28">
        <f t="shared" si="282"/>
        <v>0</v>
      </c>
      <c r="M40" s="28">
        <f t="shared" si="283"/>
        <v>0</v>
      </c>
      <c r="N40" s="28">
        <f t="shared" si="284"/>
        <v>0</v>
      </c>
      <c r="O40" s="29">
        <f t="array" ref="O40">IFERROR(INDEX(C40:N40,MATCH(SMALL(IF(C40:N40=0,1E+300,(C40:N40)*(100^COLUMN(C40:N40))),1),(C40:N40)*100^COLUMN(C40:N40),0)),0)</f>
        <v>0</v>
      </c>
      <c r="P40" s="28"/>
      <c r="Q40" s="28"/>
      <c r="R40" s="28"/>
      <c r="S40" s="27"/>
      <c r="T40" s="108"/>
      <c r="U40" s="108"/>
      <c r="V40" s="108"/>
      <c r="W40" s="108"/>
      <c r="X40" s="108"/>
      <c r="Y40" s="108"/>
      <c r="Z40" s="108"/>
      <c r="AA40" s="108"/>
      <c r="AB40" s="139"/>
      <c r="AC40" s="139"/>
      <c r="AD40" s="139"/>
      <c r="AE40" s="139"/>
      <c r="AF40" s="139"/>
      <c r="AG40" s="139"/>
      <c r="AH40" s="139"/>
      <c r="AI40" s="139"/>
      <c r="AJ40" s="27"/>
      <c r="AK40" s="27"/>
      <c r="AL40" s="27"/>
      <c r="AM40" s="27"/>
      <c r="AN40" s="27"/>
      <c r="AO40" s="27"/>
      <c r="AP40" s="27"/>
      <c r="AQ40" s="27"/>
      <c r="AR40" s="108"/>
      <c r="AS40" s="108"/>
      <c r="AT40" s="108"/>
      <c r="AU40" s="108"/>
      <c r="AV40" s="108"/>
      <c r="AW40" s="108"/>
      <c r="AX40" s="108"/>
      <c r="AY40" s="108"/>
      <c r="AZ40" s="139"/>
      <c r="BA40" s="139"/>
      <c r="BB40" s="139"/>
      <c r="BC40" s="139"/>
      <c r="BD40" s="139"/>
      <c r="BE40" s="139"/>
      <c r="BF40" s="139"/>
      <c r="BG40" s="139"/>
      <c r="BH40" s="27"/>
      <c r="BI40" s="27"/>
      <c r="BJ40" s="27"/>
      <c r="BK40" s="27"/>
      <c r="BL40" s="27"/>
      <c r="BM40" s="27"/>
      <c r="BN40" s="27"/>
      <c r="BO40" s="27"/>
      <c r="BP40" s="108"/>
      <c r="BQ40" s="108"/>
      <c r="BR40" s="108"/>
      <c r="BS40" s="108"/>
      <c r="BT40" s="108"/>
      <c r="BU40" s="108"/>
      <c r="BV40" s="108"/>
      <c r="BW40" s="108"/>
      <c r="BX40" s="139"/>
      <c r="BY40" s="139"/>
      <c r="BZ40" s="139"/>
      <c r="CA40" s="139"/>
      <c r="CB40" s="139"/>
      <c r="CC40" s="139"/>
      <c r="CD40" s="139"/>
      <c r="CE40" s="139"/>
      <c r="CF40" s="27"/>
      <c r="CG40" s="27"/>
      <c r="CH40" s="27"/>
      <c r="CI40" s="27"/>
      <c r="CJ40" s="27"/>
      <c r="CK40" s="27"/>
      <c r="CL40" s="27"/>
      <c r="CM40" s="27"/>
      <c r="CN40" s="108"/>
      <c r="CO40" s="108"/>
      <c r="CP40" s="139"/>
      <c r="CQ40" s="27"/>
      <c r="CR40" s="27"/>
      <c r="CS40" s="108"/>
      <c r="CT40" s="139"/>
      <c r="CU40" s="27"/>
      <c r="CV40" s="108"/>
      <c r="CW40" s="139"/>
      <c r="CX40" s="27"/>
      <c r="CY40" s="108"/>
      <c r="CZ40" s="108"/>
      <c r="DA40" s="139"/>
      <c r="DB40" s="27"/>
      <c r="DC40" s="108"/>
      <c r="DD40" s="139"/>
      <c r="DE40" s="27"/>
      <c r="DF40" s="108"/>
      <c r="DG40" s="139"/>
      <c r="DH40" s="27"/>
      <c r="DI40" s="108"/>
      <c r="DJ40" s="139"/>
      <c r="DK40" s="27"/>
      <c r="DL40" s="27"/>
      <c r="DM40" s="108"/>
      <c r="DN40" s="139"/>
      <c r="DO40" s="27"/>
      <c r="DP40" s="108"/>
      <c r="DQ40" s="139"/>
      <c r="DR40" s="27"/>
      <c r="DS40" s="108"/>
      <c r="EA40" s="173"/>
      <c r="EB40" s="173"/>
    </row>
    <row r="41" spans="2:132" ht="15.75" customHeight="1">
      <c r="B41" s="202">
        <f t="shared" si="272"/>
        <v>0</v>
      </c>
      <c r="C41" s="28">
        <f t="shared" si="273"/>
        <v>0</v>
      </c>
      <c r="D41" s="15">
        <f t="shared" si="274"/>
        <v>0</v>
      </c>
      <c r="E41" s="28">
        <f t="shared" si="275"/>
        <v>0</v>
      </c>
      <c r="F41" s="28">
        <f t="shared" si="276"/>
        <v>0</v>
      </c>
      <c r="G41" s="28">
        <f t="shared" si="277"/>
        <v>0</v>
      </c>
      <c r="H41" s="28">
        <f t="shared" si="278"/>
        <v>0</v>
      </c>
      <c r="I41" s="28">
        <f t="shared" si="279"/>
        <v>0</v>
      </c>
      <c r="J41" s="28">
        <f t="shared" si="280"/>
        <v>0</v>
      </c>
      <c r="K41" s="28">
        <f t="shared" si="281"/>
        <v>0</v>
      </c>
      <c r="L41" s="28">
        <f t="shared" si="282"/>
        <v>0</v>
      </c>
      <c r="M41" s="28">
        <f t="shared" si="283"/>
        <v>0</v>
      </c>
      <c r="N41" s="28">
        <f t="shared" si="284"/>
        <v>0</v>
      </c>
      <c r="O41" s="29">
        <f t="array" ref="O41">IFERROR(INDEX(C41:N41,MATCH(SMALL(IF(C41:N41=0,1E+300,(C41:N41)*(100^COLUMN(C41:N41))),1),(C41:N41)*100^COLUMN(C41:N41),0)),0)</f>
        <v>0</v>
      </c>
      <c r="P41" s="28"/>
      <c r="Q41" s="28"/>
      <c r="R41" s="28"/>
      <c r="S41" s="27"/>
      <c r="T41" s="108"/>
      <c r="U41" s="108"/>
      <c r="V41" s="108"/>
      <c r="W41" s="108"/>
      <c r="X41" s="108"/>
      <c r="Y41" s="108"/>
      <c r="Z41" s="108"/>
      <c r="AA41" s="108"/>
      <c r="AB41" s="139"/>
      <c r="AC41" s="139"/>
      <c r="AD41" s="139"/>
      <c r="AE41" s="139"/>
      <c r="AF41" s="139"/>
      <c r="AG41" s="139"/>
      <c r="AH41" s="139"/>
      <c r="AI41" s="139"/>
      <c r="AJ41" s="27"/>
      <c r="AK41" s="27"/>
      <c r="AL41" s="27"/>
      <c r="AM41" s="27"/>
      <c r="AN41" s="27"/>
      <c r="AO41" s="27"/>
      <c r="AP41" s="27"/>
      <c r="AQ41" s="27"/>
      <c r="AR41" s="108"/>
      <c r="AS41" s="108"/>
      <c r="AT41" s="108"/>
      <c r="AU41" s="108"/>
      <c r="AV41" s="108"/>
      <c r="AW41" s="108"/>
      <c r="AX41" s="108"/>
      <c r="AY41" s="108"/>
      <c r="AZ41" s="139"/>
      <c r="BA41" s="139"/>
      <c r="BB41" s="139"/>
      <c r="BC41" s="139"/>
      <c r="BD41" s="139"/>
      <c r="BE41" s="139"/>
      <c r="BF41" s="139"/>
      <c r="BG41" s="139"/>
      <c r="BH41" s="27"/>
      <c r="BI41" s="27"/>
      <c r="BJ41" s="27"/>
      <c r="BK41" s="27"/>
      <c r="BL41" s="27"/>
      <c r="BM41" s="27"/>
      <c r="BN41" s="27"/>
      <c r="BO41" s="27"/>
      <c r="BP41" s="108"/>
      <c r="BQ41" s="108"/>
      <c r="BR41" s="108"/>
      <c r="BS41" s="108"/>
      <c r="BT41" s="108"/>
      <c r="BU41" s="108"/>
      <c r="BV41" s="108"/>
      <c r="BW41" s="108"/>
      <c r="BX41" s="139"/>
      <c r="BY41" s="139"/>
      <c r="BZ41" s="139"/>
      <c r="CA41" s="139"/>
      <c r="CB41" s="139"/>
      <c r="CC41" s="139"/>
      <c r="CD41" s="139"/>
      <c r="CE41" s="139"/>
      <c r="CF41" s="27"/>
      <c r="CG41" s="27"/>
      <c r="CH41" s="27"/>
      <c r="CI41" s="27"/>
      <c r="CJ41" s="27"/>
      <c r="CK41" s="27"/>
      <c r="CL41" s="27"/>
      <c r="CM41" s="27"/>
      <c r="CN41" s="108"/>
      <c r="CO41" s="108"/>
      <c r="CP41" s="139"/>
      <c r="CQ41" s="27"/>
      <c r="CR41" s="27"/>
      <c r="CS41" s="108"/>
      <c r="CT41" s="139"/>
      <c r="CU41" s="27"/>
      <c r="CV41" s="108"/>
      <c r="CW41" s="139"/>
      <c r="CX41" s="27"/>
      <c r="CY41" s="108"/>
      <c r="CZ41" s="108"/>
      <c r="DA41" s="139"/>
      <c r="DB41" s="27"/>
      <c r="DC41" s="108"/>
      <c r="DD41" s="139"/>
      <c r="DE41" s="27"/>
      <c r="DF41" s="108"/>
      <c r="DG41" s="139"/>
      <c r="DH41" s="27"/>
      <c r="DI41" s="108"/>
      <c r="DJ41" s="139"/>
      <c r="DK41" s="27"/>
      <c r="DL41" s="27"/>
      <c r="DM41" s="108"/>
      <c r="DN41" s="139"/>
      <c r="DO41" s="27"/>
      <c r="DP41" s="108"/>
      <c r="DQ41" s="139"/>
      <c r="DR41" s="27"/>
      <c r="DS41" s="108"/>
      <c r="EA41" s="173"/>
      <c r="EB41" s="173"/>
    </row>
    <row r="42" spans="2:132" ht="15.75" customHeight="1">
      <c r="B42" s="202">
        <f t="shared" si="272"/>
        <v>0</v>
      </c>
      <c r="C42" s="28">
        <f t="shared" si="273"/>
        <v>0</v>
      </c>
      <c r="D42" s="15">
        <f t="shared" si="274"/>
        <v>0</v>
      </c>
      <c r="E42" s="28">
        <f t="shared" si="275"/>
        <v>0</v>
      </c>
      <c r="F42" s="28">
        <f t="shared" si="276"/>
        <v>0</v>
      </c>
      <c r="G42" s="28">
        <f t="shared" si="277"/>
        <v>0</v>
      </c>
      <c r="H42" s="28">
        <f t="shared" si="278"/>
        <v>0</v>
      </c>
      <c r="I42" s="28">
        <f t="shared" si="279"/>
        <v>0</v>
      </c>
      <c r="J42" s="28">
        <f t="shared" si="280"/>
        <v>0</v>
      </c>
      <c r="K42" s="28">
        <f t="shared" si="281"/>
        <v>0</v>
      </c>
      <c r="L42" s="28">
        <f t="shared" si="282"/>
        <v>0</v>
      </c>
      <c r="M42" s="28">
        <f t="shared" si="283"/>
        <v>0</v>
      </c>
      <c r="N42" s="28">
        <f t="shared" si="284"/>
        <v>0</v>
      </c>
      <c r="O42" s="29">
        <f t="array" ref="O42">IFERROR(INDEX(C42:N42,MATCH(SMALL(IF(C42:N42=0,1E+300,(C42:N42)*(100^COLUMN(C42:N42))),1),(C42:N42)*100^COLUMN(C42:N42),0)),0)</f>
        <v>0</v>
      </c>
      <c r="P42" s="28"/>
      <c r="Q42" s="28"/>
      <c r="R42" s="28"/>
      <c r="S42" s="27"/>
      <c r="T42" s="108"/>
      <c r="U42" s="108"/>
      <c r="V42" s="108"/>
      <c r="W42" s="108"/>
      <c r="X42" s="108"/>
      <c r="Y42" s="108"/>
      <c r="Z42" s="108"/>
      <c r="AA42" s="108"/>
      <c r="AB42" s="139"/>
      <c r="AC42" s="139"/>
      <c r="AD42" s="139"/>
      <c r="AE42" s="139"/>
      <c r="AF42" s="139"/>
      <c r="AG42" s="139"/>
      <c r="AH42" s="139"/>
      <c r="AI42" s="139"/>
      <c r="AJ42" s="27"/>
      <c r="AK42" s="27"/>
      <c r="AL42" s="27"/>
      <c r="AM42" s="27"/>
      <c r="AN42" s="27"/>
      <c r="AO42" s="27"/>
      <c r="AP42" s="27"/>
      <c r="AQ42" s="27"/>
      <c r="AR42" s="108"/>
      <c r="AS42" s="108"/>
      <c r="AT42" s="108"/>
      <c r="AU42" s="108"/>
      <c r="AV42" s="108"/>
      <c r="AW42" s="108"/>
      <c r="AX42" s="108"/>
      <c r="AY42" s="108"/>
      <c r="AZ42" s="139"/>
      <c r="BA42" s="139"/>
      <c r="BB42" s="139"/>
      <c r="BC42" s="139"/>
      <c r="BD42" s="139"/>
      <c r="BE42" s="139"/>
      <c r="BF42" s="139"/>
      <c r="BG42" s="139"/>
      <c r="BH42" s="27"/>
      <c r="BI42" s="27"/>
      <c r="BJ42" s="27"/>
      <c r="BK42" s="27"/>
      <c r="BL42" s="27"/>
      <c r="BM42" s="27"/>
      <c r="BN42" s="27"/>
      <c r="BO42" s="27"/>
      <c r="BP42" s="108"/>
      <c r="BQ42" s="108"/>
      <c r="BR42" s="108"/>
      <c r="BS42" s="108"/>
      <c r="BT42" s="108"/>
      <c r="BU42" s="108"/>
      <c r="BV42" s="108"/>
      <c r="BW42" s="108"/>
      <c r="BX42" s="139"/>
      <c r="BY42" s="139"/>
      <c r="BZ42" s="139"/>
      <c r="CA42" s="139"/>
      <c r="CB42" s="139"/>
      <c r="CC42" s="139"/>
      <c r="CD42" s="139"/>
      <c r="CE42" s="139"/>
      <c r="CF42" s="27"/>
      <c r="CG42" s="27"/>
      <c r="CH42" s="27"/>
      <c r="CI42" s="27"/>
      <c r="CJ42" s="27"/>
      <c r="CK42" s="27"/>
      <c r="CL42" s="27"/>
      <c r="CM42" s="27"/>
      <c r="CN42" s="108"/>
      <c r="CO42" s="108"/>
      <c r="CP42" s="139"/>
      <c r="CQ42" s="27"/>
      <c r="CR42" s="27"/>
      <c r="CS42" s="108"/>
      <c r="CT42" s="139"/>
      <c r="CU42" s="27"/>
      <c r="CV42" s="108"/>
      <c r="CW42" s="139"/>
      <c r="CX42" s="27"/>
      <c r="CY42" s="108"/>
      <c r="CZ42" s="108"/>
      <c r="DA42" s="139"/>
      <c r="DB42" s="27"/>
      <c r="DC42" s="108"/>
      <c r="DD42" s="139"/>
      <c r="DE42" s="27"/>
      <c r="DF42" s="108"/>
      <c r="DG42" s="139"/>
      <c r="DH42" s="27"/>
      <c r="DI42" s="108"/>
      <c r="DJ42" s="139"/>
      <c r="DK42" s="27"/>
      <c r="DL42" s="27"/>
      <c r="DM42" s="108"/>
      <c r="DN42" s="139"/>
      <c r="DO42" s="27"/>
      <c r="DP42" s="108"/>
      <c r="DQ42" s="139"/>
      <c r="DR42" s="27"/>
      <c r="DS42" s="108"/>
      <c r="EA42" s="173"/>
      <c r="EB42" s="173"/>
    </row>
    <row r="43" spans="2:132" ht="15.75" customHeight="1">
      <c r="B43" s="202">
        <f t="shared" si="272"/>
        <v>0</v>
      </c>
      <c r="C43" s="28">
        <f t="shared" si="273"/>
        <v>0</v>
      </c>
      <c r="D43" s="15">
        <f t="shared" si="274"/>
        <v>0</v>
      </c>
      <c r="E43" s="28">
        <f t="shared" si="275"/>
        <v>0</v>
      </c>
      <c r="F43" s="28">
        <f t="shared" si="276"/>
        <v>0</v>
      </c>
      <c r="G43" s="28">
        <f t="shared" si="277"/>
        <v>0</v>
      </c>
      <c r="H43" s="28">
        <f t="shared" si="278"/>
        <v>0</v>
      </c>
      <c r="I43" s="28">
        <f t="shared" si="279"/>
        <v>0</v>
      </c>
      <c r="J43" s="28">
        <f t="shared" si="280"/>
        <v>0</v>
      </c>
      <c r="K43" s="28">
        <f t="shared" si="281"/>
        <v>0</v>
      </c>
      <c r="L43" s="28">
        <f t="shared" si="282"/>
        <v>0</v>
      </c>
      <c r="M43" s="28">
        <f t="shared" si="283"/>
        <v>0</v>
      </c>
      <c r="N43" s="28">
        <f t="shared" si="284"/>
        <v>0</v>
      </c>
      <c r="O43" s="29">
        <f t="array" ref="O43">IFERROR(INDEX(C43:N43,MATCH(SMALL(IF(C43:N43=0,1E+300,(C43:N43)*(100^COLUMN(C43:N43))),1),(C43:N43)*100^COLUMN(C43:N43),0)),0)</f>
        <v>0</v>
      </c>
      <c r="P43" s="28"/>
      <c r="Q43" s="28"/>
      <c r="R43" s="28"/>
      <c r="S43" s="27"/>
      <c r="T43" s="108"/>
      <c r="U43" s="108"/>
      <c r="V43" s="108"/>
      <c r="W43" s="108"/>
      <c r="X43" s="108"/>
      <c r="Y43" s="108"/>
      <c r="Z43" s="108"/>
      <c r="AA43" s="108"/>
      <c r="AB43" s="139"/>
      <c r="AC43" s="139"/>
      <c r="AD43" s="139"/>
      <c r="AE43" s="139"/>
      <c r="AF43" s="139"/>
      <c r="AG43" s="139"/>
      <c r="AH43" s="139"/>
      <c r="AI43" s="139"/>
      <c r="AJ43" s="27"/>
      <c r="AK43" s="27"/>
      <c r="AL43" s="27"/>
      <c r="AM43" s="27"/>
      <c r="AN43" s="27"/>
      <c r="AO43" s="27"/>
      <c r="AP43" s="27"/>
      <c r="AQ43" s="27"/>
      <c r="AR43" s="108"/>
      <c r="AS43" s="108"/>
      <c r="AT43" s="108"/>
      <c r="AU43" s="108"/>
      <c r="AV43" s="108"/>
      <c r="AW43" s="108"/>
      <c r="AX43" s="108"/>
      <c r="AY43" s="108"/>
      <c r="AZ43" s="139"/>
      <c r="BA43" s="139"/>
      <c r="BB43" s="139"/>
      <c r="BC43" s="139"/>
      <c r="BD43" s="139"/>
      <c r="BE43" s="139"/>
      <c r="BF43" s="139"/>
      <c r="BG43" s="139"/>
      <c r="BH43" s="27"/>
      <c r="BI43" s="27"/>
      <c r="BJ43" s="27"/>
      <c r="BK43" s="27"/>
      <c r="BL43" s="27"/>
      <c r="BM43" s="27"/>
      <c r="BN43" s="27"/>
      <c r="BO43" s="27"/>
      <c r="BP43" s="108"/>
      <c r="BQ43" s="108"/>
      <c r="BR43" s="108"/>
      <c r="BS43" s="108"/>
      <c r="BT43" s="108"/>
      <c r="BU43" s="108"/>
      <c r="BV43" s="108"/>
      <c r="BW43" s="108"/>
      <c r="BX43" s="139"/>
      <c r="BY43" s="139"/>
      <c r="BZ43" s="139"/>
      <c r="CA43" s="139"/>
      <c r="CB43" s="139"/>
      <c r="CC43" s="139"/>
      <c r="CD43" s="139"/>
      <c r="CE43" s="139"/>
      <c r="CF43" s="27"/>
      <c r="CG43" s="27"/>
      <c r="CH43" s="27"/>
      <c r="CI43" s="27"/>
      <c r="CJ43" s="27"/>
      <c r="CK43" s="27"/>
      <c r="CL43" s="27"/>
      <c r="CM43" s="27"/>
      <c r="CN43" s="108"/>
      <c r="CO43" s="108"/>
      <c r="CP43" s="139"/>
      <c r="CQ43" s="27"/>
      <c r="CR43" s="27"/>
      <c r="CS43" s="108"/>
      <c r="CT43" s="139"/>
      <c r="CU43" s="27"/>
      <c r="CV43" s="108"/>
      <c r="CW43" s="139"/>
      <c r="CX43" s="27"/>
      <c r="CY43" s="108"/>
      <c r="CZ43" s="108"/>
      <c r="DA43" s="139"/>
      <c r="DB43" s="27"/>
      <c r="DC43" s="108"/>
      <c r="DD43" s="139"/>
      <c r="DE43" s="27"/>
      <c r="DF43" s="108"/>
      <c r="DG43" s="139"/>
      <c r="DH43" s="27"/>
      <c r="DI43" s="108"/>
      <c r="DJ43" s="139"/>
      <c r="DK43" s="27"/>
      <c r="DL43" s="27"/>
      <c r="DM43" s="108"/>
      <c r="DN43" s="139"/>
      <c r="DO43" s="27"/>
      <c r="DP43" s="108"/>
      <c r="DQ43" s="139"/>
      <c r="DR43" s="27"/>
      <c r="DS43" s="108"/>
      <c r="EA43" s="173"/>
      <c r="EB43" s="173"/>
    </row>
    <row r="44" spans="2:132" ht="15.75" customHeight="1">
      <c r="B44" s="202">
        <f t="shared" si="272"/>
        <v>0</v>
      </c>
      <c r="C44" s="28">
        <f t="shared" si="273"/>
        <v>0</v>
      </c>
      <c r="D44" s="15">
        <f t="shared" si="274"/>
        <v>0</v>
      </c>
      <c r="E44" s="28">
        <f t="shared" si="275"/>
        <v>0</v>
      </c>
      <c r="F44" s="28">
        <f t="shared" si="276"/>
        <v>0</v>
      </c>
      <c r="G44" s="28">
        <f t="shared" si="277"/>
        <v>0</v>
      </c>
      <c r="H44" s="28">
        <f t="shared" si="278"/>
        <v>0</v>
      </c>
      <c r="I44" s="28">
        <f t="shared" si="279"/>
        <v>0</v>
      </c>
      <c r="J44" s="28">
        <f t="shared" si="280"/>
        <v>0</v>
      </c>
      <c r="K44" s="28">
        <f t="shared" si="281"/>
        <v>0</v>
      </c>
      <c r="L44" s="28">
        <f t="shared" si="282"/>
        <v>0</v>
      </c>
      <c r="M44" s="28">
        <f t="shared" si="283"/>
        <v>0</v>
      </c>
      <c r="N44" s="28">
        <f t="shared" si="284"/>
        <v>0</v>
      </c>
      <c r="O44" s="29">
        <f t="array" ref="O44">IFERROR(INDEX(C44:N44,MATCH(SMALL(IF(C44:N44=0,1E+300,(C44:N44)*(100^COLUMN(C44:N44))),1),(C44:N44)*100^COLUMN(C44:N44),0)),0)</f>
        <v>0</v>
      </c>
      <c r="P44" s="28"/>
      <c r="Q44" s="28"/>
      <c r="R44" s="28"/>
      <c r="S44" s="27"/>
      <c r="T44" s="108"/>
      <c r="U44" s="108"/>
      <c r="V44" s="108"/>
      <c r="W44" s="108"/>
      <c r="X44" s="108"/>
      <c r="Y44" s="108"/>
      <c r="Z44" s="108"/>
      <c r="AA44" s="108"/>
      <c r="AB44" s="139"/>
      <c r="AC44" s="139"/>
      <c r="AD44" s="139"/>
      <c r="AE44" s="139"/>
      <c r="AF44" s="139"/>
      <c r="AG44" s="139"/>
      <c r="AH44" s="139"/>
      <c r="AI44" s="139"/>
      <c r="AJ44" s="27"/>
      <c r="AK44" s="27"/>
      <c r="AL44" s="27"/>
      <c r="AM44" s="27"/>
      <c r="AN44" s="27"/>
      <c r="AO44" s="27"/>
      <c r="AP44" s="27"/>
      <c r="AQ44" s="27"/>
      <c r="AR44" s="108"/>
      <c r="AS44" s="108"/>
      <c r="AT44" s="108"/>
      <c r="AU44" s="108"/>
      <c r="AV44" s="108"/>
      <c r="AW44" s="108"/>
      <c r="AX44" s="108"/>
      <c r="AY44" s="108"/>
      <c r="AZ44" s="139"/>
      <c r="BA44" s="139"/>
      <c r="BB44" s="139"/>
      <c r="BC44" s="139"/>
      <c r="BD44" s="139"/>
      <c r="BE44" s="139"/>
      <c r="BF44" s="139"/>
      <c r="BG44" s="139"/>
      <c r="BH44" s="27"/>
      <c r="BI44" s="27"/>
      <c r="BJ44" s="27"/>
      <c r="BK44" s="27"/>
      <c r="BL44" s="27"/>
      <c r="BM44" s="27"/>
      <c r="BN44" s="27"/>
      <c r="BO44" s="27"/>
      <c r="BP44" s="108"/>
      <c r="BQ44" s="108"/>
      <c r="BR44" s="108"/>
      <c r="BS44" s="108"/>
      <c r="BT44" s="108"/>
      <c r="BU44" s="108"/>
      <c r="BV44" s="108"/>
      <c r="BW44" s="108"/>
      <c r="BX44" s="139"/>
      <c r="BY44" s="139"/>
      <c r="BZ44" s="139"/>
      <c r="CA44" s="139"/>
      <c r="CB44" s="139"/>
      <c r="CC44" s="139"/>
      <c r="CD44" s="139"/>
      <c r="CE44" s="139"/>
      <c r="CF44" s="27"/>
      <c r="CG44" s="27"/>
      <c r="CH44" s="27"/>
      <c r="CI44" s="27"/>
      <c r="CJ44" s="27"/>
      <c r="CK44" s="27"/>
      <c r="CL44" s="27"/>
      <c r="CM44" s="27"/>
      <c r="CN44" s="108"/>
      <c r="CO44" s="108"/>
      <c r="CP44" s="139"/>
      <c r="CQ44" s="27"/>
      <c r="CR44" s="27"/>
      <c r="CS44" s="108"/>
      <c r="CT44" s="139"/>
      <c r="CU44" s="27"/>
      <c r="CV44" s="108"/>
      <c r="CW44" s="139"/>
      <c r="CX44" s="27"/>
      <c r="CY44" s="108"/>
      <c r="CZ44" s="108"/>
      <c r="DA44" s="139"/>
      <c r="DB44" s="27"/>
      <c r="DC44" s="108"/>
      <c r="DD44" s="139"/>
      <c r="DE44" s="27"/>
      <c r="DF44" s="108"/>
      <c r="DG44" s="139"/>
      <c r="DH44" s="27"/>
      <c r="DI44" s="108"/>
      <c r="DJ44" s="139"/>
      <c r="DK44" s="27"/>
      <c r="DL44" s="27"/>
      <c r="DM44" s="108"/>
      <c r="DN44" s="139"/>
      <c r="DO44" s="27"/>
      <c r="DP44" s="108"/>
      <c r="DQ44" s="139"/>
      <c r="DR44" s="27"/>
      <c r="DS44" s="108"/>
      <c r="EA44" s="173"/>
      <c r="EB44" s="173"/>
    </row>
    <row r="45" spans="2:132" ht="15.75" customHeight="1">
      <c r="B45" s="202">
        <f t="shared" si="272"/>
        <v>0</v>
      </c>
      <c r="C45" s="28">
        <f t="shared" si="273"/>
        <v>0</v>
      </c>
      <c r="D45" s="15">
        <f t="shared" si="274"/>
        <v>0</v>
      </c>
      <c r="E45" s="28">
        <f t="shared" si="275"/>
        <v>0</v>
      </c>
      <c r="F45" s="28">
        <f t="shared" si="276"/>
        <v>0</v>
      </c>
      <c r="G45" s="28">
        <f t="shared" si="277"/>
        <v>0</v>
      </c>
      <c r="H45" s="28">
        <f t="shared" si="278"/>
        <v>0</v>
      </c>
      <c r="I45" s="28">
        <f t="shared" si="279"/>
        <v>0</v>
      </c>
      <c r="J45" s="28">
        <f t="shared" si="280"/>
        <v>0</v>
      </c>
      <c r="K45" s="28">
        <f t="shared" si="281"/>
        <v>0</v>
      </c>
      <c r="L45" s="28">
        <f t="shared" si="282"/>
        <v>0</v>
      </c>
      <c r="M45" s="28">
        <f t="shared" si="283"/>
        <v>0</v>
      </c>
      <c r="N45" s="28">
        <f t="shared" si="284"/>
        <v>0</v>
      </c>
      <c r="O45" s="29">
        <f t="array" ref="O45">IFERROR(INDEX(C45:N45,MATCH(SMALL(IF(C45:N45=0,1E+300,(C45:N45)*(100^COLUMN(C45:N45))),1),(C45:N45)*100^COLUMN(C45:N45),0)),0)</f>
        <v>0</v>
      </c>
      <c r="P45" s="28"/>
      <c r="Q45" s="28"/>
      <c r="R45" s="28"/>
      <c r="S45" s="27"/>
      <c r="T45" s="108"/>
      <c r="U45" s="108"/>
      <c r="V45" s="108"/>
      <c r="W45" s="108"/>
      <c r="X45" s="108"/>
      <c r="Y45" s="108"/>
      <c r="Z45" s="108"/>
      <c r="AA45" s="108"/>
      <c r="AB45" s="139"/>
      <c r="AC45" s="139"/>
      <c r="AD45" s="139"/>
      <c r="AE45" s="139"/>
      <c r="AF45" s="139"/>
      <c r="AG45" s="139"/>
      <c r="AH45" s="139"/>
      <c r="AI45" s="139"/>
      <c r="AJ45" s="27"/>
      <c r="AK45" s="27"/>
      <c r="AL45" s="27"/>
      <c r="AM45" s="27"/>
      <c r="AN45" s="27"/>
      <c r="AO45" s="27"/>
      <c r="AP45" s="27"/>
      <c r="AQ45" s="27"/>
      <c r="AR45" s="108"/>
      <c r="AS45" s="108"/>
      <c r="AT45" s="108"/>
      <c r="AU45" s="108"/>
      <c r="AV45" s="108"/>
      <c r="AW45" s="108"/>
      <c r="AX45" s="108"/>
      <c r="AY45" s="108"/>
      <c r="AZ45" s="139"/>
      <c r="BA45" s="139"/>
      <c r="BB45" s="139"/>
      <c r="BC45" s="139"/>
      <c r="BD45" s="139"/>
      <c r="BE45" s="139"/>
      <c r="BF45" s="139"/>
      <c r="BG45" s="139"/>
      <c r="BH45" s="27"/>
      <c r="BI45" s="27"/>
      <c r="BJ45" s="27"/>
      <c r="BK45" s="27"/>
      <c r="BL45" s="27"/>
      <c r="BM45" s="27"/>
      <c r="BN45" s="27"/>
      <c r="BO45" s="27"/>
      <c r="BP45" s="108"/>
      <c r="BQ45" s="108"/>
      <c r="BR45" s="108"/>
      <c r="BS45" s="108"/>
      <c r="BT45" s="108"/>
      <c r="BU45" s="108"/>
      <c r="BV45" s="108"/>
      <c r="BW45" s="108"/>
      <c r="BX45" s="139"/>
      <c r="BY45" s="139"/>
      <c r="BZ45" s="139"/>
      <c r="CA45" s="139"/>
      <c r="CB45" s="139"/>
      <c r="CC45" s="139"/>
      <c r="CD45" s="139"/>
      <c r="CE45" s="139"/>
      <c r="CF45" s="27"/>
      <c r="CG45" s="27"/>
      <c r="CH45" s="27"/>
      <c r="CI45" s="27"/>
      <c r="CJ45" s="27"/>
      <c r="CK45" s="27"/>
      <c r="CL45" s="27"/>
      <c r="CM45" s="27"/>
      <c r="CN45" s="108"/>
      <c r="CO45" s="108"/>
      <c r="CP45" s="139"/>
      <c r="CQ45" s="27"/>
      <c r="CR45" s="27"/>
      <c r="CS45" s="108"/>
      <c r="CT45" s="139"/>
      <c r="CU45" s="27"/>
      <c r="CV45" s="108"/>
      <c r="CW45" s="139"/>
      <c r="CX45" s="27"/>
      <c r="CY45" s="108"/>
      <c r="CZ45" s="108"/>
      <c r="DA45" s="139"/>
      <c r="DB45" s="27"/>
      <c r="DC45" s="108"/>
      <c r="DD45" s="139"/>
      <c r="DE45" s="27"/>
      <c r="DF45" s="108"/>
      <c r="DG45" s="139"/>
      <c r="DH45" s="27"/>
      <c r="DI45" s="108"/>
      <c r="DJ45" s="139"/>
      <c r="DK45" s="27"/>
      <c r="DL45" s="27"/>
      <c r="DM45" s="108"/>
      <c r="DN45" s="139"/>
      <c r="DO45" s="27"/>
      <c r="DP45" s="108"/>
      <c r="DQ45" s="139"/>
      <c r="DR45" s="27"/>
      <c r="DS45" s="108"/>
      <c r="EA45" s="173"/>
      <c r="EB45" s="173"/>
    </row>
    <row r="46" spans="2:132" ht="15.75" customHeight="1">
      <c r="B46" s="202">
        <f t="shared" si="272"/>
        <v>0</v>
      </c>
      <c r="C46" s="28">
        <f t="shared" si="273"/>
        <v>0</v>
      </c>
      <c r="D46" s="15">
        <f t="shared" si="274"/>
        <v>0</v>
      </c>
      <c r="E46" s="28">
        <f t="shared" si="275"/>
        <v>0</v>
      </c>
      <c r="F46" s="28">
        <f t="shared" si="276"/>
        <v>0</v>
      </c>
      <c r="G46" s="28">
        <f t="shared" si="277"/>
        <v>0</v>
      </c>
      <c r="H46" s="28">
        <f t="shared" si="278"/>
        <v>0</v>
      </c>
      <c r="I46" s="28">
        <f t="shared" si="279"/>
        <v>0</v>
      </c>
      <c r="J46" s="28">
        <f t="shared" si="280"/>
        <v>0</v>
      </c>
      <c r="K46" s="28">
        <f t="shared" si="281"/>
        <v>0</v>
      </c>
      <c r="L46" s="28">
        <f t="shared" si="282"/>
        <v>0</v>
      </c>
      <c r="M46" s="28">
        <f t="shared" si="283"/>
        <v>0</v>
      </c>
      <c r="N46" s="28">
        <f t="shared" si="284"/>
        <v>0</v>
      </c>
      <c r="O46" s="29">
        <f t="array" ref="O46">IFERROR(INDEX(C46:N46,MATCH(SMALL(IF(C46:N46=0,1E+300,(C46:N46)*(100^COLUMN(C46:N46))),1),(C46:N46)*100^COLUMN(C46:N46),0)),0)</f>
        <v>0</v>
      </c>
      <c r="P46" s="28"/>
      <c r="Q46" s="28"/>
      <c r="R46" s="28"/>
      <c r="S46" s="27"/>
      <c r="T46" s="108"/>
      <c r="U46" s="108"/>
      <c r="V46" s="108"/>
      <c r="W46" s="108"/>
      <c r="X46" s="108"/>
      <c r="Y46" s="108"/>
      <c r="Z46" s="108"/>
      <c r="AA46" s="108"/>
      <c r="AB46" s="139"/>
      <c r="AC46" s="139"/>
      <c r="AD46" s="139"/>
      <c r="AE46" s="139"/>
      <c r="AF46" s="139"/>
      <c r="AG46" s="139"/>
      <c r="AH46" s="139"/>
      <c r="AI46" s="139"/>
      <c r="AJ46" s="27"/>
      <c r="AK46" s="27"/>
      <c r="AL46" s="27"/>
      <c r="AM46" s="27"/>
      <c r="AN46" s="27"/>
      <c r="AO46" s="27"/>
      <c r="AP46" s="27"/>
      <c r="AQ46" s="27"/>
      <c r="AR46" s="108"/>
      <c r="AS46" s="108"/>
      <c r="AT46" s="108"/>
      <c r="AU46" s="108"/>
      <c r="AV46" s="108"/>
      <c r="AW46" s="108"/>
      <c r="AX46" s="108"/>
      <c r="AY46" s="108"/>
      <c r="AZ46" s="139"/>
      <c r="BA46" s="139"/>
      <c r="BB46" s="139"/>
      <c r="BC46" s="139"/>
      <c r="BD46" s="139"/>
      <c r="BE46" s="139"/>
      <c r="BF46" s="139"/>
      <c r="BG46" s="139"/>
      <c r="BH46" s="27"/>
      <c r="BI46" s="27"/>
      <c r="BJ46" s="27"/>
      <c r="BK46" s="27"/>
      <c r="BL46" s="27"/>
      <c r="BM46" s="27"/>
      <c r="BN46" s="27"/>
      <c r="BO46" s="27"/>
      <c r="BP46" s="108"/>
      <c r="BQ46" s="108"/>
      <c r="BR46" s="108"/>
      <c r="BS46" s="108"/>
      <c r="BT46" s="108"/>
      <c r="BU46" s="108"/>
      <c r="BV46" s="108"/>
      <c r="BW46" s="108"/>
      <c r="BX46" s="139"/>
      <c r="BY46" s="139"/>
      <c r="BZ46" s="139"/>
      <c r="CA46" s="139"/>
      <c r="CB46" s="139"/>
      <c r="CC46" s="139"/>
      <c r="CD46" s="139"/>
      <c r="CE46" s="139"/>
      <c r="CF46" s="27"/>
      <c r="CG46" s="27"/>
      <c r="CH46" s="27"/>
      <c r="CI46" s="27"/>
      <c r="CJ46" s="27"/>
      <c r="CK46" s="27"/>
      <c r="CL46" s="27"/>
      <c r="CM46" s="27"/>
      <c r="CN46" s="108"/>
      <c r="CO46" s="108"/>
      <c r="CP46" s="139"/>
      <c r="CQ46" s="27"/>
      <c r="CR46" s="27"/>
      <c r="CS46" s="108"/>
      <c r="CT46" s="139"/>
      <c r="CU46" s="27"/>
      <c r="CV46" s="108"/>
      <c r="CW46" s="139"/>
      <c r="CX46" s="27"/>
      <c r="CY46" s="108"/>
      <c r="CZ46" s="108"/>
      <c r="DA46" s="139"/>
      <c r="DB46" s="27"/>
      <c r="DC46" s="108"/>
      <c r="DD46" s="139"/>
      <c r="DE46" s="27"/>
      <c r="DF46" s="108"/>
      <c r="DG46" s="139"/>
      <c r="DH46" s="27"/>
      <c r="DI46" s="108"/>
      <c r="DJ46" s="139"/>
      <c r="DK46" s="27"/>
      <c r="DL46" s="27"/>
      <c r="DM46" s="108"/>
      <c r="DN46" s="139"/>
      <c r="DO46" s="27"/>
      <c r="DP46" s="108"/>
      <c r="DQ46" s="139"/>
      <c r="DR46" s="27"/>
      <c r="DS46" s="108"/>
      <c r="EA46" s="173"/>
      <c r="EB46" s="173"/>
    </row>
    <row r="47" spans="2:132" ht="15.75" customHeight="1">
      <c r="B47" s="202">
        <f t="shared" si="272"/>
        <v>0</v>
      </c>
      <c r="C47" s="28">
        <f t="shared" si="273"/>
        <v>0</v>
      </c>
      <c r="D47" s="15">
        <f t="shared" si="274"/>
        <v>0</v>
      </c>
      <c r="E47" s="28">
        <f t="shared" si="275"/>
        <v>0</v>
      </c>
      <c r="F47" s="28">
        <f t="shared" si="276"/>
        <v>0</v>
      </c>
      <c r="G47" s="28">
        <f t="shared" si="277"/>
        <v>0</v>
      </c>
      <c r="H47" s="28">
        <f t="shared" si="278"/>
        <v>0</v>
      </c>
      <c r="I47" s="28">
        <f t="shared" si="279"/>
        <v>0</v>
      </c>
      <c r="J47" s="28">
        <f t="shared" si="280"/>
        <v>0</v>
      </c>
      <c r="K47" s="28">
        <f t="shared" si="281"/>
        <v>0</v>
      </c>
      <c r="L47" s="28">
        <f t="shared" si="282"/>
        <v>0</v>
      </c>
      <c r="M47" s="28">
        <f t="shared" si="283"/>
        <v>0</v>
      </c>
      <c r="N47" s="28">
        <f t="shared" si="284"/>
        <v>0</v>
      </c>
      <c r="O47" s="29">
        <f t="array" ref="O47">IFERROR(INDEX(C47:N47,MATCH(SMALL(IF(C47:N47=0,1E+300,(C47:N47)*(100^COLUMN(C47:N47))),1),(C47:N47)*100^COLUMN(C47:N47),0)),0)</f>
        <v>0</v>
      </c>
      <c r="P47" s="28"/>
      <c r="Q47" s="28"/>
      <c r="R47" s="28"/>
      <c r="S47" s="27"/>
      <c r="T47" s="108"/>
      <c r="U47" s="108"/>
      <c r="V47" s="108"/>
      <c r="W47" s="108"/>
      <c r="X47" s="108"/>
      <c r="Y47" s="108"/>
      <c r="Z47" s="108"/>
      <c r="AA47" s="108"/>
      <c r="AB47" s="139"/>
      <c r="AC47" s="139"/>
      <c r="AD47" s="139"/>
      <c r="AE47" s="139"/>
      <c r="AF47" s="139"/>
      <c r="AG47" s="139"/>
      <c r="AH47" s="139"/>
      <c r="AI47" s="139"/>
      <c r="AJ47" s="27"/>
      <c r="AK47" s="27"/>
      <c r="AL47" s="27"/>
      <c r="AM47" s="27"/>
      <c r="AN47" s="27"/>
      <c r="AO47" s="27"/>
      <c r="AP47" s="27"/>
      <c r="AQ47" s="27"/>
      <c r="AR47" s="108"/>
      <c r="AS47" s="108"/>
      <c r="AT47" s="108"/>
      <c r="AU47" s="108"/>
      <c r="AV47" s="108"/>
      <c r="AW47" s="108"/>
      <c r="AX47" s="108"/>
      <c r="AY47" s="108"/>
      <c r="AZ47" s="139"/>
      <c r="BA47" s="139"/>
      <c r="BB47" s="139"/>
      <c r="BC47" s="139"/>
      <c r="BD47" s="139"/>
      <c r="BE47" s="139"/>
      <c r="BF47" s="139"/>
      <c r="BG47" s="139"/>
      <c r="BH47" s="27"/>
      <c r="BI47" s="27"/>
      <c r="BJ47" s="27"/>
      <c r="BK47" s="27"/>
      <c r="BL47" s="27"/>
      <c r="BM47" s="27"/>
      <c r="BN47" s="27"/>
      <c r="BO47" s="27"/>
      <c r="BP47" s="108"/>
      <c r="BQ47" s="108"/>
      <c r="BR47" s="108"/>
      <c r="BS47" s="108"/>
      <c r="BT47" s="108"/>
      <c r="BU47" s="108"/>
      <c r="BV47" s="108"/>
      <c r="BW47" s="108"/>
      <c r="BX47" s="139"/>
      <c r="BY47" s="139"/>
      <c r="BZ47" s="139"/>
      <c r="CA47" s="139"/>
      <c r="CB47" s="139"/>
      <c r="CC47" s="139"/>
      <c r="CD47" s="139"/>
      <c r="CE47" s="139"/>
      <c r="CF47" s="27"/>
      <c r="CG47" s="27"/>
      <c r="CH47" s="27"/>
      <c r="CI47" s="27"/>
      <c r="CJ47" s="27"/>
      <c r="CK47" s="27"/>
      <c r="CL47" s="27"/>
      <c r="CM47" s="27"/>
      <c r="CN47" s="108"/>
      <c r="CO47" s="108"/>
      <c r="CP47" s="139"/>
      <c r="CQ47" s="27"/>
      <c r="CR47" s="27"/>
      <c r="CS47" s="108"/>
      <c r="CT47" s="139"/>
      <c r="CU47" s="27"/>
      <c r="CV47" s="108"/>
      <c r="CW47" s="139"/>
      <c r="CX47" s="27"/>
      <c r="CY47" s="108"/>
      <c r="CZ47" s="108"/>
      <c r="DA47" s="139"/>
      <c r="DB47" s="27"/>
      <c r="DC47" s="108"/>
      <c r="DD47" s="139"/>
      <c r="DE47" s="27"/>
      <c r="DF47" s="108"/>
      <c r="DG47" s="139"/>
      <c r="DH47" s="27"/>
      <c r="DI47" s="108"/>
      <c r="DJ47" s="139"/>
      <c r="DK47" s="27"/>
      <c r="DL47" s="27"/>
      <c r="DM47" s="108"/>
      <c r="DN47" s="139"/>
      <c r="DO47" s="27"/>
      <c r="DP47" s="108"/>
      <c r="DQ47" s="139"/>
      <c r="DR47" s="27"/>
      <c r="DS47" s="108"/>
      <c r="EA47" s="173"/>
      <c r="EB47" s="173"/>
    </row>
    <row r="48" spans="2:132" ht="15.75" customHeight="1">
      <c r="B48" s="202">
        <f t="shared" si="272"/>
        <v>0</v>
      </c>
      <c r="C48" s="28">
        <f t="shared" si="273"/>
        <v>0</v>
      </c>
      <c r="D48" s="15">
        <f t="shared" si="274"/>
        <v>0</v>
      </c>
      <c r="E48" s="28">
        <f t="shared" si="275"/>
        <v>0</v>
      </c>
      <c r="F48" s="28">
        <f t="shared" si="276"/>
        <v>0</v>
      </c>
      <c r="G48" s="28">
        <f t="shared" si="277"/>
        <v>0</v>
      </c>
      <c r="H48" s="28">
        <f t="shared" si="278"/>
        <v>0</v>
      </c>
      <c r="I48" s="28">
        <f t="shared" si="279"/>
        <v>0</v>
      </c>
      <c r="J48" s="28">
        <f t="shared" si="280"/>
        <v>0</v>
      </c>
      <c r="K48" s="28">
        <f t="shared" si="281"/>
        <v>0</v>
      </c>
      <c r="L48" s="28">
        <f t="shared" si="282"/>
        <v>0</v>
      </c>
      <c r="M48" s="28">
        <f t="shared" si="283"/>
        <v>0</v>
      </c>
      <c r="N48" s="28">
        <f t="shared" si="284"/>
        <v>0</v>
      </c>
      <c r="O48" s="29">
        <f t="array" ref="O48">IFERROR(INDEX(C48:N48,MATCH(SMALL(IF(C48:N48=0,1E+300,(C48:N48)*(100^COLUMN(C48:N48))),1),(C48:N48)*100^COLUMN(C48:N48),0)),0)</f>
        <v>0</v>
      </c>
      <c r="P48" s="28"/>
      <c r="Q48" s="28"/>
      <c r="R48" s="28"/>
      <c r="S48" s="27"/>
      <c r="T48" s="108"/>
      <c r="U48" s="108"/>
      <c r="V48" s="108"/>
      <c r="W48" s="108"/>
      <c r="X48" s="108"/>
      <c r="Y48" s="108"/>
      <c r="Z48" s="108"/>
      <c r="AA48" s="108"/>
      <c r="AB48" s="139"/>
      <c r="AC48" s="139"/>
      <c r="AD48" s="139"/>
      <c r="AE48" s="139"/>
      <c r="AF48" s="139"/>
      <c r="AG48" s="139"/>
      <c r="AH48" s="139"/>
      <c r="AI48" s="139"/>
      <c r="AJ48" s="27"/>
      <c r="AK48" s="27"/>
      <c r="AL48" s="27"/>
      <c r="AM48" s="27"/>
      <c r="AN48" s="27"/>
      <c r="AO48" s="27"/>
      <c r="AP48" s="27"/>
      <c r="AQ48" s="27"/>
      <c r="AR48" s="108"/>
      <c r="AS48" s="108"/>
      <c r="AT48" s="108"/>
      <c r="AU48" s="108"/>
      <c r="AV48" s="108"/>
      <c r="AW48" s="108"/>
      <c r="AX48" s="108"/>
      <c r="AY48" s="108"/>
      <c r="AZ48" s="139"/>
      <c r="BA48" s="139"/>
      <c r="BB48" s="139"/>
      <c r="BC48" s="139"/>
      <c r="BD48" s="139"/>
      <c r="BE48" s="139"/>
      <c r="BF48" s="139"/>
      <c r="BG48" s="139"/>
      <c r="BH48" s="27"/>
      <c r="BI48" s="27"/>
      <c r="BJ48" s="27"/>
      <c r="BK48" s="27"/>
      <c r="BL48" s="27"/>
      <c r="BM48" s="27"/>
      <c r="BN48" s="27"/>
      <c r="BO48" s="27"/>
      <c r="BP48" s="108"/>
      <c r="BQ48" s="108"/>
      <c r="BR48" s="108"/>
      <c r="BS48" s="108"/>
      <c r="BT48" s="108"/>
      <c r="BU48" s="108"/>
      <c r="BV48" s="108"/>
      <c r="BW48" s="108"/>
      <c r="BX48" s="139"/>
      <c r="BY48" s="139"/>
      <c r="BZ48" s="139"/>
      <c r="CA48" s="139"/>
      <c r="CB48" s="139"/>
      <c r="CC48" s="139"/>
      <c r="CD48" s="139"/>
      <c r="CE48" s="139"/>
      <c r="CF48" s="27"/>
      <c r="CG48" s="27"/>
      <c r="CH48" s="27"/>
      <c r="CI48" s="27"/>
      <c r="CJ48" s="27"/>
      <c r="CK48" s="27"/>
      <c r="CL48" s="27"/>
      <c r="CM48" s="27"/>
      <c r="CN48" s="108"/>
      <c r="CO48" s="108"/>
      <c r="CP48" s="139"/>
      <c r="CQ48" s="27"/>
      <c r="CR48" s="27"/>
      <c r="CS48" s="108"/>
      <c r="CT48" s="139"/>
      <c r="CU48" s="27"/>
      <c r="CV48" s="108"/>
      <c r="CW48" s="139"/>
      <c r="CX48" s="27"/>
      <c r="CY48" s="108"/>
      <c r="CZ48" s="108"/>
      <c r="DA48" s="139"/>
      <c r="DB48" s="27"/>
      <c r="DC48" s="108"/>
      <c r="DD48" s="139"/>
      <c r="DE48" s="27"/>
      <c r="DF48" s="108"/>
      <c r="DG48" s="139"/>
      <c r="DH48" s="27"/>
      <c r="DI48" s="108"/>
      <c r="DJ48" s="139"/>
      <c r="DK48" s="27"/>
      <c r="DL48" s="27"/>
      <c r="DM48" s="108"/>
      <c r="DN48" s="139"/>
      <c r="DO48" s="27"/>
      <c r="DP48" s="108"/>
      <c r="DQ48" s="139"/>
      <c r="DR48" s="27"/>
      <c r="DS48" s="108"/>
      <c r="EA48" s="173"/>
      <c r="EB48" s="173"/>
    </row>
    <row r="49" spans="1:157" ht="15.75" customHeight="1">
      <c r="B49" s="202">
        <f t="shared" si="272"/>
        <v>0</v>
      </c>
      <c r="C49" s="28">
        <f t="shared" si="273"/>
        <v>0</v>
      </c>
      <c r="D49" s="15">
        <f t="shared" si="274"/>
        <v>0</v>
      </c>
      <c r="E49" s="28">
        <f t="shared" si="275"/>
        <v>0</v>
      </c>
      <c r="F49" s="28">
        <f t="shared" si="276"/>
        <v>0</v>
      </c>
      <c r="G49" s="28">
        <f t="shared" si="277"/>
        <v>0</v>
      </c>
      <c r="H49" s="28">
        <f t="shared" si="278"/>
        <v>0</v>
      </c>
      <c r="I49" s="28">
        <f t="shared" si="279"/>
        <v>0</v>
      </c>
      <c r="J49" s="28">
        <f t="shared" si="280"/>
        <v>0</v>
      </c>
      <c r="K49" s="28">
        <f t="shared" si="281"/>
        <v>0</v>
      </c>
      <c r="L49" s="28">
        <f t="shared" si="282"/>
        <v>0</v>
      </c>
      <c r="M49" s="28">
        <f t="shared" si="283"/>
        <v>0</v>
      </c>
      <c r="N49" s="28">
        <f t="shared" si="284"/>
        <v>0</v>
      </c>
      <c r="O49" s="29">
        <f t="array" ref="O49">IFERROR(INDEX(C49:N49,MATCH(SMALL(IF(C49:N49=0,1E+300,(C49:N49)*(100^COLUMN(C49:N49))),1),(C49:N49)*100^COLUMN(C49:N49),0)),0)</f>
        <v>0</v>
      </c>
      <c r="P49" s="28"/>
      <c r="Q49" s="28"/>
      <c r="R49" s="28"/>
      <c r="S49" s="27"/>
      <c r="T49" s="108"/>
      <c r="U49" s="108"/>
      <c r="V49" s="108"/>
      <c r="W49" s="108"/>
      <c r="X49" s="108"/>
      <c r="Y49" s="108"/>
      <c r="Z49" s="108"/>
      <c r="AA49" s="108"/>
      <c r="AB49" s="139"/>
      <c r="AC49" s="139"/>
      <c r="AD49" s="139"/>
      <c r="AE49" s="139"/>
      <c r="AF49" s="139"/>
      <c r="AG49" s="139"/>
      <c r="AH49" s="139"/>
      <c r="AI49" s="139"/>
      <c r="AJ49" s="27"/>
      <c r="AK49" s="27"/>
      <c r="AL49" s="27"/>
      <c r="AM49" s="27"/>
      <c r="AN49" s="27"/>
      <c r="AO49" s="27"/>
      <c r="AP49" s="27"/>
      <c r="AQ49" s="27"/>
      <c r="AR49" s="108"/>
      <c r="AS49" s="108"/>
      <c r="AT49" s="108"/>
      <c r="AU49" s="108"/>
      <c r="AV49" s="108"/>
      <c r="AW49" s="108"/>
      <c r="AX49" s="108"/>
      <c r="AY49" s="108"/>
      <c r="AZ49" s="139"/>
      <c r="BA49" s="139"/>
      <c r="BB49" s="139"/>
      <c r="BC49" s="139"/>
      <c r="BD49" s="139"/>
      <c r="BE49" s="139"/>
      <c r="BF49" s="139"/>
      <c r="BG49" s="139"/>
      <c r="BH49" s="27"/>
      <c r="BI49" s="27"/>
      <c r="BJ49" s="27"/>
      <c r="BK49" s="27"/>
      <c r="BL49" s="27"/>
      <c r="BM49" s="27"/>
      <c r="BN49" s="27"/>
      <c r="BO49" s="27"/>
      <c r="BP49" s="108"/>
      <c r="BQ49" s="108"/>
      <c r="BR49" s="108"/>
      <c r="BS49" s="108"/>
      <c r="BT49" s="108"/>
      <c r="BU49" s="108"/>
      <c r="BV49" s="108"/>
      <c r="BW49" s="108"/>
      <c r="BX49" s="139"/>
      <c r="BY49" s="139"/>
      <c r="BZ49" s="139"/>
      <c r="CA49" s="139"/>
      <c r="CB49" s="139"/>
      <c r="CC49" s="139"/>
      <c r="CD49" s="139"/>
      <c r="CE49" s="139"/>
      <c r="CF49" s="27"/>
      <c r="CG49" s="27"/>
      <c r="CH49" s="27"/>
      <c r="CI49" s="27"/>
      <c r="CJ49" s="27"/>
      <c r="CK49" s="27"/>
      <c r="CL49" s="27"/>
      <c r="CM49" s="27"/>
      <c r="CN49" s="108"/>
      <c r="CO49" s="108"/>
      <c r="CP49" s="139"/>
      <c r="CQ49" s="27"/>
      <c r="CR49" s="27"/>
      <c r="CS49" s="108"/>
      <c r="CT49" s="139"/>
      <c r="CU49" s="27"/>
      <c r="CV49" s="108"/>
      <c r="CW49" s="139"/>
      <c r="CX49" s="27"/>
      <c r="CY49" s="108"/>
      <c r="CZ49" s="108"/>
      <c r="DA49" s="139"/>
      <c r="DB49" s="27"/>
      <c r="DC49" s="108"/>
      <c r="DD49" s="139"/>
      <c r="DE49" s="27"/>
      <c r="DF49" s="108"/>
      <c r="DG49" s="139"/>
      <c r="DH49" s="27"/>
      <c r="DI49" s="108"/>
      <c r="DJ49" s="139"/>
      <c r="DK49" s="27"/>
      <c r="DL49" s="27"/>
      <c r="DM49" s="108"/>
      <c r="DN49" s="139"/>
      <c r="DO49" s="27"/>
      <c r="DP49" s="108"/>
      <c r="DQ49" s="139"/>
      <c r="DR49" s="27"/>
      <c r="DS49" s="108"/>
      <c r="EA49" s="173"/>
      <c r="EB49" s="173"/>
    </row>
    <row r="50" spans="1:157" ht="15.75" customHeight="1">
      <c r="B50" s="202">
        <f t="shared" si="272"/>
        <v>0</v>
      </c>
      <c r="C50" s="28">
        <f t="shared" si="273"/>
        <v>0</v>
      </c>
      <c r="D50" s="15">
        <f t="shared" si="274"/>
        <v>0</v>
      </c>
      <c r="E50" s="28">
        <f t="shared" si="275"/>
        <v>0</v>
      </c>
      <c r="F50" s="28">
        <f t="shared" si="276"/>
        <v>0</v>
      </c>
      <c r="G50" s="28">
        <f t="shared" si="277"/>
        <v>0</v>
      </c>
      <c r="H50" s="28">
        <f t="shared" si="278"/>
        <v>0</v>
      </c>
      <c r="I50" s="28">
        <f t="shared" si="279"/>
        <v>0</v>
      </c>
      <c r="J50" s="28">
        <f t="shared" si="280"/>
        <v>0</v>
      </c>
      <c r="K50" s="28">
        <f t="shared" si="281"/>
        <v>0</v>
      </c>
      <c r="L50" s="28">
        <f t="shared" si="282"/>
        <v>0</v>
      </c>
      <c r="M50" s="28">
        <f t="shared" si="283"/>
        <v>0</v>
      </c>
      <c r="N50" s="28">
        <f t="shared" si="284"/>
        <v>0</v>
      </c>
      <c r="O50" s="29">
        <f t="array" ref="O50">IFERROR(INDEX(C50:N50,MATCH(SMALL(IF(C50:N50=0,1E+300,(C50:N50)*(100^COLUMN(C50:N50))),1),(C50:N50)*100^COLUMN(C50:N50),0)),0)</f>
        <v>0</v>
      </c>
      <c r="P50" s="28"/>
      <c r="Q50" s="28"/>
      <c r="R50" s="28"/>
      <c r="S50" s="27"/>
      <c r="T50" s="108"/>
      <c r="U50" s="108"/>
      <c r="V50" s="108"/>
      <c r="W50" s="108"/>
      <c r="X50" s="108"/>
      <c r="Y50" s="108"/>
      <c r="Z50" s="108"/>
      <c r="AA50" s="108"/>
      <c r="AB50" s="139"/>
      <c r="AC50" s="139"/>
      <c r="AD50" s="139"/>
      <c r="AE50" s="139"/>
      <c r="AF50" s="139"/>
      <c r="AG50" s="139"/>
      <c r="AH50" s="139"/>
      <c r="AI50" s="139"/>
      <c r="AJ50" s="27"/>
      <c r="AK50" s="27"/>
      <c r="AL50" s="27"/>
      <c r="AM50" s="27"/>
      <c r="AN50" s="27"/>
      <c r="AO50" s="27"/>
      <c r="AP50" s="27"/>
      <c r="AQ50" s="27"/>
      <c r="AR50" s="108"/>
      <c r="AS50" s="108"/>
      <c r="AT50" s="108"/>
      <c r="AU50" s="108"/>
      <c r="AV50" s="108"/>
      <c r="AW50" s="108"/>
      <c r="AX50" s="108"/>
      <c r="AY50" s="108"/>
      <c r="AZ50" s="139"/>
      <c r="BA50" s="139"/>
      <c r="BB50" s="139"/>
      <c r="BC50" s="139"/>
      <c r="BD50" s="139"/>
      <c r="BE50" s="139"/>
      <c r="BF50" s="139"/>
      <c r="BG50" s="139"/>
      <c r="BH50" s="27"/>
      <c r="BI50" s="27"/>
      <c r="BJ50" s="27"/>
      <c r="BK50" s="27"/>
      <c r="BL50" s="27"/>
      <c r="BM50" s="27"/>
      <c r="BN50" s="27"/>
      <c r="BO50" s="27"/>
      <c r="BP50" s="108"/>
      <c r="BQ50" s="108"/>
      <c r="BR50" s="108"/>
      <c r="BS50" s="108"/>
      <c r="BT50" s="108"/>
      <c r="BU50" s="108"/>
      <c r="BV50" s="108"/>
      <c r="BW50" s="108"/>
      <c r="BX50" s="139"/>
      <c r="BY50" s="139"/>
      <c r="BZ50" s="139"/>
      <c r="CA50" s="139"/>
      <c r="CB50" s="139"/>
      <c r="CC50" s="139"/>
      <c r="CD50" s="139"/>
      <c r="CE50" s="139"/>
      <c r="CF50" s="27"/>
      <c r="CG50" s="27"/>
      <c r="CH50" s="27"/>
      <c r="CI50" s="27"/>
      <c r="CJ50" s="27"/>
      <c r="CK50" s="27"/>
      <c r="CL50" s="27"/>
      <c r="CM50" s="27"/>
      <c r="CN50" s="108"/>
      <c r="CO50" s="108"/>
      <c r="CP50" s="139"/>
      <c r="CQ50" s="27"/>
      <c r="CR50" s="27"/>
      <c r="CS50" s="108"/>
      <c r="CT50" s="139"/>
      <c r="CU50" s="27"/>
      <c r="CV50" s="108"/>
      <c r="CW50" s="139"/>
      <c r="CX50" s="27"/>
      <c r="CY50" s="108"/>
      <c r="CZ50" s="108"/>
      <c r="DA50" s="139"/>
      <c r="DB50" s="27"/>
      <c r="DC50" s="108"/>
      <c r="DD50" s="139"/>
      <c r="DE50" s="27"/>
      <c r="DF50" s="108"/>
      <c r="DG50" s="139"/>
      <c r="DH50" s="27"/>
      <c r="DI50" s="108"/>
      <c r="DJ50" s="139"/>
      <c r="DK50" s="27"/>
      <c r="DL50" s="27"/>
      <c r="DM50" s="108"/>
      <c r="DN50" s="139"/>
      <c r="DO50" s="27"/>
      <c r="DP50" s="108"/>
      <c r="DQ50" s="139"/>
      <c r="DR50" s="27"/>
      <c r="DS50" s="108"/>
      <c r="EA50" s="173"/>
      <c r="EB50" s="173"/>
    </row>
    <row r="51" spans="1:157" ht="15.75" customHeight="1">
      <c r="A51" s="2"/>
      <c r="B51" s="202" t="str">
        <f t="shared" si="272"/>
        <v>TOTAL</v>
      </c>
      <c r="C51" s="28">
        <f t="shared" si="273"/>
        <v>10000</v>
      </c>
      <c r="D51" s="15">
        <f t="shared" si="274"/>
        <v>10000</v>
      </c>
      <c r="E51" s="28">
        <f t="shared" si="275"/>
        <v>10000</v>
      </c>
      <c r="F51" s="28">
        <f t="shared" si="276"/>
        <v>10000</v>
      </c>
      <c r="G51" s="28">
        <f t="shared" si="277"/>
        <v>10000</v>
      </c>
      <c r="H51" s="28">
        <f t="shared" si="278"/>
        <v>10000</v>
      </c>
      <c r="I51" s="28">
        <f t="shared" si="279"/>
        <v>10000</v>
      </c>
      <c r="J51" s="28">
        <f t="shared" si="280"/>
        <v>10000</v>
      </c>
      <c r="K51" s="28">
        <f t="shared" si="281"/>
        <v>10000</v>
      </c>
      <c r="L51" s="28">
        <f t="shared" si="282"/>
        <v>10000</v>
      </c>
      <c r="M51" s="28">
        <f t="shared" si="283"/>
        <v>10000</v>
      </c>
      <c r="N51" s="28">
        <f t="shared" si="284"/>
        <v>10000</v>
      </c>
      <c r="O51" s="29">
        <f t="array" ref="O51">IFERROR(INDEX(C51:N51,MATCH(SMALL(IF(C51:N51=0,1E+300,(C51:N51)*(100^COLUMN(C51:N51))),1),(C51:N51)*100^COLUMN(C51:N51),0)),0)</f>
        <v>10000</v>
      </c>
      <c r="P51" s="28"/>
      <c r="Q51" s="28"/>
      <c r="R51" s="28"/>
      <c r="S51" s="27"/>
      <c r="T51" s="108"/>
      <c r="U51" s="108"/>
      <c r="V51" s="108"/>
      <c r="W51" s="108"/>
      <c r="X51" s="108"/>
      <c r="Y51" s="108"/>
      <c r="Z51" s="108"/>
      <c r="AA51" s="108"/>
      <c r="AB51" s="139"/>
      <c r="AC51" s="139"/>
      <c r="AD51" s="139"/>
      <c r="AE51" s="139"/>
      <c r="AF51" s="139"/>
      <c r="AG51" s="139"/>
      <c r="AH51" s="139"/>
      <c r="AI51" s="139"/>
      <c r="AJ51" s="27"/>
      <c r="AK51" s="27"/>
      <c r="AL51" s="27"/>
      <c r="AM51" s="27"/>
      <c r="AN51" s="27"/>
      <c r="AO51" s="27"/>
      <c r="AP51" s="27"/>
      <c r="AQ51" s="27"/>
      <c r="AR51" s="108"/>
      <c r="AS51" s="108"/>
      <c r="AT51" s="108"/>
      <c r="AU51" s="108"/>
      <c r="AV51" s="108"/>
      <c r="AW51" s="108"/>
      <c r="AX51" s="108"/>
      <c r="AY51" s="108"/>
      <c r="AZ51" s="139"/>
      <c r="BA51" s="139"/>
      <c r="BB51" s="139"/>
      <c r="BC51" s="139"/>
      <c r="BD51" s="139"/>
      <c r="BE51" s="139"/>
      <c r="BF51" s="139"/>
      <c r="BG51" s="139"/>
      <c r="BH51" s="27"/>
      <c r="BI51" s="27"/>
      <c r="BJ51" s="27"/>
      <c r="BK51" s="27"/>
      <c r="BL51" s="27"/>
      <c r="BM51" s="27"/>
      <c r="BN51" s="27"/>
      <c r="BO51" s="27"/>
      <c r="BP51" s="108"/>
      <c r="BQ51" s="108"/>
      <c r="BR51" s="108"/>
      <c r="BS51" s="108"/>
      <c r="BT51" s="108"/>
      <c r="BU51" s="108"/>
      <c r="BV51" s="108"/>
      <c r="BW51" s="108"/>
      <c r="BX51" s="139"/>
      <c r="BY51" s="139"/>
      <c r="BZ51" s="139"/>
      <c r="CA51" s="139"/>
      <c r="CB51" s="139"/>
      <c r="CC51" s="139"/>
      <c r="CD51" s="139"/>
      <c r="CE51" s="139"/>
      <c r="CF51" s="27"/>
      <c r="CG51" s="27"/>
      <c r="CH51" s="27"/>
      <c r="CI51" s="27"/>
      <c r="CJ51" s="27"/>
      <c r="CK51" s="27"/>
      <c r="CL51" s="27"/>
      <c r="CM51" s="27"/>
      <c r="CN51" s="108"/>
      <c r="CO51" s="108"/>
      <c r="CP51" s="139"/>
      <c r="CQ51" s="27"/>
      <c r="CR51" s="27"/>
      <c r="CS51" s="108"/>
      <c r="CT51" s="139"/>
      <c r="CU51" s="27"/>
      <c r="CV51" s="108"/>
      <c r="CW51" s="139"/>
      <c r="CX51" s="27"/>
      <c r="CY51" s="108"/>
      <c r="CZ51" s="108"/>
      <c r="DA51" s="139"/>
      <c r="DB51" s="27"/>
      <c r="DC51" s="108"/>
      <c r="DD51" s="139"/>
      <c r="DE51" s="27"/>
      <c r="DF51" s="108"/>
      <c r="DG51" s="139"/>
      <c r="DH51" s="27"/>
      <c r="DI51" s="108"/>
      <c r="DJ51" s="139"/>
      <c r="DK51" s="27"/>
      <c r="DL51" s="27"/>
      <c r="DM51" s="108"/>
      <c r="DN51" s="139"/>
      <c r="DO51" s="27"/>
      <c r="DP51" s="108"/>
      <c r="DQ51" s="139"/>
      <c r="DR51" s="27"/>
      <c r="DS51" s="108"/>
      <c r="DT51" s="2"/>
      <c r="DU51" s="2"/>
      <c r="DV51" s="2"/>
      <c r="DW51" s="2"/>
      <c r="DX51" s="2"/>
      <c r="DY51" s="2"/>
      <c r="DZ51" s="2"/>
      <c r="EA51" s="173"/>
      <c r="EB51" s="173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</row>
    <row r="52" spans="1:157" ht="15.75" customHeight="1">
      <c r="A52" s="2"/>
      <c r="B52" s="202" t="str">
        <f t="shared" si="272"/>
        <v>NOVOS APORTES</v>
      </c>
      <c r="C52" s="28">
        <f t="shared" si="273"/>
        <v>0</v>
      </c>
      <c r="D52" s="15">
        <f t="shared" si="274"/>
        <v>0</v>
      </c>
      <c r="E52" s="28">
        <f t="shared" si="275"/>
        <v>0</v>
      </c>
      <c r="F52" s="28">
        <f t="shared" si="276"/>
        <v>0</v>
      </c>
      <c r="G52" s="28">
        <f t="shared" si="277"/>
        <v>0</v>
      </c>
      <c r="H52" s="28">
        <f t="shared" si="278"/>
        <v>0</v>
      </c>
      <c r="I52" s="28">
        <f t="shared" si="279"/>
        <v>0</v>
      </c>
      <c r="J52" s="28">
        <f t="shared" si="280"/>
        <v>0</v>
      </c>
      <c r="K52" s="28">
        <f t="shared" si="281"/>
        <v>0</v>
      </c>
      <c r="L52" s="28">
        <f t="shared" si="282"/>
        <v>0</v>
      </c>
      <c r="M52" s="28">
        <f t="shared" si="283"/>
        <v>0</v>
      </c>
      <c r="N52" s="28">
        <f t="shared" si="284"/>
        <v>0</v>
      </c>
      <c r="O52" s="29">
        <f t="array" ref="O52">IFERROR(INDEX(C52:N52,MATCH(SMALL(IF(C52:N52=0,1E+300,(C52:N52)*(100^COLUMN(C52:N52))),1),(C52:N52)*100^COLUMN(C52:N52),0)),0)</f>
        <v>0</v>
      </c>
      <c r="P52" s="28"/>
      <c r="Q52" s="28"/>
      <c r="R52" s="28"/>
      <c r="S52" s="27"/>
      <c r="T52" s="108"/>
      <c r="U52" s="108"/>
      <c r="V52" s="108"/>
      <c r="W52" s="108"/>
      <c r="X52" s="108"/>
      <c r="Y52" s="108"/>
      <c r="Z52" s="108"/>
      <c r="AA52" s="108"/>
      <c r="AB52" s="139"/>
      <c r="AC52" s="139"/>
      <c r="AD52" s="139"/>
      <c r="AE52" s="139"/>
      <c r="AF52" s="139"/>
      <c r="AG52" s="139"/>
      <c r="AH52" s="139"/>
      <c r="AI52" s="139"/>
      <c r="AJ52" s="27"/>
      <c r="AK52" s="27"/>
      <c r="AL52" s="27"/>
      <c r="AM52" s="27"/>
      <c r="AN52" s="27"/>
      <c r="AO52" s="27"/>
      <c r="AP52" s="27"/>
      <c r="AQ52" s="27"/>
      <c r="AR52" s="108"/>
      <c r="AS52" s="108"/>
      <c r="AT52" s="108"/>
      <c r="AU52" s="108"/>
      <c r="AV52" s="108"/>
      <c r="AW52" s="108"/>
      <c r="AX52" s="108"/>
      <c r="AY52" s="108"/>
      <c r="AZ52" s="139"/>
      <c r="BA52" s="139"/>
      <c r="BB52" s="139"/>
      <c r="BC52" s="139"/>
      <c r="BD52" s="139"/>
      <c r="BE52" s="139"/>
      <c r="BF52" s="139"/>
      <c r="BG52" s="139"/>
      <c r="BH52" s="27"/>
      <c r="BI52" s="27"/>
      <c r="BJ52" s="27"/>
      <c r="BK52" s="27"/>
      <c r="BL52" s="27"/>
      <c r="BM52" s="27"/>
      <c r="BN52" s="27"/>
      <c r="BO52" s="27"/>
      <c r="BP52" s="108"/>
      <c r="BQ52" s="108"/>
      <c r="BR52" s="108"/>
      <c r="BS52" s="108"/>
      <c r="BT52" s="108"/>
      <c r="BU52" s="108"/>
      <c r="BV52" s="108"/>
      <c r="BW52" s="108"/>
      <c r="BX52" s="139"/>
      <c r="BY52" s="139"/>
      <c r="BZ52" s="139"/>
      <c r="CA52" s="139"/>
      <c r="CB52" s="139"/>
      <c r="CC52" s="139"/>
      <c r="CD52" s="139"/>
      <c r="CE52" s="139"/>
      <c r="CF52" s="27"/>
      <c r="CG52" s="27"/>
      <c r="CH52" s="27"/>
      <c r="CI52" s="27"/>
      <c r="CJ52" s="27"/>
      <c r="CK52" s="27"/>
      <c r="CL52" s="27"/>
      <c r="CM52" s="27"/>
      <c r="CN52" s="108"/>
      <c r="CO52" s="108"/>
      <c r="CP52" s="139"/>
      <c r="CQ52" s="27"/>
      <c r="CR52" s="27"/>
      <c r="CS52" s="108"/>
      <c r="CT52" s="139"/>
      <c r="CU52" s="27"/>
      <c r="CV52" s="108"/>
      <c r="CW52" s="139"/>
      <c r="CX52" s="27"/>
      <c r="CY52" s="108"/>
      <c r="CZ52" s="108"/>
      <c r="DA52" s="139"/>
      <c r="DB52" s="27"/>
      <c r="DC52" s="108"/>
      <c r="DD52" s="139"/>
      <c r="DE52" s="27"/>
      <c r="DF52" s="108"/>
      <c r="DG52" s="139"/>
      <c r="DH52" s="27"/>
      <c r="DI52" s="108"/>
      <c r="DJ52" s="139"/>
      <c r="DK52" s="27"/>
      <c r="DL52" s="27"/>
      <c r="DM52" s="108"/>
      <c r="DN52" s="139"/>
      <c r="DO52" s="27"/>
      <c r="DP52" s="108"/>
      <c r="DQ52" s="139"/>
      <c r="DR52" s="27"/>
      <c r="DS52" s="108"/>
      <c r="DT52" s="2"/>
      <c r="DU52" s="2"/>
      <c r="DV52" s="2"/>
      <c r="DW52" s="2"/>
      <c r="DX52" s="2"/>
      <c r="DY52" s="2"/>
      <c r="DZ52" s="2"/>
      <c r="EA52" s="173"/>
      <c r="EB52" s="173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</row>
    <row r="53" spans="1:157" ht="15.75" customHeight="1">
      <c r="A53" s="2"/>
      <c r="B53" s="202" t="str">
        <f t="shared" si="272"/>
        <v>TOTAL SEM APORTES</v>
      </c>
      <c r="C53" s="28">
        <f t="shared" si="273"/>
        <v>10000</v>
      </c>
      <c r="D53" s="15">
        <f t="shared" si="274"/>
        <v>10000</v>
      </c>
      <c r="E53" s="28">
        <f t="shared" si="275"/>
        <v>10000</v>
      </c>
      <c r="F53" s="28">
        <f t="shared" si="276"/>
        <v>10000</v>
      </c>
      <c r="G53" s="28">
        <f t="shared" si="277"/>
        <v>10000</v>
      </c>
      <c r="H53" s="28">
        <f t="shared" si="278"/>
        <v>10000</v>
      </c>
      <c r="I53" s="28">
        <f t="shared" si="279"/>
        <v>10000</v>
      </c>
      <c r="J53" s="28">
        <f t="shared" si="280"/>
        <v>10000</v>
      </c>
      <c r="K53" s="28">
        <f t="shared" si="281"/>
        <v>10000</v>
      </c>
      <c r="L53" s="28">
        <f t="shared" si="282"/>
        <v>10000</v>
      </c>
      <c r="M53" s="28">
        <f t="shared" si="283"/>
        <v>10000</v>
      </c>
      <c r="N53" s="28">
        <f t="shared" si="284"/>
        <v>10000</v>
      </c>
      <c r="O53" s="29">
        <f t="array" ref="O53">IFERROR(INDEX(C53:N53,MATCH(SMALL(IF(C53:N53=0,1E+300,(C53:N53)*(100^COLUMN(C53:N53))),1),(C53:N53)*100^COLUMN(C53:N53),0)),0)</f>
        <v>10000</v>
      </c>
      <c r="P53" s="28"/>
      <c r="Q53" s="28"/>
      <c r="R53" s="28"/>
      <c r="S53" s="27"/>
      <c r="T53" s="108"/>
      <c r="U53" s="108"/>
      <c r="V53" s="108"/>
      <c r="W53" s="108"/>
      <c r="X53" s="108"/>
      <c r="Y53" s="108"/>
      <c r="Z53" s="108"/>
      <c r="AA53" s="108"/>
      <c r="AB53" s="139"/>
      <c r="AC53" s="139"/>
      <c r="AD53" s="139"/>
      <c r="AE53" s="139"/>
      <c r="AF53" s="139"/>
      <c r="AG53" s="139"/>
      <c r="AH53" s="139"/>
      <c r="AI53" s="139"/>
      <c r="AJ53" s="27"/>
      <c r="AK53" s="27"/>
      <c r="AL53" s="27"/>
      <c r="AM53" s="27"/>
      <c r="AN53" s="27"/>
      <c r="AO53" s="27"/>
      <c r="AP53" s="27"/>
      <c r="AQ53" s="27"/>
      <c r="AR53" s="108"/>
      <c r="AS53" s="108"/>
      <c r="AT53" s="108"/>
      <c r="AU53" s="108"/>
      <c r="AV53" s="108"/>
      <c r="AW53" s="108"/>
      <c r="AX53" s="108"/>
      <c r="AY53" s="108"/>
      <c r="AZ53" s="139"/>
      <c r="BA53" s="139"/>
      <c r="BB53" s="139"/>
      <c r="BC53" s="139"/>
      <c r="BD53" s="139"/>
      <c r="BE53" s="139"/>
      <c r="BF53" s="139"/>
      <c r="BG53" s="139"/>
      <c r="BH53" s="27"/>
      <c r="BI53" s="27"/>
      <c r="BJ53" s="27"/>
      <c r="BK53" s="27"/>
      <c r="BL53" s="27"/>
      <c r="BM53" s="27"/>
      <c r="BN53" s="27"/>
      <c r="BO53" s="27"/>
      <c r="BP53" s="108"/>
      <c r="BQ53" s="108"/>
      <c r="BR53" s="108"/>
      <c r="BS53" s="108"/>
      <c r="BT53" s="108"/>
      <c r="BU53" s="108"/>
      <c r="BV53" s="108"/>
      <c r="BW53" s="108"/>
      <c r="BX53" s="139"/>
      <c r="BY53" s="139"/>
      <c r="BZ53" s="139"/>
      <c r="CA53" s="139"/>
      <c r="CB53" s="139"/>
      <c r="CC53" s="139"/>
      <c r="CD53" s="139"/>
      <c r="CE53" s="139"/>
      <c r="CF53" s="27"/>
      <c r="CG53" s="27"/>
      <c r="CH53" s="27"/>
      <c r="CI53" s="27"/>
      <c r="CJ53" s="27"/>
      <c r="CK53" s="27"/>
      <c r="CL53" s="27"/>
      <c r="CM53" s="27"/>
      <c r="CN53" s="108"/>
      <c r="CO53" s="108"/>
      <c r="CP53" s="139"/>
      <c r="CQ53" s="27"/>
      <c r="CR53" s="27"/>
      <c r="CS53" s="108"/>
      <c r="CT53" s="139"/>
      <c r="CU53" s="27"/>
      <c r="CV53" s="108"/>
      <c r="CW53" s="139"/>
      <c r="CX53" s="27"/>
      <c r="CY53" s="108"/>
      <c r="CZ53" s="108"/>
      <c r="DA53" s="139"/>
      <c r="DB53" s="27"/>
      <c r="DC53" s="108"/>
      <c r="DD53" s="139"/>
      <c r="DE53" s="27"/>
      <c r="DF53" s="108"/>
      <c r="DG53" s="139"/>
      <c r="DH53" s="27"/>
      <c r="DI53" s="108"/>
      <c r="DJ53" s="139"/>
      <c r="DK53" s="27"/>
      <c r="DL53" s="27"/>
      <c r="DM53" s="108"/>
      <c r="DN53" s="139"/>
      <c r="DO53" s="27"/>
      <c r="DP53" s="108"/>
      <c r="DQ53" s="139"/>
      <c r="DR53" s="27"/>
      <c r="DS53" s="108"/>
      <c r="DT53" s="2"/>
      <c r="DU53" s="2"/>
      <c r="DV53" s="2"/>
      <c r="DW53" s="2"/>
      <c r="DX53" s="2"/>
      <c r="DY53" s="2"/>
      <c r="DZ53" s="2"/>
      <c r="EA53" s="173"/>
      <c r="EB53" s="173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</row>
    <row r="54" spans="1:157" ht="15.75" customHeight="1">
      <c r="E54" s="27"/>
      <c r="F54" s="27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39"/>
      <c r="BV54" s="139"/>
      <c r="BW54" s="139"/>
      <c r="BX54" s="139"/>
      <c r="BY54" s="139"/>
      <c r="BZ54" s="139"/>
      <c r="CA54" s="139"/>
      <c r="CB54" s="139"/>
      <c r="CC54" s="139"/>
      <c r="CD54" s="139"/>
      <c r="CE54" s="139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39"/>
      <c r="DC54" s="139"/>
      <c r="DD54" s="139"/>
      <c r="DE54" s="139"/>
      <c r="DF54" s="139"/>
      <c r="DG54" s="139"/>
      <c r="DH54" s="139"/>
      <c r="DI54" s="139"/>
      <c r="DJ54" s="139"/>
      <c r="DK54" s="139"/>
      <c r="DL54" s="139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108"/>
      <c r="DY54" s="108"/>
      <c r="DZ54" s="139"/>
      <c r="EA54" s="27"/>
      <c r="EB54" s="27"/>
      <c r="EC54" s="108"/>
      <c r="ED54" s="139"/>
      <c r="EE54" s="139"/>
      <c r="EF54" s="27"/>
      <c r="EG54" s="108"/>
      <c r="EH54" s="139"/>
      <c r="EI54" s="27"/>
      <c r="EJ54" s="108"/>
      <c r="EK54" s="139"/>
      <c r="EL54" s="27"/>
      <c r="EM54" s="108"/>
      <c r="EN54" s="139"/>
      <c r="EO54" s="27"/>
      <c r="EP54" s="108"/>
      <c r="EQ54" s="139"/>
      <c r="ER54" s="27"/>
      <c r="ES54" s="108"/>
      <c r="ET54" s="139"/>
      <c r="EU54" s="27"/>
      <c r="EV54" s="108"/>
      <c r="EW54" s="139"/>
      <c r="EX54" s="27"/>
      <c r="EY54" s="108"/>
      <c r="EZ54" s="139"/>
      <c r="FA54" s="27"/>
    </row>
    <row r="55" spans="1:157" ht="15.75" customHeight="1">
      <c r="E55" s="27"/>
      <c r="F55" s="27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39"/>
      <c r="BV55" s="139"/>
      <c r="BW55" s="139"/>
      <c r="BX55" s="139"/>
      <c r="BY55" s="139"/>
      <c r="BZ55" s="139"/>
      <c r="CA55" s="139"/>
      <c r="CB55" s="139"/>
      <c r="CC55" s="139"/>
      <c r="CD55" s="139"/>
      <c r="CE55" s="139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39"/>
      <c r="DC55" s="139"/>
      <c r="DD55" s="139"/>
      <c r="DE55" s="139"/>
      <c r="DF55" s="139"/>
      <c r="DG55" s="139"/>
      <c r="DH55" s="139"/>
      <c r="DI55" s="139"/>
      <c r="DJ55" s="139"/>
      <c r="DK55" s="139"/>
      <c r="DL55" s="139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108"/>
      <c r="DY55" s="108"/>
      <c r="DZ55" s="139"/>
      <c r="EA55" s="27"/>
      <c r="EB55" s="27"/>
      <c r="EC55" s="108"/>
      <c r="ED55" s="139"/>
      <c r="EE55" s="139"/>
      <c r="EF55" s="27"/>
      <c r="EG55" s="108"/>
      <c r="EH55" s="139"/>
      <c r="EI55" s="27"/>
      <c r="EJ55" s="108"/>
      <c r="EK55" s="139"/>
      <c r="EL55" s="27"/>
      <c r="EM55" s="108"/>
      <c r="EN55" s="139"/>
      <c r="EO55" s="27"/>
      <c r="EP55" s="108"/>
      <c r="EQ55" s="139"/>
      <c r="ER55" s="27"/>
      <c r="ES55" s="108"/>
      <c r="ET55" s="139"/>
      <c r="EU55" s="27"/>
      <c r="EV55" s="108"/>
      <c r="EW55" s="139"/>
      <c r="EX55" s="27"/>
      <c r="EY55" s="108"/>
      <c r="EZ55" s="139"/>
      <c r="FA55" s="27"/>
    </row>
    <row r="56" spans="1:157" ht="15.75" customHeight="1">
      <c r="E56" s="27"/>
      <c r="F56" s="27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39"/>
      <c r="BV56" s="139"/>
      <c r="BW56" s="139"/>
      <c r="BX56" s="139"/>
      <c r="BY56" s="139"/>
      <c r="BZ56" s="139"/>
      <c r="CA56" s="139"/>
      <c r="CB56" s="139"/>
      <c r="CC56" s="139"/>
      <c r="CD56" s="139"/>
      <c r="CE56" s="139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39"/>
      <c r="DC56" s="139"/>
      <c r="DD56" s="139"/>
      <c r="DE56" s="139"/>
      <c r="DF56" s="139"/>
      <c r="DG56" s="139"/>
      <c r="DH56" s="139"/>
      <c r="DI56" s="139"/>
      <c r="DJ56" s="139"/>
      <c r="DK56" s="139"/>
      <c r="DL56" s="139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108"/>
      <c r="DY56" s="108"/>
      <c r="DZ56" s="139"/>
      <c r="EA56" s="27"/>
      <c r="EB56" s="27"/>
      <c r="EC56" s="108"/>
      <c r="ED56" s="139"/>
      <c r="EE56" s="139"/>
      <c r="EF56" s="27"/>
      <c r="EG56" s="108"/>
      <c r="EH56" s="139"/>
      <c r="EI56" s="27"/>
      <c r="EJ56" s="108"/>
      <c r="EK56" s="139"/>
      <c r="EL56" s="27"/>
      <c r="EM56" s="108"/>
      <c r="EN56" s="139"/>
      <c r="EO56" s="27"/>
      <c r="EP56" s="108"/>
      <c r="EQ56" s="139"/>
      <c r="ER56" s="27"/>
      <c r="ES56" s="108"/>
      <c r="ET56" s="139"/>
      <c r="EU56" s="27"/>
      <c r="EV56" s="108"/>
      <c r="EW56" s="139"/>
      <c r="EX56" s="27"/>
      <c r="EY56" s="108"/>
      <c r="EZ56" s="139"/>
      <c r="FA56" s="27"/>
    </row>
    <row r="57" spans="1:157" ht="15.75" customHeight="1">
      <c r="E57" s="27"/>
      <c r="F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EA57" s="173"/>
      <c r="EB57" s="173"/>
    </row>
    <row r="58" spans="1:157" ht="15.75" customHeight="1">
      <c r="E58" s="27"/>
      <c r="F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EA58" s="173"/>
      <c r="EB58" s="173"/>
    </row>
    <row r="59" spans="1:157" ht="15.75" customHeight="1">
      <c r="E59" s="27"/>
      <c r="F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EA59" s="173"/>
      <c r="EB59" s="173"/>
    </row>
    <row r="60" spans="1:157" ht="15.75" customHeight="1">
      <c r="E60" s="27"/>
      <c r="F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EA60" s="173"/>
      <c r="EB60" s="173"/>
    </row>
    <row r="61" spans="1:157" ht="15.75" customHeight="1">
      <c r="E61" s="27"/>
      <c r="F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EA61" s="173"/>
      <c r="EB61" s="173"/>
    </row>
    <row r="62" spans="1:157" ht="15.75" customHeight="1">
      <c r="E62" s="27"/>
      <c r="F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EA62" s="173"/>
      <c r="EB62" s="173"/>
    </row>
    <row r="63" spans="1:157" ht="15.75" customHeight="1">
      <c r="E63" s="27"/>
      <c r="F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EA63" s="173"/>
      <c r="EB63" s="173"/>
    </row>
    <row r="64" spans="1:157" ht="15.75" customHeight="1">
      <c r="E64" s="27"/>
      <c r="F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EA64" s="173"/>
      <c r="EB64" s="173"/>
    </row>
    <row r="65" spans="1:157" ht="15.75" customHeight="1">
      <c r="E65" s="27"/>
      <c r="F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EA65" s="173"/>
      <c r="EB65" s="173"/>
    </row>
    <row r="66" spans="1:157" ht="15.75" customHeight="1">
      <c r="E66" s="27"/>
      <c r="F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EA66" s="173"/>
      <c r="EB66" s="173"/>
    </row>
    <row r="67" spans="1:157" ht="15.75" customHeight="1">
      <c r="E67" s="27"/>
      <c r="F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EA67" s="173"/>
      <c r="EB67" s="173"/>
    </row>
    <row r="68" spans="1:157" ht="15.75" customHeight="1">
      <c r="A68" s="2"/>
      <c r="B68" s="2"/>
      <c r="C68" s="2"/>
      <c r="D68" s="2"/>
      <c r="E68" s="27"/>
      <c r="F68" s="27"/>
      <c r="G68" s="2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173"/>
      <c r="EB68" s="173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</row>
    <row r="69" spans="1:157" ht="14.25" customHeight="1">
      <c r="A69" s="2"/>
      <c r="B69" s="746" t="s">
        <v>111</v>
      </c>
      <c r="C69" s="724"/>
      <c r="D69" s="724"/>
      <c r="E69" s="724"/>
      <c r="F69" s="724"/>
      <c r="G69" s="724"/>
      <c r="H69" s="724"/>
      <c r="I69" s="724"/>
      <c r="J69" s="724"/>
      <c r="K69" s="724"/>
      <c r="L69" s="724"/>
      <c r="M69" s="724"/>
      <c r="N69" s="724"/>
      <c r="O69" s="724"/>
      <c r="P69" s="725"/>
      <c r="Q69" s="27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173"/>
      <c r="EB69" s="173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</row>
    <row r="70" spans="1:157" ht="36" customHeight="1">
      <c r="A70" s="27"/>
      <c r="B70" s="711"/>
      <c r="C70" s="744"/>
      <c r="D70" s="744"/>
      <c r="E70" s="744"/>
      <c r="F70" s="744"/>
      <c r="G70" s="744"/>
      <c r="H70" s="744"/>
      <c r="I70" s="744"/>
      <c r="J70" s="744"/>
      <c r="K70" s="744"/>
      <c r="L70" s="744"/>
      <c r="M70" s="744"/>
      <c r="N70" s="744"/>
      <c r="O70" s="744"/>
      <c r="P70" s="745"/>
      <c r="Q70" s="27"/>
      <c r="R70" s="28"/>
      <c r="S70" s="28"/>
      <c r="T70" s="28"/>
      <c r="U70" s="56"/>
      <c r="V70" s="56"/>
      <c r="W70" s="28"/>
      <c r="X70" s="28"/>
      <c r="Y70" s="28"/>
      <c r="Z70" s="28"/>
      <c r="AA70" s="28"/>
      <c r="AB70" s="204"/>
      <c r="AC70" s="204"/>
      <c r="AD70" s="204"/>
      <c r="AE70" s="204"/>
      <c r="AF70" s="204"/>
      <c r="AG70" s="204"/>
      <c r="AH70" s="204"/>
      <c r="AI70" s="204"/>
      <c r="AJ70" s="204"/>
      <c r="AK70" s="205"/>
      <c r="AL70" s="205"/>
      <c r="AM70" s="204"/>
      <c r="AN70" s="204"/>
      <c r="AO70" s="204"/>
      <c r="AP70" s="204"/>
      <c r="AQ70" s="204"/>
      <c r="AR70" s="204"/>
      <c r="AS70" s="204"/>
      <c r="AT70" s="204"/>
      <c r="AU70" s="204"/>
      <c r="AV70" s="56"/>
      <c r="AW70" s="56"/>
      <c r="AX70" s="28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04"/>
      <c r="DL70" s="204"/>
      <c r="DM70" s="27"/>
      <c r="DN70" s="27"/>
      <c r="DO70" s="27"/>
      <c r="DP70" s="27"/>
      <c r="DQ70" s="27"/>
      <c r="DR70" s="27"/>
      <c r="DS70" s="27"/>
      <c r="DT70" s="27"/>
      <c r="DU70" s="56"/>
      <c r="DV70" s="56"/>
      <c r="DW70" s="56"/>
      <c r="DX70" s="27"/>
      <c r="DY70" s="27"/>
      <c r="DZ70" s="27"/>
      <c r="EA70" s="27"/>
      <c r="EB70" s="27"/>
      <c r="EC70" s="28"/>
      <c r="ED70" s="206"/>
      <c r="EE70" s="206"/>
      <c r="EF70" s="28"/>
      <c r="EG70" s="206"/>
      <c r="EH70" s="27"/>
      <c r="EI70" s="27"/>
      <c r="EJ70" s="27"/>
      <c r="EK70" s="205"/>
      <c r="EL70" s="204"/>
      <c r="EM70" s="56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</row>
    <row r="71" spans="1:157" ht="15.75" customHeight="1">
      <c r="A71" s="207"/>
      <c r="B71" s="208" t="s">
        <v>82</v>
      </c>
      <c r="C71" s="208">
        <v>2021</v>
      </c>
      <c r="D71" s="208" t="s">
        <v>8</v>
      </c>
      <c r="E71" s="208" t="s">
        <v>9</v>
      </c>
      <c r="F71" s="208" t="s">
        <v>10</v>
      </c>
      <c r="G71" s="208" t="s">
        <v>11</v>
      </c>
      <c r="H71" s="208" t="s">
        <v>12</v>
      </c>
      <c r="I71" s="208" t="s">
        <v>13</v>
      </c>
      <c r="J71" s="208" t="s">
        <v>14</v>
      </c>
      <c r="K71" s="208" t="s">
        <v>15</v>
      </c>
      <c r="L71" s="208" t="s">
        <v>16</v>
      </c>
      <c r="M71" s="208" t="s">
        <v>17</v>
      </c>
      <c r="N71" s="208" t="s">
        <v>18</v>
      </c>
      <c r="O71" s="208" t="s">
        <v>19</v>
      </c>
      <c r="P71" s="208" t="s">
        <v>26</v>
      </c>
      <c r="Q71" s="172"/>
      <c r="R71" s="209"/>
      <c r="S71" s="209"/>
      <c r="T71" s="209"/>
      <c r="U71" s="210"/>
      <c r="V71" s="210"/>
      <c r="W71" s="209"/>
      <c r="X71" s="209"/>
      <c r="Y71" s="209"/>
      <c r="Z71" s="209"/>
      <c r="AA71" s="209"/>
      <c r="AB71" s="211"/>
      <c r="AC71" s="211"/>
      <c r="AD71" s="211"/>
      <c r="AE71" s="211"/>
      <c r="AF71" s="211"/>
      <c r="AG71" s="211"/>
      <c r="AH71" s="211"/>
      <c r="AI71" s="211"/>
      <c r="AJ71" s="211"/>
      <c r="AK71" s="212"/>
      <c r="AL71" s="212"/>
      <c r="AM71" s="211"/>
      <c r="AN71" s="211"/>
      <c r="AO71" s="211"/>
      <c r="AP71" s="211"/>
      <c r="AQ71" s="211"/>
      <c r="AR71" s="211"/>
      <c r="AS71" s="211"/>
      <c r="AT71" s="211"/>
      <c r="AU71" s="211"/>
      <c r="AV71" s="210"/>
      <c r="AW71" s="210"/>
      <c r="AX71" s="209"/>
      <c r="AY71" s="207"/>
      <c r="AZ71" s="207"/>
      <c r="BA71" s="207"/>
      <c r="BB71" s="207"/>
      <c r="BC71" s="207"/>
      <c r="BD71" s="207"/>
      <c r="BE71" s="207"/>
      <c r="BF71" s="207"/>
      <c r="BG71" s="207"/>
      <c r="BH71" s="207"/>
      <c r="BI71" s="207"/>
      <c r="BJ71" s="207"/>
      <c r="BK71" s="207"/>
      <c r="BL71" s="207"/>
      <c r="BM71" s="207"/>
      <c r="BN71" s="207"/>
      <c r="BO71" s="207"/>
      <c r="BP71" s="207"/>
      <c r="BQ71" s="207"/>
      <c r="BR71" s="207"/>
      <c r="BS71" s="207"/>
      <c r="BT71" s="207"/>
      <c r="BU71" s="207"/>
      <c r="BV71" s="207"/>
      <c r="BW71" s="207"/>
      <c r="BX71" s="207"/>
      <c r="BY71" s="207"/>
      <c r="BZ71" s="207"/>
      <c r="CA71" s="207"/>
      <c r="CB71" s="207"/>
      <c r="CC71" s="207"/>
      <c r="CD71" s="207"/>
      <c r="CE71" s="207"/>
      <c r="CF71" s="207"/>
      <c r="CG71" s="207"/>
      <c r="CH71" s="207"/>
      <c r="CI71" s="207"/>
      <c r="CJ71" s="207"/>
      <c r="CK71" s="207"/>
      <c r="CL71" s="207"/>
      <c r="CM71" s="207"/>
      <c r="CN71" s="207"/>
      <c r="CO71" s="207"/>
      <c r="CP71" s="207"/>
      <c r="CQ71" s="207"/>
      <c r="CR71" s="207"/>
      <c r="CS71" s="207"/>
      <c r="CT71" s="207"/>
      <c r="CU71" s="207"/>
      <c r="CV71" s="207"/>
      <c r="CW71" s="207"/>
      <c r="CX71" s="207"/>
      <c r="CY71" s="207"/>
      <c r="CZ71" s="207"/>
      <c r="DA71" s="207"/>
      <c r="DB71" s="207"/>
      <c r="DC71" s="207"/>
      <c r="DD71" s="207"/>
      <c r="DE71" s="207"/>
      <c r="DF71" s="207"/>
      <c r="DG71" s="207"/>
      <c r="DH71" s="207"/>
      <c r="DI71" s="207"/>
      <c r="DJ71" s="207"/>
      <c r="DK71" s="211"/>
      <c r="DL71" s="211"/>
      <c r="DM71" s="207"/>
      <c r="DN71" s="207"/>
      <c r="DO71" s="207"/>
      <c r="DP71" s="207"/>
      <c r="DQ71" s="207"/>
      <c r="DR71" s="207"/>
      <c r="DS71" s="207"/>
      <c r="DT71" s="207"/>
      <c r="DU71" s="210"/>
      <c r="DV71" s="210"/>
      <c r="DW71" s="210"/>
      <c r="DX71" s="207"/>
      <c r="DY71" s="207"/>
      <c r="DZ71" s="207"/>
      <c r="EA71" s="207"/>
      <c r="EB71" s="207"/>
      <c r="EC71" s="209"/>
      <c r="ED71" s="213"/>
      <c r="EE71" s="213"/>
      <c r="EF71" s="209"/>
      <c r="EG71" s="213"/>
      <c r="EH71" s="207"/>
      <c r="EI71" s="207"/>
      <c r="EJ71" s="207"/>
      <c r="EK71" s="212"/>
      <c r="EL71" s="211"/>
      <c r="EM71" s="210"/>
      <c r="EN71" s="207"/>
      <c r="EO71" s="207"/>
      <c r="EP71" s="207"/>
      <c r="EQ71" s="207"/>
      <c r="ER71" s="207"/>
      <c r="ES71" s="207"/>
      <c r="ET71" s="207"/>
      <c r="EU71" s="207"/>
      <c r="EV71" s="207"/>
      <c r="EW71" s="207"/>
      <c r="EX71" s="207"/>
      <c r="EY71" s="207"/>
      <c r="EZ71" s="207"/>
      <c r="FA71" s="207"/>
    </row>
    <row r="72" spans="1:157" ht="15.75" customHeight="1">
      <c r="A72" s="207"/>
      <c r="B72" s="214" t="str">
        <f t="shared" ref="B72:B91" si="285">B5</f>
        <v>itsa4</v>
      </c>
      <c r="C72" s="215">
        <v>0</v>
      </c>
      <c r="D72" s="215">
        <v>0</v>
      </c>
      <c r="E72" s="215">
        <v>0</v>
      </c>
      <c r="F72" s="215">
        <v>0</v>
      </c>
      <c r="G72" s="215">
        <v>0</v>
      </c>
      <c r="H72" s="215">
        <v>0</v>
      </c>
      <c r="I72" s="215">
        <v>0</v>
      </c>
      <c r="J72" s="215">
        <v>0</v>
      </c>
      <c r="K72" s="215">
        <v>0</v>
      </c>
      <c r="L72" s="215">
        <v>0</v>
      </c>
      <c r="M72" s="215">
        <v>0</v>
      </c>
      <c r="N72" s="215">
        <v>0</v>
      </c>
      <c r="O72" s="215">
        <v>0</v>
      </c>
      <c r="P72" s="216">
        <f t="shared" ref="P72:P91" si="286">SUM(C72:O72)</f>
        <v>0</v>
      </c>
      <c r="Q72" s="172"/>
      <c r="R72" s="209"/>
      <c r="S72" s="209"/>
      <c r="T72" s="209"/>
      <c r="U72" s="210"/>
      <c r="V72" s="210"/>
      <c r="W72" s="209"/>
      <c r="X72" s="209"/>
      <c r="Y72" s="209"/>
      <c r="Z72" s="209"/>
      <c r="AA72" s="209"/>
      <c r="AB72" s="211"/>
      <c r="AC72" s="211"/>
      <c r="AD72" s="211"/>
      <c r="AE72" s="211"/>
      <c r="AF72" s="211"/>
      <c r="AG72" s="211"/>
      <c r="AH72" s="211"/>
      <c r="AI72" s="211"/>
      <c r="AJ72" s="211"/>
      <c r="AK72" s="212"/>
      <c r="AL72" s="212"/>
      <c r="AM72" s="211"/>
      <c r="AN72" s="211"/>
      <c r="AO72" s="211"/>
      <c r="AP72" s="211"/>
      <c r="AQ72" s="211"/>
      <c r="AR72" s="211"/>
      <c r="AS72" s="211"/>
      <c r="AT72" s="211"/>
      <c r="AU72" s="211"/>
      <c r="AV72" s="210"/>
      <c r="AW72" s="210"/>
      <c r="AX72" s="209"/>
      <c r="AY72" s="207"/>
      <c r="AZ72" s="207"/>
      <c r="BA72" s="207"/>
      <c r="BB72" s="207"/>
      <c r="BC72" s="207"/>
      <c r="BD72" s="207"/>
      <c r="BE72" s="207"/>
      <c r="BF72" s="207"/>
      <c r="BG72" s="207"/>
      <c r="BH72" s="207"/>
      <c r="BI72" s="207"/>
      <c r="BJ72" s="207"/>
      <c r="BK72" s="207"/>
      <c r="BL72" s="207"/>
      <c r="BM72" s="207"/>
      <c r="BN72" s="207"/>
      <c r="BO72" s="207"/>
      <c r="BP72" s="207"/>
      <c r="BQ72" s="207"/>
      <c r="BR72" s="207"/>
      <c r="BS72" s="207"/>
      <c r="BT72" s="207"/>
      <c r="BU72" s="207"/>
      <c r="BV72" s="207"/>
      <c r="BW72" s="207"/>
      <c r="BX72" s="207"/>
      <c r="BY72" s="207"/>
      <c r="BZ72" s="207"/>
      <c r="CA72" s="207"/>
      <c r="CB72" s="207"/>
      <c r="CC72" s="207"/>
      <c r="CD72" s="207"/>
      <c r="CE72" s="207"/>
      <c r="CF72" s="207"/>
      <c r="CG72" s="207"/>
      <c r="CH72" s="207"/>
      <c r="CI72" s="207"/>
      <c r="CJ72" s="207"/>
      <c r="CK72" s="207"/>
      <c r="CL72" s="207"/>
      <c r="CM72" s="207"/>
      <c r="CN72" s="207"/>
      <c r="CO72" s="207"/>
      <c r="CP72" s="207"/>
      <c r="CQ72" s="207"/>
      <c r="CR72" s="207"/>
      <c r="CS72" s="207"/>
      <c r="CT72" s="207"/>
      <c r="CU72" s="207"/>
      <c r="CV72" s="207"/>
      <c r="CW72" s="207"/>
      <c r="CX72" s="207"/>
      <c r="CY72" s="207"/>
      <c r="CZ72" s="207"/>
      <c r="DA72" s="207"/>
      <c r="DB72" s="207"/>
      <c r="DC72" s="207"/>
      <c r="DD72" s="207"/>
      <c r="DE72" s="207"/>
      <c r="DF72" s="207"/>
      <c r="DG72" s="207"/>
      <c r="DH72" s="207"/>
      <c r="DI72" s="207"/>
      <c r="DJ72" s="207"/>
      <c r="DK72" s="211"/>
      <c r="DL72" s="211"/>
      <c r="DM72" s="207"/>
      <c r="DN72" s="207"/>
      <c r="DO72" s="207"/>
      <c r="DP72" s="207"/>
      <c r="DQ72" s="207"/>
      <c r="DR72" s="207"/>
      <c r="DS72" s="207"/>
      <c r="DT72" s="207"/>
      <c r="DU72" s="210"/>
      <c r="DV72" s="210"/>
      <c r="DW72" s="210"/>
      <c r="DX72" s="207"/>
      <c r="DY72" s="207"/>
      <c r="DZ72" s="207"/>
      <c r="EA72" s="207"/>
      <c r="EB72" s="207"/>
      <c r="EC72" s="209"/>
      <c r="ED72" s="213"/>
      <c r="EE72" s="213"/>
      <c r="EF72" s="209"/>
      <c r="EG72" s="213"/>
      <c r="EH72" s="207"/>
      <c r="EI72" s="207"/>
      <c r="EJ72" s="207"/>
      <c r="EK72" s="212"/>
      <c r="EL72" s="211"/>
      <c r="EM72" s="210"/>
      <c r="EN72" s="207"/>
      <c r="EO72" s="207"/>
      <c r="EP72" s="207"/>
      <c r="EQ72" s="207"/>
      <c r="ER72" s="207"/>
      <c r="ES72" s="207"/>
      <c r="ET72" s="207"/>
      <c r="EU72" s="207"/>
      <c r="EV72" s="207"/>
      <c r="EW72" s="207"/>
      <c r="EX72" s="207"/>
      <c r="EY72" s="207"/>
      <c r="EZ72" s="207"/>
      <c r="FA72" s="207"/>
    </row>
    <row r="73" spans="1:157" ht="15.75" customHeight="1">
      <c r="A73" s="2"/>
      <c r="B73" s="214">
        <f t="shared" si="285"/>
        <v>0</v>
      </c>
      <c r="C73" s="215">
        <v>0</v>
      </c>
      <c r="D73" s="215">
        <v>0</v>
      </c>
      <c r="E73" s="215">
        <v>0</v>
      </c>
      <c r="F73" s="215">
        <v>0</v>
      </c>
      <c r="G73" s="215">
        <v>0</v>
      </c>
      <c r="H73" s="215">
        <v>0</v>
      </c>
      <c r="I73" s="215">
        <v>0</v>
      </c>
      <c r="J73" s="215">
        <v>0</v>
      </c>
      <c r="K73" s="215">
        <v>0</v>
      </c>
      <c r="L73" s="215">
        <v>0</v>
      </c>
      <c r="M73" s="215">
        <v>0</v>
      </c>
      <c r="N73" s="215">
        <v>0</v>
      </c>
      <c r="O73" s="215">
        <v>0</v>
      </c>
      <c r="P73" s="216">
        <f t="shared" si="286"/>
        <v>0</v>
      </c>
      <c r="Q73" s="172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173"/>
      <c r="EB73" s="173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</row>
    <row r="74" spans="1:157" ht="15.75" customHeight="1">
      <c r="A74" s="2"/>
      <c r="B74" s="214">
        <f t="shared" si="285"/>
        <v>0</v>
      </c>
      <c r="C74" s="215">
        <v>0</v>
      </c>
      <c r="D74" s="215">
        <v>0</v>
      </c>
      <c r="E74" s="215">
        <v>0</v>
      </c>
      <c r="F74" s="215">
        <v>0</v>
      </c>
      <c r="G74" s="215">
        <v>0</v>
      </c>
      <c r="H74" s="215">
        <v>0</v>
      </c>
      <c r="I74" s="215">
        <v>0</v>
      </c>
      <c r="J74" s="215">
        <v>0</v>
      </c>
      <c r="K74" s="215">
        <v>0</v>
      </c>
      <c r="L74" s="215">
        <v>0</v>
      </c>
      <c r="M74" s="215">
        <v>0</v>
      </c>
      <c r="N74" s="215">
        <v>0</v>
      </c>
      <c r="O74" s="215">
        <v>0</v>
      </c>
      <c r="P74" s="216">
        <f t="shared" si="286"/>
        <v>0</v>
      </c>
      <c r="Q74" s="172"/>
      <c r="R74" s="27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173"/>
      <c r="EB74" s="173"/>
      <c r="EC74" s="173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</row>
    <row r="75" spans="1:157" ht="15.75" customHeight="1">
      <c r="A75" s="2"/>
      <c r="B75" s="214">
        <f t="shared" si="285"/>
        <v>0</v>
      </c>
      <c r="C75" s="215">
        <v>0</v>
      </c>
      <c r="D75" s="215">
        <v>0</v>
      </c>
      <c r="E75" s="215">
        <v>0</v>
      </c>
      <c r="F75" s="215">
        <v>0</v>
      </c>
      <c r="G75" s="215">
        <v>0</v>
      </c>
      <c r="H75" s="215">
        <v>0</v>
      </c>
      <c r="I75" s="215">
        <v>0</v>
      </c>
      <c r="J75" s="215">
        <v>0</v>
      </c>
      <c r="K75" s="215">
        <v>0</v>
      </c>
      <c r="L75" s="215">
        <v>0</v>
      </c>
      <c r="M75" s="215">
        <v>0</v>
      </c>
      <c r="N75" s="215">
        <v>0</v>
      </c>
      <c r="O75" s="215">
        <v>0</v>
      </c>
      <c r="P75" s="216">
        <f t="shared" si="286"/>
        <v>0</v>
      </c>
      <c r="Q75" s="172"/>
      <c r="R75" s="27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173"/>
      <c r="EB75" s="173"/>
      <c r="EC75" s="173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</row>
    <row r="76" spans="1:157" ht="15.75" customHeight="1">
      <c r="A76" s="2"/>
      <c r="B76" s="214">
        <f t="shared" si="285"/>
        <v>0</v>
      </c>
      <c r="C76" s="215">
        <v>0</v>
      </c>
      <c r="D76" s="215">
        <v>0</v>
      </c>
      <c r="E76" s="215">
        <v>0</v>
      </c>
      <c r="F76" s="215">
        <v>0</v>
      </c>
      <c r="G76" s="215">
        <v>0</v>
      </c>
      <c r="H76" s="215">
        <v>0</v>
      </c>
      <c r="I76" s="215">
        <v>0</v>
      </c>
      <c r="J76" s="215">
        <v>0</v>
      </c>
      <c r="K76" s="215">
        <v>0</v>
      </c>
      <c r="L76" s="215">
        <v>0</v>
      </c>
      <c r="M76" s="215">
        <v>0</v>
      </c>
      <c r="N76" s="215">
        <v>0</v>
      </c>
      <c r="O76" s="215">
        <v>0</v>
      </c>
      <c r="P76" s="216">
        <f t="shared" si="286"/>
        <v>0</v>
      </c>
      <c r="Q76" s="172"/>
      <c r="R76" s="27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173"/>
      <c r="EB76" s="173"/>
      <c r="EC76" s="173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</row>
    <row r="77" spans="1:157" ht="15.75" customHeight="1">
      <c r="A77" s="2"/>
      <c r="B77" s="214">
        <f t="shared" si="285"/>
        <v>0</v>
      </c>
      <c r="C77" s="215">
        <v>0</v>
      </c>
      <c r="D77" s="215">
        <v>0</v>
      </c>
      <c r="E77" s="215">
        <v>0</v>
      </c>
      <c r="F77" s="215">
        <v>0</v>
      </c>
      <c r="G77" s="215">
        <v>0</v>
      </c>
      <c r="H77" s="215">
        <v>0</v>
      </c>
      <c r="I77" s="215">
        <v>0</v>
      </c>
      <c r="J77" s="215">
        <v>0</v>
      </c>
      <c r="K77" s="215">
        <v>0</v>
      </c>
      <c r="L77" s="215">
        <v>0</v>
      </c>
      <c r="M77" s="215">
        <v>0</v>
      </c>
      <c r="N77" s="215">
        <v>0</v>
      </c>
      <c r="O77" s="215">
        <v>0</v>
      </c>
      <c r="P77" s="216">
        <f t="shared" si="286"/>
        <v>0</v>
      </c>
      <c r="Q77" s="172"/>
      <c r="R77" s="27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173"/>
      <c r="EB77" s="173"/>
      <c r="EC77" s="173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</row>
    <row r="78" spans="1:157" ht="15" customHeight="1">
      <c r="A78" s="2"/>
      <c r="B78" s="214">
        <f t="shared" si="285"/>
        <v>0</v>
      </c>
      <c r="C78" s="215">
        <v>0</v>
      </c>
      <c r="D78" s="215">
        <v>0</v>
      </c>
      <c r="E78" s="215">
        <v>0</v>
      </c>
      <c r="F78" s="215">
        <v>0</v>
      </c>
      <c r="G78" s="215">
        <v>0</v>
      </c>
      <c r="H78" s="215">
        <v>0</v>
      </c>
      <c r="I78" s="215">
        <v>0</v>
      </c>
      <c r="J78" s="215">
        <v>0</v>
      </c>
      <c r="K78" s="215">
        <v>0</v>
      </c>
      <c r="L78" s="215">
        <v>0</v>
      </c>
      <c r="M78" s="215">
        <v>0</v>
      </c>
      <c r="N78" s="215">
        <v>0</v>
      </c>
      <c r="O78" s="215">
        <v>0</v>
      </c>
      <c r="P78" s="216">
        <f t="shared" si="286"/>
        <v>0</v>
      </c>
      <c r="Q78" s="172"/>
      <c r="R78" s="27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173"/>
      <c r="EB78" s="173"/>
      <c r="EC78" s="173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</row>
    <row r="79" spans="1:157" ht="15.75" customHeight="1">
      <c r="A79" s="2"/>
      <c r="B79" s="214">
        <f t="shared" si="285"/>
        <v>0</v>
      </c>
      <c r="C79" s="215">
        <v>0</v>
      </c>
      <c r="D79" s="215">
        <v>0</v>
      </c>
      <c r="E79" s="215">
        <v>0</v>
      </c>
      <c r="F79" s="215">
        <v>0</v>
      </c>
      <c r="G79" s="215">
        <v>0</v>
      </c>
      <c r="H79" s="215">
        <v>0</v>
      </c>
      <c r="I79" s="215">
        <v>0</v>
      </c>
      <c r="J79" s="215">
        <v>0</v>
      </c>
      <c r="K79" s="215">
        <v>0</v>
      </c>
      <c r="L79" s="215">
        <v>0</v>
      </c>
      <c r="M79" s="215">
        <v>0</v>
      </c>
      <c r="N79" s="215">
        <v>0</v>
      </c>
      <c r="O79" s="215">
        <v>0</v>
      </c>
      <c r="P79" s="216">
        <f t="shared" si="286"/>
        <v>0</v>
      </c>
      <c r="Q79" s="172"/>
      <c r="R79" s="27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173"/>
      <c r="EB79" s="173"/>
      <c r="EC79" s="173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</row>
    <row r="80" spans="1:157" ht="15.75" customHeight="1">
      <c r="A80" s="2"/>
      <c r="B80" s="214">
        <f t="shared" si="285"/>
        <v>0</v>
      </c>
      <c r="C80" s="215">
        <v>0</v>
      </c>
      <c r="D80" s="215">
        <v>0</v>
      </c>
      <c r="E80" s="215">
        <v>0</v>
      </c>
      <c r="F80" s="215">
        <v>0</v>
      </c>
      <c r="G80" s="215">
        <v>0</v>
      </c>
      <c r="H80" s="215">
        <v>0</v>
      </c>
      <c r="I80" s="215">
        <v>0</v>
      </c>
      <c r="J80" s="215">
        <v>0</v>
      </c>
      <c r="K80" s="215">
        <v>0</v>
      </c>
      <c r="L80" s="215">
        <v>0</v>
      </c>
      <c r="M80" s="215">
        <v>0</v>
      </c>
      <c r="N80" s="215">
        <v>0</v>
      </c>
      <c r="O80" s="215">
        <v>0</v>
      </c>
      <c r="P80" s="216">
        <f t="shared" si="286"/>
        <v>0</v>
      </c>
      <c r="Q80" s="172"/>
      <c r="R80" s="27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173"/>
      <c r="EB80" s="173"/>
      <c r="EC80" s="173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</row>
    <row r="81" spans="1:157" ht="15" customHeight="1">
      <c r="A81" s="2"/>
      <c r="B81" s="214">
        <f t="shared" si="285"/>
        <v>0</v>
      </c>
      <c r="C81" s="215">
        <v>0</v>
      </c>
      <c r="D81" s="215">
        <v>0</v>
      </c>
      <c r="E81" s="215">
        <v>0</v>
      </c>
      <c r="F81" s="215">
        <v>0</v>
      </c>
      <c r="G81" s="215">
        <v>0</v>
      </c>
      <c r="H81" s="215">
        <v>0</v>
      </c>
      <c r="I81" s="215">
        <v>0</v>
      </c>
      <c r="J81" s="215">
        <v>0</v>
      </c>
      <c r="K81" s="215">
        <v>0</v>
      </c>
      <c r="L81" s="215">
        <v>0</v>
      </c>
      <c r="M81" s="215">
        <v>0</v>
      </c>
      <c r="N81" s="215">
        <v>0</v>
      </c>
      <c r="O81" s="215">
        <v>0</v>
      </c>
      <c r="P81" s="216">
        <f t="shared" si="286"/>
        <v>0</v>
      </c>
      <c r="Q81" s="172"/>
      <c r="R81" s="27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173"/>
      <c r="EB81" s="173"/>
      <c r="EC81" s="173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</row>
    <row r="82" spans="1:157" ht="15.75" customHeight="1">
      <c r="A82" s="2"/>
      <c r="B82" s="214">
        <f t="shared" si="285"/>
        <v>0</v>
      </c>
      <c r="C82" s="215">
        <v>0</v>
      </c>
      <c r="D82" s="215">
        <v>0</v>
      </c>
      <c r="E82" s="215">
        <v>0</v>
      </c>
      <c r="F82" s="215">
        <v>0</v>
      </c>
      <c r="G82" s="215">
        <v>0</v>
      </c>
      <c r="H82" s="215">
        <v>0</v>
      </c>
      <c r="I82" s="215">
        <v>0</v>
      </c>
      <c r="J82" s="215">
        <v>0</v>
      </c>
      <c r="K82" s="215">
        <v>0</v>
      </c>
      <c r="L82" s="215">
        <v>0</v>
      </c>
      <c r="M82" s="215">
        <v>0</v>
      </c>
      <c r="N82" s="215">
        <v>0</v>
      </c>
      <c r="O82" s="215">
        <v>0</v>
      </c>
      <c r="P82" s="216">
        <f t="shared" si="286"/>
        <v>0</v>
      </c>
      <c r="Q82" s="172"/>
      <c r="R82" s="27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173"/>
      <c r="EB82" s="173"/>
      <c r="EC82" s="173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</row>
    <row r="83" spans="1:157" ht="15.75" customHeight="1">
      <c r="A83" s="2"/>
      <c r="B83" s="214">
        <f t="shared" si="285"/>
        <v>0</v>
      </c>
      <c r="C83" s="215">
        <v>0</v>
      </c>
      <c r="D83" s="215">
        <v>0</v>
      </c>
      <c r="E83" s="215">
        <v>0</v>
      </c>
      <c r="F83" s="215">
        <v>0</v>
      </c>
      <c r="G83" s="215">
        <v>0</v>
      </c>
      <c r="H83" s="215">
        <v>0</v>
      </c>
      <c r="I83" s="215">
        <v>0</v>
      </c>
      <c r="J83" s="215">
        <v>0</v>
      </c>
      <c r="K83" s="215">
        <v>0</v>
      </c>
      <c r="L83" s="215">
        <v>0</v>
      </c>
      <c r="M83" s="215">
        <v>0</v>
      </c>
      <c r="N83" s="215">
        <v>0</v>
      </c>
      <c r="O83" s="215">
        <v>0</v>
      </c>
      <c r="P83" s="216">
        <f t="shared" si="286"/>
        <v>0</v>
      </c>
      <c r="Q83" s="172"/>
      <c r="R83" s="27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173"/>
      <c r="EB83" s="173"/>
      <c r="EC83" s="173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</row>
    <row r="84" spans="1:157" ht="15.75" customHeight="1">
      <c r="A84" s="2"/>
      <c r="B84" s="214">
        <f t="shared" si="285"/>
        <v>0</v>
      </c>
      <c r="C84" s="215">
        <v>0</v>
      </c>
      <c r="D84" s="215">
        <v>0</v>
      </c>
      <c r="E84" s="215">
        <v>0</v>
      </c>
      <c r="F84" s="215">
        <v>0</v>
      </c>
      <c r="G84" s="215">
        <v>0</v>
      </c>
      <c r="H84" s="215">
        <v>0</v>
      </c>
      <c r="I84" s="215">
        <v>0</v>
      </c>
      <c r="J84" s="215">
        <v>0</v>
      </c>
      <c r="K84" s="215">
        <v>0</v>
      </c>
      <c r="L84" s="215">
        <v>0</v>
      </c>
      <c r="M84" s="215">
        <v>0</v>
      </c>
      <c r="N84" s="215">
        <v>0</v>
      </c>
      <c r="O84" s="215">
        <v>0</v>
      </c>
      <c r="P84" s="216">
        <f t="shared" si="286"/>
        <v>0</v>
      </c>
      <c r="Q84" s="172"/>
      <c r="R84" s="27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173"/>
      <c r="EB84" s="173"/>
      <c r="EC84" s="173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</row>
    <row r="85" spans="1:157" ht="15.75" customHeight="1">
      <c r="A85" s="2"/>
      <c r="B85" s="214">
        <f t="shared" si="285"/>
        <v>0</v>
      </c>
      <c r="C85" s="215">
        <v>0</v>
      </c>
      <c r="D85" s="215">
        <v>0</v>
      </c>
      <c r="E85" s="215">
        <v>0</v>
      </c>
      <c r="F85" s="215">
        <v>0</v>
      </c>
      <c r="G85" s="215">
        <v>0</v>
      </c>
      <c r="H85" s="215">
        <v>0</v>
      </c>
      <c r="I85" s="215">
        <v>0</v>
      </c>
      <c r="J85" s="215">
        <v>0</v>
      </c>
      <c r="K85" s="215">
        <v>0</v>
      </c>
      <c r="L85" s="215">
        <v>0</v>
      </c>
      <c r="M85" s="215">
        <v>0</v>
      </c>
      <c r="N85" s="215">
        <v>0</v>
      </c>
      <c r="O85" s="215">
        <v>0</v>
      </c>
      <c r="P85" s="216">
        <f t="shared" si="286"/>
        <v>0</v>
      </c>
      <c r="Q85" s="172"/>
      <c r="R85" s="27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173"/>
      <c r="EB85" s="173"/>
      <c r="EC85" s="173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</row>
    <row r="86" spans="1:157" ht="15.75" customHeight="1">
      <c r="A86" s="2"/>
      <c r="B86" s="214">
        <f t="shared" si="285"/>
        <v>0</v>
      </c>
      <c r="C86" s="215">
        <v>0</v>
      </c>
      <c r="D86" s="215">
        <v>0</v>
      </c>
      <c r="E86" s="215">
        <v>0</v>
      </c>
      <c r="F86" s="215">
        <v>0</v>
      </c>
      <c r="G86" s="215">
        <v>0</v>
      </c>
      <c r="H86" s="215">
        <v>0</v>
      </c>
      <c r="I86" s="215">
        <v>0</v>
      </c>
      <c r="J86" s="215">
        <v>0</v>
      </c>
      <c r="K86" s="215">
        <v>0</v>
      </c>
      <c r="L86" s="215">
        <v>0</v>
      </c>
      <c r="M86" s="215">
        <v>0</v>
      </c>
      <c r="N86" s="215">
        <v>0</v>
      </c>
      <c r="O86" s="215">
        <v>0</v>
      </c>
      <c r="P86" s="216">
        <f t="shared" si="286"/>
        <v>0</v>
      </c>
      <c r="Q86" s="172"/>
      <c r="R86" s="27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173"/>
      <c r="EB86" s="173"/>
      <c r="EC86" s="173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</row>
    <row r="87" spans="1:157" ht="15.75" customHeight="1">
      <c r="A87" s="2"/>
      <c r="B87" s="214">
        <f t="shared" si="285"/>
        <v>0</v>
      </c>
      <c r="C87" s="215">
        <v>0</v>
      </c>
      <c r="D87" s="215">
        <v>0</v>
      </c>
      <c r="E87" s="215">
        <v>0</v>
      </c>
      <c r="F87" s="215">
        <v>0</v>
      </c>
      <c r="G87" s="215">
        <v>0</v>
      </c>
      <c r="H87" s="215">
        <v>0</v>
      </c>
      <c r="I87" s="215">
        <v>0</v>
      </c>
      <c r="J87" s="215">
        <v>0</v>
      </c>
      <c r="K87" s="215">
        <v>0</v>
      </c>
      <c r="L87" s="215">
        <v>0</v>
      </c>
      <c r="M87" s="215">
        <v>0</v>
      </c>
      <c r="N87" s="215">
        <v>0</v>
      </c>
      <c r="O87" s="215">
        <v>0</v>
      </c>
      <c r="P87" s="216">
        <f t="shared" si="286"/>
        <v>0</v>
      </c>
      <c r="Q87" s="172"/>
      <c r="R87" s="27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173"/>
      <c r="EB87" s="173"/>
      <c r="EC87" s="173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</row>
    <row r="88" spans="1:157" ht="15.75" customHeight="1">
      <c r="A88" s="2"/>
      <c r="B88" s="214">
        <f t="shared" si="285"/>
        <v>0</v>
      </c>
      <c r="C88" s="215">
        <v>0</v>
      </c>
      <c r="D88" s="215">
        <v>0</v>
      </c>
      <c r="E88" s="215">
        <v>0</v>
      </c>
      <c r="F88" s="215">
        <v>0</v>
      </c>
      <c r="G88" s="215">
        <v>0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6">
        <f t="shared" si="286"/>
        <v>0</v>
      </c>
      <c r="Q88" s="172"/>
      <c r="R88" s="27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173"/>
      <c r="EB88" s="173"/>
      <c r="EC88" s="173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</row>
    <row r="89" spans="1:157" ht="15.75" customHeight="1">
      <c r="A89" s="2"/>
      <c r="B89" s="214">
        <f t="shared" si="285"/>
        <v>0</v>
      </c>
      <c r="C89" s="215">
        <v>0</v>
      </c>
      <c r="D89" s="215">
        <v>0</v>
      </c>
      <c r="E89" s="215">
        <v>0</v>
      </c>
      <c r="F89" s="215">
        <v>0</v>
      </c>
      <c r="G89" s="215">
        <v>0</v>
      </c>
      <c r="H89" s="215">
        <v>0</v>
      </c>
      <c r="I89" s="215">
        <v>0</v>
      </c>
      <c r="J89" s="215">
        <v>0</v>
      </c>
      <c r="K89" s="215">
        <v>0</v>
      </c>
      <c r="L89" s="215">
        <v>0</v>
      </c>
      <c r="M89" s="215">
        <v>0</v>
      </c>
      <c r="N89" s="215">
        <v>0</v>
      </c>
      <c r="O89" s="215">
        <v>0</v>
      </c>
      <c r="P89" s="216">
        <f t="shared" si="286"/>
        <v>0</v>
      </c>
      <c r="Q89" s="172"/>
      <c r="R89" s="27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173"/>
      <c r="EB89" s="173"/>
      <c r="EC89" s="173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</row>
    <row r="90" spans="1:157" ht="15.75" customHeight="1">
      <c r="A90" s="2"/>
      <c r="B90" s="214">
        <f t="shared" si="285"/>
        <v>0</v>
      </c>
      <c r="C90" s="215">
        <v>0</v>
      </c>
      <c r="D90" s="215">
        <v>0</v>
      </c>
      <c r="E90" s="215">
        <v>0</v>
      </c>
      <c r="F90" s="215">
        <v>0</v>
      </c>
      <c r="G90" s="215">
        <v>0</v>
      </c>
      <c r="H90" s="215">
        <v>0</v>
      </c>
      <c r="I90" s="215">
        <v>0</v>
      </c>
      <c r="J90" s="215">
        <v>0</v>
      </c>
      <c r="K90" s="215">
        <v>0</v>
      </c>
      <c r="L90" s="215">
        <v>0</v>
      </c>
      <c r="M90" s="215">
        <v>0</v>
      </c>
      <c r="N90" s="215">
        <v>0</v>
      </c>
      <c r="O90" s="215">
        <v>0</v>
      </c>
      <c r="P90" s="216">
        <f t="shared" si="286"/>
        <v>0</v>
      </c>
      <c r="Q90" s="172"/>
      <c r="R90" s="27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173"/>
      <c r="EB90" s="173"/>
      <c r="EC90" s="173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</row>
    <row r="91" spans="1:157" ht="15.75" customHeight="1">
      <c r="A91" s="2"/>
      <c r="B91" s="214">
        <f t="shared" si="285"/>
        <v>0</v>
      </c>
      <c r="C91" s="215">
        <v>0</v>
      </c>
      <c r="D91" s="215">
        <v>0</v>
      </c>
      <c r="E91" s="215">
        <v>0</v>
      </c>
      <c r="F91" s="215">
        <v>0</v>
      </c>
      <c r="G91" s="215">
        <v>0</v>
      </c>
      <c r="H91" s="215">
        <v>0</v>
      </c>
      <c r="I91" s="215">
        <v>0</v>
      </c>
      <c r="J91" s="215">
        <v>0</v>
      </c>
      <c r="K91" s="215">
        <v>0</v>
      </c>
      <c r="L91" s="215">
        <v>0</v>
      </c>
      <c r="M91" s="215">
        <v>0</v>
      </c>
      <c r="N91" s="215">
        <v>0</v>
      </c>
      <c r="O91" s="215">
        <v>0</v>
      </c>
      <c r="P91" s="216">
        <f t="shared" si="286"/>
        <v>0</v>
      </c>
      <c r="Q91" s="172"/>
      <c r="R91" s="27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173"/>
      <c r="EB91" s="173"/>
      <c r="EC91" s="173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</row>
    <row r="92" spans="1:157" ht="15.75" customHeight="1">
      <c r="A92" s="2"/>
      <c r="B92" s="217" t="s">
        <v>26</v>
      </c>
      <c r="C92" s="218">
        <f t="shared" ref="C92:P92" si="287">SUM(C72:C91)</f>
        <v>0</v>
      </c>
      <c r="D92" s="218">
        <f t="shared" si="287"/>
        <v>0</v>
      </c>
      <c r="E92" s="218">
        <f t="shared" si="287"/>
        <v>0</v>
      </c>
      <c r="F92" s="218">
        <f t="shared" si="287"/>
        <v>0</v>
      </c>
      <c r="G92" s="218">
        <f t="shared" si="287"/>
        <v>0</v>
      </c>
      <c r="H92" s="218">
        <f t="shared" si="287"/>
        <v>0</v>
      </c>
      <c r="I92" s="218">
        <f t="shared" si="287"/>
        <v>0</v>
      </c>
      <c r="J92" s="218">
        <f t="shared" si="287"/>
        <v>0</v>
      </c>
      <c r="K92" s="218">
        <f t="shared" si="287"/>
        <v>0</v>
      </c>
      <c r="L92" s="218">
        <f t="shared" si="287"/>
        <v>0</v>
      </c>
      <c r="M92" s="218">
        <f t="shared" si="287"/>
        <v>0</v>
      </c>
      <c r="N92" s="218">
        <f t="shared" si="287"/>
        <v>0</v>
      </c>
      <c r="O92" s="218">
        <f t="shared" si="287"/>
        <v>0</v>
      </c>
      <c r="P92" s="218">
        <f t="shared" si="287"/>
        <v>0</v>
      </c>
      <c r="Q92" s="172"/>
      <c r="R92" s="27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173"/>
      <c r="EB92" s="173"/>
      <c r="EC92" s="173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</row>
    <row r="93" spans="1:157" ht="15.75" customHeight="1">
      <c r="A93" s="2"/>
      <c r="B93" s="2"/>
      <c r="C93" s="2"/>
      <c r="D93" s="2"/>
      <c r="E93" s="27"/>
      <c r="F93" s="27"/>
      <c r="G93" s="2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173"/>
      <c r="EB93" s="173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</row>
    <row r="94" spans="1:157" ht="10.5" customHeight="1">
      <c r="E94" s="27"/>
      <c r="F94" s="27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41"/>
      <c r="AZ94" s="41"/>
      <c r="BA94" s="41"/>
      <c r="BB94" s="41"/>
      <c r="BC94" s="41"/>
      <c r="BD94" s="41"/>
      <c r="BE94" s="27"/>
      <c r="BF94" s="27"/>
      <c r="BG94" s="27"/>
      <c r="BH94" s="27"/>
      <c r="BI94" s="27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39"/>
      <c r="BV94" s="139"/>
      <c r="BW94" s="139"/>
      <c r="BX94" s="139"/>
      <c r="BY94" s="139"/>
      <c r="BZ94" s="139"/>
      <c r="CA94" s="139"/>
      <c r="CB94" s="139"/>
      <c r="CC94" s="139"/>
      <c r="CD94" s="139"/>
      <c r="CE94" s="139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39"/>
      <c r="DC94" s="139"/>
      <c r="DD94" s="139"/>
      <c r="DE94" s="139"/>
      <c r="DF94" s="139"/>
      <c r="DG94" s="139"/>
      <c r="DH94" s="139"/>
      <c r="DI94" s="139"/>
      <c r="DJ94" s="139"/>
      <c r="DK94" s="139"/>
      <c r="DL94" s="139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108"/>
      <c r="DY94" s="108"/>
      <c r="DZ94" s="139"/>
      <c r="EA94" s="27"/>
      <c r="EB94" s="27"/>
      <c r="EC94" s="108"/>
      <c r="ED94" s="139"/>
      <c r="EE94" s="139"/>
      <c r="EF94" s="27"/>
      <c r="EG94" s="108"/>
      <c r="EH94" s="139"/>
      <c r="EI94" s="27"/>
      <c r="EJ94" s="108"/>
      <c r="EK94" s="139"/>
      <c r="EL94" s="27"/>
      <c r="EM94" s="108"/>
      <c r="EN94" s="139"/>
      <c r="EO94" s="27"/>
      <c r="EP94" s="108"/>
      <c r="EQ94" s="139"/>
      <c r="ER94" s="27"/>
      <c r="ES94" s="108"/>
      <c r="ET94" s="139"/>
      <c r="EU94" s="27"/>
      <c r="EV94" s="108"/>
      <c r="EW94" s="139"/>
      <c r="EX94" s="27"/>
      <c r="EY94" s="108"/>
      <c r="EZ94" s="139"/>
      <c r="FA94" s="27"/>
    </row>
    <row r="95" spans="1:157" ht="21" customHeight="1">
      <c r="B95" s="746" t="s">
        <v>112</v>
      </c>
      <c r="C95" s="724"/>
      <c r="D95" s="724"/>
      <c r="E95" s="724"/>
      <c r="F95" s="724"/>
      <c r="G95" s="724"/>
      <c r="H95" s="724"/>
      <c r="I95" s="724"/>
      <c r="J95" s="724"/>
      <c r="K95" s="724"/>
      <c r="L95" s="724"/>
      <c r="M95" s="724"/>
      <c r="N95" s="724"/>
      <c r="O95" s="724"/>
      <c r="P95" s="724"/>
      <c r="Q95" s="725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20"/>
      <c r="AY95" s="139"/>
      <c r="AZ95" s="41"/>
      <c r="BA95" s="41"/>
      <c r="BB95" s="41"/>
      <c r="BC95" s="41"/>
      <c r="BD95" s="41"/>
      <c r="BE95" s="41"/>
      <c r="BF95" s="27"/>
      <c r="BG95" s="27"/>
      <c r="BH95" s="27"/>
      <c r="BI95" s="27"/>
      <c r="BJ95" s="27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39"/>
      <c r="BW95" s="139"/>
      <c r="BX95" s="139"/>
      <c r="BY95" s="139"/>
      <c r="BZ95" s="139"/>
      <c r="CA95" s="139"/>
      <c r="CB95" s="139"/>
      <c r="CC95" s="139"/>
      <c r="CD95" s="139"/>
      <c r="CE95" s="139"/>
      <c r="CF95" s="139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39"/>
      <c r="DD95" s="139"/>
      <c r="DE95" s="139"/>
      <c r="DF95" s="139"/>
      <c r="DG95" s="139"/>
      <c r="DH95" s="139"/>
      <c r="DI95" s="139"/>
      <c r="DJ95" s="139"/>
      <c r="DK95" s="139"/>
      <c r="DL95" s="139"/>
      <c r="DM95" s="139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108"/>
      <c r="DZ95" s="108"/>
      <c r="EA95" s="139"/>
      <c r="EB95" s="27"/>
      <c r="EC95" s="27"/>
      <c r="ED95" s="108"/>
      <c r="EE95" s="139"/>
      <c r="EF95" s="139"/>
      <c r="EG95" s="27"/>
      <c r="EH95" s="108"/>
      <c r="EI95" s="139"/>
      <c r="EJ95" s="27"/>
      <c r="EK95" s="108"/>
      <c r="EL95" s="139"/>
      <c r="EM95" s="27"/>
      <c r="EN95" s="108"/>
      <c r="EO95" s="139"/>
      <c r="EP95" s="27"/>
      <c r="EQ95" s="108"/>
      <c r="ER95" s="139"/>
      <c r="ES95" s="27"/>
      <c r="ET95" s="108"/>
      <c r="EU95" s="139"/>
      <c r="EV95" s="27"/>
      <c r="EW95" s="108"/>
      <c r="EX95" s="139"/>
      <c r="EY95" s="27"/>
      <c r="EZ95" s="108"/>
      <c r="FA95" s="139"/>
    </row>
    <row r="96" spans="1:157" ht="25.5" customHeight="1">
      <c r="B96" s="711"/>
      <c r="C96" s="744"/>
      <c r="D96" s="744"/>
      <c r="E96" s="744"/>
      <c r="F96" s="744"/>
      <c r="G96" s="744"/>
      <c r="H96" s="744"/>
      <c r="I96" s="744"/>
      <c r="J96" s="744"/>
      <c r="K96" s="744"/>
      <c r="L96" s="744"/>
      <c r="M96" s="744"/>
      <c r="N96" s="744"/>
      <c r="O96" s="744"/>
      <c r="P96" s="744"/>
      <c r="Q96" s="745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20"/>
      <c r="AY96" s="139"/>
      <c r="AZ96" s="41"/>
      <c r="BA96" s="41"/>
      <c r="BB96" s="41"/>
      <c r="BC96" s="41"/>
      <c r="BD96" s="41"/>
      <c r="BE96" s="41"/>
      <c r="BF96" s="27"/>
      <c r="BG96" s="27"/>
      <c r="BH96" s="27"/>
      <c r="BI96" s="27"/>
      <c r="BJ96" s="27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39"/>
      <c r="BW96" s="139"/>
      <c r="BX96" s="139"/>
      <c r="BY96" s="139"/>
      <c r="BZ96" s="139"/>
      <c r="CA96" s="139"/>
      <c r="CB96" s="139"/>
      <c r="CC96" s="139"/>
      <c r="CD96" s="139"/>
      <c r="CE96" s="139"/>
      <c r="CF96" s="139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39"/>
      <c r="DD96" s="139"/>
      <c r="DE96" s="139"/>
      <c r="DF96" s="139"/>
      <c r="DG96" s="139"/>
      <c r="DH96" s="139"/>
      <c r="DI96" s="139"/>
      <c r="DJ96" s="139"/>
      <c r="DK96" s="139"/>
      <c r="DL96" s="139"/>
      <c r="DM96" s="139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108"/>
      <c r="DZ96" s="108"/>
      <c r="EA96" s="139"/>
      <c r="EB96" s="27"/>
      <c r="EC96" s="27"/>
      <c r="ED96" s="108"/>
      <c r="EE96" s="139"/>
      <c r="EF96" s="139"/>
      <c r="EG96" s="27"/>
      <c r="EH96" s="108"/>
      <c r="EI96" s="139"/>
      <c r="EJ96" s="27"/>
      <c r="EK96" s="108"/>
      <c r="EL96" s="139"/>
      <c r="EM96" s="27"/>
      <c r="EN96" s="108"/>
      <c r="EO96" s="139"/>
      <c r="EP96" s="27"/>
      <c r="EQ96" s="108"/>
      <c r="ER96" s="139"/>
      <c r="ES96" s="27"/>
      <c r="ET96" s="108"/>
      <c r="EU96" s="139"/>
      <c r="EV96" s="27"/>
      <c r="EW96" s="108"/>
      <c r="EX96" s="139"/>
      <c r="EY96" s="27"/>
      <c r="EZ96" s="108"/>
      <c r="FA96" s="139"/>
    </row>
    <row r="97" spans="1:157" ht="15.75" customHeight="1">
      <c r="A97" s="2"/>
      <c r="B97" s="743" t="s">
        <v>113</v>
      </c>
      <c r="C97" s="724"/>
      <c r="D97" s="724"/>
      <c r="E97" s="724"/>
      <c r="F97" s="724"/>
      <c r="G97" s="724"/>
      <c r="H97" s="724"/>
      <c r="I97" s="724"/>
      <c r="J97" s="724"/>
      <c r="K97" s="724"/>
      <c r="L97" s="724"/>
      <c r="M97" s="724"/>
      <c r="N97" s="724"/>
      <c r="O97" s="724"/>
      <c r="P97" s="724"/>
      <c r="Q97" s="725"/>
      <c r="R97" s="221"/>
      <c r="S97" s="221"/>
      <c r="T97" s="221"/>
      <c r="U97" s="221"/>
      <c r="V97" s="221"/>
      <c r="W97" s="222"/>
      <c r="X97" s="221"/>
      <c r="Y97" s="221"/>
      <c r="Z97" s="221"/>
      <c r="AA97" s="221"/>
      <c r="AB97" s="221"/>
      <c r="AC97" s="221"/>
      <c r="AD97" s="221"/>
      <c r="AE97" s="221"/>
      <c r="AF97" s="221"/>
      <c r="AG97" s="221"/>
      <c r="AH97" s="221"/>
      <c r="AI97" s="221"/>
      <c r="AJ97" s="221"/>
      <c r="AK97" s="221"/>
      <c r="AL97" s="221"/>
      <c r="AM97" s="221"/>
      <c r="AN97" s="221"/>
      <c r="AO97" s="221"/>
      <c r="AP97" s="221"/>
      <c r="AQ97" s="221"/>
      <c r="AR97" s="221"/>
      <c r="AS97" s="221"/>
      <c r="AT97" s="221"/>
      <c r="AU97" s="221"/>
      <c r="AV97" s="221"/>
      <c r="AW97" s="221"/>
      <c r="AX97" s="222"/>
      <c r="AY97" s="221"/>
      <c r="AZ97" s="221"/>
      <c r="BA97" s="221"/>
      <c r="BB97" s="221"/>
      <c r="BC97" s="221"/>
      <c r="BD97" s="221"/>
      <c r="BE97" s="221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0"/>
      <c r="BR97" s="140"/>
      <c r="BS97" s="140"/>
      <c r="BT97" s="140"/>
      <c r="BU97" s="140"/>
      <c r="BV97" s="140"/>
      <c r="BW97" s="140"/>
      <c r="BX97" s="140"/>
      <c r="BY97" s="140"/>
      <c r="BZ97" s="140"/>
      <c r="CA97" s="140"/>
      <c r="CB97" s="140"/>
      <c r="CC97" s="140"/>
      <c r="CD97" s="140"/>
      <c r="CE97" s="140"/>
      <c r="CF97" s="140"/>
      <c r="CG97" s="140"/>
      <c r="CH97" s="140"/>
      <c r="CI97" s="140"/>
      <c r="CJ97" s="140"/>
      <c r="CK97" s="140"/>
      <c r="CL97" s="140"/>
      <c r="CM97" s="140"/>
      <c r="CN97" s="140"/>
      <c r="CO97" s="140"/>
      <c r="CP97" s="140"/>
      <c r="CQ97" s="140"/>
      <c r="CR97" s="140"/>
      <c r="CS97" s="140"/>
      <c r="CT97" s="140"/>
      <c r="CU97" s="140"/>
      <c r="CV97" s="140"/>
      <c r="CW97" s="140"/>
      <c r="CX97" s="140"/>
      <c r="CY97" s="140"/>
      <c r="CZ97" s="140"/>
      <c r="DA97" s="140"/>
      <c r="DB97" s="140"/>
      <c r="DC97" s="140"/>
      <c r="DD97" s="140"/>
      <c r="DE97" s="140"/>
      <c r="DF97" s="140"/>
      <c r="DG97" s="140"/>
      <c r="DH97" s="140"/>
      <c r="DI97" s="140"/>
      <c r="DJ97" s="140"/>
      <c r="DK97" s="140"/>
      <c r="DL97" s="140"/>
      <c r="DM97" s="140"/>
      <c r="DN97" s="140"/>
      <c r="DO97" s="140"/>
      <c r="DP97" s="141"/>
      <c r="DQ97" s="141"/>
      <c r="DR97" s="141"/>
      <c r="DS97" s="141"/>
      <c r="DT97" s="141"/>
      <c r="DU97" s="141"/>
      <c r="DV97" s="141"/>
      <c r="DW97" s="141"/>
      <c r="DX97" s="141"/>
      <c r="DY97" s="2"/>
      <c r="DZ97" s="2"/>
      <c r="EA97" s="173"/>
      <c r="EB97" s="173"/>
      <c r="EC97" s="173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</row>
    <row r="98" spans="1:157" ht="15.75" customHeight="1">
      <c r="A98" s="2"/>
      <c r="B98" s="711"/>
      <c r="C98" s="744"/>
      <c r="D98" s="744"/>
      <c r="E98" s="744"/>
      <c r="F98" s="744"/>
      <c r="G98" s="744"/>
      <c r="H98" s="744"/>
      <c r="I98" s="744"/>
      <c r="J98" s="744"/>
      <c r="K98" s="744"/>
      <c r="L98" s="744"/>
      <c r="M98" s="744"/>
      <c r="N98" s="744"/>
      <c r="O98" s="744"/>
      <c r="P98" s="744"/>
      <c r="Q98" s="745"/>
      <c r="R98" s="221"/>
      <c r="S98" s="221"/>
      <c r="T98" s="221"/>
      <c r="U98" s="221"/>
      <c r="V98" s="221"/>
      <c r="W98" s="222"/>
      <c r="X98" s="221"/>
      <c r="Y98" s="221"/>
      <c r="Z98" s="221"/>
      <c r="AA98" s="222"/>
      <c r="AB98" s="222"/>
      <c r="AC98" s="222"/>
      <c r="AD98" s="222"/>
      <c r="AE98" s="222"/>
      <c r="AF98" s="222"/>
      <c r="AG98" s="222"/>
      <c r="AH98" s="222"/>
      <c r="AI98" s="222"/>
      <c r="AJ98" s="222"/>
      <c r="AK98" s="222"/>
      <c r="AL98" s="222"/>
      <c r="AM98" s="222"/>
      <c r="AN98" s="222"/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1"/>
      <c r="AZ98" s="221"/>
      <c r="BA98" s="221"/>
      <c r="BB98" s="221"/>
      <c r="BC98" s="221"/>
      <c r="BD98" s="221"/>
      <c r="BE98" s="221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  <c r="CR98" s="140"/>
      <c r="CS98" s="140"/>
      <c r="CT98" s="140"/>
      <c r="CU98" s="140"/>
      <c r="CV98" s="140"/>
      <c r="CW98" s="140"/>
      <c r="CX98" s="140"/>
      <c r="CY98" s="140"/>
      <c r="CZ98" s="140"/>
      <c r="DA98" s="140"/>
      <c r="DB98" s="140"/>
      <c r="DC98" s="140"/>
      <c r="DD98" s="140"/>
      <c r="DE98" s="140"/>
      <c r="DF98" s="140"/>
      <c r="DG98" s="140"/>
      <c r="DH98" s="140"/>
      <c r="DI98" s="140"/>
      <c r="DJ98" s="140"/>
      <c r="DK98" s="140"/>
      <c r="DL98" s="140"/>
      <c r="DM98" s="140"/>
      <c r="DN98" s="140"/>
      <c r="DO98" s="140"/>
      <c r="DP98" s="141"/>
      <c r="DQ98" s="141"/>
      <c r="DR98" s="141"/>
      <c r="DS98" s="141"/>
      <c r="DT98" s="141"/>
      <c r="DU98" s="141"/>
      <c r="DV98" s="141"/>
      <c r="DW98" s="141"/>
      <c r="DX98" s="141"/>
      <c r="DY98" s="2"/>
      <c r="DZ98" s="2"/>
      <c r="EA98" s="173"/>
      <c r="EB98" s="173"/>
      <c r="EC98" s="173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</row>
    <row r="99" spans="1:157" ht="15.75" customHeight="1">
      <c r="A99" s="27"/>
      <c r="B99" s="223" t="s">
        <v>88</v>
      </c>
      <c r="C99" s="224" t="s">
        <v>89</v>
      </c>
      <c r="D99" s="224" t="s">
        <v>99</v>
      </c>
      <c r="E99" s="224" t="s">
        <v>114</v>
      </c>
      <c r="F99" s="224" t="s">
        <v>115</v>
      </c>
      <c r="G99" s="224" t="s">
        <v>26</v>
      </c>
      <c r="H99" s="224" t="s">
        <v>100</v>
      </c>
      <c r="I99" s="225"/>
      <c r="J99" s="224" t="s">
        <v>116</v>
      </c>
      <c r="K99" s="224" t="s">
        <v>91</v>
      </c>
      <c r="L99" s="224" t="s">
        <v>99</v>
      </c>
      <c r="M99" s="224" t="s">
        <v>117</v>
      </c>
      <c r="N99" s="224" t="s">
        <v>115</v>
      </c>
      <c r="O99" s="224" t="s">
        <v>94</v>
      </c>
      <c r="P99" s="224" t="s">
        <v>118</v>
      </c>
      <c r="Q99" s="224"/>
      <c r="R99" s="41"/>
      <c r="S99" s="46"/>
      <c r="T99" s="226"/>
      <c r="U99" s="46"/>
      <c r="V99" s="46"/>
      <c r="W99" s="226"/>
      <c r="X99" s="227"/>
      <c r="Y99" s="227"/>
      <c r="Z99" s="227"/>
      <c r="AA99" s="228" t="s">
        <v>88</v>
      </c>
      <c r="AB99" s="228"/>
      <c r="AC99" s="226" t="s">
        <v>119</v>
      </c>
      <c r="AD99" s="226" t="s">
        <v>89</v>
      </c>
      <c r="AE99" s="226"/>
      <c r="AF99" s="226" t="s">
        <v>120</v>
      </c>
      <c r="AG99" s="226" t="s">
        <v>91</v>
      </c>
      <c r="AH99" s="226"/>
      <c r="AI99" s="226" t="s">
        <v>117</v>
      </c>
      <c r="AJ99" s="226"/>
      <c r="AK99" s="226"/>
      <c r="AL99" s="226" t="s">
        <v>94</v>
      </c>
      <c r="AM99" s="226"/>
      <c r="AN99" s="226" t="s">
        <v>121</v>
      </c>
      <c r="AO99" s="226" t="s">
        <v>122</v>
      </c>
      <c r="AP99" s="226"/>
      <c r="AQ99" s="226" t="s">
        <v>123</v>
      </c>
      <c r="AR99" s="226" t="s">
        <v>115</v>
      </c>
      <c r="AS99" s="226"/>
      <c r="AT99" s="226" t="s">
        <v>124</v>
      </c>
      <c r="AU99" s="226"/>
      <c r="AV99" s="226"/>
      <c r="AW99" s="226" t="s">
        <v>125</v>
      </c>
      <c r="AX99" s="226"/>
      <c r="AY99" s="46"/>
      <c r="AZ99" s="41"/>
      <c r="BA99" s="41"/>
      <c r="BB99" s="41"/>
      <c r="BC99" s="41"/>
      <c r="BD99" s="41"/>
      <c r="BE99" s="41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146"/>
      <c r="DM99" s="146"/>
      <c r="DN99" s="27"/>
      <c r="DO99" s="27"/>
      <c r="DP99" s="27"/>
      <c r="DQ99" s="27"/>
      <c r="DR99" s="27"/>
      <c r="DS99" s="27"/>
      <c r="DT99" s="27"/>
      <c r="DU99" s="27"/>
      <c r="DV99" s="146"/>
      <c r="DW99" s="146"/>
      <c r="DX99" s="146"/>
      <c r="DY99" s="27"/>
      <c r="DZ99" s="27"/>
      <c r="EA99" s="27"/>
      <c r="EB99" s="206"/>
      <c r="EC99" s="206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</row>
    <row r="100" spans="1:157" ht="15.75" customHeight="1">
      <c r="A100" s="27"/>
      <c r="B100" s="181"/>
      <c r="C100" s="156"/>
      <c r="D100" s="181"/>
      <c r="E100" s="157"/>
      <c r="F100" s="157"/>
      <c r="G100" s="229">
        <f>(D100*E100)+F100</f>
        <v>0</v>
      </c>
      <c r="H100" s="229">
        <f t="shared" ref="H100:H120" si="288">IF(D100=0,0,G100/D100)</f>
        <v>0</v>
      </c>
      <c r="I100" s="739" t="s">
        <v>126</v>
      </c>
      <c r="J100" s="182"/>
      <c r="K100" s="230"/>
      <c r="L100" s="181"/>
      <c r="M100" s="157"/>
      <c r="N100" s="157"/>
      <c r="O100" s="231">
        <f t="shared" ref="O100:O119" si="289">((L100*M100)-N100)-(L100*J100)</f>
        <v>0</v>
      </c>
      <c r="P100" s="231">
        <f t="shared" ref="P100:P110" si="290">IF(J100=0,0,(((L100*M100)-N100)+I110)-(L100*J100))</f>
        <v>0</v>
      </c>
      <c r="Q100" s="232">
        <f t="shared" ref="Q100:Q119" si="291">L100*J100</f>
        <v>0</v>
      </c>
      <c r="R100" s="41"/>
      <c r="S100" s="46"/>
      <c r="T100" s="233"/>
      <c r="U100" s="46"/>
      <c r="V100" s="46"/>
      <c r="W100" s="133"/>
      <c r="X100" s="227"/>
      <c r="Y100" s="227"/>
      <c r="Z100" s="227"/>
      <c r="AA100" s="41"/>
      <c r="AB100" s="41"/>
      <c r="AC100" s="41"/>
      <c r="AD100" s="164"/>
      <c r="AE100" s="164"/>
      <c r="AF100" s="234"/>
      <c r="AG100" s="164"/>
      <c r="AH100" s="164"/>
      <c r="AI100" s="234"/>
      <c r="AJ100" s="234"/>
      <c r="AK100" s="234"/>
      <c r="AL100" s="234"/>
      <c r="AM100" s="234"/>
      <c r="AN100" s="41"/>
      <c r="AO100" s="41"/>
      <c r="AP100" s="41"/>
      <c r="AQ100" s="41"/>
      <c r="AR100" s="235"/>
      <c r="AS100" s="235"/>
      <c r="AT100" s="46"/>
      <c r="AU100" s="46"/>
      <c r="AV100" s="46"/>
      <c r="AW100" s="133"/>
      <c r="AX100" s="133"/>
      <c r="AY100" s="46"/>
      <c r="AZ100" s="41"/>
      <c r="BA100" s="41"/>
      <c r="BB100" s="41"/>
      <c r="BC100" s="41"/>
      <c r="BD100" s="41"/>
      <c r="BE100" s="41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8"/>
      <c r="DM100" s="28"/>
      <c r="DN100" s="27"/>
      <c r="DO100" s="27"/>
      <c r="DP100" s="27"/>
      <c r="DQ100" s="27"/>
      <c r="DR100" s="27"/>
      <c r="DS100" s="27"/>
      <c r="DT100" s="27"/>
      <c r="DU100" s="27"/>
      <c r="DV100" s="56"/>
      <c r="DW100" s="56"/>
      <c r="DX100" s="56"/>
      <c r="DY100" s="27"/>
      <c r="DZ100" s="27"/>
      <c r="EA100" s="27"/>
      <c r="EB100" s="206"/>
      <c r="EC100" s="206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</row>
    <row r="101" spans="1:157" ht="15.75" customHeight="1">
      <c r="A101" s="27"/>
      <c r="B101" s="181"/>
      <c r="C101" s="156"/>
      <c r="D101" s="181"/>
      <c r="E101" s="157"/>
      <c r="F101" s="157"/>
      <c r="G101" s="229">
        <f t="shared" ref="G101:G119" si="292">D101*E101+F101</f>
        <v>0</v>
      </c>
      <c r="H101" s="229">
        <f t="shared" si="288"/>
        <v>0</v>
      </c>
      <c r="I101" s="740"/>
      <c r="J101" s="182"/>
      <c r="K101" s="230"/>
      <c r="L101" s="157"/>
      <c r="M101" s="157"/>
      <c r="N101" s="236"/>
      <c r="O101" s="231">
        <f t="shared" si="289"/>
        <v>0</v>
      </c>
      <c r="P101" s="231">
        <f t="shared" si="290"/>
        <v>0</v>
      </c>
      <c r="Q101" s="232">
        <f t="shared" si="291"/>
        <v>0</v>
      </c>
      <c r="R101" s="41"/>
      <c r="S101" s="46"/>
      <c r="T101" s="233"/>
      <c r="U101" s="46"/>
      <c r="V101" s="46"/>
      <c r="W101" s="133"/>
      <c r="X101" s="227"/>
      <c r="Y101" s="227"/>
      <c r="Z101" s="227"/>
      <c r="AA101" s="41"/>
      <c r="AB101" s="41"/>
      <c r="AC101" s="41"/>
      <c r="AD101" s="164"/>
      <c r="AE101" s="164"/>
      <c r="AF101" s="234"/>
      <c r="AG101" s="46"/>
      <c r="AH101" s="46"/>
      <c r="AI101" s="234"/>
      <c r="AJ101" s="234"/>
      <c r="AK101" s="234"/>
      <c r="AL101" s="234"/>
      <c r="AM101" s="234"/>
      <c r="AN101" s="41"/>
      <c r="AO101" s="41"/>
      <c r="AP101" s="41"/>
      <c r="AQ101" s="41"/>
      <c r="AR101" s="235"/>
      <c r="AS101" s="235"/>
      <c r="AT101" s="233"/>
      <c r="AU101" s="233"/>
      <c r="AV101" s="233"/>
      <c r="AW101" s="133"/>
      <c r="AX101" s="133"/>
      <c r="AY101" s="46"/>
      <c r="AZ101" s="41"/>
      <c r="BA101" s="41"/>
      <c r="BB101" s="41"/>
      <c r="BC101" s="41"/>
      <c r="BD101" s="41"/>
      <c r="BE101" s="41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37"/>
      <c r="DM101" s="237"/>
      <c r="DN101" s="27"/>
      <c r="DO101" s="27"/>
      <c r="DP101" s="27"/>
      <c r="DQ101" s="27"/>
      <c r="DR101" s="27"/>
      <c r="DS101" s="27"/>
      <c r="DT101" s="27"/>
      <c r="DU101" s="27"/>
      <c r="DV101" s="56"/>
      <c r="DW101" s="56"/>
      <c r="DX101" s="56"/>
      <c r="DY101" s="27"/>
      <c r="DZ101" s="27"/>
      <c r="EA101" s="27"/>
      <c r="EB101" s="206"/>
      <c r="EC101" s="206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</row>
    <row r="102" spans="1:157" ht="15" customHeight="1">
      <c r="A102" s="27"/>
      <c r="B102" s="181"/>
      <c r="C102" s="156"/>
      <c r="D102" s="181"/>
      <c r="E102" s="157"/>
      <c r="F102" s="157"/>
      <c r="G102" s="229">
        <f t="shared" si="292"/>
        <v>0</v>
      </c>
      <c r="H102" s="229">
        <f t="shared" si="288"/>
        <v>0</v>
      </c>
      <c r="I102" s="238">
        <f>IF(D120=0,0,G120/D120)</f>
        <v>0</v>
      </c>
      <c r="J102" s="182"/>
      <c r="K102" s="230"/>
      <c r="L102" s="157"/>
      <c r="M102" s="157"/>
      <c r="N102" s="236"/>
      <c r="O102" s="231">
        <f t="shared" si="289"/>
        <v>0</v>
      </c>
      <c r="P102" s="231">
        <f t="shared" si="290"/>
        <v>0</v>
      </c>
      <c r="Q102" s="232">
        <f t="shared" si="291"/>
        <v>0</v>
      </c>
      <c r="R102" s="27"/>
      <c r="S102" s="28"/>
      <c r="T102" s="233"/>
      <c r="U102" s="46"/>
      <c r="V102" s="46"/>
      <c r="W102" s="133"/>
      <c r="X102" s="227"/>
      <c r="Y102" s="172"/>
      <c r="Z102" s="227"/>
      <c r="AA102" s="41"/>
      <c r="AB102" s="41"/>
      <c r="AC102" s="41"/>
      <c r="AD102" s="46"/>
      <c r="AE102" s="46"/>
      <c r="AF102" s="234"/>
      <c r="AG102" s="46"/>
      <c r="AH102" s="46"/>
      <c r="AI102" s="234"/>
      <c r="AJ102" s="234"/>
      <c r="AK102" s="234"/>
      <c r="AL102" s="234"/>
      <c r="AM102" s="234"/>
      <c r="AN102" s="41"/>
      <c r="AO102" s="41"/>
      <c r="AP102" s="41"/>
      <c r="AQ102" s="41"/>
      <c r="AR102" s="235"/>
      <c r="AS102" s="235"/>
      <c r="AT102" s="233"/>
      <c r="AU102" s="233"/>
      <c r="AV102" s="233"/>
      <c r="AW102" s="133"/>
      <c r="AX102" s="133"/>
      <c r="AY102" s="46"/>
      <c r="AZ102" s="41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37"/>
      <c r="DM102" s="237"/>
      <c r="DN102" s="27"/>
      <c r="DO102" s="27"/>
      <c r="DP102" s="27"/>
      <c r="DQ102" s="27"/>
      <c r="DR102" s="27"/>
      <c r="DS102" s="27"/>
      <c r="DT102" s="27"/>
      <c r="DU102" s="27"/>
      <c r="DV102" s="56"/>
      <c r="DW102" s="56"/>
      <c r="DX102" s="56"/>
      <c r="DY102" s="27"/>
      <c r="DZ102" s="27"/>
      <c r="EA102" s="27"/>
      <c r="EB102" s="206"/>
      <c r="EC102" s="206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</row>
    <row r="103" spans="1:157" ht="14.25" customHeight="1">
      <c r="A103" s="27"/>
      <c r="B103" s="181"/>
      <c r="C103" s="156"/>
      <c r="D103" s="181"/>
      <c r="E103" s="157"/>
      <c r="F103" s="157"/>
      <c r="G103" s="229">
        <f t="shared" si="292"/>
        <v>0</v>
      </c>
      <c r="H103" s="229">
        <f t="shared" si="288"/>
        <v>0</v>
      </c>
      <c r="I103" s="239"/>
      <c r="J103" s="182"/>
      <c r="K103" s="230"/>
      <c r="L103" s="157"/>
      <c r="M103" s="157"/>
      <c r="N103" s="236"/>
      <c r="O103" s="231">
        <f t="shared" si="289"/>
        <v>0</v>
      </c>
      <c r="P103" s="231">
        <f t="shared" si="290"/>
        <v>0</v>
      </c>
      <c r="Q103" s="232">
        <f t="shared" si="291"/>
        <v>0</v>
      </c>
      <c r="R103" s="27"/>
      <c r="S103" s="28"/>
      <c r="T103" s="233"/>
      <c r="U103" s="46"/>
      <c r="V103" s="46"/>
      <c r="W103" s="133"/>
      <c r="X103" s="227"/>
      <c r="Y103" s="172"/>
      <c r="Z103" s="227"/>
      <c r="AA103" s="41"/>
      <c r="AB103" s="41"/>
      <c r="AC103" s="41"/>
      <c r="AD103" s="46"/>
      <c r="AE103" s="46"/>
      <c r="AF103" s="234"/>
      <c r="AG103" s="46"/>
      <c r="AH103" s="46"/>
      <c r="AI103" s="234"/>
      <c r="AJ103" s="234"/>
      <c r="AK103" s="234"/>
      <c r="AL103" s="234"/>
      <c r="AM103" s="234"/>
      <c r="AN103" s="41"/>
      <c r="AO103" s="41"/>
      <c r="AP103" s="41"/>
      <c r="AQ103" s="41"/>
      <c r="AR103" s="235"/>
      <c r="AS103" s="235"/>
      <c r="AT103" s="233"/>
      <c r="AU103" s="233"/>
      <c r="AV103" s="233"/>
      <c r="AW103" s="133"/>
      <c r="AX103" s="133"/>
      <c r="AY103" s="46"/>
      <c r="AZ103" s="41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37"/>
      <c r="DM103" s="237"/>
      <c r="DN103" s="27"/>
      <c r="DO103" s="27"/>
      <c r="DP103" s="27"/>
      <c r="DQ103" s="27"/>
      <c r="DR103" s="27"/>
      <c r="DS103" s="27"/>
      <c r="DT103" s="27"/>
      <c r="DU103" s="27"/>
      <c r="DV103" s="56"/>
      <c r="DW103" s="56"/>
      <c r="DX103" s="56"/>
      <c r="DY103" s="27"/>
      <c r="DZ103" s="27"/>
      <c r="EA103" s="27"/>
      <c r="EB103" s="206"/>
      <c r="EC103" s="206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</row>
    <row r="104" spans="1:157" ht="15.75" customHeight="1">
      <c r="A104" s="27"/>
      <c r="B104" s="181"/>
      <c r="C104" s="156"/>
      <c r="D104" s="181"/>
      <c r="E104" s="157"/>
      <c r="F104" s="157"/>
      <c r="G104" s="229">
        <f t="shared" si="292"/>
        <v>0</v>
      </c>
      <c r="H104" s="229">
        <f t="shared" si="288"/>
        <v>0</v>
      </c>
      <c r="I104" s="741" t="s">
        <v>127</v>
      </c>
      <c r="J104" s="182"/>
      <c r="K104" s="230"/>
      <c r="L104" s="157"/>
      <c r="M104" s="157"/>
      <c r="N104" s="236"/>
      <c r="O104" s="231">
        <f t="shared" si="289"/>
        <v>0</v>
      </c>
      <c r="P104" s="231">
        <f t="shared" si="290"/>
        <v>0</v>
      </c>
      <c r="Q104" s="232">
        <f t="shared" si="291"/>
        <v>0</v>
      </c>
      <c r="R104" s="27"/>
      <c r="S104" s="28"/>
      <c r="T104" s="233"/>
      <c r="U104" s="46"/>
      <c r="V104" s="46"/>
      <c r="W104" s="133"/>
      <c r="X104" s="227"/>
      <c r="Y104" s="172"/>
      <c r="Z104" s="227"/>
      <c r="AA104" s="41"/>
      <c r="AB104" s="41"/>
      <c r="AC104" s="41"/>
      <c r="AD104" s="46"/>
      <c r="AE104" s="46"/>
      <c r="AF104" s="234"/>
      <c r="AG104" s="46"/>
      <c r="AH104" s="46"/>
      <c r="AI104" s="234"/>
      <c r="AJ104" s="234"/>
      <c r="AK104" s="234"/>
      <c r="AL104" s="41"/>
      <c r="AM104" s="41"/>
      <c r="AN104" s="41"/>
      <c r="AO104" s="41"/>
      <c r="AP104" s="41"/>
      <c r="AQ104" s="41"/>
      <c r="AR104" s="235"/>
      <c r="AS104" s="235"/>
      <c r="AT104" s="233"/>
      <c r="AU104" s="233"/>
      <c r="AV104" s="233"/>
      <c r="AW104" s="133"/>
      <c r="AX104" s="133"/>
      <c r="AY104" s="46"/>
      <c r="AZ104" s="41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37"/>
      <c r="DM104" s="237"/>
      <c r="DN104" s="27"/>
      <c r="DO104" s="27"/>
      <c r="DP104" s="27"/>
      <c r="DQ104" s="27"/>
      <c r="DR104" s="27"/>
      <c r="DS104" s="27"/>
      <c r="DT104" s="27"/>
      <c r="DU104" s="27"/>
      <c r="DV104" s="56"/>
      <c r="DW104" s="56"/>
      <c r="DX104" s="56"/>
      <c r="DY104" s="27"/>
      <c r="DZ104" s="27"/>
      <c r="EA104" s="27"/>
      <c r="EB104" s="206"/>
      <c r="EC104" s="206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</row>
    <row r="105" spans="1:157" ht="15.75" customHeight="1">
      <c r="A105" s="27"/>
      <c r="B105" s="181"/>
      <c r="C105" s="156"/>
      <c r="D105" s="181"/>
      <c r="E105" s="157"/>
      <c r="F105" s="157"/>
      <c r="G105" s="229">
        <f t="shared" si="292"/>
        <v>0</v>
      </c>
      <c r="H105" s="229">
        <f t="shared" si="288"/>
        <v>0</v>
      </c>
      <c r="I105" s="742"/>
      <c r="J105" s="182"/>
      <c r="K105" s="230"/>
      <c r="L105" s="157"/>
      <c r="M105" s="157"/>
      <c r="N105" s="236"/>
      <c r="O105" s="231">
        <f t="shared" si="289"/>
        <v>0</v>
      </c>
      <c r="P105" s="231">
        <f t="shared" si="290"/>
        <v>0</v>
      </c>
      <c r="Q105" s="232">
        <f t="shared" si="291"/>
        <v>0</v>
      </c>
      <c r="R105" s="27"/>
      <c r="S105" s="28"/>
      <c r="T105" s="233"/>
      <c r="U105" s="46"/>
      <c r="V105" s="46"/>
      <c r="W105" s="133"/>
      <c r="X105" s="227"/>
      <c r="Y105" s="172"/>
      <c r="Z105" s="227"/>
      <c r="AA105" s="41"/>
      <c r="AB105" s="41"/>
      <c r="AC105" s="41"/>
      <c r="AD105" s="46"/>
      <c r="AE105" s="46"/>
      <c r="AF105" s="234"/>
      <c r="AG105" s="46"/>
      <c r="AH105" s="46"/>
      <c r="AI105" s="234"/>
      <c r="AJ105" s="234"/>
      <c r="AK105" s="234"/>
      <c r="AL105" s="41"/>
      <c r="AM105" s="41"/>
      <c r="AN105" s="41"/>
      <c r="AO105" s="41"/>
      <c r="AP105" s="41"/>
      <c r="AQ105" s="41"/>
      <c r="AR105" s="235"/>
      <c r="AS105" s="235"/>
      <c r="AT105" s="233"/>
      <c r="AU105" s="233"/>
      <c r="AV105" s="233"/>
      <c r="AW105" s="133"/>
      <c r="AX105" s="133"/>
      <c r="AY105" s="46"/>
      <c r="AZ105" s="41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37"/>
      <c r="DM105" s="237"/>
      <c r="DN105" s="27"/>
      <c r="DO105" s="27"/>
      <c r="DP105" s="27"/>
      <c r="DQ105" s="27"/>
      <c r="DR105" s="27"/>
      <c r="DS105" s="27"/>
      <c r="DT105" s="27"/>
      <c r="DU105" s="27"/>
      <c r="DV105" s="56"/>
      <c r="DW105" s="56"/>
      <c r="DX105" s="56"/>
      <c r="DY105" s="27"/>
      <c r="DZ105" s="27"/>
      <c r="EA105" s="27"/>
      <c r="EB105" s="206"/>
      <c r="EC105" s="206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</row>
    <row r="106" spans="1:157" ht="15.75" customHeight="1">
      <c r="A106" s="27"/>
      <c r="B106" s="181"/>
      <c r="C106" s="156"/>
      <c r="D106" s="181"/>
      <c r="E106" s="157"/>
      <c r="F106" s="157"/>
      <c r="G106" s="229">
        <f t="shared" si="292"/>
        <v>0</v>
      </c>
      <c r="H106" s="229">
        <f t="shared" si="288"/>
        <v>0</v>
      </c>
      <c r="I106" s="740"/>
      <c r="J106" s="182"/>
      <c r="K106" s="230"/>
      <c r="L106" s="157"/>
      <c r="M106" s="157"/>
      <c r="N106" s="236"/>
      <c r="O106" s="231">
        <f t="shared" si="289"/>
        <v>0</v>
      </c>
      <c r="P106" s="231">
        <f t="shared" si="290"/>
        <v>0</v>
      </c>
      <c r="Q106" s="232">
        <f t="shared" si="291"/>
        <v>0</v>
      </c>
      <c r="R106" s="27"/>
      <c r="S106" s="28"/>
      <c r="T106" s="233"/>
      <c r="U106" s="46"/>
      <c r="V106" s="46"/>
      <c r="W106" s="133"/>
      <c r="X106" s="227"/>
      <c r="Y106" s="172"/>
      <c r="Z106" s="227"/>
      <c r="AA106" s="41"/>
      <c r="AB106" s="41"/>
      <c r="AC106" s="41"/>
      <c r="AD106" s="46"/>
      <c r="AE106" s="46"/>
      <c r="AF106" s="234"/>
      <c r="AG106" s="46"/>
      <c r="AH106" s="46"/>
      <c r="AI106" s="234"/>
      <c r="AJ106" s="234"/>
      <c r="AK106" s="234"/>
      <c r="AL106" s="41"/>
      <c r="AM106" s="41"/>
      <c r="AN106" s="41"/>
      <c r="AO106" s="41"/>
      <c r="AP106" s="41"/>
      <c r="AQ106" s="41"/>
      <c r="AR106" s="235"/>
      <c r="AS106" s="235"/>
      <c r="AT106" s="233"/>
      <c r="AU106" s="233"/>
      <c r="AV106" s="233"/>
      <c r="AW106" s="133"/>
      <c r="AX106" s="133"/>
      <c r="AY106" s="46"/>
      <c r="AZ106" s="41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37"/>
      <c r="DM106" s="237"/>
      <c r="DN106" s="27"/>
      <c r="DO106" s="27"/>
      <c r="DP106" s="27"/>
      <c r="DQ106" s="27"/>
      <c r="DR106" s="27"/>
      <c r="DS106" s="27"/>
      <c r="DT106" s="27"/>
      <c r="DU106" s="27"/>
      <c r="DV106" s="56"/>
      <c r="DW106" s="56"/>
      <c r="DX106" s="56"/>
      <c r="DY106" s="27"/>
      <c r="DZ106" s="27"/>
      <c r="EA106" s="27"/>
      <c r="EB106" s="206"/>
      <c r="EC106" s="206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</row>
    <row r="107" spans="1:157" ht="15.75" customHeight="1">
      <c r="A107" s="27"/>
      <c r="B107" s="181"/>
      <c r="C107" s="156"/>
      <c r="D107" s="181"/>
      <c r="E107" s="157"/>
      <c r="F107" s="157"/>
      <c r="G107" s="229">
        <f t="shared" si="292"/>
        <v>0</v>
      </c>
      <c r="H107" s="229">
        <f t="shared" si="288"/>
        <v>0</v>
      </c>
      <c r="I107" s="240">
        <f>IF(D120=0,0,(G120-I110)/D120)</f>
        <v>0</v>
      </c>
      <c r="J107" s="182"/>
      <c r="K107" s="230"/>
      <c r="L107" s="157"/>
      <c r="M107" s="157"/>
      <c r="N107" s="236"/>
      <c r="O107" s="231">
        <f t="shared" si="289"/>
        <v>0</v>
      </c>
      <c r="P107" s="231">
        <f t="shared" si="290"/>
        <v>0</v>
      </c>
      <c r="Q107" s="232">
        <f t="shared" si="291"/>
        <v>0</v>
      </c>
      <c r="R107" s="27"/>
      <c r="S107" s="28"/>
      <c r="T107" s="233"/>
      <c r="U107" s="46"/>
      <c r="V107" s="46"/>
      <c r="W107" s="133"/>
      <c r="X107" s="227"/>
      <c r="Y107" s="172"/>
      <c r="Z107" s="227"/>
      <c r="AA107" s="41"/>
      <c r="AB107" s="41"/>
      <c r="AC107" s="41"/>
      <c r="AD107" s="46"/>
      <c r="AE107" s="46"/>
      <c r="AF107" s="234"/>
      <c r="AG107" s="46"/>
      <c r="AH107" s="46"/>
      <c r="AI107" s="234"/>
      <c r="AJ107" s="234"/>
      <c r="AK107" s="234"/>
      <c r="AL107" s="41"/>
      <c r="AM107" s="41"/>
      <c r="AN107" s="41"/>
      <c r="AO107" s="41"/>
      <c r="AP107" s="41"/>
      <c r="AQ107" s="41"/>
      <c r="AR107" s="235"/>
      <c r="AS107" s="235"/>
      <c r="AT107" s="233"/>
      <c r="AU107" s="233"/>
      <c r="AV107" s="233"/>
      <c r="AW107" s="133"/>
      <c r="AX107" s="133"/>
      <c r="AY107" s="46"/>
      <c r="AZ107" s="41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37"/>
      <c r="DM107" s="237"/>
      <c r="DN107" s="27"/>
      <c r="DO107" s="27"/>
      <c r="DP107" s="27"/>
      <c r="DQ107" s="27"/>
      <c r="DR107" s="27"/>
      <c r="DS107" s="27"/>
      <c r="DT107" s="27"/>
      <c r="DU107" s="27"/>
      <c r="DV107" s="56"/>
      <c r="DW107" s="56"/>
      <c r="DX107" s="56"/>
      <c r="DY107" s="27"/>
      <c r="DZ107" s="27"/>
      <c r="EA107" s="27"/>
      <c r="EB107" s="206"/>
      <c r="EC107" s="206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</row>
    <row r="108" spans="1:157" ht="15.75" customHeight="1">
      <c r="A108" s="27"/>
      <c r="B108" s="181"/>
      <c r="C108" s="156"/>
      <c r="D108" s="181"/>
      <c r="E108" s="157"/>
      <c r="F108" s="157"/>
      <c r="G108" s="229">
        <f t="shared" si="292"/>
        <v>0</v>
      </c>
      <c r="H108" s="229">
        <f t="shared" si="288"/>
        <v>0</v>
      </c>
      <c r="I108" s="241"/>
      <c r="J108" s="182"/>
      <c r="K108" s="230"/>
      <c r="L108" s="157"/>
      <c r="M108" s="157"/>
      <c r="N108" s="236"/>
      <c r="O108" s="231">
        <f t="shared" si="289"/>
        <v>0</v>
      </c>
      <c r="P108" s="231">
        <f t="shared" si="290"/>
        <v>0</v>
      </c>
      <c r="Q108" s="232">
        <f t="shared" si="291"/>
        <v>0</v>
      </c>
      <c r="R108" s="27"/>
      <c r="S108" s="28"/>
      <c r="T108" s="233"/>
      <c r="U108" s="46"/>
      <c r="V108" s="46"/>
      <c r="W108" s="133"/>
      <c r="X108" s="227"/>
      <c r="Y108" s="172"/>
      <c r="Z108" s="227"/>
      <c r="AA108" s="41"/>
      <c r="AB108" s="41"/>
      <c r="AC108" s="41"/>
      <c r="AD108" s="46"/>
      <c r="AE108" s="46"/>
      <c r="AF108" s="234"/>
      <c r="AG108" s="46"/>
      <c r="AH108" s="46"/>
      <c r="AI108" s="234"/>
      <c r="AJ108" s="234"/>
      <c r="AK108" s="234"/>
      <c r="AL108" s="41"/>
      <c r="AM108" s="41"/>
      <c r="AN108" s="41"/>
      <c r="AO108" s="41"/>
      <c r="AP108" s="41"/>
      <c r="AQ108" s="41"/>
      <c r="AR108" s="235"/>
      <c r="AS108" s="235"/>
      <c r="AT108" s="233"/>
      <c r="AU108" s="233"/>
      <c r="AV108" s="233"/>
      <c r="AW108" s="133"/>
      <c r="AX108" s="133"/>
      <c r="AY108" s="46"/>
      <c r="AZ108" s="41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37"/>
      <c r="DM108" s="237"/>
      <c r="DN108" s="27"/>
      <c r="DO108" s="27"/>
      <c r="DP108" s="27"/>
      <c r="DQ108" s="27"/>
      <c r="DR108" s="27"/>
      <c r="DS108" s="27"/>
      <c r="DT108" s="27"/>
      <c r="DU108" s="27"/>
      <c r="DV108" s="56"/>
      <c r="DW108" s="56"/>
      <c r="DX108" s="56"/>
      <c r="DY108" s="27"/>
      <c r="DZ108" s="27"/>
      <c r="EA108" s="27"/>
      <c r="EB108" s="206"/>
      <c r="EC108" s="206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</row>
    <row r="109" spans="1:157" ht="15.75" customHeight="1">
      <c r="A109" s="27"/>
      <c r="B109" s="181"/>
      <c r="C109" s="156"/>
      <c r="D109" s="242"/>
      <c r="E109" s="157"/>
      <c r="F109" s="157"/>
      <c r="G109" s="229">
        <f t="shared" si="292"/>
        <v>0</v>
      </c>
      <c r="H109" s="229">
        <f t="shared" si="288"/>
        <v>0</v>
      </c>
      <c r="I109" s="243" t="s">
        <v>128</v>
      </c>
      <c r="J109" s="182"/>
      <c r="K109" s="230"/>
      <c r="L109" s="157"/>
      <c r="M109" s="157"/>
      <c r="N109" s="236"/>
      <c r="O109" s="231">
        <f t="shared" si="289"/>
        <v>0</v>
      </c>
      <c r="P109" s="231">
        <f t="shared" si="290"/>
        <v>0</v>
      </c>
      <c r="Q109" s="232">
        <f t="shared" si="291"/>
        <v>0</v>
      </c>
      <c r="R109" s="27"/>
      <c r="S109" s="28"/>
      <c r="T109" s="233"/>
      <c r="U109" s="46"/>
      <c r="V109" s="46"/>
      <c r="W109" s="133"/>
      <c r="X109" s="227"/>
      <c r="Y109" s="172"/>
      <c r="Z109" s="227"/>
      <c r="AA109" s="41"/>
      <c r="AB109" s="41"/>
      <c r="AC109" s="41"/>
      <c r="AD109" s="46"/>
      <c r="AE109" s="46"/>
      <c r="AF109" s="234"/>
      <c r="AG109" s="46"/>
      <c r="AH109" s="46"/>
      <c r="AI109" s="234"/>
      <c r="AJ109" s="234"/>
      <c r="AK109" s="234"/>
      <c r="AL109" s="41"/>
      <c r="AM109" s="41"/>
      <c r="AN109" s="41"/>
      <c r="AO109" s="41"/>
      <c r="AP109" s="41"/>
      <c r="AQ109" s="41"/>
      <c r="AR109" s="235"/>
      <c r="AS109" s="235"/>
      <c r="AT109" s="233"/>
      <c r="AU109" s="233"/>
      <c r="AV109" s="233"/>
      <c r="AW109" s="133"/>
      <c r="AX109" s="133"/>
      <c r="AY109" s="46"/>
      <c r="AZ109" s="41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37"/>
      <c r="DM109" s="237"/>
      <c r="DN109" s="27"/>
      <c r="DO109" s="27"/>
      <c r="DP109" s="27"/>
      <c r="DQ109" s="27"/>
      <c r="DR109" s="27"/>
      <c r="DS109" s="27"/>
      <c r="DT109" s="27"/>
      <c r="DU109" s="27"/>
      <c r="DV109" s="56"/>
      <c r="DW109" s="56"/>
      <c r="DX109" s="56"/>
      <c r="DY109" s="27"/>
      <c r="DZ109" s="27"/>
      <c r="EA109" s="27"/>
      <c r="EB109" s="206"/>
      <c r="EC109" s="206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</row>
    <row r="110" spans="1:157" ht="15.75" customHeight="1">
      <c r="A110" s="27"/>
      <c r="B110" s="181"/>
      <c r="C110" s="156"/>
      <c r="D110" s="181"/>
      <c r="E110" s="157"/>
      <c r="F110" s="157"/>
      <c r="G110" s="229">
        <f t="shared" si="292"/>
        <v>0</v>
      </c>
      <c r="H110" s="229">
        <f t="shared" si="288"/>
        <v>0</v>
      </c>
      <c r="I110" s="238">
        <f>SUMIF(B$72:B$91,B100,P$72:P$91)</f>
        <v>0</v>
      </c>
      <c r="J110" s="182"/>
      <c r="K110" s="230"/>
      <c r="L110" s="157"/>
      <c r="M110" s="157"/>
      <c r="N110" s="236"/>
      <c r="O110" s="231">
        <f t="shared" si="289"/>
        <v>0</v>
      </c>
      <c r="P110" s="231">
        <f t="shared" si="290"/>
        <v>0</v>
      </c>
      <c r="Q110" s="232">
        <f t="shared" si="291"/>
        <v>0</v>
      </c>
      <c r="R110" s="27"/>
      <c r="S110" s="28"/>
      <c r="T110" s="233"/>
      <c r="U110" s="46"/>
      <c r="V110" s="46"/>
      <c r="W110" s="133"/>
      <c r="X110" s="227"/>
      <c r="Y110" s="172"/>
      <c r="Z110" s="227"/>
      <c r="AA110" s="41"/>
      <c r="AB110" s="41"/>
      <c r="AC110" s="41"/>
      <c r="AD110" s="46"/>
      <c r="AE110" s="46"/>
      <c r="AF110" s="234"/>
      <c r="AG110" s="46"/>
      <c r="AH110" s="46"/>
      <c r="AI110" s="234"/>
      <c r="AJ110" s="234"/>
      <c r="AK110" s="234"/>
      <c r="AL110" s="41"/>
      <c r="AM110" s="41"/>
      <c r="AN110" s="41"/>
      <c r="AO110" s="41"/>
      <c r="AP110" s="41"/>
      <c r="AQ110" s="41"/>
      <c r="AR110" s="235"/>
      <c r="AS110" s="235"/>
      <c r="AT110" s="233"/>
      <c r="AU110" s="233"/>
      <c r="AV110" s="233"/>
      <c r="AW110" s="133"/>
      <c r="AX110" s="133"/>
      <c r="AY110" s="46"/>
      <c r="AZ110" s="41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37"/>
      <c r="DM110" s="237"/>
      <c r="DN110" s="27"/>
      <c r="DO110" s="27"/>
      <c r="DP110" s="27"/>
      <c r="DQ110" s="27"/>
      <c r="DR110" s="27"/>
      <c r="DS110" s="27"/>
      <c r="DT110" s="27"/>
      <c r="DU110" s="27"/>
      <c r="DV110" s="56"/>
      <c r="DW110" s="56"/>
      <c r="DX110" s="56"/>
      <c r="DY110" s="27"/>
      <c r="DZ110" s="27"/>
      <c r="EA110" s="27"/>
      <c r="EB110" s="206"/>
      <c r="EC110" s="206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</row>
    <row r="111" spans="1:157" ht="15.75" customHeight="1">
      <c r="A111" s="27"/>
      <c r="B111" s="181"/>
      <c r="C111" s="156"/>
      <c r="D111" s="181"/>
      <c r="E111" s="157"/>
      <c r="F111" s="157"/>
      <c r="G111" s="229">
        <f t="shared" si="292"/>
        <v>0</v>
      </c>
      <c r="H111" s="229">
        <f t="shared" si="288"/>
        <v>0</v>
      </c>
      <c r="I111" s="231"/>
      <c r="J111" s="182"/>
      <c r="K111" s="230"/>
      <c r="L111" s="157"/>
      <c r="M111" s="157"/>
      <c r="N111" s="236"/>
      <c r="O111" s="231">
        <f t="shared" si="289"/>
        <v>0</v>
      </c>
      <c r="P111" s="231">
        <f>IF(J111=0,0,(((L111*M111)-N111)+#REF!)-(L111*J111))</f>
        <v>0</v>
      </c>
      <c r="Q111" s="232">
        <f t="shared" si="291"/>
        <v>0</v>
      </c>
      <c r="R111" s="27"/>
      <c r="S111" s="28"/>
      <c r="T111" s="233"/>
      <c r="U111" s="46"/>
      <c r="V111" s="46"/>
      <c r="W111" s="133"/>
      <c r="X111" s="227"/>
      <c r="Y111" s="172"/>
      <c r="Z111" s="227"/>
      <c r="AA111" s="41"/>
      <c r="AB111" s="41"/>
      <c r="AC111" s="41"/>
      <c r="AD111" s="46"/>
      <c r="AE111" s="46"/>
      <c r="AF111" s="234"/>
      <c r="AG111" s="46"/>
      <c r="AH111" s="46"/>
      <c r="AI111" s="234"/>
      <c r="AJ111" s="234"/>
      <c r="AK111" s="234"/>
      <c r="AL111" s="41"/>
      <c r="AM111" s="41"/>
      <c r="AN111" s="41"/>
      <c r="AO111" s="41"/>
      <c r="AP111" s="41"/>
      <c r="AQ111" s="41"/>
      <c r="AR111" s="235"/>
      <c r="AS111" s="235"/>
      <c r="AT111" s="233"/>
      <c r="AU111" s="233"/>
      <c r="AV111" s="233"/>
      <c r="AW111" s="133"/>
      <c r="AX111" s="133"/>
      <c r="AY111" s="46"/>
      <c r="AZ111" s="41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37"/>
      <c r="DM111" s="237"/>
      <c r="DN111" s="27"/>
      <c r="DO111" s="27"/>
      <c r="DP111" s="27"/>
      <c r="DQ111" s="27"/>
      <c r="DR111" s="27"/>
      <c r="DS111" s="27"/>
      <c r="DT111" s="27"/>
      <c r="DU111" s="27"/>
      <c r="DV111" s="56"/>
      <c r="DW111" s="56"/>
      <c r="DX111" s="56"/>
      <c r="DY111" s="27"/>
      <c r="DZ111" s="27"/>
      <c r="EA111" s="27"/>
      <c r="EB111" s="206"/>
      <c r="EC111" s="206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</row>
    <row r="112" spans="1:157" ht="15.75" customHeight="1">
      <c r="A112" s="27"/>
      <c r="B112" s="181"/>
      <c r="C112" s="156"/>
      <c r="D112" s="181"/>
      <c r="E112" s="157"/>
      <c r="F112" s="157"/>
      <c r="G112" s="229">
        <f t="shared" si="292"/>
        <v>0</v>
      </c>
      <c r="H112" s="229">
        <f t="shared" si="288"/>
        <v>0</v>
      </c>
      <c r="I112" s="231"/>
      <c r="J112" s="182"/>
      <c r="K112" s="230"/>
      <c r="L112" s="157"/>
      <c r="M112" s="157"/>
      <c r="N112" s="236"/>
      <c r="O112" s="231">
        <f t="shared" si="289"/>
        <v>0</v>
      </c>
      <c r="P112" s="231">
        <f t="shared" ref="P112:P119" si="293">IF(J112=0,0,(((L112*M112)-N112)+I121)-(L112*J112))</f>
        <v>0</v>
      </c>
      <c r="Q112" s="232">
        <f t="shared" si="291"/>
        <v>0</v>
      </c>
      <c r="R112" s="27"/>
      <c r="S112" s="28"/>
      <c r="T112" s="233"/>
      <c r="U112" s="46"/>
      <c r="V112" s="46"/>
      <c r="W112" s="133"/>
      <c r="X112" s="227"/>
      <c r="Y112" s="172"/>
      <c r="Z112" s="227"/>
      <c r="AA112" s="41"/>
      <c r="AB112" s="41"/>
      <c r="AC112" s="41"/>
      <c r="AD112" s="46"/>
      <c r="AE112" s="46"/>
      <c r="AF112" s="234"/>
      <c r="AG112" s="46"/>
      <c r="AH112" s="46"/>
      <c r="AI112" s="234"/>
      <c r="AJ112" s="234"/>
      <c r="AK112" s="234"/>
      <c r="AL112" s="41"/>
      <c r="AM112" s="41"/>
      <c r="AN112" s="41"/>
      <c r="AO112" s="41"/>
      <c r="AP112" s="41"/>
      <c r="AQ112" s="41"/>
      <c r="AR112" s="235"/>
      <c r="AS112" s="235"/>
      <c r="AT112" s="233"/>
      <c r="AU112" s="233"/>
      <c r="AV112" s="233"/>
      <c r="AW112" s="133"/>
      <c r="AX112" s="133"/>
      <c r="AY112" s="46"/>
      <c r="AZ112" s="41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37"/>
      <c r="DM112" s="237"/>
      <c r="DN112" s="27"/>
      <c r="DO112" s="27"/>
      <c r="DP112" s="27"/>
      <c r="DQ112" s="27"/>
      <c r="DR112" s="27"/>
      <c r="DS112" s="27"/>
      <c r="DT112" s="27"/>
      <c r="DU112" s="27"/>
      <c r="DV112" s="56"/>
      <c r="DW112" s="56"/>
      <c r="DX112" s="56"/>
      <c r="DY112" s="27"/>
      <c r="DZ112" s="27"/>
      <c r="EA112" s="27"/>
      <c r="EB112" s="206"/>
      <c r="EC112" s="206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</row>
    <row r="113" spans="1:157" ht="15.75" customHeight="1">
      <c r="A113" s="27"/>
      <c r="B113" s="181"/>
      <c r="C113" s="156"/>
      <c r="D113" s="181"/>
      <c r="E113" s="157"/>
      <c r="F113" s="157"/>
      <c r="G113" s="229">
        <f t="shared" si="292"/>
        <v>0</v>
      </c>
      <c r="H113" s="229">
        <f t="shared" si="288"/>
        <v>0</v>
      </c>
      <c r="I113" s="231"/>
      <c r="J113" s="182"/>
      <c r="K113" s="230"/>
      <c r="L113" s="157"/>
      <c r="M113" s="157"/>
      <c r="N113" s="236"/>
      <c r="O113" s="231">
        <f t="shared" si="289"/>
        <v>0</v>
      </c>
      <c r="P113" s="231">
        <f t="shared" si="293"/>
        <v>0</v>
      </c>
      <c r="Q113" s="232">
        <f t="shared" si="291"/>
        <v>0</v>
      </c>
      <c r="R113" s="27"/>
      <c r="S113" s="28"/>
      <c r="T113" s="233"/>
      <c r="U113" s="46"/>
      <c r="V113" s="46"/>
      <c r="W113" s="133"/>
      <c r="X113" s="227"/>
      <c r="Y113" s="172"/>
      <c r="Z113" s="227"/>
      <c r="AA113" s="41"/>
      <c r="AB113" s="41"/>
      <c r="AC113" s="41"/>
      <c r="AD113" s="46"/>
      <c r="AE113" s="46"/>
      <c r="AF113" s="234"/>
      <c r="AG113" s="46"/>
      <c r="AH113" s="46"/>
      <c r="AI113" s="234"/>
      <c r="AJ113" s="234"/>
      <c r="AK113" s="234"/>
      <c r="AL113" s="41"/>
      <c r="AM113" s="41"/>
      <c r="AN113" s="41"/>
      <c r="AO113" s="41"/>
      <c r="AP113" s="41"/>
      <c r="AQ113" s="41"/>
      <c r="AR113" s="235"/>
      <c r="AS113" s="235"/>
      <c r="AT113" s="233"/>
      <c r="AU113" s="233"/>
      <c r="AV113" s="233"/>
      <c r="AW113" s="133"/>
      <c r="AX113" s="133"/>
      <c r="AY113" s="46"/>
      <c r="AZ113" s="41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37"/>
      <c r="DM113" s="237"/>
      <c r="DN113" s="27"/>
      <c r="DO113" s="27"/>
      <c r="DP113" s="27"/>
      <c r="DQ113" s="27"/>
      <c r="DR113" s="27"/>
      <c r="DS113" s="27"/>
      <c r="DT113" s="27"/>
      <c r="DU113" s="27"/>
      <c r="DV113" s="56"/>
      <c r="DW113" s="56"/>
      <c r="DX113" s="56"/>
      <c r="DY113" s="27"/>
      <c r="DZ113" s="27"/>
      <c r="EA113" s="27"/>
      <c r="EB113" s="206"/>
      <c r="EC113" s="206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</row>
    <row r="114" spans="1:157" ht="15.75" customHeight="1">
      <c r="A114" s="27"/>
      <c r="B114" s="181"/>
      <c r="C114" s="156"/>
      <c r="D114" s="181"/>
      <c r="E114" s="157"/>
      <c r="F114" s="157"/>
      <c r="G114" s="229">
        <f t="shared" si="292"/>
        <v>0</v>
      </c>
      <c r="H114" s="229">
        <f t="shared" si="288"/>
        <v>0</v>
      </c>
      <c r="I114" s="231"/>
      <c r="J114" s="182"/>
      <c r="K114" s="230"/>
      <c r="L114" s="157"/>
      <c r="M114" s="157"/>
      <c r="N114" s="236"/>
      <c r="O114" s="231">
        <f t="shared" si="289"/>
        <v>0</v>
      </c>
      <c r="P114" s="231">
        <f t="shared" si="293"/>
        <v>0</v>
      </c>
      <c r="Q114" s="232">
        <f t="shared" si="291"/>
        <v>0</v>
      </c>
      <c r="R114" s="27"/>
      <c r="S114" s="28"/>
      <c r="T114" s="233"/>
      <c r="U114" s="46"/>
      <c r="V114" s="46"/>
      <c r="W114" s="133"/>
      <c r="X114" s="227"/>
      <c r="Y114" s="172"/>
      <c r="Z114" s="227"/>
      <c r="AA114" s="41"/>
      <c r="AB114" s="41"/>
      <c r="AC114" s="41"/>
      <c r="AD114" s="46"/>
      <c r="AE114" s="46"/>
      <c r="AF114" s="234"/>
      <c r="AG114" s="46"/>
      <c r="AH114" s="46"/>
      <c r="AI114" s="234"/>
      <c r="AJ114" s="234"/>
      <c r="AK114" s="234"/>
      <c r="AL114" s="41"/>
      <c r="AM114" s="41"/>
      <c r="AN114" s="41"/>
      <c r="AO114" s="41"/>
      <c r="AP114" s="41"/>
      <c r="AQ114" s="41"/>
      <c r="AR114" s="235"/>
      <c r="AS114" s="235"/>
      <c r="AT114" s="233"/>
      <c r="AU114" s="233"/>
      <c r="AV114" s="233"/>
      <c r="AW114" s="133"/>
      <c r="AX114" s="133"/>
      <c r="AY114" s="46"/>
      <c r="AZ114" s="41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37"/>
      <c r="DM114" s="237"/>
      <c r="DN114" s="27"/>
      <c r="DO114" s="27"/>
      <c r="DP114" s="27"/>
      <c r="DQ114" s="27"/>
      <c r="DR114" s="27"/>
      <c r="DS114" s="27"/>
      <c r="DT114" s="27"/>
      <c r="DU114" s="27"/>
      <c r="DV114" s="56"/>
      <c r="DW114" s="56"/>
      <c r="DX114" s="56"/>
      <c r="DY114" s="27"/>
      <c r="DZ114" s="27"/>
      <c r="EA114" s="27"/>
      <c r="EB114" s="206"/>
      <c r="EC114" s="206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</row>
    <row r="115" spans="1:157" ht="15" customHeight="1">
      <c r="A115" s="27"/>
      <c r="B115" s="181"/>
      <c r="C115" s="156"/>
      <c r="D115" s="181"/>
      <c r="E115" s="157"/>
      <c r="F115" s="157"/>
      <c r="G115" s="229">
        <f t="shared" si="292"/>
        <v>0</v>
      </c>
      <c r="H115" s="229">
        <f t="shared" si="288"/>
        <v>0</v>
      </c>
      <c r="I115" s="231"/>
      <c r="J115" s="182"/>
      <c r="K115" s="230"/>
      <c r="L115" s="157"/>
      <c r="M115" s="157"/>
      <c r="N115" s="236"/>
      <c r="O115" s="231">
        <f t="shared" si="289"/>
        <v>0</v>
      </c>
      <c r="P115" s="231">
        <f t="shared" si="293"/>
        <v>0</v>
      </c>
      <c r="Q115" s="232">
        <f t="shared" si="291"/>
        <v>0</v>
      </c>
      <c r="R115" s="27"/>
      <c r="S115" s="28"/>
      <c r="T115" s="233"/>
      <c r="U115" s="46"/>
      <c r="V115" s="46"/>
      <c r="W115" s="133"/>
      <c r="X115" s="227"/>
      <c r="Y115" s="172"/>
      <c r="Z115" s="227"/>
      <c r="AA115" s="41"/>
      <c r="AB115" s="41"/>
      <c r="AC115" s="41"/>
      <c r="AD115" s="46"/>
      <c r="AE115" s="46"/>
      <c r="AF115" s="234"/>
      <c r="AG115" s="46"/>
      <c r="AH115" s="46"/>
      <c r="AI115" s="234"/>
      <c r="AJ115" s="234"/>
      <c r="AK115" s="234"/>
      <c r="AL115" s="41"/>
      <c r="AM115" s="41"/>
      <c r="AN115" s="41"/>
      <c r="AO115" s="41"/>
      <c r="AP115" s="41"/>
      <c r="AQ115" s="41"/>
      <c r="AR115" s="235"/>
      <c r="AS115" s="235"/>
      <c r="AT115" s="233"/>
      <c r="AU115" s="233"/>
      <c r="AV115" s="233"/>
      <c r="AW115" s="133"/>
      <c r="AX115" s="133"/>
      <c r="AY115" s="46"/>
      <c r="AZ115" s="41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37"/>
      <c r="DM115" s="237"/>
      <c r="DN115" s="27"/>
      <c r="DO115" s="27"/>
      <c r="DP115" s="27"/>
      <c r="DQ115" s="27"/>
      <c r="DR115" s="27"/>
      <c r="DS115" s="27"/>
      <c r="DT115" s="27"/>
      <c r="DU115" s="27"/>
      <c r="DV115" s="56"/>
      <c r="DW115" s="56"/>
      <c r="DX115" s="56"/>
      <c r="DY115" s="27"/>
      <c r="DZ115" s="27"/>
      <c r="EA115" s="27"/>
      <c r="EB115" s="206"/>
      <c r="EC115" s="206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</row>
    <row r="116" spans="1:157" ht="15" customHeight="1">
      <c r="A116" s="27"/>
      <c r="B116" s="181"/>
      <c r="C116" s="156"/>
      <c r="D116" s="181"/>
      <c r="E116" s="157"/>
      <c r="F116" s="157"/>
      <c r="G116" s="229">
        <f t="shared" si="292"/>
        <v>0</v>
      </c>
      <c r="H116" s="229">
        <f t="shared" si="288"/>
        <v>0</v>
      </c>
      <c r="I116" s="231"/>
      <c r="J116" s="182"/>
      <c r="K116" s="230"/>
      <c r="L116" s="157"/>
      <c r="M116" s="157"/>
      <c r="N116" s="236"/>
      <c r="O116" s="231">
        <f t="shared" si="289"/>
        <v>0</v>
      </c>
      <c r="P116" s="231">
        <f t="shared" si="293"/>
        <v>0</v>
      </c>
      <c r="Q116" s="232">
        <f t="shared" si="291"/>
        <v>0</v>
      </c>
      <c r="R116" s="27"/>
      <c r="S116" s="28"/>
      <c r="T116" s="233"/>
      <c r="U116" s="46"/>
      <c r="V116" s="46"/>
      <c r="W116" s="133"/>
      <c r="X116" s="227"/>
      <c r="Y116" s="172"/>
      <c r="Z116" s="227"/>
      <c r="AA116" s="41"/>
      <c r="AB116" s="41"/>
      <c r="AC116" s="41"/>
      <c r="AD116" s="46"/>
      <c r="AE116" s="46"/>
      <c r="AF116" s="234"/>
      <c r="AG116" s="46"/>
      <c r="AH116" s="46"/>
      <c r="AI116" s="234"/>
      <c r="AJ116" s="234"/>
      <c r="AK116" s="234"/>
      <c r="AL116" s="41"/>
      <c r="AM116" s="41"/>
      <c r="AN116" s="41"/>
      <c r="AO116" s="41"/>
      <c r="AP116" s="41"/>
      <c r="AQ116" s="41"/>
      <c r="AR116" s="235"/>
      <c r="AS116" s="235"/>
      <c r="AT116" s="233"/>
      <c r="AU116" s="233"/>
      <c r="AV116" s="233"/>
      <c r="AW116" s="133"/>
      <c r="AX116" s="133"/>
      <c r="AY116" s="46"/>
      <c r="AZ116" s="41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37"/>
      <c r="DM116" s="237"/>
      <c r="DN116" s="27"/>
      <c r="DO116" s="27"/>
      <c r="DP116" s="27"/>
      <c r="DQ116" s="27"/>
      <c r="DR116" s="27"/>
      <c r="DS116" s="27"/>
      <c r="DT116" s="27"/>
      <c r="DU116" s="27"/>
      <c r="DV116" s="56"/>
      <c r="DW116" s="56"/>
      <c r="DX116" s="56"/>
      <c r="DY116" s="27"/>
      <c r="DZ116" s="27"/>
      <c r="EA116" s="27"/>
      <c r="EB116" s="206"/>
      <c r="EC116" s="206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</row>
    <row r="117" spans="1:157" ht="15.75" customHeight="1">
      <c r="A117" s="27"/>
      <c r="B117" s="181"/>
      <c r="C117" s="156"/>
      <c r="D117" s="181"/>
      <c r="E117" s="157"/>
      <c r="F117" s="157"/>
      <c r="G117" s="229">
        <f t="shared" si="292"/>
        <v>0</v>
      </c>
      <c r="H117" s="229">
        <f t="shared" si="288"/>
        <v>0</v>
      </c>
      <c r="I117" s="231"/>
      <c r="J117" s="182"/>
      <c r="K117" s="230"/>
      <c r="L117" s="157"/>
      <c r="M117" s="157"/>
      <c r="N117" s="236"/>
      <c r="O117" s="231">
        <f t="shared" si="289"/>
        <v>0</v>
      </c>
      <c r="P117" s="231">
        <f t="shared" si="293"/>
        <v>0</v>
      </c>
      <c r="Q117" s="232">
        <f t="shared" si="291"/>
        <v>0</v>
      </c>
      <c r="R117" s="27"/>
      <c r="S117" s="28"/>
      <c r="T117" s="233"/>
      <c r="U117" s="46"/>
      <c r="V117" s="46"/>
      <c r="W117" s="133"/>
      <c r="X117" s="227"/>
      <c r="Y117" s="172"/>
      <c r="Z117" s="227"/>
      <c r="AA117" s="41"/>
      <c r="AB117" s="41"/>
      <c r="AC117" s="41"/>
      <c r="AD117" s="46"/>
      <c r="AE117" s="46"/>
      <c r="AF117" s="234"/>
      <c r="AG117" s="46"/>
      <c r="AH117" s="46"/>
      <c r="AI117" s="234"/>
      <c r="AJ117" s="234"/>
      <c r="AK117" s="234"/>
      <c r="AL117" s="41"/>
      <c r="AM117" s="41"/>
      <c r="AN117" s="41"/>
      <c r="AO117" s="41"/>
      <c r="AP117" s="41"/>
      <c r="AQ117" s="41"/>
      <c r="AR117" s="235"/>
      <c r="AS117" s="235"/>
      <c r="AT117" s="233"/>
      <c r="AU117" s="233"/>
      <c r="AV117" s="233"/>
      <c r="AW117" s="133"/>
      <c r="AX117" s="133"/>
      <c r="AY117" s="46"/>
      <c r="AZ117" s="41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37"/>
      <c r="DM117" s="237"/>
      <c r="DN117" s="27"/>
      <c r="DO117" s="27"/>
      <c r="DP117" s="27"/>
      <c r="DQ117" s="27"/>
      <c r="DR117" s="27"/>
      <c r="DS117" s="27"/>
      <c r="DT117" s="27"/>
      <c r="DU117" s="27"/>
      <c r="DV117" s="56"/>
      <c r="DW117" s="56"/>
      <c r="DX117" s="56"/>
      <c r="DY117" s="27"/>
      <c r="DZ117" s="27"/>
      <c r="EA117" s="27"/>
      <c r="EB117" s="206"/>
      <c r="EC117" s="206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</row>
    <row r="118" spans="1:157" ht="15.75" customHeight="1">
      <c r="A118" s="27"/>
      <c r="B118" s="181"/>
      <c r="C118" s="181"/>
      <c r="D118" s="181"/>
      <c r="E118" s="157"/>
      <c r="F118" s="157"/>
      <c r="G118" s="229">
        <f t="shared" si="292"/>
        <v>0</v>
      </c>
      <c r="H118" s="229">
        <f t="shared" si="288"/>
        <v>0</v>
      </c>
      <c r="I118" s="231"/>
      <c r="J118" s="182"/>
      <c r="K118" s="230"/>
      <c r="L118" s="157"/>
      <c r="M118" s="157"/>
      <c r="N118" s="236"/>
      <c r="O118" s="231">
        <f t="shared" si="289"/>
        <v>0</v>
      </c>
      <c r="P118" s="231">
        <f t="shared" si="293"/>
        <v>0</v>
      </c>
      <c r="Q118" s="232">
        <f t="shared" si="291"/>
        <v>0</v>
      </c>
      <c r="R118" s="27"/>
      <c r="S118" s="28"/>
      <c r="T118" s="233"/>
      <c r="U118" s="46"/>
      <c r="V118" s="46"/>
      <c r="W118" s="133"/>
      <c r="X118" s="227"/>
      <c r="Y118" s="172"/>
      <c r="Z118" s="227"/>
      <c r="AA118" s="41"/>
      <c r="AB118" s="41"/>
      <c r="AC118" s="41"/>
      <c r="AD118" s="46"/>
      <c r="AE118" s="46"/>
      <c r="AF118" s="234"/>
      <c r="AG118" s="46"/>
      <c r="AH118" s="46"/>
      <c r="AI118" s="234"/>
      <c r="AJ118" s="234"/>
      <c r="AK118" s="234"/>
      <c r="AL118" s="41"/>
      <c r="AM118" s="41"/>
      <c r="AN118" s="41"/>
      <c r="AO118" s="41"/>
      <c r="AP118" s="41"/>
      <c r="AQ118" s="41"/>
      <c r="AR118" s="235"/>
      <c r="AS118" s="235"/>
      <c r="AT118" s="233"/>
      <c r="AU118" s="233"/>
      <c r="AV118" s="233"/>
      <c r="AW118" s="133"/>
      <c r="AX118" s="133"/>
      <c r="AY118" s="46"/>
      <c r="AZ118" s="41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37"/>
      <c r="DM118" s="237"/>
      <c r="DN118" s="27"/>
      <c r="DO118" s="27"/>
      <c r="DP118" s="27"/>
      <c r="DQ118" s="27"/>
      <c r="DR118" s="27"/>
      <c r="DS118" s="27"/>
      <c r="DT118" s="27"/>
      <c r="DU118" s="27"/>
      <c r="DV118" s="56"/>
      <c r="DW118" s="56"/>
      <c r="DX118" s="56"/>
      <c r="DY118" s="27"/>
      <c r="DZ118" s="27"/>
      <c r="EA118" s="27"/>
      <c r="EB118" s="206"/>
      <c r="EC118" s="206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</row>
    <row r="119" spans="1:157" ht="15.75" customHeight="1">
      <c r="A119" s="27"/>
      <c r="B119" s="181"/>
      <c r="C119" s="181"/>
      <c r="D119" s="181"/>
      <c r="E119" s="157"/>
      <c r="F119" s="157"/>
      <c r="G119" s="229">
        <f t="shared" si="292"/>
        <v>0</v>
      </c>
      <c r="H119" s="229">
        <f t="shared" si="288"/>
        <v>0</v>
      </c>
      <c r="I119" s="231"/>
      <c r="J119" s="182"/>
      <c r="K119" s="230"/>
      <c r="L119" s="157"/>
      <c r="M119" s="157"/>
      <c r="N119" s="236"/>
      <c r="O119" s="231">
        <f t="shared" si="289"/>
        <v>0</v>
      </c>
      <c r="P119" s="231">
        <f t="shared" si="293"/>
        <v>0</v>
      </c>
      <c r="Q119" s="232">
        <f t="shared" si="291"/>
        <v>0</v>
      </c>
      <c r="R119" s="27"/>
      <c r="S119" s="28"/>
      <c r="T119" s="233"/>
      <c r="U119" s="46"/>
      <c r="V119" s="46"/>
      <c r="W119" s="133"/>
      <c r="X119" s="227"/>
      <c r="Y119" s="172"/>
      <c r="Z119" s="227"/>
      <c r="AA119" s="41"/>
      <c r="AB119" s="41"/>
      <c r="AC119" s="41"/>
      <c r="AD119" s="46"/>
      <c r="AE119" s="46"/>
      <c r="AF119" s="234"/>
      <c r="AG119" s="46"/>
      <c r="AH119" s="46"/>
      <c r="AI119" s="234"/>
      <c r="AJ119" s="234"/>
      <c r="AK119" s="234"/>
      <c r="AL119" s="41"/>
      <c r="AM119" s="41"/>
      <c r="AN119" s="41"/>
      <c r="AO119" s="41"/>
      <c r="AP119" s="41"/>
      <c r="AQ119" s="41"/>
      <c r="AR119" s="235"/>
      <c r="AS119" s="235"/>
      <c r="AT119" s="233"/>
      <c r="AU119" s="233"/>
      <c r="AV119" s="233"/>
      <c r="AW119" s="133"/>
      <c r="AX119" s="133"/>
      <c r="AY119" s="46"/>
      <c r="AZ119" s="41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37"/>
      <c r="DM119" s="237"/>
      <c r="DN119" s="27"/>
      <c r="DO119" s="27"/>
      <c r="DP119" s="27"/>
      <c r="DQ119" s="27"/>
      <c r="DR119" s="27"/>
      <c r="DS119" s="27"/>
      <c r="DT119" s="27"/>
      <c r="DU119" s="27"/>
      <c r="DV119" s="56"/>
      <c r="DW119" s="56"/>
      <c r="DX119" s="56"/>
      <c r="DY119" s="27"/>
      <c r="DZ119" s="27"/>
      <c r="EA119" s="27"/>
      <c r="EB119" s="206"/>
      <c r="EC119" s="206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</row>
    <row r="120" spans="1:157" ht="15.75" customHeight="1">
      <c r="A120" s="27"/>
      <c r="B120" s="188" t="s">
        <v>129</v>
      </c>
      <c r="C120" s="188"/>
      <c r="D120" s="244">
        <f>SUM(D100:D119)-L120</f>
        <v>0</v>
      </c>
      <c r="E120" s="245"/>
      <c r="F120" s="245"/>
      <c r="G120" s="245">
        <f>SUM(G100:G119)-SUM(Q100:Q119)</f>
        <v>0</v>
      </c>
      <c r="H120" s="245">
        <f t="shared" si="288"/>
        <v>0</v>
      </c>
      <c r="I120" s="246"/>
      <c r="J120" s="247"/>
      <c r="K120" s="188"/>
      <c r="L120" s="188">
        <f>SUM(L100:L119)</f>
        <v>0</v>
      </c>
      <c r="M120" s="245"/>
      <c r="N120" s="248"/>
      <c r="O120" s="249">
        <f t="shared" ref="O120:P120" si="294">SUM(O100:O119)</f>
        <v>0</v>
      </c>
      <c r="P120" s="249">
        <f t="shared" si="294"/>
        <v>0</v>
      </c>
      <c r="Q120" s="250"/>
      <c r="R120" s="27"/>
      <c r="S120" s="28"/>
      <c r="T120" s="233"/>
      <c r="U120" s="46"/>
      <c r="V120" s="46"/>
      <c r="W120" s="133"/>
      <c r="X120" s="227"/>
      <c r="Y120" s="172"/>
      <c r="Z120" s="227"/>
      <c r="AA120" s="41"/>
      <c r="AB120" s="41"/>
      <c r="AC120" s="41"/>
      <c r="AD120" s="46"/>
      <c r="AE120" s="46"/>
      <c r="AF120" s="234"/>
      <c r="AG120" s="46"/>
      <c r="AH120" s="46"/>
      <c r="AI120" s="234"/>
      <c r="AJ120" s="234"/>
      <c r="AK120" s="234"/>
      <c r="AL120" s="41"/>
      <c r="AM120" s="41"/>
      <c r="AN120" s="41"/>
      <c r="AO120" s="41"/>
      <c r="AP120" s="41"/>
      <c r="AQ120" s="41"/>
      <c r="AR120" s="235"/>
      <c r="AS120" s="235"/>
      <c r="AT120" s="233"/>
      <c r="AU120" s="233"/>
      <c r="AV120" s="233"/>
      <c r="AW120" s="133"/>
      <c r="AX120" s="133"/>
      <c r="AY120" s="46"/>
      <c r="AZ120" s="41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37"/>
      <c r="DM120" s="237"/>
      <c r="DN120" s="27"/>
      <c r="DO120" s="27"/>
      <c r="DP120" s="27"/>
      <c r="DQ120" s="27"/>
      <c r="DR120" s="27"/>
      <c r="DS120" s="27"/>
      <c r="DT120" s="27"/>
      <c r="DU120" s="27"/>
      <c r="DV120" s="56"/>
      <c r="DW120" s="56"/>
      <c r="DX120" s="56"/>
      <c r="DY120" s="27"/>
      <c r="DZ120" s="27"/>
      <c r="EA120" s="27"/>
      <c r="EB120" s="206"/>
      <c r="EC120" s="206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</row>
    <row r="121" spans="1:157" ht="14.25" customHeight="1">
      <c r="B121" s="223" t="s">
        <v>88</v>
      </c>
      <c r="C121" s="224" t="s">
        <v>89</v>
      </c>
      <c r="D121" s="224" t="s">
        <v>99</v>
      </c>
      <c r="E121" s="224" t="s">
        <v>114</v>
      </c>
      <c r="F121" s="224" t="s">
        <v>115</v>
      </c>
      <c r="G121" s="224" t="s">
        <v>26</v>
      </c>
      <c r="H121" s="224" t="s">
        <v>100</v>
      </c>
      <c r="I121" s="225"/>
      <c r="J121" s="224" t="s">
        <v>116</v>
      </c>
      <c r="K121" s="224" t="s">
        <v>91</v>
      </c>
      <c r="L121" s="224" t="s">
        <v>99</v>
      </c>
      <c r="M121" s="224" t="s">
        <v>117</v>
      </c>
      <c r="N121" s="224" t="s">
        <v>115</v>
      </c>
      <c r="O121" s="224" t="s">
        <v>94</v>
      </c>
      <c r="P121" s="224" t="s">
        <v>118</v>
      </c>
      <c r="Q121" s="224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EA121" s="173"/>
      <c r="EB121" s="173"/>
    </row>
    <row r="122" spans="1:157" ht="15.75" customHeight="1">
      <c r="B122" s="181"/>
      <c r="C122" s="156"/>
      <c r="D122" s="181"/>
      <c r="E122" s="157"/>
      <c r="F122" s="157"/>
      <c r="G122" s="229">
        <f>(D122*E122)+F122</f>
        <v>0</v>
      </c>
      <c r="H122" s="229">
        <f t="shared" ref="H122:H142" si="295">IF(D122=0,0,G122/D122)</f>
        <v>0</v>
      </c>
      <c r="I122" s="739" t="s">
        <v>126</v>
      </c>
      <c r="J122" s="182"/>
      <c r="K122" s="230"/>
      <c r="L122" s="181"/>
      <c r="M122" s="157"/>
      <c r="N122" s="157"/>
      <c r="O122" s="231">
        <f t="shared" ref="O122:O141" si="296">((L122*M122)-N122)-(L122*J122)</f>
        <v>0</v>
      </c>
      <c r="P122" s="231">
        <f t="shared" ref="P122:P132" si="297">IF(J122=0,0,(((L122*M122)-N122)+I132)-(L122*J122))</f>
        <v>0</v>
      </c>
      <c r="Q122" s="232">
        <f t="shared" ref="Q122:Q141" si="298">L122*J122</f>
        <v>0</v>
      </c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EA122" s="173"/>
      <c r="EB122" s="173"/>
    </row>
    <row r="123" spans="1:157" ht="15.75" customHeight="1">
      <c r="B123" s="181"/>
      <c r="C123" s="156"/>
      <c r="D123" s="181"/>
      <c r="E123" s="157"/>
      <c r="F123" s="157"/>
      <c r="G123" s="229">
        <f t="shared" ref="G123:G141" si="299">D123*E123+F123</f>
        <v>0</v>
      </c>
      <c r="H123" s="229">
        <f t="shared" si="295"/>
        <v>0</v>
      </c>
      <c r="I123" s="740"/>
      <c r="J123" s="182"/>
      <c r="K123" s="230"/>
      <c r="L123" s="157"/>
      <c r="M123" s="157"/>
      <c r="N123" s="236"/>
      <c r="O123" s="231">
        <f t="shared" si="296"/>
        <v>0</v>
      </c>
      <c r="P123" s="231">
        <f t="shared" si="297"/>
        <v>0</v>
      </c>
      <c r="Q123" s="232">
        <f t="shared" si="298"/>
        <v>0</v>
      </c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EA123" s="173"/>
      <c r="EB123" s="173"/>
    </row>
    <row r="124" spans="1:157" ht="15.75" customHeight="1">
      <c r="B124" s="181"/>
      <c r="C124" s="156"/>
      <c r="D124" s="181"/>
      <c r="E124" s="157"/>
      <c r="F124" s="157"/>
      <c r="G124" s="229">
        <f t="shared" si="299"/>
        <v>0</v>
      </c>
      <c r="H124" s="229">
        <f t="shared" si="295"/>
        <v>0</v>
      </c>
      <c r="I124" s="238">
        <f>IF(D142=0,0,G142/D142)</f>
        <v>0</v>
      </c>
      <c r="J124" s="182"/>
      <c r="K124" s="230"/>
      <c r="L124" s="157"/>
      <c r="M124" s="157"/>
      <c r="N124" s="236"/>
      <c r="O124" s="231">
        <f t="shared" si="296"/>
        <v>0</v>
      </c>
      <c r="P124" s="231">
        <f t="shared" si="297"/>
        <v>0</v>
      </c>
      <c r="Q124" s="232">
        <f t="shared" si="298"/>
        <v>0</v>
      </c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EA124" s="173"/>
      <c r="EB124" s="173"/>
    </row>
    <row r="125" spans="1:157" ht="14.25" customHeight="1">
      <c r="B125" s="181"/>
      <c r="C125" s="156"/>
      <c r="D125" s="181"/>
      <c r="E125" s="157"/>
      <c r="F125" s="157"/>
      <c r="G125" s="229">
        <f t="shared" si="299"/>
        <v>0</v>
      </c>
      <c r="H125" s="229">
        <f t="shared" si="295"/>
        <v>0</v>
      </c>
      <c r="I125" s="239"/>
      <c r="J125" s="182"/>
      <c r="K125" s="230"/>
      <c r="L125" s="157"/>
      <c r="M125" s="157"/>
      <c r="N125" s="236"/>
      <c r="O125" s="231">
        <f t="shared" si="296"/>
        <v>0</v>
      </c>
      <c r="P125" s="231">
        <f t="shared" si="297"/>
        <v>0</v>
      </c>
      <c r="Q125" s="232">
        <f t="shared" si="298"/>
        <v>0</v>
      </c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EA125" s="173"/>
      <c r="EB125" s="173"/>
    </row>
    <row r="126" spans="1:157" ht="15.75" customHeight="1">
      <c r="B126" s="181"/>
      <c r="C126" s="156"/>
      <c r="D126" s="181"/>
      <c r="E126" s="157"/>
      <c r="F126" s="157"/>
      <c r="G126" s="229">
        <f t="shared" si="299"/>
        <v>0</v>
      </c>
      <c r="H126" s="229">
        <f t="shared" si="295"/>
        <v>0</v>
      </c>
      <c r="I126" s="741" t="s">
        <v>127</v>
      </c>
      <c r="J126" s="182"/>
      <c r="K126" s="230"/>
      <c r="L126" s="157"/>
      <c r="M126" s="157"/>
      <c r="N126" s="236"/>
      <c r="O126" s="231">
        <f t="shared" si="296"/>
        <v>0</v>
      </c>
      <c r="P126" s="231">
        <f t="shared" si="297"/>
        <v>0</v>
      </c>
      <c r="Q126" s="232">
        <f t="shared" si="298"/>
        <v>0</v>
      </c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EA126" s="173"/>
      <c r="EB126" s="173"/>
    </row>
    <row r="127" spans="1:157" ht="15.75" customHeight="1">
      <c r="B127" s="181"/>
      <c r="C127" s="156"/>
      <c r="D127" s="181"/>
      <c r="E127" s="157"/>
      <c r="F127" s="157"/>
      <c r="G127" s="229">
        <f t="shared" si="299"/>
        <v>0</v>
      </c>
      <c r="H127" s="229">
        <f t="shared" si="295"/>
        <v>0</v>
      </c>
      <c r="I127" s="742"/>
      <c r="J127" s="182"/>
      <c r="K127" s="230"/>
      <c r="L127" s="157"/>
      <c r="M127" s="157"/>
      <c r="N127" s="236"/>
      <c r="O127" s="231">
        <f t="shared" si="296"/>
        <v>0</v>
      </c>
      <c r="P127" s="231">
        <f t="shared" si="297"/>
        <v>0</v>
      </c>
      <c r="Q127" s="232">
        <f t="shared" si="298"/>
        <v>0</v>
      </c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EA127" s="173"/>
      <c r="EB127" s="173"/>
    </row>
    <row r="128" spans="1:157" ht="15.75" customHeight="1">
      <c r="B128" s="181"/>
      <c r="C128" s="156"/>
      <c r="D128" s="181"/>
      <c r="E128" s="157"/>
      <c r="F128" s="157"/>
      <c r="G128" s="229">
        <f t="shared" si="299"/>
        <v>0</v>
      </c>
      <c r="H128" s="229">
        <f t="shared" si="295"/>
        <v>0</v>
      </c>
      <c r="I128" s="740"/>
      <c r="J128" s="182"/>
      <c r="K128" s="230"/>
      <c r="L128" s="157"/>
      <c r="M128" s="157"/>
      <c r="N128" s="236"/>
      <c r="O128" s="231">
        <f t="shared" si="296"/>
        <v>0</v>
      </c>
      <c r="P128" s="231">
        <f t="shared" si="297"/>
        <v>0</v>
      </c>
      <c r="Q128" s="232">
        <f t="shared" si="298"/>
        <v>0</v>
      </c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EA128" s="173"/>
      <c r="EB128" s="173"/>
    </row>
    <row r="129" spans="2:132" ht="15.75" customHeight="1">
      <c r="B129" s="181"/>
      <c r="C129" s="156"/>
      <c r="D129" s="181"/>
      <c r="E129" s="157"/>
      <c r="F129" s="157"/>
      <c r="G129" s="229">
        <f t="shared" si="299"/>
        <v>0</v>
      </c>
      <c r="H129" s="229">
        <f t="shared" si="295"/>
        <v>0</v>
      </c>
      <c r="I129" s="240">
        <f>IF(D142=0,0,(G142-I132)/D142)</f>
        <v>0</v>
      </c>
      <c r="J129" s="182"/>
      <c r="K129" s="230"/>
      <c r="L129" s="157"/>
      <c r="M129" s="157"/>
      <c r="N129" s="236"/>
      <c r="O129" s="231">
        <f t="shared" si="296"/>
        <v>0</v>
      </c>
      <c r="P129" s="231">
        <f t="shared" si="297"/>
        <v>0</v>
      </c>
      <c r="Q129" s="232">
        <f t="shared" si="298"/>
        <v>0</v>
      </c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EA129" s="173"/>
      <c r="EB129" s="173"/>
    </row>
    <row r="130" spans="2:132" ht="15.75" customHeight="1">
      <c r="B130" s="181"/>
      <c r="C130" s="156"/>
      <c r="D130" s="181"/>
      <c r="E130" s="157"/>
      <c r="F130" s="157"/>
      <c r="G130" s="229">
        <f t="shared" si="299"/>
        <v>0</v>
      </c>
      <c r="H130" s="229">
        <f t="shared" si="295"/>
        <v>0</v>
      </c>
      <c r="I130" s="241"/>
      <c r="J130" s="182"/>
      <c r="K130" s="230"/>
      <c r="L130" s="157"/>
      <c r="M130" s="157"/>
      <c r="N130" s="236"/>
      <c r="O130" s="231">
        <f t="shared" si="296"/>
        <v>0</v>
      </c>
      <c r="P130" s="231">
        <f t="shared" si="297"/>
        <v>0</v>
      </c>
      <c r="Q130" s="232">
        <f t="shared" si="298"/>
        <v>0</v>
      </c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EA130" s="173"/>
      <c r="EB130" s="173"/>
    </row>
    <row r="131" spans="2:132" ht="15.75" customHeight="1">
      <c r="B131" s="181"/>
      <c r="C131" s="156"/>
      <c r="D131" s="242"/>
      <c r="E131" s="157"/>
      <c r="F131" s="157"/>
      <c r="G131" s="229">
        <f t="shared" si="299"/>
        <v>0</v>
      </c>
      <c r="H131" s="229">
        <f t="shared" si="295"/>
        <v>0</v>
      </c>
      <c r="I131" s="243" t="s">
        <v>128</v>
      </c>
      <c r="J131" s="182"/>
      <c r="K131" s="230"/>
      <c r="L131" s="157"/>
      <c r="M131" s="157"/>
      <c r="N131" s="236"/>
      <c r="O131" s="231">
        <f t="shared" si="296"/>
        <v>0</v>
      </c>
      <c r="P131" s="231">
        <f t="shared" si="297"/>
        <v>0</v>
      </c>
      <c r="Q131" s="232">
        <f t="shared" si="298"/>
        <v>0</v>
      </c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EA131" s="173"/>
      <c r="EB131" s="173"/>
    </row>
    <row r="132" spans="2:132" ht="15.75" customHeight="1">
      <c r="B132" s="181"/>
      <c r="C132" s="156"/>
      <c r="D132" s="181"/>
      <c r="E132" s="157"/>
      <c r="F132" s="157"/>
      <c r="G132" s="229">
        <f t="shared" si="299"/>
        <v>0</v>
      </c>
      <c r="H132" s="229">
        <f t="shared" si="295"/>
        <v>0</v>
      </c>
      <c r="I132" s="238">
        <f>SUMIF(B$72:B$91,B122,P$72:P$91)</f>
        <v>0</v>
      </c>
      <c r="J132" s="182"/>
      <c r="K132" s="230"/>
      <c r="L132" s="157"/>
      <c r="M132" s="157"/>
      <c r="N132" s="236"/>
      <c r="O132" s="231">
        <f t="shared" si="296"/>
        <v>0</v>
      </c>
      <c r="P132" s="231">
        <f t="shared" si="297"/>
        <v>0</v>
      </c>
      <c r="Q132" s="232">
        <f t="shared" si="298"/>
        <v>0</v>
      </c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EA132" s="173"/>
      <c r="EB132" s="173"/>
    </row>
    <row r="133" spans="2:132" ht="15.75" customHeight="1">
      <c r="B133" s="181"/>
      <c r="C133" s="156"/>
      <c r="D133" s="181"/>
      <c r="E133" s="157"/>
      <c r="F133" s="157"/>
      <c r="G133" s="229">
        <f t="shared" si="299"/>
        <v>0</v>
      </c>
      <c r="H133" s="229">
        <f t="shared" si="295"/>
        <v>0</v>
      </c>
      <c r="I133" s="231"/>
      <c r="J133" s="182"/>
      <c r="K133" s="230"/>
      <c r="L133" s="157"/>
      <c r="M133" s="157"/>
      <c r="N133" s="236"/>
      <c r="O133" s="231">
        <f t="shared" si="296"/>
        <v>0</v>
      </c>
      <c r="P133" s="231">
        <f>IF(J133=0,0,(((L133*M133)-N133)+#REF!)-(L133*J133))</f>
        <v>0</v>
      </c>
      <c r="Q133" s="232">
        <f t="shared" si="298"/>
        <v>0</v>
      </c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EA133" s="173"/>
      <c r="EB133" s="173"/>
    </row>
    <row r="134" spans="2:132" ht="15.75" customHeight="1">
      <c r="B134" s="181"/>
      <c r="C134" s="156"/>
      <c r="D134" s="181"/>
      <c r="E134" s="157"/>
      <c r="F134" s="157"/>
      <c r="G134" s="229">
        <f t="shared" si="299"/>
        <v>0</v>
      </c>
      <c r="H134" s="229">
        <f t="shared" si="295"/>
        <v>0</v>
      </c>
      <c r="I134" s="231"/>
      <c r="J134" s="182"/>
      <c r="K134" s="230"/>
      <c r="L134" s="157"/>
      <c r="M134" s="157"/>
      <c r="N134" s="236"/>
      <c r="O134" s="231">
        <f t="shared" si="296"/>
        <v>0</v>
      </c>
      <c r="P134" s="231">
        <f t="shared" ref="P134:P141" si="300">IF(J134=0,0,(((L134*M134)-N134)+I143)-(L134*J134))</f>
        <v>0</v>
      </c>
      <c r="Q134" s="232">
        <f t="shared" si="298"/>
        <v>0</v>
      </c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EA134" s="173"/>
      <c r="EB134" s="173"/>
    </row>
    <row r="135" spans="2:132" ht="15.75" customHeight="1">
      <c r="B135" s="181"/>
      <c r="C135" s="156"/>
      <c r="D135" s="181"/>
      <c r="E135" s="157"/>
      <c r="F135" s="157"/>
      <c r="G135" s="229">
        <f t="shared" si="299"/>
        <v>0</v>
      </c>
      <c r="H135" s="229">
        <f t="shared" si="295"/>
        <v>0</v>
      </c>
      <c r="I135" s="231"/>
      <c r="J135" s="182"/>
      <c r="K135" s="230"/>
      <c r="L135" s="157"/>
      <c r="M135" s="157"/>
      <c r="N135" s="236"/>
      <c r="O135" s="231">
        <f t="shared" si="296"/>
        <v>0</v>
      </c>
      <c r="P135" s="231">
        <f t="shared" si="300"/>
        <v>0</v>
      </c>
      <c r="Q135" s="232">
        <f t="shared" si="298"/>
        <v>0</v>
      </c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EA135" s="173"/>
      <c r="EB135" s="173"/>
    </row>
    <row r="136" spans="2:132" ht="15.75" customHeight="1">
      <c r="B136" s="181"/>
      <c r="C136" s="156"/>
      <c r="D136" s="181"/>
      <c r="E136" s="157"/>
      <c r="F136" s="157"/>
      <c r="G136" s="229">
        <f t="shared" si="299"/>
        <v>0</v>
      </c>
      <c r="H136" s="229">
        <f t="shared" si="295"/>
        <v>0</v>
      </c>
      <c r="I136" s="231"/>
      <c r="J136" s="182"/>
      <c r="K136" s="230"/>
      <c r="L136" s="157"/>
      <c r="M136" s="157"/>
      <c r="N136" s="236"/>
      <c r="O136" s="231">
        <f t="shared" si="296"/>
        <v>0</v>
      </c>
      <c r="P136" s="231">
        <f t="shared" si="300"/>
        <v>0</v>
      </c>
      <c r="Q136" s="232">
        <f t="shared" si="298"/>
        <v>0</v>
      </c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EA136" s="173"/>
      <c r="EB136" s="173"/>
    </row>
    <row r="137" spans="2:132" ht="15.75" customHeight="1">
      <c r="B137" s="181"/>
      <c r="C137" s="156"/>
      <c r="D137" s="181"/>
      <c r="E137" s="157"/>
      <c r="F137" s="157"/>
      <c r="G137" s="229">
        <f t="shared" si="299"/>
        <v>0</v>
      </c>
      <c r="H137" s="229">
        <f t="shared" si="295"/>
        <v>0</v>
      </c>
      <c r="I137" s="231"/>
      <c r="J137" s="182"/>
      <c r="K137" s="230"/>
      <c r="L137" s="157"/>
      <c r="M137" s="157"/>
      <c r="N137" s="236"/>
      <c r="O137" s="231">
        <f t="shared" si="296"/>
        <v>0</v>
      </c>
      <c r="P137" s="231">
        <f t="shared" si="300"/>
        <v>0</v>
      </c>
      <c r="Q137" s="232">
        <f t="shared" si="298"/>
        <v>0</v>
      </c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EA137" s="173"/>
      <c r="EB137" s="173"/>
    </row>
    <row r="138" spans="2:132" ht="15.75" customHeight="1">
      <c r="B138" s="181"/>
      <c r="C138" s="156"/>
      <c r="D138" s="181"/>
      <c r="E138" s="157"/>
      <c r="F138" s="157"/>
      <c r="G138" s="229">
        <f t="shared" si="299"/>
        <v>0</v>
      </c>
      <c r="H138" s="229">
        <f t="shared" si="295"/>
        <v>0</v>
      </c>
      <c r="I138" s="231"/>
      <c r="J138" s="182"/>
      <c r="K138" s="230"/>
      <c r="L138" s="157"/>
      <c r="M138" s="157"/>
      <c r="N138" s="236"/>
      <c r="O138" s="231">
        <f t="shared" si="296"/>
        <v>0</v>
      </c>
      <c r="P138" s="231">
        <f t="shared" si="300"/>
        <v>0</v>
      </c>
      <c r="Q138" s="232">
        <f t="shared" si="298"/>
        <v>0</v>
      </c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EA138" s="173"/>
      <c r="EB138" s="173"/>
    </row>
    <row r="139" spans="2:132" ht="15.75" customHeight="1">
      <c r="B139" s="181"/>
      <c r="C139" s="156"/>
      <c r="D139" s="181"/>
      <c r="E139" s="157"/>
      <c r="F139" s="157"/>
      <c r="G139" s="229">
        <f t="shared" si="299"/>
        <v>0</v>
      </c>
      <c r="H139" s="229">
        <f t="shared" si="295"/>
        <v>0</v>
      </c>
      <c r="I139" s="231"/>
      <c r="J139" s="182"/>
      <c r="K139" s="230"/>
      <c r="L139" s="157"/>
      <c r="M139" s="157"/>
      <c r="N139" s="236"/>
      <c r="O139" s="231">
        <f t="shared" si="296"/>
        <v>0</v>
      </c>
      <c r="P139" s="231">
        <f t="shared" si="300"/>
        <v>0</v>
      </c>
      <c r="Q139" s="232">
        <f t="shared" si="298"/>
        <v>0</v>
      </c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EA139" s="173"/>
      <c r="EB139" s="173"/>
    </row>
    <row r="140" spans="2:132" ht="15.75" customHeight="1">
      <c r="B140" s="181"/>
      <c r="C140" s="181"/>
      <c r="D140" s="181"/>
      <c r="E140" s="157"/>
      <c r="F140" s="157"/>
      <c r="G140" s="229">
        <f t="shared" si="299"/>
        <v>0</v>
      </c>
      <c r="H140" s="229">
        <f t="shared" si="295"/>
        <v>0</v>
      </c>
      <c r="I140" s="231"/>
      <c r="J140" s="182"/>
      <c r="K140" s="230"/>
      <c r="L140" s="157"/>
      <c r="M140" s="157"/>
      <c r="N140" s="236"/>
      <c r="O140" s="231">
        <f t="shared" si="296"/>
        <v>0</v>
      </c>
      <c r="P140" s="231">
        <f t="shared" si="300"/>
        <v>0</v>
      </c>
      <c r="Q140" s="232">
        <f t="shared" si="298"/>
        <v>0</v>
      </c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EA140" s="173"/>
      <c r="EB140" s="173"/>
    </row>
    <row r="141" spans="2:132" ht="15.75" customHeight="1">
      <c r="B141" s="181"/>
      <c r="C141" s="181"/>
      <c r="D141" s="181"/>
      <c r="E141" s="157"/>
      <c r="F141" s="157"/>
      <c r="G141" s="229">
        <f t="shared" si="299"/>
        <v>0</v>
      </c>
      <c r="H141" s="229">
        <f t="shared" si="295"/>
        <v>0</v>
      </c>
      <c r="I141" s="231"/>
      <c r="J141" s="182"/>
      <c r="K141" s="230"/>
      <c r="L141" s="157"/>
      <c r="M141" s="157"/>
      <c r="N141" s="236"/>
      <c r="O141" s="231">
        <f t="shared" si="296"/>
        <v>0</v>
      </c>
      <c r="P141" s="231">
        <f t="shared" si="300"/>
        <v>0</v>
      </c>
      <c r="Q141" s="232">
        <f t="shared" si="298"/>
        <v>0</v>
      </c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EA141" s="173"/>
      <c r="EB141" s="173"/>
    </row>
    <row r="142" spans="2:132" ht="15.75" customHeight="1">
      <c r="B142" s="188" t="s">
        <v>129</v>
      </c>
      <c r="C142" s="188"/>
      <c r="D142" s="244">
        <f>SUM(D122:D141)-L142</f>
        <v>0</v>
      </c>
      <c r="E142" s="245"/>
      <c r="F142" s="245"/>
      <c r="G142" s="245">
        <f>SUM(G122:G141)-SUM(Q122:Q141)</f>
        <v>0</v>
      </c>
      <c r="H142" s="245">
        <f t="shared" si="295"/>
        <v>0</v>
      </c>
      <c r="I142" s="246"/>
      <c r="J142" s="247"/>
      <c r="K142" s="188"/>
      <c r="L142" s="188">
        <f>SUM(L122:L141)</f>
        <v>0</v>
      </c>
      <c r="M142" s="245"/>
      <c r="N142" s="248"/>
      <c r="O142" s="249">
        <f t="shared" ref="O142:P142" si="301">SUM(O122:O141)</f>
        <v>0</v>
      </c>
      <c r="P142" s="249">
        <f t="shared" si="301"/>
        <v>0</v>
      </c>
      <c r="Q142" s="250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EA142" s="173"/>
      <c r="EB142" s="173"/>
    </row>
    <row r="143" spans="2:132" ht="15.75" customHeight="1">
      <c r="B143" s="223" t="s">
        <v>88</v>
      </c>
      <c r="C143" s="224" t="s">
        <v>89</v>
      </c>
      <c r="D143" s="224" t="s">
        <v>99</v>
      </c>
      <c r="E143" s="224" t="s">
        <v>114</v>
      </c>
      <c r="F143" s="224" t="s">
        <v>115</v>
      </c>
      <c r="G143" s="224" t="s">
        <v>26</v>
      </c>
      <c r="H143" s="224" t="s">
        <v>100</v>
      </c>
      <c r="I143" s="225"/>
      <c r="J143" s="224" t="s">
        <v>116</v>
      </c>
      <c r="K143" s="224" t="s">
        <v>91</v>
      </c>
      <c r="L143" s="224" t="s">
        <v>99</v>
      </c>
      <c r="M143" s="224" t="s">
        <v>117</v>
      </c>
      <c r="N143" s="224" t="s">
        <v>115</v>
      </c>
      <c r="O143" s="224" t="s">
        <v>94</v>
      </c>
      <c r="P143" s="224" t="s">
        <v>118</v>
      </c>
      <c r="Q143" s="224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EA143" s="173"/>
      <c r="EB143" s="173"/>
    </row>
    <row r="144" spans="2:132" ht="15.75" customHeight="1">
      <c r="B144" s="181"/>
      <c r="C144" s="156"/>
      <c r="D144" s="181"/>
      <c r="E144" s="157"/>
      <c r="F144" s="157"/>
      <c r="G144" s="229">
        <f>(D144*E144)+F144</f>
        <v>0</v>
      </c>
      <c r="H144" s="229">
        <f t="shared" ref="H144:H164" si="302">IF(D144=0,0,G144/D144)</f>
        <v>0</v>
      </c>
      <c r="I144" s="739" t="s">
        <v>126</v>
      </c>
      <c r="J144" s="182"/>
      <c r="K144" s="230"/>
      <c r="L144" s="181"/>
      <c r="M144" s="157"/>
      <c r="N144" s="157"/>
      <c r="O144" s="231">
        <f t="shared" ref="O144:O163" si="303">((L144*M144)-N144)-(L144*J144)</f>
        <v>0</v>
      </c>
      <c r="P144" s="231">
        <f t="shared" ref="P144:P163" si="304">IF(J144=0,0,(((L144*M144)-N144)+I154)-(L144*J144))</f>
        <v>0</v>
      </c>
      <c r="Q144" s="232">
        <f t="shared" ref="Q144:Q163" si="305">L144*J144</f>
        <v>0</v>
      </c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EA144" s="173"/>
      <c r="EB144" s="173"/>
    </row>
    <row r="145" spans="2:132" ht="15.75" customHeight="1">
      <c r="B145" s="181"/>
      <c r="C145" s="156"/>
      <c r="D145" s="181"/>
      <c r="E145" s="157"/>
      <c r="F145" s="157"/>
      <c r="G145" s="229">
        <f t="shared" ref="G145:G163" si="306">D145*E145+F145</f>
        <v>0</v>
      </c>
      <c r="H145" s="229">
        <f t="shared" si="302"/>
        <v>0</v>
      </c>
      <c r="I145" s="740"/>
      <c r="J145" s="182"/>
      <c r="K145" s="230"/>
      <c r="L145" s="157"/>
      <c r="M145" s="157"/>
      <c r="N145" s="236"/>
      <c r="O145" s="231">
        <f t="shared" si="303"/>
        <v>0</v>
      </c>
      <c r="P145" s="231">
        <f t="shared" si="304"/>
        <v>0</v>
      </c>
      <c r="Q145" s="232">
        <f t="shared" si="305"/>
        <v>0</v>
      </c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EA145" s="173"/>
      <c r="EB145" s="173"/>
    </row>
    <row r="146" spans="2:132" ht="14.25" customHeight="1">
      <c r="B146" s="181"/>
      <c r="C146" s="156"/>
      <c r="D146" s="181"/>
      <c r="E146" s="157"/>
      <c r="F146" s="157"/>
      <c r="G146" s="229">
        <f t="shared" si="306"/>
        <v>0</v>
      </c>
      <c r="H146" s="229">
        <f t="shared" si="302"/>
        <v>0</v>
      </c>
      <c r="I146" s="238">
        <f>IF(D164=0,0,G164/D164)</f>
        <v>0</v>
      </c>
      <c r="J146" s="182"/>
      <c r="K146" s="230"/>
      <c r="L146" s="157"/>
      <c r="M146" s="157"/>
      <c r="N146" s="236"/>
      <c r="O146" s="231">
        <f t="shared" si="303"/>
        <v>0</v>
      </c>
      <c r="P146" s="231">
        <f t="shared" si="304"/>
        <v>0</v>
      </c>
      <c r="Q146" s="232">
        <f t="shared" si="305"/>
        <v>0</v>
      </c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EA146" s="173"/>
      <c r="EB146" s="173"/>
    </row>
    <row r="147" spans="2:132" ht="15.75" customHeight="1">
      <c r="B147" s="181"/>
      <c r="C147" s="156"/>
      <c r="D147" s="181"/>
      <c r="E147" s="157"/>
      <c r="F147" s="157"/>
      <c r="G147" s="229">
        <f t="shared" si="306"/>
        <v>0</v>
      </c>
      <c r="H147" s="229">
        <f t="shared" si="302"/>
        <v>0</v>
      </c>
      <c r="I147" s="239"/>
      <c r="J147" s="182"/>
      <c r="K147" s="230"/>
      <c r="L147" s="157"/>
      <c r="M147" s="157"/>
      <c r="N147" s="236"/>
      <c r="O147" s="231">
        <f t="shared" si="303"/>
        <v>0</v>
      </c>
      <c r="P147" s="231">
        <f t="shared" si="304"/>
        <v>0</v>
      </c>
      <c r="Q147" s="232">
        <f t="shared" si="305"/>
        <v>0</v>
      </c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EA147" s="173"/>
      <c r="EB147" s="173"/>
    </row>
    <row r="148" spans="2:132" ht="15.75" customHeight="1">
      <c r="B148" s="181"/>
      <c r="C148" s="156"/>
      <c r="D148" s="181"/>
      <c r="E148" s="157"/>
      <c r="F148" s="157"/>
      <c r="G148" s="229">
        <f t="shared" si="306"/>
        <v>0</v>
      </c>
      <c r="H148" s="229">
        <f t="shared" si="302"/>
        <v>0</v>
      </c>
      <c r="I148" s="741" t="s">
        <v>127</v>
      </c>
      <c r="J148" s="182"/>
      <c r="K148" s="230"/>
      <c r="L148" s="157"/>
      <c r="M148" s="157"/>
      <c r="N148" s="236"/>
      <c r="O148" s="231">
        <f t="shared" si="303"/>
        <v>0</v>
      </c>
      <c r="P148" s="231">
        <f t="shared" si="304"/>
        <v>0</v>
      </c>
      <c r="Q148" s="232">
        <f t="shared" si="305"/>
        <v>0</v>
      </c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EA148" s="173"/>
      <c r="EB148" s="173"/>
    </row>
    <row r="149" spans="2:132" ht="15.75" customHeight="1">
      <c r="B149" s="181"/>
      <c r="C149" s="156"/>
      <c r="D149" s="181"/>
      <c r="E149" s="157"/>
      <c r="F149" s="157"/>
      <c r="G149" s="229">
        <f t="shared" si="306"/>
        <v>0</v>
      </c>
      <c r="H149" s="229">
        <f t="shared" si="302"/>
        <v>0</v>
      </c>
      <c r="I149" s="742"/>
      <c r="J149" s="182"/>
      <c r="K149" s="230"/>
      <c r="L149" s="157"/>
      <c r="M149" s="157"/>
      <c r="N149" s="236"/>
      <c r="O149" s="231">
        <f t="shared" si="303"/>
        <v>0</v>
      </c>
      <c r="P149" s="231">
        <f t="shared" si="304"/>
        <v>0</v>
      </c>
      <c r="Q149" s="232">
        <f t="shared" si="305"/>
        <v>0</v>
      </c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EA149" s="173"/>
      <c r="EB149" s="173"/>
    </row>
    <row r="150" spans="2:132" ht="15.75" customHeight="1">
      <c r="B150" s="181"/>
      <c r="C150" s="156"/>
      <c r="D150" s="181"/>
      <c r="E150" s="157"/>
      <c r="F150" s="157"/>
      <c r="G150" s="229">
        <f t="shared" si="306"/>
        <v>0</v>
      </c>
      <c r="H150" s="229">
        <f t="shared" si="302"/>
        <v>0</v>
      </c>
      <c r="I150" s="740"/>
      <c r="J150" s="182"/>
      <c r="K150" s="230"/>
      <c r="L150" s="157"/>
      <c r="M150" s="157"/>
      <c r="N150" s="236"/>
      <c r="O150" s="231">
        <f t="shared" si="303"/>
        <v>0</v>
      </c>
      <c r="P150" s="231">
        <f t="shared" si="304"/>
        <v>0</v>
      </c>
      <c r="Q150" s="232">
        <f t="shared" si="305"/>
        <v>0</v>
      </c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EA150" s="173"/>
      <c r="EB150" s="173"/>
    </row>
    <row r="151" spans="2:132" ht="15.75" customHeight="1">
      <c r="B151" s="181"/>
      <c r="C151" s="156"/>
      <c r="D151" s="181"/>
      <c r="E151" s="157"/>
      <c r="F151" s="157"/>
      <c r="G151" s="229">
        <f t="shared" si="306"/>
        <v>0</v>
      </c>
      <c r="H151" s="229">
        <f t="shared" si="302"/>
        <v>0</v>
      </c>
      <c r="I151" s="240">
        <f>IF(D164=0,0,(G164-I154)/D164)</f>
        <v>0</v>
      </c>
      <c r="J151" s="182"/>
      <c r="K151" s="230"/>
      <c r="L151" s="157"/>
      <c r="M151" s="157"/>
      <c r="N151" s="236"/>
      <c r="O151" s="231">
        <f t="shared" si="303"/>
        <v>0</v>
      </c>
      <c r="P151" s="231">
        <f t="shared" si="304"/>
        <v>0</v>
      </c>
      <c r="Q151" s="232">
        <f t="shared" si="305"/>
        <v>0</v>
      </c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EA151" s="173"/>
      <c r="EB151" s="173"/>
    </row>
    <row r="152" spans="2:132" ht="15.75" customHeight="1">
      <c r="B152" s="181"/>
      <c r="C152" s="156"/>
      <c r="D152" s="181"/>
      <c r="E152" s="157"/>
      <c r="F152" s="157"/>
      <c r="G152" s="229">
        <f t="shared" si="306"/>
        <v>0</v>
      </c>
      <c r="H152" s="229">
        <f t="shared" si="302"/>
        <v>0</v>
      </c>
      <c r="I152" s="241"/>
      <c r="J152" s="182"/>
      <c r="K152" s="230"/>
      <c r="L152" s="157"/>
      <c r="M152" s="157"/>
      <c r="N152" s="236"/>
      <c r="O152" s="231">
        <f t="shared" si="303"/>
        <v>0</v>
      </c>
      <c r="P152" s="231">
        <f t="shared" si="304"/>
        <v>0</v>
      </c>
      <c r="Q152" s="232">
        <f t="shared" si="305"/>
        <v>0</v>
      </c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EA152" s="173"/>
      <c r="EB152" s="173"/>
    </row>
    <row r="153" spans="2:132" ht="15.75" customHeight="1">
      <c r="B153" s="181"/>
      <c r="C153" s="156"/>
      <c r="D153" s="242"/>
      <c r="E153" s="157"/>
      <c r="F153" s="157"/>
      <c r="G153" s="229">
        <f t="shared" si="306"/>
        <v>0</v>
      </c>
      <c r="H153" s="229">
        <f t="shared" si="302"/>
        <v>0</v>
      </c>
      <c r="I153" s="243" t="s">
        <v>128</v>
      </c>
      <c r="J153" s="182"/>
      <c r="K153" s="230"/>
      <c r="L153" s="157"/>
      <c r="M153" s="157"/>
      <c r="N153" s="236"/>
      <c r="O153" s="231">
        <f t="shared" si="303"/>
        <v>0</v>
      </c>
      <c r="P153" s="231">
        <f t="shared" si="304"/>
        <v>0</v>
      </c>
      <c r="Q153" s="232">
        <f t="shared" si="305"/>
        <v>0</v>
      </c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EA153" s="173"/>
      <c r="EB153" s="173"/>
    </row>
    <row r="154" spans="2:132" ht="15.75" customHeight="1">
      <c r="B154" s="181"/>
      <c r="C154" s="156"/>
      <c r="D154" s="181"/>
      <c r="E154" s="157"/>
      <c r="F154" s="157"/>
      <c r="G154" s="229">
        <f t="shared" si="306"/>
        <v>0</v>
      </c>
      <c r="H154" s="229">
        <f t="shared" si="302"/>
        <v>0</v>
      </c>
      <c r="I154" s="238">
        <f>SUMIF(B$72:B$91,B144,P$72:P$91)</f>
        <v>0</v>
      </c>
      <c r="J154" s="182"/>
      <c r="K154" s="230"/>
      <c r="L154" s="157"/>
      <c r="M154" s="157"/>
      <c r="N154" s="236"/>
      <c r="O154" s="231">
        <f t="shared" si="303"/>
        <v>0</v>
      </c>
      <c r="P154" s="231">
        <f t="shared" si="304"/>
        <v>0</v>
      </c>
      <c r="Q154" s="232">
        <f t="shared" si="305"/>
        <v>0</v>
      </c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EA154" s="173"/>
      <c r="EB154" s="173"/>
    </row>
    <row r="155" spans="2:132" ht="15.75" customHeight="1">
      <c r="B155" s="181"/>
      <c r="C155" s="156"/>
      <c r="D155" s="181"/>
      <c r="E155" s="157"/>
      <c r="F155" s="157"/>
      <c r="G155" s="229">
        <f t="shared" si="306"/>
        <v>0</v>
      </c>
      <c r="H155" s="229">
        <f t="shared" si="302"/>
        <v>0</v>
      </c>
      <c r="I155" s="231"/>
      <c r="J155" s="182"/>
      <c r="K155" s="230"/>
      <c r="L155" s="157"/>
      <c r="M155" s="157"/>
      <c r="N155" s="236"/>
      <c r="O155" s="231">
        <f t="shared" si="303"/>
        <v>0</v>
      </c>
      <c r="P155" s="231">
        <f t="shared" si="304"/>
        <v>0</v>
      </c>
      <c r="Q155" s="232">
        <f t="shared" si="305"/>
        <v>0</v>
      </c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EA155" s="173"/>
      <c r="EB155" s="173"/>
    </row>
    <row r="156" spans="2:132" ht="15.75" customHeight="1">
      <c r="B156" s="181"/>
      <c r="C156" s="156"/>
      <c r="D156" s="181"/>
      <c r="E156" s="157"/>
      <c r="F156" s="157"/>
      <c r="G156" s="229">
        <f t="shared" si="306"/>
        <v>0</v>
      </c>
      <c r="H156" s="229">
        <f t="shared" si="302"/>
        <v>0</v>
      </c>
      <c r="I156" s="231"/>
      <c r="J156" s="182"/>
      <c r="K156" s="230"/>
      <c r="L156" s="157"/>
      <c r="M156" s="157"/>
      <c r="N156" s="236"/>
      <c r="O156" s="231">
        <f t="shared" si="303"/>
        <v>0</v>
      </c>
      <c r="P156" s="231">
        <f t="shared" si="304"/>
        <v>0</v>
      </c>
      <c r="Q156" s="232">
        <f t="shared" si="305"/>
        <v>0</v>
      </c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EA156" s="173"/>
      <c r="EB156" s="173"/>
    </row>
    <row r="157" spans="2:132" ht="15.75" customHeight="1">
      <c r="B157" s="181"/>
      <c r="C157" s="156"/>
      <c r="D157" s="181"/>
      <c r="E157" s="157"/>
      <c r="F157" s="157"/>
      <c r="G157" s="229">
        <f t="shared" si="306"/>
        <v>0</v>
      </c>
      <c r="H157" s="229">
        <f t="shared" si="302"/>
        <v>0</v>
      </c>
      <c r="I157" s="231"/>
      <c r="J157" s="182"/>
      <c r="K157" s="230"/>
      <c r="L157" s="157"/>
      <c r="M157" s="157"/>
      <c r="N157" s="236"/>
      <c r="O157" s="231">
        <f t="shared" si="303"/>
        <v>0</v>
      </c>
      <c r="P157" s="231">
        <f t="shared" si="304"/>
        <v>0</v>
      </c>
      <c r="Q157" s="232">
        <f t="shared" si="305"/>
        <v>0</v>
      </c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EA157" s="173"/>
      <c r="EB157" s="173"/>
    </row>
    <row r="158" spans="2:132" ht="15.75" customHeight="1">
      <c r="B158" s="181"/>
      <c r="C158" s="156"/>
      <c r="D158" s="181"/>
      <c r="E158" s="157"/>
      <c r="F158" s="157"/>
      <c r="G158" s="229">
        <f t="shared" si="306"/>
        <v>0</v>
      </c>
      <c r="H158" s="229">
        <f t="shared" si="302"/>
        <v>0</v>
      </c>
      <c r="I158" s="231"/>
      <c r="J158" s="182"/>
      <c r="K158" s="230"/>
      <c r="L158" s="157"/>
      <c r="M158" s="157"/>
      <c r="N158" s="236"/>
      <c r="O158" s="231">
        <f t="shared" si="303"/>
        <v>0</v>
      </c>
      <c r="P158" s="231">
        <f t="shared" si="304"/>
        <v>0</v>
      </c>
      <c r="Q158" s="232">
        <f t="shared" si="305"/>
        <v>0</v>
      </c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EA158" s="173"/>
      <c r="EB158" s="173"/>
    </row>
    <row r="159" spans="2:132" ht="15.75" customHeight="1">
      <c r="B159" s="181"/>
      <c r="C159" s="156"/>
      <c r="D159" s="181"/>
      <c r="E159" s="157"/>
      <c r="F159" s="157"/>
      <c r="G159" s="229">
        <f t="shared" si="306"/>
        <v>0</v>
      </c>
      <c r="H159" s="229">
        <f t="shared" si="302"/>
        <v>0</v>
      </c>
      <c r="I159" s="231"/>
      <c r="J159" s="182"/>
      <c r="K159" s="230"/>
      <c r="L159" s="157"/>
      <c r="M159" s="157"/>
      <c r="N159" s="236"/>
      <c r="O159" s="231">
        <f t="shared" si="303"/>
        <v>0</v>
      </c>
      <c r="P159" s="231">
        <f t="shared" si="304"/>
        <v>0</v>
      </c>
      <c r="Q159" s="232">
        <f t="shared" si="305"/>
        <v>0</v>
      </c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EA159" s="173"/>
      <c r="EB159" s="173"/>
    </row>
    <row r="160" spans="2:132" ht="15.75" customHeight="1">
      <c r="B160" s="181"/>
      <c r="C160" s="156"/>
      <c r="D160" s="181"/>
      <c r="E160" s="157"/>
      <c r="F160" s="157"/>
      <c r="G160" s="229">
        <f t="shared" si="306"/>
        <v>0</v>
      </c>
      <c r="H160" s="229">
        <f t="shared" si="302"/>
        <v>0</v>
      </c>
      <c r="I160" s="231"/>
      <c r="J160" s="182"/>
      <c r="K160" s="230"/>
      <c r="L160" s="157"/>
      <c r="M160" s="157"/>
      <c r="N160" s="236"/>
      <c r="O160" s="231">
        <f t="shared" si="303"/>
        <v>0</v>
      </c>
      <c r="P160" s="231">
        <f t="shared" si="304"/>
        <v>0</v>
      </c>
      <c r="Q160" s="232">
        <f t="shared" si="305"/>
        <v>0</v>
      </c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EA160" s="173"/>
      <c r="EB160" s="173"/>
    </row>
    <row r="161" spans="2:132" ht="15.75" customHeight="1">
      <c r="B161" s="181"/>
      <c r="C161" s="156"/>
      <c r="D161" s="181"/>
      <c r="E161" s="157"/>
      <c r="F161" s="157"/>
      <c r="G161" s="229">
        <f t="shared" si="306"/>
        <v>0</v>
      </c>
      <c r="H161" s="229">
        <f t="shared" si="302"/>
        <v>0</v>
      </c>
      <c r="I161" s="231"/>
      <c r="J161" s="182"/>
      <c r="K161" s="230"/>
      <c r="L161" s="157"/>
      <c r="M161" s="157"/>
      <c r="N161" s="236"/>
      <c r="O161" s="231">
        <f t="shared" si="303"/>
        <v>0</v>
      </c>
      <c r="P161" s="231">
        <f t="shared" si="304"/>
        <v>0</v>
      </c>
      <c r="Q161" s="232">
        <f t="shared" si="305"/>
        <v>0</v>
      </c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EA161" s="173"/>
      <c r="EB161" s="173"/>
    </row>
    <row r="162" spans="2:132" ht="15.75" customHeight="1">
      <c r="B162" s="181"/>
      <c r="C162" s="181"/>
      <c r="D162" s="181"/>
      <c r="E162" s="157"/>
      <c r="F162" s="157"/>
      <c r="G162" s="229">
        <f t="shared" si="306"/>
        <v>0</v>
      </c>
      <c r="H162" s="229">
        <f t="shared" si="302"/>
        <v>0</v>
      </c>
      <c r="I162" s="231"/>
      <c r="J162" s="182"/>
      <c r="K162" s="230"/>
      <c r="L162" s="157"/>
      <c r="M162" s="157"/>
      <c r="N162" s="236"/>
      <c r="O162" s="231">
        <f t="shared" si="303"/>
        <v>0</v>
      </c>
      <c r="P162" s="231">
        <f t="shared" si="304"/>
        <v>0</v>
      </c>
      <c r="Q162" s="232">
        <f t="shared" si="305"/>
        <v>0</v>
      </c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EA162" s="173"/>
      <c r="EB162" s="173"/>
    </row>
    <row r="163" spans="2:132" ht="15.75" customHeight="1">
      <c r="B163" s="181"/>
      <c r="C163" s="181"/>
      <c r="D163" s="181"/>
      <c r="E163" s="157"/>
      <c r="F163" s="157"/>
      <c r="G163" s="229">
        <f t="shared" si="306"/>
        <v>0</v>
      </c>
      <c r="H163" s="229">
        <f t="shared" si="302"/>
        <v>0</v>
      </c>
      <c r="I163" s="231"/>
      <c r="J163" s="182"/>
      <c r="K163" s="230"/>
      <c r="L163" s="157"/>
      <c r="M163" s="157"/>
      <c r="N163" s="236"/>
      <c r="O163" s="231">
        <f t="shared" si="303"/>
        <v>0</v>
      </c>
      <c r="P163" s="231">
        <f t="shared" si="304"/>
        <v>0</v>
      </c>
      <c r="Q163" s="232">
        <f t="shared" si="305"/>
        <v>0</v>
      </c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EA163" s="173"/>
      <c r="EB163" s="173"/>
    </row>
    <row r="164" spans="2:132" ht="14.25" customHeight="1">
      <c r="B164" s="188" t="s">
        <v>129</v>
      </c>
      <c r="C164" s="188"/>
      <c r="D164" s="244">
        <f>SUM(D144:D163)-L164</f>
        <v>0</v>
      </c>
      <c r="E164" s="245"/>
      <c r="F164" s="245"/>
      <c r="G164" s="245">
        <f>SUM(G144:G163)-SUM(Q144:Q163)</f>
        <v>0</v>
      </c>
      <c r="H164" s="245">
        <f t="shared" si="302"/>
        <v>0</v>
      </c>
      <c r="I164" s="246"/>
      <c r="J164" s="247"/>
      <c r="K164" s="188"/>
      <c r="L164" s="188">
        <f>SUM(L144:L163)</f>
        <v>0</v>
      </c>
      <c r="M164" s="245"/>
      <c r="N164" s="248"/>
      <c r="O164" s="249">
        <f t="shared" ref="O164:P164" si="307">SUM(O144:O163)</f>
        <v>0</v>
      </c>
      <c r="P164" s="249">
        <f t="shared" si="307"/>
        <v>0</v>
      </c>
      <c r="Q164" s="250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EA164" s="173"/>
      <c r="EB164" s="173"/>
    </row>
    <row r="165" spans="2:132" ht="15.75" customHeight="1">
      <c r="B165" s="223" t="s">
        <v>88</v>
      </c>
      <c r="C165" s="224" t="s">
        <v>89</v>
      </c>
      <c r="D165" s="224" t="s">
        <v>99</v>
      </c>
      <c r="E165" s="224" t="s">
        <v>114</v>
      </c>
      <c r="F165" s="224" t="s">
        <v>115</v>
      </c>
      <c r="G165" s="224" t="s">
        <v>26</v>
      </c>
      <c r="H165" s="224" t="s">
        <v>100</v>
      </c>
      <c r="I165" s="225"/>
      <c r="J165" s="224" t="s">
        <v>116</v>
      </c>
      <c r="K165" s="224" t="s">
        <v>91</v>
      </c>
      <c r="L165" s="224" t="s">
        <v>99</v>
      </c>
      <c r="M165" s="224" t="s">
        <v>117</v>
      </c>
      <c r="N165" s="224" t="s">
        <v>115</v>
      </c>
      <c r="O165" s="224" t="s">
        <v>94</v>
      </c>
      <c r="P165" s="224" t="s">
        <v>118</v>
      </c>
      <c r="Q165" s="224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EA165" s="173"/>
      <c r="EB165" s="173"/>
    </row>
    <row r="166" spans="2:132" ht="15.75" customHeight="1">
      <c r="B166" s="181"/>
      <c r="C166" s="156"/>
      <c r="D166" s="181"/>
      <c r="E166" s="157"/>
      <c r="F166" s="157"/>
      <c r="G166" s="229">
        <f>(D166*E166)+F166</f>
        <v>0</v>
      </c>
      <c r="H166" s="229">
        <f t="shared" ref="H166:H186" si="308">IF(D166=0,0,G166/D166)</f>
        <v>0</v>
      </c>
      <c r="I166" s="739" t="s">
        <v>126</v>
      </c>
      <c r="J166" s="182"/>
      <c r="K166" s="230"/>
      <c r="L166" s="181"/>
      <c r="M166" s="157"/>
      <c r="N166" s="157"/>
      <c r="O166" s="231">
        <f t="shared" ref="O166:O185" si="309">((L166*M166)-N166)-(L166*J166)</f>
        <v>0</v>
      </c>
      <c r="P166" s="231">
        <f t="shared" ref="P166:P185" si="310">IF(J166=0,0,(((L166*M166)-N166)+I176)-(L166*J166))</f>
        <v>0</v>
      </c>
      <c r="Q166" s="232">
        <f t="shared" ref="Q166:Q185" si="311">L166*J166</f>
        <v>0</v>
      </c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EA166" s="173"/>
      <c r="EB166" s="173"/>
    </row>
    <row r="167" spans="2:132" ht="14.25" customHeight="1">
      <c r="B167" s="181"/>
      <c r="C167" s="156"/>
      <c r="D167" s="181"/>
      <c r="E167" s="157"/>
      <c r="F167" s="157"/>
      <c r="G167" s="229">
        <f t="shared" ref="G167:G185" si="312">D167*E167+F167</f>
        <v>0</v>
      </c>
      <c r="H167" s="229">
        <f t="shared" si="308"/>
        <v>0</v>
      </c>
      <c r="I167" s="740"/>
      <c r="J167" s="182"/>
      <c r="K167" s="230"/>
      <c r="L167" s="157"/>
      <c r="M167" s="157"/>
      <c r="N167" s="236"/>
      <c r="O167" s="231">
        <f t="shared" si="309"/>
        <v>0</v>
      </c>
      <c r="P167" s="231">
        <f t="shared" si="310"/>
        <v>0</v>
      </c>
      <c r="Q167" s="232">
        <f t="shared" si="311"/>
        <v>0</v>
      </c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EA167" s="173"/>
      <c r="EB167" s="173"/>
    </row>
    <row r="168" spans="2:132" ht="15.75" customHeight="1">
      <c r="B168" s="181"/>
      <c r="C168" s="156"/>
      <c r="D168" s="181"/>
      <c r="E168" s="157"/>
      <c r="F168" s="157"/>
      <c r="G168" s="229">
        <f t="shared" si="312"/>
        <v>0</v>
      </c>
      <c r="H168" s="229">
        <f t="shared" si="308"/>
        <v>0</v>
      </c>
      <c r="I168" s="238">
        <f>IF(D186=0,0,G186/D186)</f>
        <v>0</v>
      </c>
      <c r="J168" s="182"/>
      <c r="K168" s="230"/>
      <c r="L168" s="157"/>
      <c r="M168" s="157"/>
      <c r="N168" s="236"/>
      <c r="O168" s="231">
        <f t="shared" si="309"/>
        <v>0</v>
      </c>
      <c r="P168" s="231">
        <f t="shared" si="310"/>
        <v>0</v>
      </c>
      <c r="Q168" s="232">
        <f t="shared" si="311"/>
        <v>0</v>
      </c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EA168" s="173"/>
      <c r="EB168" s="173"/>
    </row>
    <row r="169" spans="2:132" ht="15.75" customHeight="1">
      <c r="B169" s="181"/>
      <c r="C169" s="156"/>
      <c r="D169" s="181"/>
      <c r="E169" s="157"/>
      <c r="F169" s="157"/>
      <c r="G169" s="229">
        <f t="shared" si="312"/>
        <v>0</v>
      </c>
      <c r="H169" s="229">
        <f t="shared" si="308"/>
        <v>0</v>
      </c>
      <c r="I169" s="239"/>
      <c r="J169" s="182"/>
      <c r="K169" s="230"/>
      <c r="L169" s="157"/>
      <c r="M169" s="157"/>
      <c r="N169" s="236"/>
      <c r="O169" s="231">
        <f t="shared" si="309"/>
        <v>0</v>
      </c>
      <c r="P169" s="231">
        <f t="shared" si="310"/>
        <v>0</v>
      </c>
      <c r="Q169" s="232">
        <f t="shared" si="311"/>
        <v>0</v>
      </c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EA169" s="173"/>
      <c r="EB169" s="173"/>
    </row>
    <row r="170" spans="2:132" ht="15.75" customHeight="1">
      <c r="B170" s="181"/>
      <c r="C170" s="156"/>
      <c r="D170" s="181"/>
      <c r="E170" s="157"/>
      <c r="F170" s="157"/>
      <c r="G170" s="229">
        <f t="shared" si="312"/>
        <v>0</v>
      </c>
      <c r="H170" s="229">
        <f t="shared" si="308"/>
        <v>0</v>
      </c>
      <c r="I170" s="741" t="s">
        <v>127</v>
      </c>
      <c r="J170" s="182"/>
      <c r="K170" s="230"/>
      <c r="L170" s="157"/>
      <c r="M170" s="157"/>
      <c r="N170" s="236"/>
      <c r="O170" s="231">
        <f t="shared" si="309"/>
        <v>0</v>
      </c>
      <c r="P170" s="231">
        <f t="shared" si="310"/>
        <v>0</v>
      </c>
      <c r="Q170" s="232">
        <f t="shared" si="311"/>
        <v>0</v>
      </c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EA170" s="173"/>
      <c r="EB170" s="173"/>
    </row>
    <row r="171" spans="2:132" ht="15.75" customHeight="1">
      <c r="B171" s="181"/>
      <c r="C171" s="156"/>
      <c r="D171" s="181"/>
      <c r="E171" s="157"/>
      <c r="F171" s="157"/>
      <c r="G171" s="229">
        <f t="shared" si="312"/>
        <v>0</v>
      </c>
      <c r="H171" s="229">
        <f t="shared" si="308"/>
        <v>0</v>
      </c>
      <c r="I171" s="742"/>
      <c r="J171" s="182"/>
      <c r="K171" s="230"/>
      <c r="L171" s="157"/>
      <c r="M171" s="157"/>
      <c r="N171" s="236"/>
      <c r="O171" s="231">
        <f t="shared" si="309"/>
        <v>0</v>
      </c>
      <c r="P171" s="231">
        <f t="shared" si="310"/>
        <v>0</v>
      </c>
      <c r="Q171" s="232">
        <f t="shared" si="311"/>
        <v>0</v>
      </c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EA171" s="173"/>
      <c r="EB171" s="173"/>
    </row>
    <row r="172" spans="2:132" ht="15.75" customHeight="1">
      <c r="B172" s="181"/>
      <c r="C172" s="156"/>
      <c r="D172" s="181"/>
      <c r="E172" s="157"/>
      <c r="F172" s="157"/>
      <c r="G172" s="229">
        <f t="shared" si="312"/>
        <v>0</v>
      </c>
      <c r="H172" s="229">
        <f t="shared" si="308"/>
        <v>0</v>
      </c>
      <c r="I172" s="740"/>
      <c r="J172" s="182"/>
      <c r="K172" s="230"/>
      <c r="L172" s="157"/>
      <c r="M172" s="157"/>
      <c r="N172" s="236"/>
      <c r="O172" s="231">
        <f t="shared" si="309"/>
        <v>0</v>
      </c>
      <c r="P172" s="231">
        <f t="shared" si="310"/>
        <v>0</v>
      </c>
      <c r="Q172" s="232">
        <f t="shared" si="311"/>
        <v>0</v>
      </c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EA172" s="173"/>
      <c r="EB172" s="173"/>
    </row>
    <row r="173" spans="2:132" ht="15.75" customHeight="1">
      <c r="B173" s="181"/>
      <c r="C173" s="156"/>
      <c r="D173" s="181"/>
      <c r="E173" s="157"/>
      <c r="F173" s="157"/>
      <c r="G173" s="229">
        <f t="shared" si="312"/>
        <v>0</v>
      </c>
      <c r="H173" s="229">
        <f t="shared" si="308"/>
        <v>0</v>
      </c>
      <c r="I173" s="240">
        <f>IF(D186=0,0,(G186-I176)/D186)</f>
        <v>0</v>
      </c>
      <c r="J173" s="182"/>
      <c r="K173" s="230"/>
      <c r="L173" s="157"/>
      <c r="M173" s="157"/>
      <c r="N173" s="236"/>
      <c r="O173" s="231">
        <f t="shared" si="309"/>
        <v>0</v>
      </c>
      <c r="P173" s="231">
        <f t="shared" si="310"/>
        <v>0</v>
      </c>
      <c r="Q173" s="232">
        <f t="shared" si="311"/>
        <v>0</v>
      </c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EA173" s="173"/>
      <c r="EB173" s="173"/>
    </row>
    <row r="174" spans="2:132" ht="15.75" customHeight="1">
      <c r="B174" s="181"/>
      <c r="C174" s="156"/>
      <c r="D174" s="181"/>
      <c r="E174" s="157"/>
      <c r="F174" s="157"/>
      <c r="G174" s="229">
        <f t="shared" si="312"/>
        <v>0</v>
      </c>
      <c r="H174" s="229">
        <f t="shared" si="308"/>
        <v>0</v>
      </c>
      <c r="I174" s="241"/>
      <c r="J174" s="182"/>
      <c r="K174" s="230"/>
      <c r="L174" s="157"/>
      <c r="M174" s="157"/>
      <c r="N174" s="236"/>
      <c r="O174" s="231">
        <f t="shared" si="309"/>
        <v>0</v>
      </c>
      <c r="P174" s="231">
        <f t="shared" si="310"/>
        <v>0</v>
      </c>
      <c r="Q174" s="232">
        <f t="shared" si="311"/>
        <v>0</v>
      </c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EA174" s="173"/>
      <c r="EB174" s="173"/>
    </row>
    <row r="175" spans="2:132" ht="15.75" customHeight="1">
      <c r="B175" s="181"/>
      <c r="C175" s="156"/>
      <c r="D175" s="242"/>
      <c r="E175" s="157"/>
      <c r="F175" s="157"/>
      <c r="G175" s="229">
        <f t="shared" si="312"/>
        <v>0</v>
      </c>
      <c r="H175" s="229">
        <f t="shared" si="308"/>
        <v>0</v>
      </c>
      <c r="I175" s="243" t="s">
        <v>128</v>
      </c>
      <c r="J175" s="182"/>
      <c r="K175" s="230"/>
      <c r="L175" s="157"/>
      <c r="M175" s="157"/>
      <c r="N175" s="236"/>
      <c r="O175" s="231">
        <f t="shared" si="309"/>
        <v>0</v>
      </c>
      <c r="P175" s="231">
        <f t="shared" si="310"/>
        <v>0</v>
      </c>
      <c r="Q175" s="232">
        <f t="shared" si="311"/>
        <v>0</v>
      </c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EA175" s="173"/>
      <c r="EB175" s="173"/>
    </row>
    <row r="176" spans="2:132" ht="15.75" customHeight="1">
      <c r="B176" s="181"/>
      <c r="C176" s="156"/>
      <c r="D176" s="181"/>
      <c r="E176" s="157"/>
      <c r="F176" s="157"/>
      <c r="G176" s="229">
        <f t="shared" si="312"/>
        <v>0</v>
      </c>
      <c r="H176" s="229">
        <f t="shared" si="308"/>
        <v>0</v>
      </c>
      <c r="I176" s="238">
        <f>SUMIF(B$72:B$91,B166,P$72:P$91)</f>
        <v>0</v>
      </c>
      <c r="J176" s="182"/>
      <c r="K176" s="230"/>
      <c r="L176" s="157"/>
      <c r="M176" s="157"/>
      <c r="N176" s="236"/>
      <c r="O176" s="231">
        <f t="shared" si="309"/>
        <v>0</v>
      </c>
      <c r="P176" s="231">
        <f t="shared" si="310"/>
        <v>0</v>
      </c>
      <c r="Q176" s="232">
        <f t="shared" si="311"/>
        <v>0</v>
      </c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EA176" s="173"/>
      <c r="EB176" s="173"/>
    </row>
    <row r="177" spans="2:132" ht="15.75" customHeight="1">
      <c r="B177" s="181"/>
      <c r="C177" s="156"/>
      <c r="D177" s="181"/>
      <c r="E177" s="157"/>
      <c r="F177" s="157"/>
      <c r="G177" s="229">
        <f t="shared" si="312"/>
        <v>0</v>
      </c>
      <c r="H177" s="229">
        <f t="shared" si="308"/>
        <v>0</v>
      </c>
      <c r="I177" s="231"/>
      <c r="J177" s="182"/>
      <c r="K177" s="230"/>
      <c r="L177" s="157"/>
      <c r="M177" s="157"/>
      <c r="N177" s="236"/>
      <c r="O177" s="231">
        <f t="shared" si="309"/>
        <v>0</v>
      </c>
      <c r="P177" s="231">
        <f t="shared" si="310"/>
        <v>0</v>
      </c>
      <c r="Q177" s="232">
        <f t="shared" si="311"/>
        <v>0</v>
      </c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EA177" s="173"/>
      <c r="EB177" s="173"/>
    </row>
    <row r="178" spans="2:132" ht="15.75" customHeight="1">
      <c r="B178" s="181"/>
      <c r="C178" s="156"/>
      <c r="D178" s="181"/>
      <c r="E178" s="157"/>
      <c r="F178" s="157"/>
      <c r="G178" s="229">
        <f t="shared" si="312"/>
        <v>0</v>
      </c>
      <c r="H178" s="229">
        <f t="shared" si="308"/>
        <v>0</v>
      </c>
      <c r="I178" s="231"/>
      <c r="J178" s="182"/>
      <c r="K178" s="230"/>
      <c r="L178" s="157"/>
      <c r="M178" s="157"/>
      <c r="N178" s="236"/>
      <c r="O178" s="231">
        <f t="shared" si="309"/>
        <v>0</v>
      </c>
      <c r="P178" s="231">
        <f t="shared" si="310"/>
        <v>0</v>
      </c>
      <c r="Q178" s="232">
        <f t="shared" si="311"/>
        <v>0</v>
      </c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EA178" s="173"/>
      <c r="EB178" s="173"/>
    </row>
    <row r="179" spans="2:132" ht="15.75" customHeight="1">
      <c r="B179" s="181"/>
      <c r="C179" s="156"/>
      <c r="D179" s="181"/>
      <c r="E179" s="157"/>
      <c r="F179" s="157"/>
      <c r="G179" s="229">
        <f t="shared" si="312"/>
        <v>0</v>
      </c>
      <c r="H179" s="229">
        <f t="shared" si="308"/>
        <v>0</v>
      </c>
      <c r="I179" s="231"/>
      <c r="J179" s="182"/>
      <c r="K179" s="230"/>
      <c r="L179" s="157"/>
      <c r="M179" s="157"/>
      <c r="N179" s="236"/>
      <c r="O179" s="231">
        <f t="shared" si="309"/>
        <v>0</v>
      </c>
      <c r="P179" s="231">
        <f t="shared" si="310"/>
        <v>0</v>
      </c>
      <c r="Q179" s="232">
        <f t="shared" si="311"/>
        <v>0</v>
      </c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EA179" s="173"/>
      <c r="EB179" s="173"/>
    </row>
    <row r="180" spans="2:132" ht="15.75" customHeight="1">
      <c r="B180" s="181"/>
      <c r="C180" s="156"/>
      <c r="D180" s="181"/>
      <c r="E180" s="157"/>
      <c r="F180" s="157"/>
      <c r="G180" s="229">
        <f t="shared" si="312"/>
        <v>0</v>
      </c>
      <c r="H180" s="229">
        <f t="shared" si="308"/>
        <v>0</v>
      </c>
      <c r="I180" s="231"/>
      <c r="J180" s="182"/>
      <c r="K180" s="230"/>
      <c r="L180" s="157"/>
      <c r="M180" s="157"/>
      <c r="N180" s="236"/>
      <c r="O180" s="231">
        <f t="shared" si="309"/>
        <v>0</v>
      </c>
      <c r="P180" s="231">
        <f t="shared" si="310"/>
        <v>0</v>
      </c>
      <c r="Q180" s="232">
        <f t="shared" si="311"/>
        <v>0</v>
      </c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EA180" s="173"/>
      <c r="EB180" s="173"/>
    </row>
    <row r="181" spans="2:132" ht="15.75" customHeight="1">
      <c r="B181" s="181"/>
      <c r="C181" s="156"/>
      <c r="D181" s="181"/>
      <c r="E181" s="157"/>
      <c r="F181" s="157"/>
      <c r="G181" s="229">
        <f t="shared" si="312"/>
        <v>0</v>
      </c>
      <c r="H181" s="229">
        <f t="shared" si="308"/>
        <v>0</v>
      </c>
      <c r="I181" s="231"/>
      <c r="J181" s="182"/>
      <c r="K181" s="230"/>
      <c r="L181" s="157"/>
      <c r="M181" s="157"/>
      <c r="N181" s="236"/>
      <c r="O181" s="231">
        <f t="shared" si="309"/>
        <v>0</v>
      </c>
      <c r="P181" s="231">
        <f t="shared" si="310"/>
        <v>0</v>
      </c>
      <c r="Q181" s="232">
        <f t="shared" si="311"/>
        <v>0</v>
      </c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EA181" s="173"/>
      <c r="EB181" s="173"/>
    </row>
    <row r="182" spans="2:132" ht="15.75" customHeight="1">
      <c r="B182" s="181"/>
      <c r="C182" s="156"/>
      <c r="D182" s="181"/>
      <c r="E182" s="157"/>
      <c r="F182" s="157"/>
      <c r="G182" s="229">
        <f t="shared" si="312"/>
        <v>0</v>
      </c>
      <c r="H182" s="229">
        <f t="shared" si="308"/>
        <v>0</v>
      </c>
      <c r="I182" s="231"/>
      <c r="J182" s="182"/>
      <c r="K182" s="230"/>
      <c r="L182" s="157"/>
      <c r="M182" s="157"/>
      <c r="N182" s="236"/>
      <c r="O182" s="231">
        <f t="shared" si="309"/>
        <v>0</v>
      </c>
      <c r="P182" s="231">
        <f t="shared" si="310"/>
        <v>0</v>
      </c>
      <c r="Q182" s="232">
        <f t="shared" si="311"/>
        <v>0</v>
      </c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EA182" s="173"/>
      <c r="EB182" s="173"/>
    </row>
    <row r="183" spans="2:132" ht="15.75" customHeight="1">
      <c r="B183" s="181"/>
      <c r="C183" s="156"/>
      <c r="D183" s="181"/>
      <c r="E183" s="157"/>
      <c r="F183" s="157"/>
      <c r="G183" s="229">
        <f t="shared" si="312"/>
        <v>0</v>
      </c>
      <c r="H183" s="229">
        <f t="shared" si="308"/>
        <v>0</v>
      </c>
      <c r="I183" s="231"/>
      <c r="J183" s="182"/>
      <c r="K183" s="230"/>
      <c r="L183" s="157"/>
      <c r="M183" s="157"/>
      <c r="N183" s="236"/>
      <c r="O183" s="231">
        <f t="shared" si="309"/>
        <v>0</v>
      </c>
      <c r="P183" s="231">
        <f t="shared" si="310"/>
        <v>0</v>
      </c>
      <c r="Q183" s="232">
        <f t="shared" si="311"/>
        <v>0</v>
      </c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EA183" s="173"/>
      <c r="EB183" s="173"/>
    </row>
    <row r="184" spans="2:132" ht="15.75" customHeight="1">
      <c r="B184" s="181"/>
      <c r="C184" s="181"/>
      <c r="D184" s="181"/>
      <c r="E184" s="157"/>
      <c r="F184" s="157"/>
      <c r="G184" s="229">
        <f t="shared" si="312"/>
        <v>0</v>
      </c>
      <c r="H184" s="229">
        <f t="shared" si="308"/>
        <v>0</v>
      </c>
      <c r="I184" s="231"/>
      <c r="J184" s="182"/>
      <c r="K184" s="230"/>
      <c r="L184" s="157"/>
      <c r="M184" s="157"/>
      <c r="N184" s="236"/>
      <c r="O184" s="231">
        <f t="shared" si="309"/>
        <v>0</v>
      </c>
      <c r="P184" s="231">
        <f t="shared" si="310"/>
        <v>0</v>
      </c>
      <c r="Q184" s="232">
        <f t="shared" si="311"/>
        <v>0</v>
      </c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EA184" s="173"/>
      <c r="EB184" s="173"/>
    </row>
    <row r="185" spans="2:132" ht="14.25" customHeight="1">
      <c r="B185" s="181"/>
      <c r="C185" s="181"/>
      <c r="D185" s="181"/>
      <c r="E185" s="157"/>
      <c r="F185" s="157"/>
      <c r="G185" s="229">
        <f t="shared" si="312"/>
        <v>0</v>
      </c>
      <c r="H185" s="229">
        <f t="shared" si="308"/>
        <v>0</v>
      </c>
      <c r="I185" s="231"/>
      <c r="J185" s="182"/>
      <c r="K185" s="230"/>
      <c r="L185" s="157"/>
      <c r="M185" s="157"/>
      <c r="N185" s="236"/>
      <c r="O185" s="231">
        <f t="shared" si="309"/>
        <v>0</v>
      </c>
      <c r="P185" s="231">
        <f t="shared" si="310"/>
        <v>0</v>
      </c>
      <c r="Q185" s="232">
        <f t="shared" si="311"/>
        <v>0</v>
      </c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EA185" s="173"/>
      <c r="EB185" s="173"/>
    </row>
    <row r="186" spans="2:132" ht="15.75" customHeight="1">
      <c r="B186" s="188" t="s">
        <v>129</v>
      </c>
      <c r="C186" s="188"/>
      <c r="D186" s="244">
        <f>SUM(D166:D185)-L186</f>
        <v>0</v>
      </c>
      <c r="E186" s="245"/>
      <c r="F186" s="245"/>
      <c r="G186" s="245">
        <f>SUM(G166:G185)-SUM(Q166:Q185)</f>
        <v>0</v>
      </c>
      <c r="H186" s="245">
        <f t="shared" si="308"/>
        <v>0</v>
      </c>
      <c r="I186" s="246"/>
      <c r="J186" s="247"/>
      <c r="K186" s="188"/>
      <c r="L186" s="188">
        <f>SUM(L166:L185)</f>
        <v>0</v>
      </c>
      <c r="M186" s="245"/>
      <c r="N186" s="248"/>
      <c r="O186" s="249">
        <f t="shared" ref="O186:P186" si="313">SUM(O166:O185)</f>
        <v>0</v>
      </c>
      <c r="P186" s="249">
        <f t="shared" si="313"/>
        <v>0</v>
      </c>
      <c r="Q186" s="250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EA186" s="173"/>
      <c r="EB186" s="173"/>
    </row>
    <row r="187" spans="2:132" ht="15.75" customHeight="1">
      <c r="B187" s="223" t="s">
        <v>88</v>
      </c>
      <c r="C187" s="224" t="s">
        <v>89</v>
      </c>
      <c r="D187" s="224" t="s">
        <v>99</v>
      </c>
      <c r="E187" s="224" t="s">
        <v>114</v>
      </c>
      <c r="F187" s="224" t="s">
        <v>115</v>
      </c>
      <c r="G187" s="224" t="s">
        <v>26</v>
      </c>
      <c r="H187" s="224" t="s">
        <v>100</v>
      </c>
      <c r="I187" s="225"/>
      <c r="J187" s="224" t="s">
        <v>116</v>
      </c>
      <c r="K187" s="224" t="s">
        <v>91</v>
      </c>
      <c r="L187" s="224" t="s">
        <v>99</v>
      </c>
      <c r="M187" s="224" t="s">
        <v>117</v>
      </c>
      <c r="N187" s="224" t="s">
        <v>115</v>
      </c>
      <c r="O187" s="224" t="s">
        <v>94</v>
      </c>
      <c r="P187" s="224" t="s">
        <v>118</v>
      </c>
      <c r="Q187" s="224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EA187" s="173"/>
      <c r="EB187" s="173"/>
    </row>
    <row r="188" spans="2:132" ht="14.25" customHeight="1">
      <c r="B188" s="181"/>
      <c r="C188" s="156"/>
      <c r="D188" s="181"/>
      <c r="E188" s="157"/>
      <c r="F188" s="157"/>
      <c r="G188" s="229">
        <f>(D188*E188)+F188</f>
        <v>0</v>
      </c>
      <c r="H188" s="229">
        <f t="shared" ref="H188:H208" si="314">IF(D188=0,0,G188/D188)</f>
        <v>0</v>
      </c>
      <c r="I188" s="739" t="s">
        <v>126</v>
      </c>
      <c r="J188" s="182"/>
      <c r="K188" s="230"/>
      <c r="L188" s="181"/>
      <c r="M188" s="157"/>
      <c r="N188" s="157"/>
      <c r="O188" s="231">
        <f t="shared" ref="O188:O207" si="315">((L188*M188)-N188)-(L188*J188)</f>
        <v>0</v>
      </c>
      <c r="P188" s="231">
        <f t="shared" ref="P188:P207" si="316">IF(J188=0,0,(((L188*M188)-N188)+I198)-(L188*J188))</f>
        <v>0</v>
      </c>
      <c r="Q188" s="232">
        <f t="shared" ref="Q188:Q207" si="317">L188*J188</f>
        <v>0</v>
      </c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EA188" s="173"/>
      <c r="EB188" s="173"/>
    </row>
    <row r="189" spans="2:132" ht="15.75" customHeight="1">
      <c r="B189" s="181"/>
      <c r="C189" s="156"/>
      <c r="D189" s="181"/>
      <c r="E189" s="157"/>
      <c r="F189" s="157"/>
      <c r="G189" s="229">
        <f t="shared" ref="G189:G207" si="318">D189*E189+F189</f>
        <v>0</v>
      </c>
      <c r="H189" s="229">
        <f t="shared" si="314"/>
        <v>0</v>
      </c>
      <c r="I189" s="740"/>
      <c r="J189" s="182"/>
      <c r="K189" s="230"/>
      <c r="L189" s="157"/>
      <c r="M189" s="157"/>
      <c r="N189" s="236"/>
      <c r="O189" s="231">
        <f t="shared" si="315"/>
        <v>0</v>
      </c>
      <c r="P189" s="231">
        <f t="shared" si="316"/>
        <v>0</v>
      </c>
      <c r="Q189" s="232">
        <f t="shared" si="317"/>
        <v>0</v>
      </c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EA189" s="173"/>
      <c r="EB189" s="173"/>
    </row>
    <row r="190" spans="2:132" ht="15.75" customHeight="1">
      <c r="B190" s="181"/>
      <c r="C190" s="156"/>
      <c r="D190" s="181"/>
      <c r="E190" s="157"/>
      <c r="F190" s="157"/>
      <c r="G190" s="229">
        <f t="shared" si="318"/>
        <v>0</v>
      </c>
      <c r="H190" s="229">
        <f t="shared" si="314"/>
        <v>0</v>
      </c>
      <c r="I190" s="238">
        <f>IF(D208=0,0,G208/D208)</f>
        <v>0</v>
      </c>
      <c r="J190" s="182"/>
      <c r="K190" s="230"/>
      <c r="L190" s="157"/>
      <c r="M190" s="157"/>
      <c r="N190" s="236"/>
      <c r="O190" s="231">
        <f t="shared" si="315"/>
        <v>0</v>
      </c>
      <c r="P190" s="231">
        <f t="shared" si="316"/>
        <v>0</v>
      </c>
      <c r="Q190" s="232">
        <f t="shared" si="317"/>
        <v>0</v>
      </c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EA190" s="173"/>
      <c r="EB190" s="173"/>
    </row>
    <row r="191" spans="2:132" ht="15.75" customHeight="1">
      <c r="B191" s="181"/>
      <c r="C191" s="156"/>
      <c r="D191" s="181"/>
      <c r="E191" s="157"/>
      <c r="F191" s="157"/>
      <c r="G191" s="229">
        <f t="shared" si="318"/>
        <v>0</v>
      </c>
      <c r="H191" s="229">
        <f t="shared" si="314"/>
        <v>0</v>
      </c>
      <c r="I191" s="239"/>
      <c r="J191" s="182"/>
      <c r="K191" s="230"/>
      <c r="L191" s="157"/>
      <c r="M191" s="157"/>
      <c r="N191" s="236"/>
      <c r="O191" s="231">
        <f t="shared" si="315"/>
        <v>0</v>
      </c>
      <c r="P191" s="231">
        <f t="shared" si="316"/>
        <v>0</v>
      </c>
      <c r="Q191" s="232">
        <f t="shared" si="317"/>
        <v>0</v>
      </c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EA191" s="173"/>
      <c r="EB191" s="173"/>
    </row>
    <row r="192" spans="2:132" ht="15.75" customHeight="1">
      <c r="B192" s="181"/>
      <c r="C192" s="156"/>
      <c r="D192" s="181"/>
      <c r="E192" s="157"/>
      <c r="F192" s="157"/>
      <c r="G192" s="229">
        <f t="shared" si="318"/>
        <v>0</v>
      </c>
      <c r="H192" s="229">
        <f t="shared" si="314"/>
        <v>0</v>
      </c>
      <c r="I192" s="741" t="s">
        <v>127</v>
      </c>
      <c r="J192" s="182"/>
      <c r="K192" s="230"/>
      <c r="L192" s="157"/>
      <c r="M192" s="157"/>
      <c r="N192" s="236"/>
      <c r="O192" s="231">
        <f t="shared" si="315"/>
        <v>0</v>
      </c>
      <c r="P192" s="231">
        <f t="shared" si="316"/>
        <v>0</v>
      </c>
      <c r="Q192" s="232">
        <f t="shared" si="317"/>
        <v>0</v>
      </c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EA192" s="173"/>
      <c r="EB192" s="173"/>
    </row>
    <row r="193" spans="2:132" ht="15.75" customHeight="1">
      <c r="B193" s="181"/>
      <c r="C193" s="156"/>
      <c r="D193" s="181"/>
      <c r="E193" s="157"/>
      <c r="F193" s="157"/>
      <c r="G193" s="229">
        <f t="shared" si="318"/>
        <v>0</v>
      </c>
      <c r="H193" s="229">
        <f t="shared" si="314"/>
        <v>0</v>
      </c>
      <c r="I193" s="742"/>
      <c r="J193" s="182"/>
      <c r="K193" s="230"/>
      <c r="L193" s="157"/>
      <c r="M193" s="157"/>
      <c r="N193" s="236"/>
      <c r="O193" s="231">
        <f t="shared" si="315"/>
        <v>0</v>
      </c>
      <c r="P193" s="231">
        <f t="shared" si="316"/>
        <v>0</v>
      </c>
      <c r="Q193" s="232">
        <f t="shared" si="317"/>
        <v>0</v>
      </c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EA193" s="173"/>
      <c r="EB193" s="173"/>
    </row>
    <row r="194" spans="2:132" ht="15.75" customHeight="1">
      <c r="B194" s="181"/>
      <c r="C194" s="156"/>
      <c r="D194" s="181"/>
      <c r="E194" s="157"/>
      <c r="F194" s="157"/>
      <c r="G194" s="229">
        <f t="shared" si="318"/>
        <v>0</v>
      </c>
      <c r="H194" s="229">
        <f t="shared" si="314"/>
        <v>0</v>
      </c>
      <c r="I194" s="740"/>
      <c r="J194" s="182"/>
      <c r="K194" s="230"/>
      <c r="L194" s="157"/>
      <c r="M194" s="157"/>
      <c r="N194" s="236"/>
      <c r="O194" s="231">
        <f t="shared" si="315"/>
        <v>0</v>
      </c>
      <c r="P194" s="231">
        <f t="shared" si="316"/>
        <v>0</v>
      </c>
      <c r="Q194" s="232">
        <f t="shared" si="317"/>
        <v>0</v>
      </c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EA194" s="173"/>
      <c r="EB194" s="173"/>
    </row>
    <row r="195" spans="2:132" ht="15.75" customHeight="1">
      <c r="B195" s="181"/>
      <c r="C195" s="156"/>
      <c r="D195" s="181"/>
      <c r="E195" s="157"/>
      <c r="F195" s="157"/>
      <c r="G195" s="229">
        <f t="shared" si="318"/>
        <v>0</v>
      </c>
      <c r="H195" s="229">
        <f t="shared" si="314"/>
        <v>0</v>
      </c>
      <c r="I195" s="240">
        <f>IF(D208=0,0,(G208-I198)/D208)</f>
        <v>0</v>
      </c>
      <c r="J195" s="182"/>
      <c r="K195" s="230"/>
      <c r="L195" s="157"/>
      <c r="M195" s="157"/>
      <c r="N195" s="236"/>
      <c r="O195" s="231">
        <f t="shared" si="315"/>
        <v>0</v>
      </c>
      <c r="P195" s="231">
        <f t="shared" si="316"/>
        <v>0</v>
      </c>
      <c r="Q195" s="232">
        <f t="shared" si="317"/>
        <v>0</v>
      </c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EA195" s="173"/>
      <c r="EB195" s="173"/>
    </row>
    <row r="196" spans="2:132" ht="15.75" customHeight="1">
      <c r="B196" s="181"/>
      <c r="C196" s="156"/>
      <c r="D196" s="181"/>
      <c r="E196" s="157"/>
      <c r="F196" s="157"/>
      <c r="G196" s="229">
        <f t="shared" si="318"/>
        <v>0</v>
      </c>
      <c r="H196" s="229">
        <f t="shared" si="314"/>
        <v>0</v>
      </c>
      <c r="I196" s="241"/>
      <c r="J196" s="182"/>
      <c r="K196" s="230"/>
      <c r="L196" s="157"/>
      <c r="M196" s="157"/>
      <c r="N196" s="236"/>
      <c r="O196" s="231">
        <f t="shared" si="315"/>
        <v>0</v>
      </c>
      <c r="P196" s="231">
        <f t="shared" si="316"/>
        <v>0</v>
      </c>
      <c r="Q196" s="232">
        <f t="shared" si="317"/>
        <v>0</v>
      </c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EA196" s="173"/>
      <c r="EB196" s="173"/>
    </row>
    <row r="197" spans="2:132" ht="15.75" customHeight="1">
      <c r="B197" s="181"/>
      <c r="C197" s="156"/>
      <c r="D197" s="242"/>
      <c r="E197" s="157"/>
      <c r="F197" s="157"/>
      <c r="G197" s="229">
        <f t="shared" si="318"/>
        <v>0</v>
      </c>
      <c r="H197" s="229">
        <f t="shared" si="314"/>
        <v>0</v>
      </c>
      <c r="I197" s="243" t="s">
        <v>128</v>
      </c>
      <c r="J197" s="182"/>
      <c r="K197" s="230"/>
      <c r="L197" s="157"/>
      <c r="M197" s="157"/>
      <c r="N197" s="236"/>
      <c r="O197" s="231">
        <f t="shared" si="315"/>
        <v>0</v>
      </c>
      <c r="P197" s="231">
        <f t="shared" si="316"/>
        <v>0</v>
      </c>
      <c r="Q197" s="232">
        <f t="shared" si="317"/>
        <v>0</v>
      </c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EA197" s="173"/>
      <c r="EB197" s="173"/>
    </row>
    <row r="198" spans="2:132" ht="15.75" customHeight="1">
      <c r="B198" s="181"/>
      <c r="C198" s="156"/>
      <c r="D198" s="181"/>
      <c r="E198" s="157"/>
      <c r="F198" s="157"/>
      <c r="G198" s="229">
        <f t="shared" si="318"/>
        <v>0</v>
      </c>
      <c r="H198" s="229">
        <f t="shared" si="314"/>
        <v>0</v>
      </c>
      <c r="I198" s="238">
        <f>SUMIF(B$72:B$91,B188,P$72:P$91)</f>
        <v>0</v>
      </c>
      <c r="J198" s="182"/>
      <c r="K198" s="230"/>
      <c r="L198" s="157"/>
      <c r="M198" s="157"/>
      <c r="N198" s="236"/>
      <c r="O198" s="231">
        <f t="shared" si="315"/>
        <v>0</v>
      </c>
      <c r="P198" s="231">
        <f t="shared" si="316"/>
        <v>0</v>
      </c>
      <c r="Q198" s="232">
        <f t="shared" si="317"/>
        <v>0</v>
      </c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EA198" s="173"/>
      <c r="EB198" s="173"/>
    </row>
    <row r="199" spans="2:132" ht="15.75" customHeight="1">
      <c r="B199" s="181"/>
      <c r="C199" s="156"/>
      <c r="D199" s="181"/>
      <c r="E199" s="157"/>
      <c r="F199" s="157"/>
      <c r="G199" s="229">
        <f t="shared" si="318"/>
        <v>0</v>
      </c>
      <c r="H199" s="229">
        <f t="shared" si="314"/>
        <v>0</v>
      </c>
      <c r="I199" s="231"/>
      <c r="J199" s="182"/>
      <c r="K199" s="230"/>
      <c r="L199" s="157"/>
      <c r="M199" s="157"/>
      <c r="N199" s="236"/>
      <c r="O199" s="231">
        <f t="shared" si="315"/>
        <v>0</v>
      </c>
      <c r="P199" s="231">
        <f t="shared" si="316"/>
        <v>0</v>
      </c>
      <c r="Q199" s="232">
        <f t="shared" si="317"/>
        <v>0</v>
      </c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EA199" s="173"/>
      <c r="EB199" s="173"/>
    </row>
    <row r="200" spans="2:132" ht="15.75" customHeight="1">
      <c r="B200" s="181"/>
      <c r="C200" s="156"/>
      <c r="D200" s="181"/>
      <c r="E200" s="157"/>
      <c r="F200" s="157"/>
      <c r="G200" s="229">
        <f t="shared" si="318"/>
        <v>0</v>
      </c>
      <c r="H200" s="229">
        <f t="shared" si="314"/>
        <v>0</v>
      </c>
      <c r="I200" s="231"/>
      <c r="J200" s="182"/>
      <c r="K200" s="230"/>
      <c r="L200" s="157"/>
      <c r="M200" s="157"/>
      <c r="N200" s="236"/>
      <c r="O200" s="231">
        <f t="shared" si="315"/>
        <v>0</v>
      </c>
      <c r="P200" s="231">
        <f t="shared" si="316"/>
        <v>0</v>
      </c>
      <c r="Q200" s="232">
        <f t="shared" si="317"/>
        <v>0</v>
      </c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EA200" s="173"/>
      <c r="EB200" s="173"/>
    </row>
    <row r="201" spans="2:132" ht="15.75" customHeight="1">
      <c r="B201" s="181"/>
      <c r="C201" s="156"/>
      <c r="D201" s="181"/>
      <c r="E201" s="157"/>
      <c r="F201" s="157"/>
      <c r="G201" s="229">
        <f t="shared" si="318"/>
        <v>0</v>
      </c>
      <c r="H201" s="229">
        <f t="shared" si="314"/>
        <v>0</v>
      </c>
      <c r="I201" s="231"/>
      <c r="J201" s="182"/>
      <c r="K201" s="230"/>
      <c r="L201" s="157"/>
      <c r="M201" s="157"/>
      <c r="N201" s="236"/>
      <c r="O201" s="231">
        <f t="shared" si="315"/>
        <v>0</v>
      </c>
      <c r="P201" s="231">
        <f t="shared" si="316"/>
        <v>0</v>
      </c>
      <c r="Q201" s="232">
        <f t="shared" si="317"/>
        <v>0</v>
      </c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EA201" s="173"/>
      <c r="EB201" s="173"/>
    </row>
    <row r="202" spans="2:132" ht="15.75" customHeight="1">
      <c r="B202" s="181"/>
      <c r="C202" s="156"/>
      <c r="D202" s="181"/>
      <c r="E202" s="157"/>
      <c r="F202" s="157"/>
      <c r="G202" s="229">
        <f t="shared" si="318"/>
        <v>0</v>
      </c>
      <c r="H202" s="229">
        <f t="shared" si="314"/>
        <v>0</v>
      </c>
      <c r="I202" s="231"/>
      <c r="J202" s="182"/>
      <c r="K202" s="230"/>
      <c r="L202" s="157"/>
      <c r="M202" s="157"/>
      <c r="N202" s="236"/>
      <c r="O202" s="231">
        <f t="shared" si="315"/>
        <v>0</v>
      </c>
      <c r="P202" s="231">
        <f t="shared" si="316"/>
        <v>0</v>
      </c>
      <c r="Q202" s="232">
        <f t="shared" si="317"/>
        <v>0</v>
      </c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EA202" s="173"/>
      <c r="EB202" s="173"/>
    </row>
    <row r="203" spans="2:132" ht="15.75" customHeight="1">
      <c r="B203" s="181"/>
      <c r="C203" s="156"/>
      <c r="D203" s="181"/>
      <c r="E203" s="157"/>
      <c r="F203" s="157"/>
      <c r="G203" s="229">
        <f t="shared" si="318"/>
        <v>0</v>
      </c>
      <c r="H203" s="229">
        <f t="shared" si="314"/>
        <v>0</v>
      </c>
      <c r="I203" s="231"/>
      <c r="J203" s="182"/>
      <c r="K203" s="230"/>
      <c r="L203" s="157"/>
      <c r="M203" s="157"/>
      <c r="N203" s="236"/>
      <c r="O203" s="231">
        <f t="shared" si="315"/>
        <v>0</v>
      </c>
      <c r="P203" s="231">
        <f t="shared" si="316"/>
        <v>0</v>
      </c>
      <c r="Q203" s="232">
        <f t="shared" si="317"/>
        <v>0</v>
      </c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EA203" s="173"/>
      <c r="EB203" s="173"/>
    </row>
    <row r="204" spans="2:132" ht="15.75" customHeight="1">
      <c r="B204" s="181"/>
      <c r="C204" s="156"/>
      <c r="D204" s="181"/>
      <c r="E204" s="157"/>
      <c r="F204" s="157"/>
      <c r="G204" s="229">
        <f t="shared" si="318"/>
        <v>0</v>
      </c>
      <c r="H204" s="229">
        <f t="shared" si="314"/>
        <v>0</v>
      </c>
      <c r="I204" s="231"/>
      <c r="J204" s="182"/>
      <c r="K204" s="230"/>
      <c r="L204" s="157"/>
      <c r="M204" s="157"/>
      <c r="N204" s="236"/>
      <c r="O204" s="231">
        <f t="shared" si="315"/>
        <v>0</v>
      </c>
      <c r="P204" s="231">
        <f t="shared" si="316"/>
        <v>0</v>
      </c>
      <c r="Q204" s="232">
        <f t="shared" si="317"/>
        <v>0</v>
      </c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EA204" s="173"/>
      <c r="EB204" s="173"/>
    </row>
    <row r="205" spans="2:132" ht="15.75" customHeight="1">
      <c r="B205" s="181"/>
      <c r="C205" s="156"/>
      <c r="D205" s="181"/>
      <c r="E205" s="157"/>
      <c r="F205" s="157"/>
      <c r="G205" s="229">
        <f t="shared" si="318"/>
        <v>0</v>
      </c>
      <c r="H205" s="229">
        <f t="shared" si="314"/>
        <v>0</v>
      </c>
      <c r="I205" s="231"/>
      <c r="J205" s="182"/>
      <c r="K205" s="230"/>
      <c r="L205" s="157"/>
      <c r="M205" s="157"/>
      <c r="N205" s="236"/>
      <c r="O205" s="231">
        <f t="shared" si="315"/>
        <v>0</v>
      </c>
      <c r="P205" s="231">
        <f t="shared" si="316"/>
        <v>0</v>
      </c>
      <c r="Q205" s="232">
        <f t="shared" si="317"/>
        <v>0</v>
      </c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EA205" s="173"/>
      <c r="EB205" s="173"/>
    </row>
    <row r="206" spans="2:132" ht="14.25" customHeight="1">
      <c r="B206" s="181"/>
      <c r="C206" s="181"/>
      <c r="D206" s="181"/>
      <c r="E206" s="157"/>
      <c r="F206" s="157"/>
      <c r="G206" s="229">
        <f t="shared" si="318"/>
        <v>0</v>
      </c>
      <c r="H206" s="229">
        <f t="shared" si="314"/>
        <v>0</v>
      </c>
      <c r="I206" s="231"/>
      <c r="J206" s="182"/>
      <c r="K206" s="230"/>
      <c r="L206" s="157"/>
      <c r="M206" s="157"/>
      <c r="N206" s="236"/>
      <c r="O206" s="231">
        <f t="shared" si="315"/>
        <v>0</v>
      </c>
      <c r="P206" s="231">
        <f t="shared" si="316"/>
        <v>0</v>
      </c>
      <c r="Q206" s="232">
        <f t="shared" si="317"/>
        <v>0</v>
      </c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EA206" s="173"/>
      <c r="EB206" s="173"/>
    </row>
    <row r="207" spans="2:132" ht="15.75" customHeight="1">
      <c r="B207" s="181"/>
      <c r="C207" s="181"/>
      <c r="D207" s="181"/>
      <c r="E207" s="157"/>
      <c r="F207" s="157"/>
      <c r="G207" s="229">
        <f t="shared" si="318"/>
        <v>0</v>
      </c>
      <c r="H207" s="229">
        <f t="shared" si="314"/>
        <v>0</v>
      </c>
      <c r="I207" s="231"/>
      <c r="J207" s="182"/>
      <c r="K207" s="230"/>
      <c r="L207" s="157"/>
      <c r="M207" s="157"/>
      <c r="N207" s="236"/>
      <c r="O207" s="231">
        <f t="shared" si="315"/>
        <v>0</v>
      </c>
      <c r="P207" s="231">
        <f t="shared" si="316"/>
        <v>0</v>
      </c>
      <c r="Q207" s="232">
        <f t="shared" si="317"/>
        <v>0</v>
      </c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EA207" s="173"/>
      <c r="EB207" s="173"/>
    </row>
    <row r="208" spans="2:132" ht="15.75" customHeight="1">
      <c r="B208" s="188" t="s">
        <v>129</v>
      </c>
      <c r="C208" s="188"/>
      <c r="D208" s="244">
        <f>SUM(D188:D207)-L208</f>
        <v>0</v>
      </c>
      <c r="E208" s="245"/>
      <c r="F208" s="245"/>
      <c r="G208" s="245">
        <f>SUM(G188:G207)-SUM(Q188:Q207)</f>
        <v>0</v>
      </c>
      <c r="H208" s="245">
        <f t="shared" si="314"/>
        <v>0</v>
      </c>
      <c r="I208" s="246"/>
      <c r="J208" s="247"/>
      <c r="K208" s="188"/>
      <c r="L208" s="188">
        <f>SUM(L188:L207)</f>
        <v>0</v>
      </c>
      <c r="M208" s="245"/>
      <c r="N208" s="248"/>
      <c r="O208" s="249">
        <f t="shared" ref="O208:P208" si="319">SUM(O188:O207)</f>
        <v>0</v>
      </c>
      <c r="P208" s="249">
        <f t="shared" si="319"/>
        <v>0</v>
      </c>
      <c r="Q208" s="250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EA208" s="173"/>
      <c r="EB208" s="173"/>
    </row>
    <row r="209" spans="2:132" ht="14.25" customHeight="1">
      <c r="B209" s="223" t="s">
        <v>88</v>
      </c>
      <c r="C209" s="224" t="s">
        <v>89</v>
      </c>
      <c r="D209" s="224" t="s">
        <v>99</v>
      </c>
      <c r="E209" s="224" t="s">
        <v>114</v>
      </c>
      <c r="F209" s="224" t="s">
        <v>115</v>
      </c>
      <c r="G209" s="224" t="s">
        <v>26</v>
      </c>
      <c r="H209" s="224" t="s">
        <v>100</v>
      </c>
      <c r="I209" s="225"/>
      <c r="J209" s="224" t="s">
        <v>116</v>
      </c>
      <c r="K209" s="224" t="s">
        <v>91</v>
      </c>
      <c r="L209" s="224" t="s">
        <v>99</v>
      </c>
      <c r="M209" s="224" t="s">
        <v>117</v>
      </c>
      <c r="N209" s="224" t="s">
        <v>115</v>
      </c>
      <c r="O209" s="224" t="s">
        <v>94</v>
      </c>
      <c r="P209" s="224" t="s">
        <v>118</v>
      </c>
      <c r="Q209" s="224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EA209" s="173"/>
      <c r="EB209" s="173"/>
    </row>
    <row r="210" spans="2:132" ht="15.75" customHeight="1">
      <c r="B210" s="181"/>
      <c r="C210" s="156"/>
      <c r="D210" s="181"/>
      <c r="E210" s="157"/>
      <c r="F210" s="157"/>
      <c r="G210" s="229">
        <f>(D210*E210)+F210</f>
        <v>0</v>
      </c>
      <c r="H210" s="229">
        <f t="shared" ref="H210:H230" si="320">IF(D210=0,0,G210/D210)</f>
        <v>0</v>
      </c>
      <c r="I210" s="739" t="s">
        <v>126</v>
      </c>
      <c r="J210" s="182"/>
      <c r="K210" s="230"/>
      <c r="L210" s="181"/>
      <c r="M210" s="157"/>
      <c r="N210" s="157"/>
      <c r="O210" s="231">
        <f t="shared" ref="O210:O229" si="321">((L210*M210)-N210)-(L210*J210)</f>
        <v>0</v>
      </c>
      <c r="P210" s="231">
        <f t="shared" ref="P210:P229" si="322">IF(J210=0,0,(((L210*M210)-N210)+I220)-(L210*J210))</f>
        <v>0</v>
      </c>
      <c r="Q210" s="232">
        <f t="shared" ref="Q210:Q229" si="323">L210*J210</f>
        <v>0</v>
      </c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EA210" s="173"/>
      <c r="EB210" s="173"/>
    </row>
    <row r="211" spans="2:132" ht="15.75" customHeight="1">
      <c r="B211" s="181"/>
      <c r="C211" s="156"/>
      <c r="D211" s="181"/>
      <c r="E211" s="157"/>
      <c r="F211" s="157"/>
      <c r="G211" s="229">
        <f t="shared" ref="G211:G229" si="324">D211*E211+F211</f>
        <v>0</v>
      </c>
      <c r="H211" s="229">
        <f t="shared" si="320"/>
        <v>0</v>
      </c>
      <c r="I211" s="740"/>
      <c r="J211" s="182"/>
      <c r="K211" s="230"/>
      <c r="L211" s="157"/>
      <c r="M211" s="157"/>
      <c r="N211" s="236"/>
      <c r="O211" s="231">
        <f t="shared" si="321"/>
        <v>0</v>
      </c>
      <c r="P211" s="231">
        <f t="shared" si="322"/>
        <v>0</v>
      </c>
      <c r="Q211" s="232">
        <f t="shared" si="323"/>
        <v>0</v>
      </c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EA211" s="173"/>
      <c r="EB211" s="173"/>
    </row>
    <row r="212" spans="2:132" ht="15.75" customHeight="1">
      <c r="B212" s="181"/>
      <c r="C212" s="156"/>
      <c r="D212" s="181"/>
      <c r="E212" s="157"/>
      <c r="F212" s="157"/>
      <c r="G212" s="229">
        <f t="shared" si="324"/>
        <v>0</v>
      </c>
      <c r="H212" s="229">
        <f t="shared" si="320"/>
        <v>0</v>
      </c>
      <c r="I212" s="238">
        <f>IF(D230=0,0,G230/D230)</f>
        <v>0</v>
      </c>
      <c r="J212" s="182"/>
      <c r="K212" s="230"/>
      <c r="L212" s="157"/>
      <c r="M212" s="157"/>
      <c r="N212" s="236"/>
      <c r="O212" s="231">
        <f t="shared" si="321"/>
        <v>0</v>
      </c>
      <c r="P212" s="231">
        <f t="shared" si="322"/>
        <v>0</v>
      </c>
      <c r="Q212" s="232">
        <f t="shared" si="323"/>
        <v>0</v>
      </c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EA212" s="173"/>
      <c r="EB212" s="173"/>
    </row>
    <row r="213" spans="2:132" ht="15.75" customHeight="1">
      <c r="B213" s="181"/>
      <c r="C213" s="156"/>
      <c r="D213" s="181"/>
      <c r="E213" s="157"/>
      <c r="F213" s="157"/>
      <c r="G213" s="229">
        <f t="shared" si="324"/>
        <v>0</v>
      </c>
      <c r="H213" s="229">
        <f t="shared" si="320"/>
        <v>0</v>
      </c>
      <c r="I213" s="239"/>
      <c r="J213" s="182"/>
      <c r="K213" s="230"/>
      <c r="L213" s="157"/>
      <c r="M213" s="157"/>
      <c r="N213" s="236"/>
      <c r="O213" s="231">
        <f t="shared" si="321"/>
        <v>0</v>
      </c>
      <c r="P213" s="231">
        <f t="shared" si="322"/>
        <v>0</v>
      </c>
      <c r="Q213" s="232">
        <f t="shared" si="323"/>
        <v>0</v>
      </c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EA213" s="173"/>
      <c r="EB213" s="173"/>
    </row>
    <row r="214" spans="2:132" ht="15.75" customHeight="1">
      <c r="B214" s="181"/>
      <c r="C214" s="156"/>
      <c r="D214" s="181"/>
      <c r="E214" s="157"/>
      <c r="F214" s="157"/>
      <c r="G214" s="229">
        <f t="shared" si="324"/>
        <v>0</v>
      </c>
      <c r="H214" s="229">
        <f t="shared" si="320"/>
        <v>0</v>
      </c>
      <c r="I214" s="741" t="s">
        <v>127</v>
      </c>
      <c r="J214" s="182"/>
      <c r="K214" s="230"/>
      <c r="L214" s="157"/>
      <c r="M214" s="157"/>
      <c r="N214" s="236"/>
      <c r="O214" s="231">
        <f t="shared" si="321"/>
        <v>0</v>
      </c>
      <c r="P214" s="231">
        <f t="shared" si="322"/>
        <v>0</v>
      </c>
      <c r="Q214" s="232">
        <f t="shared" si="323"/>
        <v>0</v>
      </c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EA214" s="173"/>
      <c r="EB214" s="173"/>
    </row>
    <row r="215" spans="2:132" ht="15.75" customHeight="1">
      <c r="B215" s="181"/>
      <c r="C215" s="156"/>
      <c r="D215" s="181"/>
      <c r="E215" s="157"/>
      <c r="F215" s="157"/>
      <c r="G215" s="229">
        <f t="shared" si="324"/>
        <v>0</v>
      </c>
      <c r="H215" s="229">
        <f t="shared" si="320"/>
        <v>0</v>
      </c>
      <c r="I215" s="742"/>
      <c r="J215" s="182"/>
      <c r="K215" s="230"/>
      <c r="L215" s="157"/>
      <c r="M215" s="157"/>
      <c r="N215" s="236"/>
      <c r="O215" s="231">
        <f t="shared" si="321"/>
        <v>0</v>
      </c>
      <c r="P215" s="231">
        <f t="shared" si="322"/>
        <v>0</v>
      </c>
      <c r="Q215" s="232">
        <f t="shared" si="323"/>
        <v>0</v>
      </c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EA215" s="173"/>
      <c r="EB215" s="173"/>
    </row>
    <row r="216" spans="2:132" ht="15.75" customHeight="1">
      <c r="B216" s="181"/>
      <c r="C216" s="156"/>
      <c r="D216" s="181"/>
      <c r="E216" s="157"/>
      <c r="F216" s="157"/>
      <c r="G216" s="229">
        <f t="shared" si="324"/>
        <v>0</v>
      </c>
      <c r="H216" s="229">
        <f t="shared" si="320"/>
        <v>0</v>
      </c>
      <c r="I216" s="740"/>
      <c r="J216" s="182"/>
      <c r="K216" s="230"/>
      <c r="L216" s="157"/>
      <c r="M216" s="157"/>
      <c r="N216" s="236"/>
      <c r="O216" s="231">
        <f t="shared" si="321"/>
        <v>0</v>
      </c>
      <c r="P216" s="231">
        <f t="shared" si="322"/>
        <v>0</v>
      </c>
      <c r="Q216" s="232">
        <f t="shared" si="323"/>
        <v>0</v>
      </c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EA216" s="173"/>
      <c r="EB216" s="173"/>
    </row>
    <row r="217" spans="2:132" ht="15.75" customHeight="1">
      <c r="B217" s="181"/>
      <c r="C217" s="156"/>
      <c r="D217" s="181"/>
      <c r="E217" s="157"/>
      <c r="F217" s="157"/>
      <c r="G217" s="229">
        <f t="shared" si="324"/>
        <v>0</v>
      </c>
      <c r="H217" s="229">
        <f t="shared" si="320"/>
        <v>0</v>
      </c>
      <c r="I217" s="240">
        <f>IF(D230=0,0,(G230-I220)/D230)</f>
        <v>0</v>
      </c>
      <c r="J217" s="182"/>
      <c r="K217" s="230"/>
      <c r="L217" s="157"/>
      <c r="M217" s="157"/>
      <c r="N217" s="236"/>
      <c r="O217" s="231">
        <f t="shared" si="321"/>
        <v>0</v>
      </c>
      <c r="P217" s="231">
        <f t="shared" si="322"/>
        <v>0</v>
      </c>
      <c r="Q217" s="232">
        <f t="shared" si="323"/>
        <v>0</v>
      </c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EA217" s="173"/>
      <c r="EB217" s="173"/>
    </row>
    <row r="218" spans="2:132" ht="15.75" customHeight="1">
      <c r="B218" s="181"/>
      <c r="C218" s="156"/>
      <c r="D218" s="181"/>
      <c r="E218" s="157"/>
      <c r="F218" s="157"/>
      <c r="G218" s="229">
        <f t="shared" si="324"/>
        <v>0</v>
      </c>
      <c r="H218" s="229">
        <f t="shared" si="320"/>
        <v>0</v>
      </c>
      <c r="I218" s="241"/>
      <c r="J218" s="182"/>
      <c r="K218" s="230"/>
      <c r="L218" s="157"/>
      <c r="M218" s="157"/>
      <c r="N218" s="236"/>
      <c r="O218" s="231">
        <f t="shared" si="321"/>
        <v>0</v>
      </c>
      <c r="P218" s="231">
        <f t="shared" si="322"/>
        <v>0</v>
      </c>
      <c r="Q218" s="232">
        <f t="shared" si="323"/>
        <v>0</v>
      </c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EA218" s="173"/>
      <c r="EB218" s="173"/>
    </row>
    <row r="219" spans="2:132" ht="15.75" customHeight="1">
      <c r="B219" s="181"/>
      <c r="C219" s="156"/>
      <c r="D219" s="242"/>
      <c r="E219" s="157"/>
      <c r="F219" s="157"/>
      <c r="G219" s="229">
        <f t="shared" si="324"/>
        <v>0</v>
      </c>
      <c r="H219" s="229">
        <f t="shared" si="320"/>
        <v>0</v>
      </c>
      <c r="I219" s="243" t="s">
        <v>128</v>
      </c>
      <c r="J219" s="182"/>
      <c r="K219" s="230"/>
      <c r="L219" s="157"/>
      <c r="M219" s="157"/>
      <c r="N219" s="236"/>
      <c r="O219" s="231">
        <f t="shared" si="321"/>
        <v>0</v>
      </c>
      <c r="P219" s="231">
        <f t="shared" si="322"/>
        <v>0</v>
      </c>
      <c r="Q219" s="232">
        <f t="shared" si="323"/>
        <v>0</v>
      </c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EA219" s="173"/>
      <c r="EB219" s="173"/>
    </row>
    <row r="220" spans="2:132" ht="15.75" customHeight="1">
      <c r="B220" s="181"/>
      <c r="C220" s="156"/>
      <c r="D220" s="181"/>
      <c r="E220" s="157"/>
      <c r="F220" s="157"/>
      <c r="G220" s="229">
        <f t="shared" si="324"/>
        <v>0</v>
      </c>
      <c r="H220" s="229">
        <f t="shared" si="320"/>
        <v>0</v>
      </c>
      <c r="I220" s="238">
        <f>SUMIF(B$72:B$91,B210,P$72:P$91)</f>
        <v>0</v>
      </c>
      <c r="J220" s="182"/>
      <c r="K220" s="230"/>
      <c r="L220" s="157"/>
      <c r="M220" s="157"/>
      <c r="N220" s="236"/>
      <c r="O220" s="231">
        <f t="shared" si="321"/>
        <v>0</v>
      </c>
      <c r="P220" s="231">
        <f t="shared" si="322"/>
        <v>0</v>
      </c>
      <c r="Q220" s="232">
        <f t="shared" si="323"/>
        <v>0</v>
      </c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EA220" s="173"/>
      <c r="EB220" s="173"/>
    </row>
    <row r="221" spans="2:132" ht="15.75" customHeight="1">
      <c r="B221" s="181"/>
      <c r="C221" s="156"/>
      <c r="D221" s="181"/>
      <c r="E221" s="157"/>
      <c r="F221" s="157"/>
      <c r="G221" s="229">
        <f t="shared" si="324"/>
        <v>0</v>
      </c>
      <c r="H221" s="229">
        <f t="shared" si="320"/>
        <v>0</v>
      </c>
      <c r="I221" s="231"/>
      <c r="J221" s="182"/>
      <c r="K221" s="230"/>
      <c r="L221" s="157"/>
      <c r="M221" s="157"/>
      <c r="N221" s="236"/>
      <c r="O221" s="231">
        <f t="shared" si="321"/>
        <v>0</v>
      </c>
      <c r="P221" s="231">
        <f t="shared" si="322"/>
        <v>0</v>
      </c>
      <c r="Q221" s="232">
        <f t="shared" si="323"/>
        <v>0</v>
      </c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EA221" s="173"/>
      <c r="EB221" s="173"/>
    </row>
    <row r="222" spans="2:132" ht="15.75" customHeight="1">
      <c r="B222" s="181"/>
      <c r="C222" s="156"/>
      <c r="D222" s="181"/>
      <c r="E222" s="157"/>
      <c r="F222" s="157"/>
      <c r="G222" s="229">
        <f t="shared" si="324"/>
        <v>0</v>
      </c>
      <c r="H222" s="229">
        <f t="shared" si="320"/>
        <v>0</v>
      </c>
      <c r="I222" s="231"/>
      <c r="J222" s="182"/>
      <c r="K222" s="230"/>
      <c r="L222" s="157"/>
      <c r="M222" s="157"/>
      <c r="N222" s="236"/>
      <c r="O222" s="231">
        <f t="shared" si="321"/>
        <v>0</v>
      </c>
      <c r="P222" s="231">
        <f t="shared" si="322"/>
        <v>0</v>
      </c>
      <c r="Q222" s="232">
        <f t="shared" si="323"/>
        <v>0</v>
      </c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EA222" s="173"/>
      <c r="EB222" s="173"/>
    </row>
    <row r="223" spans="2:132" ht="15.75" customHeight="1">
      <c r="B223" s="181"/>
      <c r="C223" s="156"/>
      <c r="D223" s="181"/>
      <c r="E223" s="157"/>
      <c r="F223" s="157"/>
      <c r="G223" s="229">
        <f t="shared" si="324"/>
        <v>0</v>
      </c>
      <c r="H223" s="229">
        <f t="shared" si="320"/>
        <v>0</v>
      </c>
      <c r="I223" s="231"/>
      <c r="J223" s="182"/>
      <c r="K223" s="230"/>
      <c r="L223" s="157"/>
      <c r="M223" s="157"/>
      <c r="N223" s="236"/>
      <c r="O223" s="231">
        <f t="shared" si="321"/>
        <v>0</v>
      </c>
      <c r="P223" s="231">
        <f t="shared" si="322"/>
        <v>0</v>
      </c>
      <c r="Q223" s="232">
        <f t="shared" si="323"/>
        <v>0</v>
      </c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EA223" s="173"/>
      <c r="EB223" s="173"/>
    </row>
    <row r="224" spans="2:132" ht="15.75" customHeight="1">
      <c r="B224" s="181"/>
      <c r="C224" s="156"/>
      <c r="D224" s="181"/>
      <c r="E224" s="157"/>
      <c r="F224" s="157"/>
      <c r="G224" s="229">
        <f t="shared" si="324"/>
        <v>0</v>
      </c>
      <c r="H224" s="229">
        <f t="shared" si="320"/>
        <v>0</v>
      </c>
      <c r="I224" s="231"/>
      <c r="J224" s="182"/>
      <c r="K224" s="230"/>
      <c r="L224" s="157"/>
      <c r="M224" s="157"/>
      <c r="N224" s="236"/>
      <c r="O224" s="231">
        <f t="shared" si="321"/>
        <v>0</v>
      </c>
      <c r="P224" s="231">
        <f t="shared" si="322"/>
        <v>0</v>
      </c>
      <c r="Q224" s="232">
        <f t="shared" si="323"/>
        <v>0</v>
      </c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EA224" s="173"/>
      <c r="EB224" s="173"/>
    </row>
    <row r="225" spans="2:132" ht="15.75" customHeight="1">
      <c r="B225" s="181"/>
      <c r="C225" s="156"/>
      <c r="D225" s="181"/>
      <c r="E225" s="157"/>
      <c r="F225" s="157"/>
      <c r="G225" s="229">
        <f t="shared" si="324"/>
        <v>0</v>
      </c>
      <c r="H225" s="229">
        <f t="shared" si="320"/>
        <v>0</v>
      </c>
      <c r="I225" s="231"/>
      <c r="J225" s="182"/>
      <c r="K225" s="230"/>
      <c r="L225" s="157"/>
      <c r="M225" s="157"/>
      <c r="N225" s="236"/>
      <c r="O225" s="231">
        <f t="shared" si="321"/>
        <v>0</v>
      </c>
      <c r="P225" s="231">
        <f t="shared" si="322"/>
        <v>0</v>
      </c>
      <c r="Q225" s="232">
        <f t="shared" si="323"/>
        <v>0</v>
      </c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EA225" s="173"/>
      <c r="EB225" s="173"/>
    </row>
    <row r="226" spans="2:132" ht="15.75" customHeight="1">
      <c r="B226" s="181"/>
      <c r="C226" s="156"/>
      <c r="D226" s="181"/>
      <c r="E226" s="157"/>
      <c r="F226" s="157"/>
      <c r="G226" s="229">
        <f t="shared" si="324"/>
        <v>0</v>
      </c>
      <c r="H226" s="229">
        <f t="shared" si="320"/>
        <v>0</v>
      </c>
      <c r="I226" s="231"/>
      <c r="J226" s="182"/>
      <c r="K226" s="230"/>
      <c r="L226" s="157"/>
      <c r="M226" s="157"/>
      <c r="N226" s="236"/>
      <c r="O226" s="231">
        <f t="shared" si="321"/>
        <v>0</v>
      </c>
      <c r="P226" s="231">
        <f t="shared" si="322"/>
        <v>0</v>
      </c>
      <c r="Q226" s="232">
        <f t="shared" si="323"/>
        <v>0</v>
      </c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EA226" s="173"/>
      <c r="EB226" s="173"/>
    </row>
    <row r="227" spans="2:132" ht="14.25" customHeight="1">
      <c r="B227" s="181"/>
      <c r="C227" s="156"/>
      <c r="D227" s="181"/>
      <c r="E227" s="157"/>
      <c r="F227" s="157"/>
      <c r="G227" s="229">
        <f t="shared" si="324"/>
        <v>0</v>
      </c>
      <c r="H227" s="229">
        <f t="shared" si="320"/>
        <v>0</v>
      </c>
      <c r="I227" s="231"/>
      <c r="J227" s="182"/>
      <c r="K227" s="230"/>
      <c r="L227" s="157"/>
      <c r="M227" s="157"/>
      <c r="N227" s="236"/>
      <c r="O227" s="231">
        <f t="shared" si="321"/>
        <v>0</v>
      </c>
      <c r="P227" s="231">
        <f t="shared" si="322"/>
        <v>0</v>
      </c>
      <c r="Q227" s="232">
        <f t="shared" si="323"/>
        <v>0</v>
      </c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EA227" s="173"/>
      <c r="EB227" s="173"/>
    </row>
    <row r="228" spans="2:132" ht="15.75" customHeight="1">
      <c r="B228" s="181"/>
      <c r="C228" s="181"/>
      <c r="D228" s="181"/>
      <c r="E228" s="157"/>
      <c r="F228" s="157"/>
      <c r="G228" s="229">
        <f t="shared" si="324"/>
        <v>0</v>
      </c>
      <c r="H228" s="229">
        <f t="shared" si="320"/>
        <v>0</v>
      </c>
      <c r="I228" s="231"/>
      <c r="J228" s="182"/>
      <c r="K228" s="230"/>
      <c r="L228" s="157"/>
      <c r="M228" s="157"/>
      <c r="N228" s="236"/>
      <c r="O228" s="231">
        <f t="shared" si="321"/>
        <v>0</v>
      </c>
      <c r="P228" s="231">
        <f t="shared" si="322"/>
        <v>0</v>
      </c>
      <c r="Q228" s="232">
        <f t="shared" si="323"/>
        <v>0</v>
      </c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EA228" s="173"/>
      <c r="EB228" s="173"/>
    </row>
    <row r="229" spans="2:132" ht="15.75" customHeight="1">
      <c r="B229" s="181"/>
      <c r="C229" s="181"/>
      <c r="D229" s="181"/>
      <c r="E229" s="157"/>
      <c r="F229" s="157"/>
      <c r="G229" s="229">
        <f t="shared" si="324"/>
        <v>0</v>
      </c>
      <c r="H229" s="229">
        <f t="shared" si="320"/>
        <v>0</v>
      </c>
      <c r="I229" s="231"/>
      <c r="J229" s="182"/>
      <c r="K229" s="230"/>
      <c r="L229" s="157"/>
      <c r="M229" s="157"/>
      <c r="N229" s="236"/>
      <c r="O229" s="231">
        <f t="shared" si="321"/>
        <v>0</v>
      </c>
      <c r="P229" s="231">
        <f t="shared" si="322"/>
        <v>0</v>
      </c>
      <c r="Q229" s="232">
        <f t="shared" si="323"/>
        <v>0</v>
      </c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EA229" s="173"/>
      <c r="EB229" s="173"/>
    </row>
    <row r="230" spans="2:132" ht="15.75" customHeight="1">
      <c r="B230" s="188" t="s">
        <v>129</v>
      </c>
      <c r="C230" s="188"/>
      <c r="D230" s="244">
        <f>SUM(D210:D229)-L230</f>
        <v>0</v>
      </c>
      <c r="E230" s="245"/>
      <c r="F230" s="245"/>
      <c r="G230" s="245">
        <f>SUM(G210:G229)-SUM(Q210:Q229)</f>
        <v>0</v>
      </c>
      <c r="H230" s="245">
        <f t="shared" si="320"/>
        <v>0</v>
      </c>
      <c r="I230" s="246"/>
      <c r="J230" s="247"/>
      <c r="K230" s="188"/>
      <c r="L230" s="188">
        <f>SUM(L210:L229)</f>
        <v>0</v>
      </c>
      <c r="M230" s="245"/>
      <c r="N230" s="248"/>
      <c r="O230" s="249">
        <f t="shared" ref="O230:P230" si="325">SUM(O210:O229)</f>
        <v>0</v>
      </c>
      <c r="P230" s="249">
        <f t="shared" si="325"/>
        <v>0</v>
      </c>
      <c r="Q230" s="250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EA230" s="173"/>
      <c r="EB230" s="173"/>
    </row>
    <row r="231" spans="2:132" ht="15.75" customHeight="1">
      <c r="B231" s="223" t="s">
        <v>88</v>
      </c>
      <c r="C231" s="224" t="s">
        <v>89</v>
      </c>
      <c r="D231" s="224" t="s">
        <v>99</v>
      </c>
      <c r="E231" s="224" t="s">
        <v>114</v>
      </c>
      <c r="F231" s="224" t="s">
        <v>115</v>
      </c>
      <c r="G231" s="224" t="s">
        <v>26</v>
      </c>
      <c r="H231" s="224" t="s">
        <v>100</v>
      </c>
      <c r="I231" s="225"/>
      <c r="J231" s="224" t="s">
        <v>116</v>
      </c>
      <c r="K231" s="224" t="s">
        <v>91</v>
      </c>
      <c r="L231" s="224" t="s">
        <v>99</v>
      </c>
      <c r="M231" s="224" t="s">
        <v>117</v>
      </c>
      <c r="N231" s="224" t="s">
        <v>115</v>
      </c>
      <c r="O231" s="224" t="s">
        <v>94</v>
      </c>
      <c r="P231" s="224" t="s">
        <v>118</v>
      </c>
      <c r="Q231" s="224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EA231" s="173"/>
      <c r="EB231" s="173"/>
    </row>
    <row r="232" spans="2:132" ht="15.75" customHeight="1">
      <c r="B232" s="181"/>
      <c r="C232" s="156"/>
      <c r="D232" s="181"/>
      <c r="E232" s="157"/>
      <c r="F232" s="157"/>
      <c r="G232" s="229">
        <f>(D232*E232)+F232</f>
        <v>0</v>
      </c>
      <c r="H232" s="229">
        <f t="shared" ref="H232:H252" si="326">IF(D232=0,0,G232/D232)</f>
        <v>0</v>
      </c>
      <c r="I232" s="739" t="s">
        <v>126</v>
      </c>
      <c r="J232" s="182"/>
      <c r="K232" s="230"/>
      <c r="L232" s="181"/>
      <c r="M232" s="157"/>
      <c r="N232" s="157"/>
      <c r="O232" s="231">
        <f t="shared" ref="O232:O251" si="327">((L232*M232)-N232)-(L232*J232)</f>
        <v>0</v>
      </c>
      <c r="P232" s="231">
        <f t="shared" ref="P232:P251" si="328">IF(J232=0,0,(((L232*M232)-N232)+I242)-(L232*J232))</f>
        <v>0</v>
      </c>
      <c r="Q232" s="232">
        <f t="shared" ref="Q232:Q251" si="329">L232*J232</f>
        <v>0</v>
      </c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EA232" s="173"/>
      <c r="EB232" s="173"/>
    </row>
    <row r="233" spans="2:132" ht="15.75" customHeight="1">
      <c r="B233" s="181"/>
      <c r="C233" s="156"/>
      <c r="D233" s="181"/>
      <c r="E233" s="157"/>
      <c r="F233" s="157"/>
      <c r="G233" s="229">
        <f t="shared" ref="G233:G251" si="330">D233*E233+F233</f>
        <v>0</v>
      </c>
      <c r="H233" s="229">
        <f t="shared" si="326"/>
        <v>0</v>
      </c>
      <c r="I233" s="740"/>
      <c r="J233" s="182"/>
      <c r="K233" s="230"/>
      <c r="L233" s="157"/>
      <c r="M233" s="157"/>
      <c r="N233" s="236"/>
      <c r="O233" s="231">
        <f t="shared" si="327"/>
        <v>0</v>
      </c>
      <c r="P233" s="231">
        <f t="shared" si="328"/>
        <v>0</v>
      </c>
      <c r="Q233" s="232">
        <f t="shared" si="329"/>
        <v>0</v>
      </c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EA233" s="173"/>
      <c r="EB233" s="173"/>
    </row>
    <row r="234" spans="2:132" ht="15.75" customHeight="1">
      <c r="B234" s="181"/>
      <c r="C234" s="156"/>
      <c r="D234" s="181"/>
      <c r="E234" s="157"/>
      <c r="F234" s="157"/>
      <c r="G234" s="229">
        <f t="shared" si="330"/>
        <v>0</v>
      </c>
      <c r="H234" s="229">
        <f t="shared" si="326"/>
        <v>0</v>
      </c>
      <c r="I234" s="238">
        <f>IF(D252=0,0,G252/D252)</f>
        <v>0</v>
      </c>
      <c r="J234" s="182"/>
      <c r="K234" s="230"/>
      <c r="L234" s="157"/>
      <c r="M234" s="157"/>
      <c r="N234" s="236"/>
      <c r="O234" s="231">
        <f t="shared" si="327"/>
        <v>0</v>
      </c>
      <c r="P234" s="231">
        <f t="shared" si="328"/>
        <v>0</v>
      </c>
      <c r="Q234" s="232">
        <f t="shared" si="329"/>
        <v>0</v>
      </c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EA234" s="173"/>
      <c r="EB234" s="173"/>
    </row>
    <row r="235" spans="2:132" ht="15.75" customHeight="1">
      <c r="B235" s="181"/>
      <c r="C235" s="156"/>
      <c r="D235" s="181"/>
      <c r="E235" s="157"/>
      <c r="F235" s="157"/>
      <c r="G235" s="229">
        <f t="shared" si="330"/>
        <v>0</v>
      </c>
      <c r="H235" s="229">
        <f t="shared" si="326"/>
        <v>0</v>
      </c>
      <c r="I235" s="239"/>
      <c r="J235" s="182"/>
      <c r="K235" s="230"/>
      <c r="L235" s="157"/>
      <c r="M235" s="157"/>
      <c r="N235" s="236"/>
      <c r="O235" s="231">
        <f t="shared" si="327"/>
        <v>0</v>
      </c>
      <c r="P235" s="231">
        <f t="shared" si="328"/>
        <v>0</v>
      </c>
      <c r="Q235" s="232">
        <f t="shared" si="329"/>
        <v>0</v>
      </c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EA235" s="173"/>
      <c r="EB235" s="173"/>
    </row>
    <row r="236" spans="2:132" ht="15.75" customHeight="1">
      <c r="B236" s="181"/>
      <c r="C236" s="156"/>
      <c r="D236" s="181"/>
      <c r="E236" s="157"/>
      <c r="F236" s="157"/>
      <c r="G236" s="229">
        <f t="shared" si="330"/>
        <v>0</v>
      </c>
      <c r="H236" s="229">
        <f t="shared" si="326"/>
        <v>0</v>
      </c>
      <c r="I236" s="741" t="s">
        <v>127</v>
      </c>
      <c r="J236" s="182"/>
      <c r="K236" s="230"/>
      <c r="L236" s="157"/>
      <c r="M236" s="157"/>
      <c r="N236" s="236"/>
      <c r="O236" s="231">
        <f t="shared" si="327"/>
        <v>0</v>
      </c>
      <c r="P236" s="231">
        <f t="shared" si="328"/>
        <v>0</v>
      </c>
      <c r="Q236" s="232">
        <f t="shared" si="329"/>
        <v>0</v>
      </c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EA236" s="173"/>
      <c r="EB236" s="173"/>
    </row>
    <row r="237" spans="2:132" ht="15.75" customHeight="1">
      <c r="B237" s="181"/>
      <c r="C237" s="156"/>
      <c r="D237" s="181"/>
      <c r="E237" s="157"/>
      <c r="F237" s="157"/>
      <c r="G237" s="229">
        <f t="shared" si="330"/>
        <v>0</v>
      </c>
      <c r="H237" s="229">
        <f t="shared" si="326"/>
        <v>0</v>
      </c>
      <c r="I237" s="742"/>
      <c r="J237" s="182"/>
      <c r="K237" s="230"/>
      <c r="L237" s="157"/>
      <c r="M237" s="157"/>
      <c r="N237" s="236"/>
      <c r="O237" s="231">
        <f t="shared" si="327"/>
        <v>0</v>
      </c>
      <c r="P237" s="231">
        <f t="shared" si="328"/>
        <v>0</v>
      </c>
      <c r="Q237" s="232">
        <f t="shared" si="329"/>
        <v>0</v>
      </c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EA237" s="173"/>
      <c r="EB237" s="173"/>
    </row>
    <row r="238" spans="2:132" ht="15.75" customHeight="1">
      <c r="B238" s="181"/>
      <c r="C238" s="156"/>
      <c r="D238" s="181"/>
      <c r="E238" s="157"/>
      <c r="F238" s="157"/>
      <c r="G238" s="229">
        <f t="shared" si="330"/>
        <v>0</v>
      </c>
      <c r="H238" s="229">
        <f t="shared" si="326"/>
        <v>0</v>
      </c>
      <c r="I238" s="740"/>
      <c r="J238" s="182"/>
      <c r="K238" s="230"/>
      <c r="L238" s="157"/>
      <c r="M238" s="157"/>
      <c r="N238" s="236"/>
      <c r="O238" s="231">
        <f t="shared" si="327"/>
        <v>0</v>
      </c>
      <c r="P238" s="231">
        <f t="shared" si="328"/>
        <v>0</v>
      </c>
      <c r="Q238" s="232">
        <f t="shared" si="329"/>
        <v>0</v>
      </c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EA238" s="173"/>
      <c r="EB238" s="173"/>
    </row>
    <row r="239" spans="2:132" ht="15.75" customHeight="1">
      <c r="B239" s="181"/>
      <c r="C239" s="156"/>
      <c r="D239" s="181"/>
      <c r="E239" s="157"/>
      <c r="F239" s="157"/>
      <c r="G239" s="229">
        <f t="shared" si="330"/>
        <v>0</v>
      </c>
      <c r="H239" s="229">
        <f t="shared" si="326"/>
        <v>0</v>
      </c>
      <c r="I239" s="240">
        <f>IF(D252=0,0,(G252-I242)/D252)</f>
        <v>0</v>
      </c>
      <c r="J239" s="182"/>
      <c r="K239" s="230"/>
      <c r="L239" s="157"/>
      <c r="M239" s="157"/>
      <c r="N239" s="236"/>
      <c r="O239" s="231">
        <f t="shared" si="327"/>
        <v>0</v>
      </c>
      <c r="P239" s="231">
        <f t="shared" si="328"/>
        <v>0</v>
      </c>
      <c r="Q239" s="232">
        <f t="shared" si="329"/>
        <v>0</v>
      </c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EA239" s="173"/>
      <c r="EB239" s="173"/>
    </row>
    <row r="240" spans="2:132" ht="15.75" customHeight="1">
      <c r="B240" s="181"/>
      <c r="C240" s="156"/>
      <c r="D240" s="181"/>
      <c r="E240" s="157"/>
      <c r="F240" s="157"/>
      <c r="G240" s="229">
        <f t="shared" si="330"/>
        <v>0</v>
      </c>
      <c r="H240" s="229">
        <f t="shared" si="326"/>
        <v>0</v>
      </c>
      <c r="I240" s="241"/>
      <c r="J240" s="182"/>
      <c r="K240" s="230"/>
      <c r="L240" s="157"/>
      <c r="M240" s="157"/>
      <c r="N240" s="236"/>
      <c r="O240" s="231">
        <f t="shared" si="327"/>
        <v>0</v>
      </c>
      <c r="P240" s="231">
        <f t="shared" si="328"/>
        <v>0</v>
      </c>
      <c r="Q240" s="232">
        <f t="shared" si="329"/>
        <v>0</v>
      </c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EA240" s="173"/>
      <c r="EB240" s="173"/>
    </row>
    <row r="241" spans="2:132" ht="15.75" customHeight="1">
      <c r="B241" s="181"/>
      <c r="C241" s="156"/>
      <c r="D241" s="242"/>
      <c r="E241" s="157"/>
      <c r="F241" s="157"/>
      <c r="G241" s="229">
        <f t="shared" si="330"/>
        <v>0</v>
      </c>
      <c r="H241" s="229">
        <f t="shared" si="326"/>
        <v>0</v>
      </c>
      <c r="I241" s="243" t="s">
        <v>128</v>
      </c>
      <c r="J241" s="182"/>
      <c r="K241" s="230"/>
      <c r="L241" s="157"/>
      <c r="M241" s="157"/>
      <c r="N241" s="236"/>
      <c r="O241" s="231">
        <f t="shared" si="327"/>
        <v>0</v>
      </c>
      <c r="P241" s="231">
        <f t="shared" si="328"/>
        <v>0</v>
      </c>
      <c r="Q241" s="232">
        <f t="shared" si="329"/>
        <v>0</v>
      </c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EA241" s="173"/>
      <c r="EB241" s="173"/>
    </row>
    <row r="242" spans="2:132" ht="15.75" customHeight="1">
      <c r="B242" s="181"/>
      <c r="C242" s="156"/>
      <c r="D242" s="181"/>
      <c r="E242" s="157"/>
      <c r="F242" s="157"/>
      <c r="G242" s="229">
        <f t="shared" si="330"/>
        <v>0</v>
      </c>
      <c r="H242" s="229">
        <f t="shared" si="326"/>
        <v>0</v>
      </c>
      <c r="I242" s="238">
        <f>SUMIF(B$72:B$91,B232,P$72:P$91)</f>
        <v>0</v>
      </c>
      <c r="J242" s="182"/>
      <c r="K242" s="230"/>
      <c r="L242" s="157"/>
      <c r="M242" s="157"/>
      <c r="N242" s="236"/>
      <c r="O242" s="231">
        <f t="shared" si="327"/>
        <v>0</v>
      </c>
      <c r="P242" s="231">
        <f t="shared" si="328"/>
        <v>0</v>
      </c>
      <c r="Q242" s="232">
        <f t="shared" si="329"/>
        <v>0</v>
      </c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EA242" s="173"/>
      <c r="EB242" s="173"/>
    </row>
    <row r="243" spans="2:132" ht="15.75" customHeight="1">
      <c r="B243" s="181"/>
      <c r="C243" s="156"/>
      <c r="D243" s="181"/>
      <c r="E243" s="157"/>
      <c r="F243" s="157"/>
      <c r="G243" s="229">
        <f t="shared" si="330"/>
        <v>0</v>
      </c>
      <c r="H243" s="229">
        <f t="shared" si="326"/>
        <v>0</v>
      </c>
      <c r="I243" s="231"/>
      <c r="J243" s="182"/>
      <c r="K243" s="230"/>
      <c r="L243" s="157"/>
      <c r="M243" s="157"/>
      <c r="N243" s="236"/>
      <c r="O243" s="231">
        <f t="shared" si="327"/>
        <v>0</v>
      </c>
      <c r="P243" s="231">
        <f t="shared" si="328"/>
        <v>0</v>
      </c>
      <c r="Q243" s="232">
        <f t="shared" si="329"/>
        <v>0</v>
      </c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EA243" s="173"/>
      <c r="EB243" s="173"/>
    </row>
    <row r="244" spans="2:132" ht="15.75" customHeight="1">
      <c r="B244" s="181"/>
      <c r="C244" s="156"/>
      <c r="D244" s="181"/>
      <c r="E244" s="157"/>
      <c r="F244" s="157"/>
      <c r="G244" s="229">
        <f t="shared" si="330"/>
        <v>0</v>
      </c>
      <c r="H244" s="229">
        <f t="shared" si="326"/>
        <v>0</v>
      </c>
      <c r="I244" s="231"/>
      <c r="J244" s="182"/>
      <c r="K244" s="230"/>
      <c r="L244" s="157"/>
      <c r="M244" s="157"/>
      <c r="N244" s="236"/>
      <c r="O244" s="231">
        <f t="shared" si="327"/>
        <v>0</v>
      </c>
      <c r="P244" s="231">
        <f t="shared" si="328"/>
        <v>0</v>
      </c>
      <c r="Q244" s="232">
        <f t="shared" si="329"/>
        <v>0</v>
      </c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EA244" s="173"/>
      <c r="EB244" s="173"/>
    </row>
    <row r="245" spans="2:132" ht="15.75" customHeight="1">
      <c r="B245" s="181"/>
      <c r="C245" s="156"/>
      <c r="D245" s="181"/>
      <c r="E245" s="157"/>
      <c r="F245" s="157"/>
      <c r="G245" s="229">
        <f t="shared" si="330"/>
        <v>0</v>
      </c>
      <c r="H245" s="229">
        <f t="shared" si="326"/>
        <v>0</v>
      </c>
      <c r="I245" s="231"/>
      <c r="J245" s="182"/>
      <c r="K245" s="230"/>
      <c r="L245" s="157"/>
      <c r="M245" s="157"/>
      <c r="N245" s="236"/>
      <c r="O245" s="231">
        <f t="shared" si="327"/>
        <v>0</v>
      </c>
      <c r="P245" s="231">
        <f t="shared" si="328"/>
        <v>0</v>
      </c>
      <c r="Q245" s="232">
        <f t="shared" si="329"/>
        <v>0</v>
      </c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EA245" s="173"/>
      <c r="EB245" s="173"/>
    </row>
    <row r="246" spans="2:132" ht="15.75" customHeight="1">
      <c r="B246" s="181"/>
      <c r="C246" s="156"/>
      <c r="D246" s="181"/>
      <c r="E246" s="157"/>
      <c r="F246" s="157"/>
      <c r="G246" s="229">
        <f t="shared" si="330"/>
        <v>0</v>
      </c>
      <c r="H246" s="229">
        <f t="shared" si="326"/>
        <v>0</v>
      </c>
      <c r="I246" s="231"/>
      <c r="J246" s="182"/>
      <c r="K246" s="230"/>
      <c r="L246" s="157"/>
      <c r="M246" s="157"/>
      <c r="N246" s="236"/>
      <c r="O246" s="231">
        <f t="shared" si="327"/>
        <v>0</v>
      </c>
      <c r="P246" s="231">
        <f t="shared" si="328"/>
        <v>0</v>
      </c>
      <c r="Q246" s="232">
        <f t="shared" si="329"/>
        <v>0</v>
      </c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EA246" s="173"/>
      <c r="EB246" s="173"/>
    </row>
    <row r="247" spans="2:132" ht="15.75" customHeight="1">
      <c r="B247" s="181"/>
      <c r="C247" s="156"/>
      <c r="D247" s="181"/>
      <c r="E247" s="157"/>
      <c r="F247" s="157"/>
      <c r="G247" s="229">
        <f t="shared" si="330"/>
        <v>0</v>
      </c>
      <c r="H247" s="229">
        <f t="shared" si="326"/>
        <v>0</v>
      </c>
      <c r="I247" s="231"/>
      <c r="J247" s="182"/>
      <c r="K247" s="230"/>
      <c r="L247" s="157"/>
      <c r="M247" s="157"/>
      <c r="N247" s="236"/>
      <c r="O247" s="231">
        <f t="shared" si="327"/>
        <v>0</v>
      </c>
      <c r="P247" s="231">
        <f t="shared" si="328"/>
        <v>0</v>
      </c>
      <c r="Q247" s="232">
        <f t="shared" si="329"/>
        <v>0</v>
      </c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EA247" s="173"/>
      <c r="EB247" s="173"/>
    </row>
    <row r="248" spans="2:132" ht="14.25" customHeight="1">
      <c r="B248" s="181"/>
      <c r="C248" s="156"/>
      <c r="D248" s="181"/>
      <c r="E248" s="157"/>
      <c r="F248" s="157"/>
      <c r="G248" s="229">
        <f t="shared" si="330"/>
        <v>0</v>
      </c>
      <c r="H248" s="229">
        <f t="shared" si="326"/>
        <v>0</v>
      </c>
      <c r="I248" s="231"/>
      <c r="J248" s="182"/>
      <c r="K248" s="230"/>
      <c r="L248" s="157"/>
      <c r="M248" s="157"/>
      <c r="N248" s="236"/>
      <c r="O248" s="231">
        <f t="shared" si="327"/>
        <v>0</v>
      </c>
      <c r="P248" s="231">
        <f t="shared" si="328"/>
        <v>0</v>
      </c>
      <c r="Q248" s="232">
        <f t="shared" si="329"/>
        <v>0</v>
      </c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EA248" s="173"/>
      <c r="EB248" s="173"/>
    </row>
    <row r="249" spans="2:132" ht="15.75" customHeight="1">
      <c r="B249" s="181"/>
      <c r="C249" s="156"/>
      <c r="D249" s="181"/>
      <c r="E249" s="157"/>
      <c r="F249" s="157"/>
      <c r="G249" s="229">
        <f t="shared" si="330"/>
        <v>0</v>
      </c>
      <c r="H249" s="229">
        <f t="shared" si="326"/>
        <v>0</v>
      </c>
      <c r="I249" s="231"/>
      <c r="J249" s="182"/>
      <c r="K249" s="230"/>
      <c r="L249" s="157"/>
      <c r="M249" s="157"/>
      <c r="N249" s="236"/>
      <c r="O249" s="231">
        <f t="shared" si="327"/>
        <v>0</v>
      </c>
      <c r="P249" s="231">
        <f t="shared" si="328"/>
        <v>0</v>
      </c>
      <c r="Q249" s="232">
        <f t="shared" si="329"/>
        <v>0</v>
      </c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EA249" s="173"/>
      <c r="EB249" s="173"/>
    </row>
    <row r="250" spans="2:132" ht="15.75" customHeight="1">
      <c r="B250" s="181"/>
      <c r="C250" s="181"/>
      <c r="D250" s="181"/>
      <c r="E250" s="157"/>
      <c r="F250" s="157"/>
      <c r="G250" s="229">
        <f t="shared" si="330"/>
        <v>0</v>
      </c>
      <c r="H250" s="229">
        <f t="shared" si="326"/>
        <v>0</v>
      </c>
      <c r="I250" s="231"/>
      <c r="J250" s="182"/>
      <c r="K250" s="230"/>
      <c r="L250" s="157"/>
      <c r="M250" s="157"/>
      <c r="N250" s="236"/>
      <c r="O250" s="231">
        <f t="shared" si="327"/>
        <v>0</v>
      </c>
      <c r="P250" s="231">
        <f t="shared" si="328"/>
        <v>0</v>
      </c>
      <c r="Q250" s="232">
        <f t="shared" si="329"/>
        <v>0</v>
      </c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EA250" s="173"/>
      <c r="EB250" s="173"/>
    </row>
    <row r="251" spans="2:132" ht="15.75" customHeight="1">
      <c r="B251" s="181"/>
      <c r="C251" s="181"/>
      <c r="D251" s="181"/>
      <c r="E251" s="157"/>
      <c r="F251" s="157"/>
      <c r="G251" s="229">
        <f t="shared" si="330"/>
        <v>0</v>
      </c>
      <c r="H251" s="229">
        <f t="shared" si="326"/>
        <v>0</v>
      </c>
      <c r="I251" s="231"/>
      <c r="J251" s="182"/>
      <c r="K251" s="230"/>
      <c r="L251" s="157"/>
      <c r="M251" s="157"/>
      <c r="N251" s="236"/>
      <c r="O251" s="231">
        <f t="shared" si="327"/>
        <v>0</v>
      </c>
      <c r="P251" s="231">
        <f t="shared" si="328"/>
        <v>0</v>
      </c>
      <c r="Q251" s="232">
        <f t="shared" si="329"/>
        <v>0</v>
      </c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EA251" s="173"/>
      <c r="EB251" s="173"/>
    </row>
    <row r="252" spans="2:132" ht="14.25" customHeight="1">
      <c r="B252" s="188" t="s">
        <v>129</v>
      </c>
      <c r="C252" s="188"/>
      <c r="D252" s="244">
        <f>SUM(D232:D251)-L252</f>
        <v>0</v>
      </c>
      <c r="E252" s="245"/>
      <c r="F252" s="245"/>
      <c r="G252" s="245">
        <f>SUM(G232:G251)-SUM(Q232:Q251)</f>
        <v>0</v>
      </c>
      <c r="H252" s="245">
        <f t="shared" si="326"/>
        <v>0</v>
      </c>
      <c r="I252" s="246"/>
      <c r="J252" s="247"/>
      <c r="K252" s="188"/>
      <c r="L252" s="188">
        <f>SUM(L232:L251)</f>
        <v>0</v>
      </c>
      <c r="M252" s="245"/>
      <c r="N252" s="248"/>
      <c r="O252" s="249">
        <f t="shared" ref="O252:P252" si="331">SUM(O232:O251)</f>
        <v>0</v>
      </c>
      <c r="P252" s="249">
        <f t="shared" si="331"/>
        <v>0</v>
      </c>
      <c r="Q252" s="250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EA252" s="173"/>
      <c r="EB252" s="173"/>
    </row>
    <row r="253" spans="2:132" ht="15.75" customHeight="1">
      <c r="B253" s="223" t="s">
        <v>88</v>
      </c>
      <c r="C253" s="224" t="s">
        <v>89</v>
      </c>
      <c r="D253" s="224" t="s">
        <v>99</v>
      </c>
      <c r="E253" s="224" t="s">
        <v>114</v>
      </c>
      <c r="F253" s="224" t="s">
        <v>115</v>
      </c>
      <c r="G253" s="224" t="s">
        <v>26</v>
      </c>
      <c r="H253" s="224" t="s">
        <v>100</v>
      </c>
      <c r="I253" s="225"/>
      <c r="J253" s="224" t="s">
        <v>116</v>
      </c>
      <c r="K253" s="224" t="s">
        <v>91</v>
      </c>
      <c r="L253" s="224" t="s">
        <v>99</v>
      </c>
      <c r="M253" s="224" t="s">
        <v>117</v>
      </c>
      <c r="N253" s="224" t="s">
        <v>115</v>
      </c>
      <c r="O253" s="224" t="s">
        <v>94</v>
      </c>
      <c r="P253" s="224" t="s">
        <v>118</v>
      </c>
      <c r="Q253" s="224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EA253" s="173"/>
      <c r="EB253" s="173"/>
    </row>
    <row r="254" spans="2:132" ht="15.75" customHeight="1">
      <c r="B254" s="181"/>
      <c r="C254" s="156"/>
      <c r="D254" s="181"/>
      <c r="E254" s="157"/>
      <c r="F254" s="157"/>
      <c r="G254" s="229">
        <f>(D254*E254)+F254</f>
        <v>0</v>
      </c>
      <c r="H254" s="229">
        <f t="shared" ref="H254:H274" si="332">IF(D254=0,0,G254/D254)</f>
        <v>0</v>
      </c>
      <c r="I254" s="739" t="s">
        <v>126</v>
      </c>
      <c r="J254" s="182"/>
      <c r="K254" s="230"/>
      <c r="L254" s="181"/>
      <c r="M254" s="157"/>
      <c r="N254" s="157"/>
      <c r="O254" s="231">
        <f t="shared" ref="O254:O273" si="333">((L254*M254)-N254)-(L254*J254)</f>
        <v>0</v>
      </c>
      <c r="P254" s="231">
        <f t="shared" ref="P254:P273" si="334">IF(J254=0,0,(((L254*M254)-N254)+I264)-(L254*J254))</f>
        <v>0</v>
      </c>
      <c r="Q254" s="232">
        <f t="shared" ref="Q254:Q273" si="335">L254*J254</f>
        <v>0</v>
      </c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EA254" s="173"/>
      <c r="EB254" s="173"/>
    </row>
    <row r="255" spans="2:132" ht="15.75" customHeight="1">
      <c r="B255" s="181"/>
      <c r="C255" s="156"/>
      <c r="D255" s="181"/>
      <c r="E255" s="157"/>
      <c r="F255" s="157"/>
      <c r="G255" s="229">
        <f t="shared" ref="G255:G273" si="336">D255*E255+F255</f>
        <v>0</v>
      </c>
      <c r="H255" s="229">
        <f t="shared" si="332"/>
        <v>0</v>
      </c>
      <c r="I255" s="740"/>
      <c r="J255" s="182"/>
      <c r="K255" s="230"/>
      <c r="L255" s="157"/>
      <c r="M255" s="157"/>
      <c r="N255" s="236"/>
      <c r="O255" s="231">
        <f t="shared" si="333"/>
        <v>0</v>
      </c>
      <c r="P255" s="231">
        <f t="shared" si="334"/>
        <v>0</v>
      </c>
      <c r="Q255" s="232">
        <f t="shared" si="335"/>
        <v>0</v>
      </c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EA255" s="173"/>
      <c r="EB255" s="173"/>
    </row>
    <row r="256" spans="2:132" ht="15.75" customHeight="1">
      <c r="B256" s="181"/>
      <c r="C256" s="156"/>
      <c r="D256" s="181"/>
      <c r="E256" s="157"/>
      <c r="F256" s="157"/>
      <c r="G256" s="229">
        <f t="shared" si="336"/>
        <v>0</v>
      </c>
      <c r="H256" s="229">
        <f t="shared" si="332"/>
        <v>0</v>
      </c>
      <c r="I256" s="238">
        <f>IF(D274=0,0,G274/D274)</f>
        <v>0</v>
      </c>
      <c r="J256" s="182"/>
      <c r="K256" s="230"/>
      <c r="L256" s="157"/>
      <c r="M256" s="157"/>
      <c r="N256" s="236"/>
      <c r="O256" s="231">
        <f t="shared" si="333"/>
        <v>0</v>
      </c>
      <c r="P256" s="231">
        <f t="shared" si="334"/>
        <v>0</v>
      </c>
      <c r="Q256" s="232">
        <f t="shared" si="335"/>
        <v>0</v>
      </c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EA256" s="173"/>
      <c r="EB256" s="173"/>
    </row>
    <row r="257" spans="2:132" ht="15.75" customHeight="1">
      <c r="B257" s="181"/>
      <c r="C257" s="156"/>
      <c r="D257" s="181"/>
      <c r="E257" s="157"/>
      <c r="F257" s="157"/>
      <c r="G257" s="229">
        <f t="shared" si="336"/>
        <v>0</v>
      </c>
      <c r="H257" s="229">
        <f t="shared" si="332"/>
        <v>0</v>
      </c>
      <c r="I257" s="239"/>
      <c r="J257" s="182"/>
      <c r="K257" s="230"/>
      <c r="L257" s="157"/>
      <c r="M257" s="157"/>
      <c r="N257" s="236"/>
      <c r="O257" s="231">
        <f t="shared" si="333"/>
        <v>0</v>
      </c>
      <c r="P257" s="231">
        <f t="shared" si="334"/>
        <v>0</v>
      </c>
      <c r="Q257" s="232">
        <f t="shared" si="335"/>
        <v>0</v>
      </c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EA257" s="173"/>
      <c r="EB257" s="173"/>
    </row>
    <row r="258" spans="2:132" ht="15.75" customHeight="1">
      <c r="B258" s="181"/>
      <c r="C258" s="156"/>
      <c r="D258" s="181"/>
      <c r="E258" s="157"/>
      <c r="F258" s="157"/>
      <c r="G258" s="229">
        <f t="shared" si="336"/>
        <v>0</v>
      </c>
      <c r="H258" s="229">
        <f t="shared" si="332"/>
        <v>0</v>
      </c>
      <c r="I258" s="741" t="s">
        <v>127</v>
      </c>
      <c r="J258" s="182"/>
      <c r="K258" s="230"/>
      <c r="L258" s="157"/>
      <c r="M258" s="157"/>
      <c r="N258" s="236"/>
      <c r="O258" s="231">
        <f t="shared" si="333"/>
        <v>0</v>
      </c>
      <c r="P258" s="231">
        <f t="shared" si="334"/>
        <v>0</v>
      </c>
      <c r="Q258" s="232">
        <f t="shared" si="335"/>
        <v>0</v>
      </c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EA258" s="173"/>
      <c r="EB258" s="173"/>
    </row>
    <row r="259" spans="2:132" ht="15.75" customHeight="1">
      <c r="B259" s="181"/>
      <c r="C259" s="156"/>
      <c r="D259" s="181"/>
      <c r="E259" s="157"/>
      <c r="F259" s="157"/>
      <c r="G259" s="229">
        <f t="shared" si="336"/>
        <v>0</v>
      </c>
      <c r="H259" s="229">
        <f t="shared" si="332"/>
        <v>0</v>
      </c>
      <c r="I259" s="742"/>
      <c r="J259" s="182"/>
      <c r="K259" s="230"/>
      <c r="L259" s="157"/>
      <c r="M259" s="157"/>
      <c r="N259" s="236"/>
      <c r="O259" s="231">
        <f t="shared" si="333"/>
        <v>0</v>
      </c>
      <c r="P259" s="231">
        <f t="shared" si="334"/>
        <v>0</v>
      </c>
      <c r="Q259" s="232">
        <f t="shared" si="335"/>
        <v>0</v>
      </c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EA259" s="173"/>
      <c r="EB259" s="173"/>
    </row>
    <row r="260" spans="2:132" ht="15.75" customHeight="1">
      <c r="B260" s="181"/>
      <c r="C260" s="156"/>
      <c r="D260" s="181"/>
      <c r="E260" s="157"/>
      <c r="F260" s="157"/>
      <c r="G260" s="229">
        <f t="shared" si="336"/>
        <v>0</v>
      </c>
      <c r="H260" s="229">
        <f t="shared" si="332"/>
        <v>0</v>
      </c>
      <c r="I260" s="740"/>
      <c r="J260" s="182"/>
      <c r="K260" s="230"/>
      <c r="L260" s="157"/>
      <c r="M260" s="157"/>
      <c r="N260" s="236"/>
      <c r="O260" s="231">
        <f t="shared" si="333"/>
        <v>0</v>
      </c>
      <c r="P260" s="231">
        <f t="shared" si="334"/>
        <v>0</v>
      </c>
      <c r="Q260" s="232">
        <f t="shared" si="335"/>
        <v>0</v>
      </c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EA260" s="173"/>
      <c r="EB260" s="173"/>
    </row>
    <row r="261" spans="2:132" ht="15.75" customHeight="1">
      <c r="B261" s="181"/>
      <c r="C261" s="156"/>
      <c r="D261" s="181"/>
      <c r="E261" s="157"/>
      <c r="F261" s="157"/>
      <c r="G261" s="229">
        <f t="shared" si="336"/>
        <v>0</v>
      </c>
      <c r="H261" s="229">
        <f t="shared" si="332"/>
        <v>0</v>
      </c>
      <c r="I261" s="240">
        <f>IF(D274=0,0,(G274-I264)/D274)</f>
        <v>0</v>
      </c>
      <c r="J261" s="182"/>
      <c r="K261" s="230"/>
      <c r="L261" s="157"/>
      <c r="M261" s="157"/>
      <c r="N261" s="236"/>
      <c r="O261" s="231">
        <f t="shared" si="333"/>
        <v>0</v>
      </c>
      <c r="P261" s="231">
        <f t="shared" si="334"/>
        <v>0</v>
      </c>
      <c r="Q261" s="232">
        <f t="shared" si="335"/>
        <v>0</v>
      </c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EA261" s="173"/>
      <c r="EB261" s="173"/>
    </row>
    <row r="262" spans="2:132" ht="15.75" customHeight="1">
      <c r="B262" s="181"/>
      <c r="C262" s="156"/>
      <c r="D262" s="181"/>
      <c r="E262" s="157"/>
      <c r="F262" s="157"/>
      <c r="G262" s="229">
        <f t="shared" si="336"/>
        <v>0</v>
      </c>
      <c r="H262" s="229">
        <f t="shared" si="332"/>
        <v>0</v>
      </c>
      <c r="I262" s="241"/>
      <c r="J262" s="182"/>
      <c r="K262" s="230"/>
      <c r="L262" s="157"/>
      <c r="M262" s="157"/>
      <c r="N262" s="236"/>
      <c r="O262" s="231">
        <f t="shared" si="333"/>
        <v>0</v>
      </c>
      <c r="P262" s="231">
        <f t="shared" si="334"/>
        <v>0</v>
      </c>
      <c r="Q262" s="232">
        <f t="shared" si="335"/>
        <v>0</v>
      </c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EA262" s="173"/>
      <c r="EB262" s="173"/>
    </row>
    <row r="263" spans="2:132" ht="15.75" customHeight="1">
      <c r="B263" s="181"/>
      <c r="C263" s="156"/>
      <c r="D263" s="242"/>
      <c r="E263" s="157"/>
      <c r="F263" s="157"/>
      <c r="G263" s="229">
        <f t="shared" si="336"/>
        <v>0</v>
      </c>
      <c r="H263" s="229">
        <f t="shared" si="332"/>
        <v>0</v>
      </c>
      <c r="I263" s="243" t="s">
        <v>128</v>
      </c>
      <c r="J263" s="182"/>
      <c r="K263" s="230"/>
      <c r="L263" s="157"/>
      <c r="M263" s="157"/>
      <c r="N263" s="236"/>
      <c r="O263" s="231">
        <f t="shared" si="333"/>
        <v>0</v>
      </c>
      <c r="P263" s="231">
        <f t="shared" si="334"/>
        <v>0</v>
      </c>
      <c r="Q263" s="232">
        <f t="shared" si="335"/>
        <v>0</v>
      </c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EA263" s="173"/>
      <c r="EB263" s="173"/>
    </row>
    <row r="264" spans="2:132" ht="15.75" customHeight="1">
      <c r="B264" s="181"/>
      <c r="C264" s="156"/>
      <c r="D264" s="181"/>
      <c r="E264" s="157"/>
      <c r="F264" s="157"/>
      <c r="G264" s="229">
        <f t="shared" si="336"/>
        <v>0</v>
      </c>
      <c r="H264" s="229">
        <f t="shared" si="332"/>
        <v>0</v>
      </c>
      <c r="I264" s="238">
        <f>SUMIF(B$72:B$91,B254,P$72:P$91)</f>
        <v>0</v>
      </c>
      <c r="J264" s="182"/>
      <c r="K264" s="230"/>
      <c r="L264" s="157"/>
      <c r="M264" s="157"/>
      <c r="N264" s="236"/>
      <c r="O264" s="231">
        <f t="shared" si="333"/>
        <v>0</v>
      </c>
      <c r="P264" s="231">
        <f t="shared" si="334"/>
        <v>0</v>
      </c>
      <c r="Q264" s="232">
        <f t="shared" si="335"/>
        <v>0</v>
      </c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EA264" s="173"/>
      <c r="EB264" s="173"/>
    </row>
    <row r="265" spans="2:132" ht="15.75" customHeight="1">
      <c r="B265" s="181"/>
      <c r="C265" s="156"/>
      <c r="D265" s="181"/>
      <c r="E265" s="157"/>
      <c r="F265" s="157"/>
      <c r="G265" s="229">
        <f t="shared" si="336"/>
        <v>0</v>
      </c>
      <c r="H265" s="229">
        <f t="shared" si="332"/>
        <v>0</v>
      </c>
      <c r="I265" s="231"/>
      <c r="J265" s="182"/>
      <c r="K265" s="230"/>
      <c r="L265" s="157"/>
      <c r="M265" s="157"/>
      <c r="N265" s="236"/>
      <c r="O265" s="231">
        <f t="shared" si="333"/>
        <v>0</v>
      </c>
      <c r="P265" s="231">
        <f t="shared" si="334"/>
        <v>0</v>
      </c>
      <c r="Q265" s="232">
        <f t="shared" si="335"/>
        <v>0</v>
      </c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EA265" s="173"/>
      <c r="EB265" s="173"/>
    </row>
    <row r="266" spans="2:132" ht="15.75" customHeight="1">
      <c r="B266" s="181"/>
      <c r="C266" s="156"/>
      <c r="D266" s="181"/>
      <c r="E266" s="157"/>
      <c r="F266" s="157"/>
      <c r="G266" s="229">
        <f t="shared" si="336"/>
        <v>0</v>
      </c>
      <c r="H266" s="229">
        <f t="shared" si="332"/>
        <v>0</v>
      </c>
      <c r="I266" s="231"/>
      <c r="J266" s="182"/>
      <c r="K266" s="230"/>
      <c r="L266" s="157"/>
      <c r="M266" s="157"/>
      <c r="N266" s="236"/>
      <c r="O266" s="231">
        <f t="shared" si="333"/>
        <v>0</v>
      </c>
      <c r="P266" s="231">
        <f t="shared" si="334"/>
        <v>0</v>
      </c>
      <c r="Q266" s="232">
        <f t="shared" si="335"/>
        <v>0</v>
      </c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EA266" s="173"/>
      <c r="EB266" s="173"/>
    </row>
    <row r="267" spans="2:132" ht="15.75" customHeight="1">
      <c r="B267" s="181"/>
      <c r="C267" s="156"/>
      <c r="D267" s="181"/>
      <c r="E267" s="157"/>
      <c r="F267" s="157"/>
      <c r="G267" s="229">
        <f t="shared" si="336"/>
        <v>0</v>
      </c>
      <c r="H267" s="229">
        <f t="shared" si="332"/>
        <v>0</v>
      </c>
      <c r="I267" s="231"/>
      <c r="J267" s="182"/>
      <c r="K267" s="230"/>
      <c r="L267" s="157"/>
      <c r="M267" s="157"/>
      <c r="N267" s="236"/>
      <c r="O267" s="231">
        <f t="shared" si="333"/>
        <v>0</v>
      </c>
      <c r="P267" s="231">
        <f t="shared" si="334"/>
        <v>0</v>
      </c>
      <c r="Q267" s="232">
        <f t="shared" si="335"/>
        <v>0</v>
      </c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EA267" s="173"/>
      <c r="EB267" s="173"/>
    </row>
    <row r="268" spans="2:132" ht="15.75" customHeight="1">
      <c r="B268" s="181"/>
      <c r="C268" s="156"/>
      <c r="D268" s="181"/>
      <c r="E268" s="157"/>
      <c r="F268" s="157"/>
      <c r="G268" s="229">
        <f t="shared" si="336"/>
        <v>0</v>
      </c>
      <c r="H268" s="229">
        <f t="shared" si="332"/>
        <v>0</v>
      </c>
      <c r="I268" s="231"/>
      <c r="J268" s="182"/>
      <c r="K268" s="230"/>
      <c r="L268" s="157"/>
      <c r="M268" s="157"/>
      <c r="N268" s="236"/>
      <c r="O268" s="231">
        <f t="shared" si="333"/>
        <v>0</v>
      </c>
      <c r="P268" s="231">
        <f t="shared" si="334"/>
        <v>0</v>
      </c>
      <c r="Q268" s="232">
        <f t="shared" si="335"/>
        <v>0</v>
      </c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EA268" s="173"/>
      <c r="EB268" s="173"/>
    </row>
    <row r="269" spans="2:132" ht="14.25" customHeight="1">
      <c r="B269" s="181"/>
      <c r="C269" s="156"/>
      <c r="D269" s="181"/>
      <c r="E269" s="157"/>
      <c r="F269" s="157"/>
      <c r="G269" s="229">
        <f t="shared" si="336"/>
        <v>0</v>
      </c>
      <c r="H269" s="229">
        <f t="shared" si="332"/>
        <v>0</v>
      </c>
      <c r="I269" s="231"/>
      <c r="J269" s="182"/>
      <c r="K269" s="230"/>
      <c r="L269" s="157"/>
      <c r="M269" s="157"/>
      <c r="N269" s="236"/>
      <c r="O269" s="231">
        <f t="shared" si="333"/>
        <v>0</v>
      </c>
      <c r="P269" s="231">
        <f t="shared" si="334"/>
        <v>0</v>
      </c>
      <c r="Q269" s="232">
        <f t="shared" si="335"/>
        <v>0</v>
      </c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EA269" s="173"/>
      <c r="EB269" s="173"/>
    </row>
    <row r="270" spans="2:132" ht="15.75" customHeight="1">
      <c r="B270" s="181"/>
      <c r="C270" s="156"/>
      <c r="D270" s="181"/>
      <c r="E270" s="157"/>
      <c r="F270" s="157"/>
      <c r="G270" s="229">
        <f t="shared" si="336"/>
        <v>0</v>
      </c>
      <c r="H270" s="229">
        <f t="shared" si="332"/>
        <v>0</v>
      </c>
      <c r="I270" s="231"/>
      <c r="J270" s="182"/>
      <c r="K270" s="230"/>
      <c r="L270" s="157"/>
      <c r="M270" s="157"/>
      <c r="N270" s="236"/>
      <c r="O270" s="231">
        <f t="shared" si="333"/>
        <v>0</v>
      </c>
      <c r="P270" s="231">
        <f t="shared" si="334"/>
        <v>0</v>
      </c>
      <c r="Q270" s="232">
        <f t="shared" si="335"/>
        <v>0</v>
      </c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EA270" s="173"/>
      <c r="EB270" s="173"/>
    </row>
    <row r="271" spans="2:132" ht="15.75" customHeight="1">
      <c r="B271" s="181"/>
      <c r="C271" s="156"/>
      <c r="D271" s="181"/>
      <c r="E271" s="157"/>
      <c r="F271" s="157"/>
      <c r="G271" s="229">
        <f t="shared" si="336"/>
        <v>0</v>
      </c>
      <c r="H271" s="229">
        <f t="shared" si="332"/>
        <v>0</v>
      </c>
      <c r="I271" s="231"/>
      <c r="J271" s="182"/>
      <c r="K271" s="230"/>
      <c r="L271" s="157"/>
      <c r="M271" s="157"/>
      <c r="N271" s="236"/>
      <c r="O271" s="231">
        <f t="shared" si="333"/>
        <v>0</v>
      </c>
      <c r="P271" s="231">
        <f t="shared" si="334"/>
        <v>0</v>
      </c>
      <c r="Q271" s="232">
        <f t="shared" si="335"/>
        <v>0</v>
      </c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EA271" s="173"/>
      <c r="EB271" s="173"/>
    </row>
    <row r="272" spans="2:132" ht="15.75" customHeight="1">
      <c r="B272" s="181"/>
      <c r="C272" s="181"/>
      <c r="D272" s="181"/>
      <c r="E272" s="157"/>
      <c r="F272" s="157"/>
      <c r="G272" s="229">
        <f t="shared" si="336"/>
        <v>0</v>
      </c>
      <c r="H272" s="229">
        <f t="shared" si="332"/>
        <v>0</v>
      </c>
      <c r="I272" s="231"/>
      <c r="J272" s="182"/>
      <c r="K272" s="230"/>
      <c r="L272" s="157"/>
      <c r="M272" s="157"/>
      <c r="N272" s="236"/>
      <c r="O272" s="231">
        <f t="shared" si="333"/>
        <v>0</v>
      </c>
      <c r="P272" s="231">
        <f t="shared" si="334"/>
        <v>0</v>
      </c>
      <c r="Q272" s="232">
        <f t="shared" si="335"/>
        <v>0</v>
      </c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EA272" s="173"/>
      <c r="EB272" s="173"/>
    </row>
    <row r="273" spans="2:132" ht="14.25" customHeight="1">
      <c r="B273" s="181"/>
      <c r="C273" s="181"/>
      <c r="D273" s="181"/>
      <c r="E273" s="157"/>
      <c r="F273" s="157"/>
      <c r="G273" s="229">
        <f t="shared" si="336"/>
        <v>0</v>
      </c>
      <c r="H273" s="229">
        <f t="shared" si="332"/>
        <v>0</v>
      </c>
      <c r="I273" s="231"/>
      <c r="J273" s="182"/>
      <c r="K273" s="230"/>
      <c r="L273" s="157"/>
      <c r="M273" s="157"/>
      <c r="N273" s="236"/>
      <c r="O273" s="231">
        <f t="shared" si="333"/>
        <v>0</v>
      </c>
      <c r="P273" s="231">
        <f t="shared" si="334"/>
        <v>0</v>
      </c>
      <c r="Q273" s="232">
        <f t="shared" si="335"/>
        <v>0</v>
      </c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EA273" s="173"/>
      <c r="EB273" s="173"/>
    </row>
    <row r="274" spans="2:132" ht="15.75" customHeight="1">
      <c r="B274" s="188" t="s">
        <v>129</v>
      </c>
      <c r="C274" s="188"/>
      <c r="D274" s="244">
        <f>SUM(D254:D273)-L274</f>
        <v>0</v>
      </c>
      <c r="E274" s="245"/>
      <c r="F274" s="245"/>
      <c r="G274" s="245">
        <f>SUM(G254:G273)-SUM(Q254:Q273)</f>
        <v>0</v>
      </c>
      <c r="H274" s="245">
        <f t="shared" si="332"/>
        <v>0</v>
      </c>
      <c r="I274" s="246"/>
      <c r="J274" s="247"/>
      <c r="K274" s="188"/>
      <c r="L274" s="188">
        <f>SUM(L254:L273)</f>
        <v>0</v>
      </c>
      <c r="M274" s="245"/>
      <c r="N274" s="248"/>
      <c r="O274" s="249">
        <f t="shared" ref="O274:P274" si="337">SUM(O254:O273)</f>
        <v>0</v>
      </c>
      <c r="P274" s="249">
        <f t="shared" si="337"/>
        <v>0</v>
      </c>
      <c r="Q274" s="250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EA274" s="173"/>
      <c r="EB274" s="173"/>
    </row>
    <row r="275" spans="2:132" ht="15.75" customHeight="1">
      <c r="B275" s="223" t="s">
        <v>88</v>
      </c>
      <c r="C275" s="224" t="s">
        <v>89</v>
      </c>
      <c r="D275" s="224" t="s">
        <v>99</v>
      </c>
      <c r="E275" s="224" t="s">
        <v>114</v>
      </c>
      <c r="F275" s="224" t="s">
        <v>115</v>
      </c>
      <c r="G275" s="224" t="s">
        <v>26</v>
      </c>
      <c r="H275" s="224" t="s">
        <v>100</v>
      </c>
      <c r="I275" s="225"/>
      <c r="J275" s="224" t="s">
        <v>116</v>
      </c>
      <c r="K275" s="224" t="s">
        <v>91</v>
      </c>
      <c r="L275" s="224" t="s">
        <v>99</v>
      </c>
      <c r="M275" s="224" t="s">
        <v>117</v>
      </c>
      <c r="N275" s="224" t="s">
        <v>115</v>
      </c>
      <c r="O275" s="224" t="s">
        <v>94</v>
      </c>
      <c r="P275" s="224" t="s">
        <v>118</v>
      </c>
      <c r="Q275" s="224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EA275" s="173"/>
      <c r="EB275" s="173"/>
    </row>
    <row r="276" spans="2:132" ht="15.75" customHeight="1">
      <c r="B276" s="181"/>
      <c r="C276" s="156"/>
      <c r="D276" s="181"/>
      <c r="E276" s="157"/>
      <c r="F276" s="157"/>
      <c r="G276" s="229">
        <f>(D276*E276)+F276</f>
        <v>0</v>
      </c>
      <c r="H276" s="229">
        <f t="shared" ref="H276:H296" si="338">IF(D276=0,0,G276/D276)</f>
        <v>0</v>
      </c>
      <c r="I276" s="739" t="s">
        <v>126</v>
      </c>
      <c r="J276" s="182"/>
      <c r="K276" s="230"/>
      <c r="L276" s="181"/>
      <c r="M276" s="157"/>
      <c r="N276" s="157"/>
      <c r="O276" s="231">
        <f t="shared" ref="O276:O295" si="339">((L276*M276)-N276)-(L276*J276)</f>
        <v>0</v>
      </c>
      <c r="P276" s="231">
        <f t="shared" ref="P276:P295" si="340">IF(J276=0,0,(((L276*M276)-N276)+I286)-(L276*J276))</f>
        <v>0</v>
      </c>
      <c r="Q276" s="232">
        <f t="shared" ref="Q276:Q295" si="341">L276*J276</f>
        <v>0</v>
      </c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EA276" s="173"/>
      <c r="EB276" s="173"/>
    </row>
    <row r="277" spans="2:132" ht="15.75" customHeight="1">
      <c r="B277" s="181"/>
      <c r="C277" s="156"/>
      <c r="D277" s="181"/>
      <c r="E277" s="157"/>
      <c r="F277" s="157"/>
      <c r="G277" s="229">
        <f t="shared" ref="G277:G295" si="342">D277*E277+F277</f>
        <v>0</v>
      </c>
      <c r="H277" s="229">
        <f t="shared" si="338"/>
        <v>0</v>
      </c>
      <c r="I277" s="740"/>
      <c r="J277" s="182"/>
      <c r="K277" s="230"/>
      <c r="L277" s="157"/>
      <c r="M277" s="157"/>
      <c r="N277" s="236"/>
      <c r="O277" s="231">
        <f t="shared" si="339"/>
        <v>0</v>
      </c>
      <c r="P277" s="231">
        <f t="shared" si="340"/>
        <v>0</v>
      </c>
      <c r="Q277" s="232">
        <f t="shared" si="341"/>
        <v>0</v>
      </c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EA277" s="173"/>
      <c r="EB277" s="173"/>
    </row>
    <row r="278" spans="2:132" ht="15.75" customHeight="1">
      <c r="B278" s="181"/>
      <c r="C278" s="156"/>
      <c r="D278" s="181"/>
      <c r="E278" s="157"/>
      <c r="F278" s="157"/>
      <c r="G278" s="229">
        <f t="shared" si="342"/>
        <v>0</v>
      </c>
      <c r="H278" s="229">
        <f t="shared" si="338"/>
        <v>0</v>
      </c>
      <c r="I278" s="238">
        <f>IF(D296=0,0,G296/D296)</f>
        <v>0</v>
      </c>
      <c r="J278" s="182"/>
      <c r="K278" s="230"/>
      <c r="L278" s="157"/>
      <c r="M278" s="157"/>
      <c r="N278" s="236"/>
      <c r="O278" s="231">
        <f t="shared" si="339"/>
        <v>0</v>
      </c>
      <c r="P278" s="231">
        <f t="shared" si="340"/>
        <v>0</v>
      </c>
      <c r="Q278" s="232">
        <f t="shared" si="341"/>
        <v>0</v>
      </c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EA278" s="173"/>
      <c r="EB278" s="173"/>
    </row>
    <row r="279" spans="2:132" ht="15.75" customHeight="1">
      <c r="B279" s="181"/>
      <c r="C279" s="156"/>
      <c r="D279" s="181"/>
      <c r="E279" s="157"/>
      <c r="F279" s="157"/>
      <c r="G279" s="229">
        <f t="shared" si="342"/>
        <v>0</v>
      </c>
      <c r="H279" s="229">
        <f t="shared" si="338"/>
        <v>0</v>
      </c>
      <c r="I279" s="239"/>
      <c r="J279" s="182"/>
      <c r="K279" s="230"/>
      <c r="L279" s="157"/>
      <c r="M279" s="157"/>
      <c r="N279" s="236"/>
      <c r="O279" s="231">
        <f t="shared" si="339"/>
        <v>0</v>
      </c>
      <c r="P279" s="231">
        <f t="shared" si="340"/>
        <v>0</v>
      </c>
      <c r="Q279" s="232">
        <f t="shared" si="341"/>
        <v>0</v>
      </c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EA279" s="173"/>
      <c r="EB279" s="173"/>
    </row>
    <row r="280" spans="2:132" ht="15.75" customHeight="1">
      <c r="B280" s="181"/>
      <c r="C280" s="156"/>
      <c r="D280" s="181"/>
      <c r="E280" s="157"/>
      <c r="F280" s="157"/>
      <c r="G280" s="229">
        <f t="shared" si="342"/>
        <v>0</v>
      </c>
      <c r="H280" s="229">
        <f t="shared" si="338"/>
        <v>0</v>
      </c>
      <c r="I280" s="741" t="s">
        <v>127</v>
      </c>
      <c r="J280" s="182"/>
      <c r="K280" s="230"/>
      <c r="L280" s="157"/>
      <c r="M280" s="157"/>
      <c r="N280" s="236"/>
      <c r="O280" s="231">
        <f t="shared" si="339"/>
        <v>0</v>
      </c>
      <c r="P280" s="231">
        <f t="shared" si="340"/>
        <v>0</v>
      </c>
      <c r="Q280" s="232">
        <f t="shared" si="341"/>
        <v>0</v>
      </c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EA280" s="173"/>
      <c r="EB280" s="173"/>
    </row>
    <row r="281" spans="2:132" ht="15.75" customHeight="1">
      <c r="B281" s="181"/>
      <c r="C281" s="156"/>
      <c r="D281" s="181"/>
      <c r="E281" s="157"/>
      <c r="F281" s="157"/>
      <c r="G281" s="229">
        <f t="shared" si="342"/>
        <v>0</v>
      </c>
      <c r="H281" s="229">
        <f t="shared" si="338"/>
        <v>0</v>
      </c>
      <c r="I281" s="742"/>
      <c r="J281" s="182"/>
      <c r="K281" s="230"/>
      <c r="L281" s="157"/>
      <c r="M281" s="157"/>
      <c r="N281" s="236"/>
      <c r="O281" s="231">
        <f t="shared" si="339"/>
        <v>0</v>
      </c>
      <c r="P281" s="231">
        <f t="shared" si="340"/>
        <v>0</v>
      </c>
      <c r="Q281" s="232">
        <f t="shared" si="341"/>
        <v>0</v>
      </c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EA281" s="173"/>
      <c r="EB281" s="173"/>
    </row>
    <row r="282" spans="2:132" ht="15.75" customHeight="1">
      <c r="B282" s="181"/>
      <c r="C282" s="156"/>
      <c r="D282" s="181"/>
      <c r="E282" s="157"/>
      <c r="F282" s="157"/>
      <c r="G282" s="229">
        <f t="shared" si="342"/>
        <v>0</v>
      </c>
      <c r="H282" s="229">
        <f t="shared" si="338"/>
        <v>0</v>
      </c>
      <c r="I282" s="740"/>
      <c r="J282" s="182"/>
      <c r="K282" s="230"/>
      <c r="L282" s="157"/>
      <c r="M282" s="157"/>
      <c r="N282" s="236"/>
      <c r="O282" s="231">
        <f t="shared" si="339"/>
        <v>0</v>
      </c>
      <c r="P282" s="231">
        <f t="shared" si="340"/>
        <v>0</v>
      </c>
      <c r="Q282" s="232">
        <f t="shared" si="341"/>
        <v>0</v>
      </c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EA282" s="173"/>
      <c r="EB282" s="173"/>
    </row>
    <row r="283" spans="2:132" ht="15.75" customHeight="1">
      <c r="B283" s="181"/>
      <c r="C283" s="156"/>
      <c r="D283" s="181"/>
      <c r="E283" s="157"/>
      <c r="F283" s="157"/>
      <c r="G283" s="229">
        <f t="shared" si="342"/>
        <v>0</v>
      </c>
      <c r="H283" s="229">
        <f t="shared" si="338"/>
        <v>0</v>
      </c>
      <c r="I283" s="240">
        <f>IF(D296=0,0,(G296-I286)/D296)</f>
        <v>0</v>
      </c>
      <c r="J283" s="182"/>
      <c r="K283" s="230"/>
      <c r="L283" s="157"/>
      <c r="M283" s="157"/>
      <c r="N283" s="236"/>
      <c r="O283" s="231">
        <f t="shared" si="339"/>
        <v>0</v>
      </c>
      <c r="P283" s="231">
        <f t="shared" si="340"/>
        <v>0</v>
      </c>
      <c r="Q283" s="232">
        <f t="shared" si="341"/>
        <v>0</v>
      </c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EA283" s="173"/>
      <c r="EB283" s="173"/>
    </row>
    <row r="284" spans="2:132" ht="15.75" customHeight="1">
      <c r="B284" s="181"/>
      <c r="C284" s="156"/>
      <c r="D284" s="181"/>
      <c r="E284" s="157"/>
      <c r="F284" s="157"/>
      <c r="G284" s="229">
        <f t="shared" si="342"/>
        <v>0</v>
      </c>
      <c r="H284" s="229">
        <f t="shared" si="338"/>
        <v>0</v>
      </c>
      <c r="I284" s="241"/>
      <c r="J284" s="182"/>
      <c r="K284" s="230"/>
      <c r="L284" s="157"/>
      <c r="M284" s="157"/>
      <c r="N284" s="236"/>
      <c r="O284" s="231">
        <f t="shared" si="339"/>
        <v>0</v>
      </c>
      <c r="P284" s="231">
        <f t="shared" si="340"/>
        <v>0</v>
      </c>
      <c r="Q284" s="232">
        <f t="shared" si="341"/>
        <v>0</v>
      </c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EA284" s="173"/>
      <c r="EB284" s="173"/>
    </row>
    <row r="285" spans="2:132" ht="15.75" customHeight="1">
      <c r="B285" s="181"/>
      <c r="C285" s="156"/>
      <c r="D285" s="242"/>
      <c r="E285" s="157"/>
      <c r="F285" s="157"/>
      <c r="G285" s="229">
        <f t="shared" si="342"/>
        <v>0</v>
      </c>
      <c r="H285" s="229">
        <f t="shared" si="338"/>
        <v>0</v>
      </c>
      <c r="I285" s="243" t="s">
        <v>128</v>
      </c>
      <c r="J285" s="182"/>
      <c r="K285" s="230"/>
      <c r="L285" s="157"/>
      <c r="M285" s="157"/>
      <c r="N285" s="236"/>
      <c r="O285" s="231">
        <f t="shared" si="339"/>
        <v>0</v>
      </c>
      <c r="P285" s="231">
        <f t="shared" si="340"/>
        <v>0</v>
      </c>
      <c r="Q285" s="232">
        <f t="shared" si="341"/>
        <v>0</v>
      </c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172"/>
      <c r="AD285" s="172"/>
      <c r="AE285" s="172"/>
      <c r="AF285" s="172"/>
      <c r="AG285" s="172"/>
      <c r="AH285" s="172"/>
      <c r="AI285" s="172"/>
      <c r="AJ285" s="172"/>
      <c r="AK285" s="172"/>
      <c r="AL285" s="172"/>
      <c r="AM285" s="172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EA285" s="173"/>
      <c r="EB285" s="173"/>
    </row>
    <row r="286" spans="2:132" ht="15.75" customHeight="1">
      <c r="B286" s="181"/>
      <c r="C286" s="156"/>
      <c r="D286" s="181"/>
      <c r="E286" s="157"/>
      <c r="F286" s="157"/>
      <c r="G286" s="229">
        <f t="shared" si="342"/>
        <v>0</v>
      </c>
      <c r="H286" s="229">
        <f t="shared" si="338"/>
        <v>0</v>
      </c>
      <c r="I286" s="238">
        <f>SUMIF(B$72:B$91,B276,P$72:P$91)</f>
        <v>0</v>
      </c>
      <c r="J286" s="182"/>
      <c r="K286" s="230"/>
      <c r="L286" s="157"/>
      <c r="M286" s="157"/>
      <c r="N286" s="236"/>
      <c r="O286" s="231">
        <f t="shared" si="339"/>
        <v>0</v>
      </c>
      <c r="P286" s="231">
        <f t="shared" si="340"/>
        <v>0</v>
      </c>
      <c r="Q286" s="232">
        <f t="shared" si="341"/>
        <v>0</v>
      </c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EA286" s="173"/>
      <c r="EB286" s="173"/>
    </row>
    <row r="287" spans="2:132" ht="15.75" customHeight="1">
      <c r="B287" s="181"/>
      <c r="C287" s="156"/>
      <c r="D287" s="181"/>
      <c r="E287" s="157"/>
      <c r="F287" s="157"/>
      <c r="G287" s="229">
        <f t="shared" si="342"/>
        <v>0</v>
      </c>
      <c r="H287" s="229">
        <f t="shared" si="338"/>
        <v>0</v>
      </c>
      <c r="I287" s="231"/>
      <c r="J287" s="182"/>
      <c r="K287" s="230"/>
      <c r="L287" s="157"/>
      <c r="M287" s="157"/>
      <c r="N287" s="236"/>
      <c r="O287" s="231">
        <f t="shared" si="339"/>
        <v>0</v>
      </c>
      <c r="P287" s="231">
        <f t="shared" si="340"/>
        <v>0</v>
      </c>
      <c r="Q287" s="232">
        <f t="shared" si="341"/>
        <v>0</v>
      </c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EA287" s="173"/>
      <c r="EB287" s="173"/>
    </row>
    <row r="288" spans="2:132" ht="15.75" customHeight="1">
      <c r="B288" s="181"/>
      <c r="C288" s="156"/>
      <c r="D288" s="181"/>
      <c r="E288" s="157"/>
      <c r="F288" s="157"/>
      <c r="G288" s="229">
        <f t="shared" si="342"/>
        <v>0</v>
      </c>
      <c r="H288" s="229">
        <f t="shared" si="338"/>
        <v>0</v>
      </c>
      <c r="I288" s="231"/>
      <c r="J288" s="182"/>
      <c r="K288" s="230"/>
      <c r="L288" s="157"/>
      <c r="M288" s="157"/>
      <c r="N288" s="236"/>
      <c r="O288" s="231">
        <f t="shared" si="339"/>
        <v>0</v>
      </c>
      <c r="P288" s="231">
        <f t="shared" si="340"/>
        <v>0</v>
      </c>
      <c r="Q288" s="232">
        <f t="shared" si="341"/>
        <v>0</v>
      </c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EA288" s="173"/>
      <c r="EB288" s="173"/>
    </row>
    <row r="289" spans="2:132" ht="15.75" customHeight="1">
      <c r="B289" s="181"/>
      <c r="C289" s="156"/>
      <c r="D289" s="181"/>
      <c r="E289" s="157"/>
      <c r="F289" s="157"/>
      <c r="G289" s="229">
        <f t="shared" si="342"/>
        <v>0</v>
      </c>
      <c r="H289" s="229">
        <f t="shared" si="338"/>
        <v>0</v>
      </c>
      <c r="I289" s="231"/>
      <c r="J289" s="182"/>
      <c r="K289" s="230"/>
      <c r="L289" s="157"/>
      <c r="M289" s="157"/>
      <c r="N289" s="236"/>
      <c r="O289" s="231">
        <f t="shared" si="339"/>
        <v>0</v>
      </c>
      <c r="P289" s="231">
        <f t="shared" si="340"/>
        <v>0</v>
      </c>
      <c r="Q289" s="232">
        <f t="shared" si="341"/>
        <v>0</v>
      </c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EA289" s="173"/>
      <c r="EB289" s="173"/>
    </row>
    <row r="290" spans="2:132" ht="14.25" customHeight="1">
      <c r="B290" s="181"/>
      <c r="C290" s="156"/>
      <c r="D290" s="181"/>
      <c r="E290" s="157"/>
      <c r="F290" s="157"/>
      <c r="G290" s="229">
        <f t="shared" si="342"/>
        <v>0</v>
      </c>
      <c r="H290" s="229">
        <f t="shared" si="338"/>
        <v>0</v>
      </c>
      <c r="I290" s="231"/>
      <c r="J290" s="182"/>
      <c r="K290" s="230"/>
      <c r="L290" s="157"/>
      <c r="M290" s="157"/>
      <c r="N290" s="236"/>
      <c r="O290" s="231">
        <f t="shared" si="339"/>
        <v>0</v>
      </c>
      <c r="P290" s="231">
        <f t="shared" si="340"/>
        <v>0</v>
      </c>
      <c r="Q290" s="232">
        <f t="shared" si="341"/>
        <v>0</v>
      </c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EA290" s="173"/>
      <c r="EB290" s="173"/>
    </row>
    <row r="291" spans="2:132" ht="15.75" customHeight="1">
      <c r="B291" s="181"/>
      <c r="C291" s="156"/>
      <c r="D291" s="181"/>
      <c r="E291" s="157"/>
      <c r="F291" s="157"/>
      <c r="G291" s="229">
        <f t="shared" si="342"/>
        <v>0</v>
      </c>
      <c r="H291" s="229">
        <f t="shared" si="338"/>
        <v>0</v>
      </c>
      <c r="I291" s="231"/>
      <c r="J291" s="182"/>
      <c r="K291" s="230"/>
      <c r="L291" s="157"/>
      <c r="M291" s="157"/>
      <c r="N291" s="236"/>
      <c r="O291" s="231">
        <f t="shared" si="339"/>
        <v>0</v>
      </c>
      <c r="P291" s="231">
        <f t="shared" si="340"/>
        <v>0</v>
      </c>
      <c r="Q291" s="232">
        <f t="shared" si="341"/>
        <v>0</v>
      </c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EA291" s="173"/>
      <c r="EB291" s="173"/>
    </row>
    <row r="292" spans="2:132" ht="15.75" customHeight="1">
      <c r="B292" s="181"/>
      <c r="C292" s="156"/>
      <c r="D292" s="181"/>
      <c r="E292" s="157"/>
      <c r="F292" s="157"/>
      <c r="G292" s="229">
        <f t="shared" si="342"/>
        <v>0</v>
      </c>
      <c r="H292" s="229">
        <f t="shared" si="338"/>
        <v>0</v>
      </c>
      <c r="I292" s="231"/>
      <c r="J292" s="182"/>
      <c r="K292" s="230"/>
      <c r="L292" s="157"/>
      <c r="M292" s="157"/>
      <c r="N292" s="236"/>
      <c r="O292" s="231">
        <f t="shared" si="339"/>
        <v>0</v>
      </c>
      <c r="P292" s="231">
        <f t="shared" si="340"/>
        <v>0</v>
      </c>
      <c r="Q292" s="232">
        <f t="shared" si="341"/>
        <v>0</v>
      </c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EA292" s="173"/>
      <c r="EB292" s="173"/>
    </row>
    <row r="293" spans="2:132" ht="15.75" customHeight="1">
      <c r="B293" s="181"/>
      <c r="C293" s="156"/>
      <c r="D293" s="181"/>
      <c r="E293" s="157"/>
      <c r="F293" s="157"/>
      <c r="G293" s="229">
        <f t="shared" si="342"/>
        <v>0</v>
      </c>
      <c r="H293" s="229">
        <f t="shared" si="338"/>
        <v>0</v>
      </c>
      <c r="I293" s="231"/>
      <c r="J293" s="182"/>
      <c r="K293" s="230"/>
      <c r="L293" s="157"/>
      <c r="M293" s="157"/>
      <c r="N293" s="236"/>
      <c r="O293" s="231">
        <f t="shared" si="339"/>
        <v>0</v>
      </c>
      <c r="P293" s="231">
        <f t="shared" si="340"/>
        <v>0</v>
      </c>
      <c r="Q293" s="232">
        <f t="shared" si="341"/>
        <v>0</v>
      </c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172"/>
      <c r="AD293" s="172"/>
      <c r="AE293" s="172"/>
      <c r="AF293" s="172"/>
      <c r="AG293" s="172"/>
      <c r="AH293" s="172"/>
      <c r="AI293" s="172"/>
      <c r="AJ293" s="172"/>
      <c r="AK293" s="172"/>
      <c r="AL293" s="172"/>
      <c r="AM293" s="172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EA293" s="173"/>
      <c r="EB293" s="173"/>
    </row>
    <row r="294" spans="2:132" ht="14.25" customHeight="1">
      <c r="B294" s="181"/>
      <c r="C294" s="181"/>
      <c r="D294" s="181"/>
      <c r="E294" s="157"/>
      <c r="F294" s="157"/>
      <c r="G294" s="229">
        <f t="shared" si="342"/>
        <v>0</v>
      </c>
      <c r="H294" s="229">
        <f t="shared" si="338"/>
        <v>0</v>
      </c>
      <c r="I294" s="231"/>
      <c r="J294" s="182"/>
      <c r="K294" s="230"/>
      <c r="L294" s="157"/>
      <c r="M294" s="157"/>
      <c r="N294" s="236"/>
      <c r="O294" s="231">
        <f t="shared" si="339"/>
        <v>0</v>
      </c>
      <c r="P294" s="231">
        <f t="shared" si="340"/>
        <v>0</v>
      </c>
      <c r="Q294" s="232">
        <f t="shared" si="341"/>
        <v>0</v>
      </c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172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EA294" s="173"/>
      <c r="EB294" s="173"/>
    </row>
    <row r="295" spans="2:132" ht="15.75" customHeight="1">
      <c r="B295" s="181"/>
      <c r="C295" s="181"/>
      <c r="D295" s="181"/>
      <c r="E295" s="157"/>
      <c r="F295" s="157"/>
      <c r="G295" s="229">
        <f t="shared" si="342"/>
        <v>0</v>
      </c>
      <c r="H295" s="229">
        <f t="shared" si="338"/>
        <v>0</v>
      </c>
      <c r="I295" s="231"/>
      <c r="J295" s="182"/>
      <c r="K295" s="230"/>
      <c r="L295" s="157"/>
      <c r="M295" s="157"/>
      <c r="N295" s="236"/>
      <c r="O295" s="231">
        <f t="shared" si="339"/>
        <v>0</v>
      </c>
      <c r="P295" s="231">
        <f t="shared" si="340"/>
        <v>0</v>
      </c>
      <c r="Q295" s="232">
        <f t="shared" si="341"/>
        <v>0</v>
      </c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EA295" s="173"/>
      <c r="EB295" s="173"/>
    </row>
    <row r="296" spans="2:132" ht="15.75" customHeight="1">
      <c r="B296" s="188" t="s">
        <v>129</v>
      </c>
      <c r="C296" s="188"/>
      <c r="D296" s="244">
        <f>SUM(D276:D295)-L296</f>
        <v>0</v>
      </c>
      <c r="E296" s="245"/>
      <c r="F296" s="245"/>
      <c r="G296" s="245">
        <f>SUM(G276:G295)-SUM(Q276:Q295)</f>
        <v>0</v>
      </c>
      <c r="H296" s="245">
        <f t="shared" si="338"/>
        <v>0</v>
      </c>
      <c r="I296" s="246"/>
      <c r="J296" s="247"/>
      <c r="K296" s="188"/>
      <c r="L296" s="188">
        <f>SUM(L276:L295)</f>
        <v>0</v>
      </c>
      <c r="M296" s="245"/>
      <c r="N296" s="248"/>
      <c r="O296" s="249">
        <f t="shared" ref="O296:P296" si="343">SUM(O276:O295)</f>
        <v>0</v>
      </c>
      <c r="P296" s="249">
        <f t="shared" si="343"/>
        <v>0</v>
      </c>
      <c r="Q296" s="250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172"/>
      <c r="AD296" s="172"/>
      <c r="AE296" s="172"/>
      <c r="AF296" s="172"/>
      <c r="AG296" s="172"/>
      <c r="AH296" s="172"/>
      <c r="AI296" s="172"/>
      <c r="AJ296" s="172"/>
      <c r="AK296" s="172"/>
      <c r="AL296" s="172"/>
      <c r="AM296" s="172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EA296" s="173"/>
      <c r="EB296" s="173"/>
    </row>
    <row r="297" spans="2:132" ht="15.75" customHeight="1">
      <c r="B297" s="223" t="s">
        <v>88</v>
      </c>
      <c r="C297" s="224" t="s">
        <v>89</v>
      </c>
      <c r="D297" s="224" t="s">
        <v>99</v>
      </c>
      <c r="E297" s="224" t="s">
        <v>114</v>
      </c>
      <c r="F297" s="224" t="s">
        <v>115</v>
      </c>
      <c r="G297" s="224" t="s">
        <v>26</v>
      </c>
      <c r="H297" s="224" t="s">
        <v>100</v>
      </c>
      <c r="I297" s="225"/>
      <c r="J297" s="224" t="s">
        <v>116</v>
      </c>
      <c r="K297" s="224" t="s">
        <v>91</v>
      </c>
      <c r="L297" s="224" t="s">
        <v>99</v>
      </c>
      <c r="M297" s="224" t="s">
        <v>117</v>
      </c>
      <c r="N297" s="224" t="s">
        <v>115</v>
      </c>
      <c r="O297" s="224" t="s">
        <v>94</v>
      </c>
      <c r="P297" s="224" t="s">
        <v>118</v>
      </c>
      <c r="Q297" s="224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172"/>
      <c r="AD297" s="172"/>
      <c r="AE297" s="172"/>
      <c r="AF297" s="172"/>
      <c r="AG297" s="172"/>
      <c r="AH297" s="172"/>
      <c r="AI297" s="172"/>
      <c r="AJ297" s="172"/>
      <c r="AK297" s="172"/>
      <c r="AL297" s="172"/>
      <c r="AM297" s="172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EA297" s="173"/>
      <c r="EB297" s="173"/>
    </row>
    <row r="298" spans="2:132" ht="15.75" customHeight="1">
      <c r="B298" s="181"/>
      <c r="C298" s="156"/>
      <c r="D298" s="181"/>
      <c r="E298" s="157"/>
      <c r="F298" s="157"/>
      <c r="G298" s="229">
        <f>(D298*E298)+F298</f>
        <v>0</v>
      </c>
      <c r="H298" s="229">
        <f t="shared" ref="H298:H318" si="344">IF(D298=0,0,G298/D298)</f>
        <v>0</v>
      </c>
      <c r="I298" s="739" t="s">
        <v>126</v>
      </c>
      <c r="J298" s="182"/>
      <c r="K298" s="230"/>
      <c r="L298" s="181"/>
      <c r="M298" s="157"/>
      <c r="N298" s="157"/>
      <c r="O298" s="231">
        <f t="shared" ref="O298:O317" si="345">((L298*M298)-N298)-(L298*J298)</f>
        <v>0</v>
      </c>
      <c r="P298" s="231">
        <f t="shared" ref="P298:P317" si="346">IF(J298=0,0,(((L298*M298)-N298)+I308)-(L298*J298))</f>
        <v>0</v>
      </c>
      <c r="Q298" s="232">
        <f t="shared" ref="Q298:Q317" si="347">L298*J298</f>
        <v>0</v>
      </c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EA298" s="173"/>
      <c r="EB298" s="173"/>
    </row>
    <row r="299" spans="2:132" ht="15.75" customHeight="1">
      <c r="B299" s="181"/>
      <c r="C299" s="156"/>
      <c r="D299" s="181"/>
      <c r="E299" s="157"/>
      <c r="F299" s="157"/>
      <c r="G299" s="229">
        <f t="shared" ref="G299:G317" si="348">D299*E299+F299</f>
        <v>0</v>
      </c>
      <c r="H299" s="229">
        <f t="shared" si="344"/>
        <v>0</v>
      </c>
      <c r="I299" s="740"/>
      <c r="J299" s="182"/>
      <c r="K299" s="230"/>
      <c r="L299" s="157"/>
      <c r="M299" s="157"/>
      <c r="N299" s="236"/>
      <c r="O299" s="231">
        <f t="shared" si="345"/>
        <v>0</v>
      </c>
      <c r="P299" s="231">
        <f t="shared" si="346"/>
        <v>0</v>
      </c>
      <c r="Q299" s="232">
        <f t="shared" si="347"/>
        <v>0</v>
      </c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172"/>
      <c r="AD299" s="172"/>
      <c r="AE299" s="172"/>
      <c r="AF299" s="172"/>
      <c r="AG299" s="172"/>
      <c r="AH299" s="172"/>
      <c r="AI299" s="172"/>
      <c r="AJ299" s="172"/>
      <c r="AK299" s="172"/>
      <c r="AL299" s="172"/>
      <c r="AM299" s="172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EA299" s="173"/>
      <c r="EB299" s="173"/>
    </row>
    <row r="300" spans="2:132" ht="15.75" customHeight="1">
      <c r="B300" s="181"/>
      <c r="C300" s="156"/>
      <c r="D300" s="181"/>
      <c r="E300" s="157"/>
      <c r="F300" s="157"/>
      <c r="G300" s="229">
        <f t="shared" si="348"/>
        <v>0</v>
      </c>
      <c r="H300" s="229">
        <f t="shared" si="344"/>
        <v>0</v>
      </c>
      <c r="I300" s="238">
        <f>IF(D318=0,0,G318/D318)</f>
        <v>0</v>
      </c>
      <c r="J300" s="182"/>
      <c r="K300" s="230"/>
      <c r="L300" s="157"/>
      <c r="M300" s="157"/>
      <c r="N300" s="236"/>
      <c r="O300" s="231">
        <f t="shared" si="345"/>
        <v>0</v>
      </c>
      <c r="P300" s="231">
        <f t="shared" si="346"/>
        <v>0</v>
      </c>
      <c r="Q300" s="232">
        <f t="shared" si="347"/>
        <v>0</v>
      </c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EA300" s="173"/>
      <c r="EB300" s="173"/>
    </row>
    <row r="301" spans="2:132" ht="15.75" customHeight="1">
      <c r="B301" s="181"/>
      <c r="C301" s="156"/>
      <c r="D301" s="181"/>
      <c r="E301" s="157"/>
      <c r="F301" s="157"/>
      <c r="G301" s="229">
        <f t="shared" si="348"/>
        <v>0</v>
      </c>
      <c r="H301" s="229">
        <f t="shared" si="344"/>
        <v>0</v>
      </c>
      <c r="I301" s="239"/>
      <c r="J301" s="182"/>
      <c r="K301" s="230"/>
      <c r="L301" s="157"/>
      <c r="M301" s="157"/>
      <c r="N301" s="236"/>
      <c r="O301" s="231">
        <f t="shared" si="345"/>
        <v>0</v>
      </c>
      <c r="P301" s="231">
        <f t="shared" si="346"/>
        <v>0</v>
      </c>
      <c r="Q301" s="232">
        <f t="shared" si="347"/>
        <v>0</v>
      </c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EA301" s="173"/>
      <c r="EB301" s="173"/>
    </row>
    <row r="302" spans="2:132" ht="15.75" customHeight="1">
      <c r="B302" s="181"/>
      <c r="C302" s="156"/>
      <c r="D302" s="181"/>
      <c r="E302" s="157"/>
      <c r="F302" s="157"/>
      <c r="G302" s="229">
        <f t="shared" si="348"/>
        <v>0</v>
      </c>
      <c r="H302" s="229">
        <f t="shared" si="344"/>
        <v>0</v>
      </c>
      <c r="I302" s="741" t="s">
        <v>127</v>
      </c>
      <c r="J302" s="182"/>
      <c r="K302" s="230"/>
      <c r="L302" s="157"/>
      <c r="M302" s="157"/>
      <c r="N302" s="236"/>
      <c r="O302" s="231">
        <f t="shared" si="345"/>
        <v>0</v>
      </c>
      <c r="P302" s="231">
        <f t="shared" si="346"/>
        <v>0</v>
      </c>
      <c r="Q302" s="232">
        <f t="shared" si="347"/>
        <v>0</v>
      </c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EA302" s="173"/>
      <c r="EB302" s="173"/>
    </row>
    <row r="303" spans="2:132" ht="15.75" customHeight="1">
      <c r="B303" s="181"/>
      <c r="C303" s="156"/>
      <c r="D303" s="181"/>
      <c r="E303" s="157"/>
      <c r="F303" s="157"/>
      <c r="G303" s="229">
        <f t="shared" si="348"/>
        <v>0</v>
      </c>
      <c r="H303" s="229">
        <f t="shared" si="344"/>
        <v>0</v>
      </c>
      <c r="I303" s="742"/>
      <c r="J303" s="182"/>
      <c r="K303" s="230"/>
      <c r="L303" s="157"/>
      <c r="M303" s="157"/>
      <c r="N303" s="236"/>
      <c r="O303" s="231">
        <f t="shared" si="345"/>
        <v>0</v>
      </c>
      <c r="P303" s="231">
        <f t="shared" si="346"/>
        <v>0</v>
      </c>
      <c r="Q303" s="232">
        <f t="shared" si="347"/>
        <v>0</v>
      </c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EA303" s="173"/>
      <c r="EB303" s="173"/>
    </row>
    <row r="304" spans="2:132" ht="15.75" customHeight="1">
      <c r="B304" s="181"/>
      <c r="C304" s="156"/>
      <c r="D304" s="181"/>
      <c r="E304" s="157"/>
      <c r="F304" s="157"/>
      <c r="G304" s="229">
        <f t="shared" si="348"/>
        <v>0</v>
      </c>
      <c r="H304" s="229">
        <f t="shared" si="344"/>
        <v>0</v>
      </c>
      <c r="I304" s="740"/>
      <c r="J304" s="182"/>
      <c r="K304" s="230"/>
      <c r="L304" s="157"/>
      <c r="M304" s="157"/>
      <c r="N304" s="236"/>
      <c r="O304" s="231">
        <f t="shared" si="345"/>
        <v>0</v>
      </c>
      <c r="P304" s="231">
        <f t="shared" si="346"/>
        <v>0</v>
      </c>
      <c r="Q304" s="232">
        <f t="shared" si="347"/>
        <v>0</v>
      </c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EA304" s="173"/>
      <c r="EB304" s="173"/>
    </row>
    <row r="305" spans="2:132" ht="15.75" customHeight="1">
      <c r="B305" s="181"/>
      <c r="C305" s="156"/>
      <c r="D305" s="181"/>
      <c r="E305" s="157"/>
      <c r="F305" s="157"/>
      <c r="G305" s="229">
        <f t="shared" si="348"/>
        <v>0</v>
      </c>
      <c r="H305" s="229">
        <f t="shared" si="344"/>
        <v>0</v>
      </c>
      <c r="I305" s="240">
        <f>IF(D318=0,0,(G318-I308)/D318)</f>
        <v>0</v>
      </c>
      <c r="J305" s="182"/>
      <c r="K305" s="230"/>
      <c r="L305" s="157"/>
      <c r="M305" s="157"/>
      <c r="N305" s="236"/>
      <c r="O305" s="231">
        <f t="shared" si="345"/>
        <v>0</v>
      </c>
      <c r="P305" s="231">
        <f t="shared" si="346"/>
        <v>0</v>
      </c>
      <c r="Q305" s="232">
        <f t="shared" si="347"/>
        <v>0</v>
      </c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EA305" s="173"/>
      <c r="EB305" s="173"/>
    </row>
    <row r="306" spans="2:132" ht="15.75" customHeight="1">
      <c r="B306" s="181"/>
      <c r="C306" s="156"/>
      <c r="D306" s="181"/>
      <c r="E306" s="157"/>
      <c r="F306" s="157"/>
      <c r="G306" s="229">
        <f t="shared" si="348"/>
        <v>0</v>
      </c>
      <c r="H306" s="229">
        <f t="shared" si="344"/>
        <v>0</v>
      </c>
      <c r="I306" s="241"/>
      <c r="J306" s="182"/>
      <c r="K306" s="230"/>
      <c r="L306" s="157"/>
      <c r="M306" s="157"/>
      <c r="N306" s="236"/>
      <c r="O306" s="231">
        <f t="shared" si="345"/>
        <v>0</v>
      </c>
      <c r="P306" s="231">
        <f t="shared" si="346"/>
        <v>0</v>
      </c>
      <c r="Q306" s="232">
        <f t="shared" si="347"/>
        <v>0</v>
      </c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EA306" s="173"/>
      <c r="EB306" s="173"/>
    </row>
    <row r="307" spans="2:132" ht="15.75" customHeight="1">
      <c r="B307" s="181"/>
      <c r="C307" s="156"/>
      <c r="D307" s="242"/>
      <c r="E307" s="157"/>
      <c r="F307" s="157"/>
      <c r="G307" s="229">
        <f t="shared" si="348"/>
        <v>0</v>
      </c>
      <c r="H307" s="229">
        <f t="shared" si="344"/>
        <v>0</v>
      </c>
      <c r="I307" s="243" t="s">
        <v>128</v>
      </c>
      <c r="J307" s="182"/>
      <c r="K307" s="230"/>
      <c r="L307" s="157"/>
      <c r="M307" s="157"/>
      <c r="N307" s="236"/>
      <c r="O307" s="231">
        <f t="shared" si="345"/>
        <v>0</v>
      </c>
      <c r="P307" s="231">
        <f t="shared" si="346"/>
        <v>0</v>
      </c>
      <c r="Q307" s="232">
        <f t="shared" si="347"/>
        <v>0</v>
      </c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EA307" s="173"/>
      <c r="EB307" s="173"/>
    </row>
    <row r="308" spans="2:132" ht="15.75" customHeight="1">
      <c r="B308" s="181"/>
      <c r="C308" s="156"/>
      <c r="D308" s="181"/>
      <c r="E308" s="157"/>
      <c r="F308" s="157"/>
      <c r="G308" s="229">
        <f t="shared" si="348"/>
        <v>0</v>
      </c>
      <c r="H308" s="229">
        <f t="shared" si="344"/>
        <v>0</v>
      </c>
      <c r="I308" s="238">
        <f>SUMIF(B$72:B$91,B298,P$72:P$91)</f>
        <v>0</v>
      </c>
      <c r="J308" s="182"/>
      <c r="K308" s="230"/>
      <c r="L308" s="157"/>
      <c r="M308" s="157"/>
      <c r="N308" s="236"/>
      <c r="O308" s="231">
        <f t="shared" si="345"/>
        <v>0</v>
      </c>
      <c r="P308" s="231">
        <f t="shared" si="346"/>
        <v>0</v>
      </c>
      <c r="Q308" s="232">
        <f t="shared" si="347"/>
        <v>0</v>
      </c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EA308" s="173"/>
      <c r="EB308" s="173"/>
    </row>
    <row r="309" spans="2:132" ht="15.75" customHeight="1">
      <c r="B309" s="181"/>
      <c r="C309" s="156"/>
      <c r="D309" s="181"/>
      <c r="E309" s="157"/>
      <c r="F309" s="157"/>
      <c r="G309" s="229">
        <f t="shared" si="348"/>
        <v>0</v>
      </c>
      <c r="H309" s="229">
        <f t="shared" si="344"/>
        <v>0</v>
      </c>
      <c r="I309" s="231"/>
      <c r="J309" s="182"/>
      <c r="K309" s="230"/>
      <c r="L309" s="157"/>
      <c r="M309" s="157"/>
      <c r="N309" s="236"/>
      <c r="O309" s="231">
        <f t="shared" si="345"/>
        <v>0</v>
      </c>
      <c r="P309" s="231">
        <f t="shared" si="346"/>
        <v>0</v>
      </c>
      <c r="Q309" s="232">
        <f t="shared" si="347"/>
        <v>0</v>
      </c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EA309" s="173"/>
      <c r="EB309" s="173"/>
    </row>
    <row r="310" spans="2:132" ht="15.75" customHeight="1">
      <c r="B310" s="181"/>
      <c r="C310" s="156"/>
      <c r="D310" s="181"/>
      <c r="E310" s="157"/>
      <c r="F310" s="157"/>
      <c r="G310" s="229">
        <f t="shared" si="348"/>
        <v>0</v>
      </c>
      <c r="H310" s="229">
        <f t="shared" si="344"/>
        <v>0</v>
      </c>
      <c r="I310" s="231"/>
      <c r="J310" s="182"/>
      <c r="K310" s="230"/>
      <c r="L310" s="157"/>
      <c r="M310" s="157"/>
      <c r="N310" s="236"/>
      <c r="O310" s="231">
        <f t="shared" si="345"/>
        <v>0</v>
      </c>
      <c r="P310" s="231">
        <f t="shared" si="346"/>
        <v>0</v>
      </c>
      <c r="Q310" s="232">
        <f t="shared" si="347"/>
        <v>0</v>
      </c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EA310" s="173"/>
      <c r="EB310" s="173"/>
    </row>
    <row r="311" spans="2:132" ht="15.75" customHeight="1">
      <c r="B311" s="181"/>
      <c r="C311" s="156"/>
      <c r="D311" s="181"/>
      <c r="E311" s="157"/>
      <c r="F311" s="157"/>
      <c r="G311" s="229">
        <f t="shared" si="348"/>
        <v>0</v>
      </c>
      <c r="H311" s="229">
        <f t="shared" si="344"/>
        <v>0</v>
      </c>
      <c r="I311" s="231"/>
      <c r="J311" s="182"/>
      <c r="K311" s="230"/>
      <c r="L311" s="157"/>
      <c r="M311" s="157"/>
      <c r="N311" s="236"/>
      <c r="O311" s="231">
        <f t="shared" si="345"/>
        <v>0</v>
      </c>
      <c r="P311" s="231">
        <f t="shared" si="346"/>
        <v>0</v>
      </c>
      <c r="Q311" s="232">
        <f t="shared" si="347"/>
        <v>0</v>
      </c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EA311" s="173"/>
      <c r="EB311" s="173"/>
    </row>
    <row r="312" spans="2:132" ht="15.75" customHeight="1">
      <c r="B312" s="181"/>
      <c r="C312" s="156"/>
      <c r="D312" s="181"/>
      <c r="E312" s="157"/>
      <c r="F312" s="157"/>
      <c r="G312" s="229">
        <f t="shared" si="348"/>
        <v>0</v>
      </c>
      <c r="H312" s="229">
        <f t="shared" si="344"/>
        <v>0</v>
      </c>
      <c r="I312" s="231"/>
      <c r="J312" s="182"/>
      <c r="K312" s="230"/>
      <c r="L312" s="157"/>
      <c r="M312" s="157"/>
      <c r="N312" s="236"/>
      <c r="O312" s="231">
        <f t="shared" si="345"/>
        <v>0</v>
      </c>
      <c r="P312" s="231">
        <f t="shared" si="346"/>
        <v>0</v>
      </c>
      <c r="Q312" s="232">
        <f t="shared" si="347"/>
        <v>0</v>
      </c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EA312" s="173"/>
      <c r="EB312" s="173"/>
    </row>
    <row r="313" spans="2:132" ht="15.75" customHeight="1">
      <c r="B313" s="181"/>
      <c r="C313" s="156"/>
      <c r="D313" s="181"/>
      <c r="E313" s="157"/>
      <c r="F313" s="157"/>
      <c r="G313" s="229">
        <f t="shared" si="348"/>
        <v>0</v>
      </c>
      <c r="H313" s="229">
        <f t="shared" si="344"/>
        <v>0</v>
      </c>
      <c r="I313" s="231"/>
      <c r="J313" s="182"/>
      <c r="K313" s="230"/>
      <c r="L313" s="157"/>
      <c r="M313" s="157"/>
      <c r="N313" s="236"/>
      <c r="O313" s="231">
        <f t="shared" si="345"/>
        <v>0</v>
      </c>
      <c r="P313" s="231">
        <f t="shared" si="346"/>
        <v>0</v>
      </c>
      <c r="Q313" s="232">
        <f t="shared" si="347"/>
        <v>0</v>
      </c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EA313" s="173"/>
      <c r="EB313" s="173"/>
    </row>
    <row r="314" spans="2:132" ht="15.75" customHeight="1">
      <c r="B314" s="181"/>
      <c r="C314" s="156"/>
      <c r="D314" s="181"/>
      <c r="E314" s="157"/>
      <c r="F314" s="157"/>
      <c r="G314" s="229">
        <f t="shared" si="348"/>
        <v>0</v>
      </c>
      <c r="H314" s="229">
        <f t="shared" si="344"/>
        <v>0</v>
      </c>
      <c r="I314" s="231"/>
      <c r="J314" s="182"/>
      <c r="K314" s="230"/>
      <c r="L314" s="157"/>
      <c r="M314" s="157"/>
      <c r="N314" s="236"/>
      <c r="O314" s="231">
        <f t="shared" si="345"/>
        <v>0</v>
      </c>
      <c r="P314" s="231">
        <f t="shared" si="346"/>
        <v>0</v>
      </c>
      <c r="Q314" s="232">
        <f t="shared" si="347"/>
        <v>0</v>
      </c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EA314" s="173"/>
      <c r="EB314" s="173"/>
    </row>
    <row r="315" spans="2:132" ht="15.75" customHeight="1">
      <c r="B315" s="181"/>
      <c r="C315" s="156"/>
      <c r="D315" s="181"/>
      <c r="E315" s="157"/>
      <c r="F315" s="157"/>
      <c r="G315" s="229">
        <f t="shared" si="348"/>
        <v>0</v>
      </c>
      <c r="H315" s="229">
        <f t="shared" si="344"/>
        <v>0</v>
      </c>
      <c r="I315" s="231"/>
      <c r="J315" s="182"/>
      <c r="K315" s="230"/>
      <c r="L315" s="157"/>
      <c r="M315" s="157"/>
      <c r="N315" s="236"/>
      <c r="O315" s="231">
        <f t="shared" si="345"/>
        <v>0</v>
      </c>
      <c r="P315" s="231">
        <f t="shared" si="346"/>
        <v>0</v>
      </c>
      <c r="Q315" s="232">
        <f t="shared" si="347"/>
        <v>0</v>
      </c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172"/>
      <c r="AD315" s="172"/>
      <c r="AE315" s="172"/>
      <c r="AF315" s="172"/>
      <c r="AG315" s="172"/>
      <c r="AH315" s="172"/>
      <c r="AI315" s="172"/>
      <c r="AJ315" s="172"/>
      <c r="AK315" s="172"/>
      <c r="AL315" s="172"/>
      <c r="AM315" s="172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EA315" s="173"/>
      <c r="EB315" s="173"/>
    </row>
    <row r="316" spans="2:132" ht="15.75" customHeight="1">
      <c r="B316" s="181"/>
      <c r="C316" s="181"/>
      <c r="D316" s="181"/>
      <c r="E316" s="157"/>
      <c r="F316" s="157"/>
      <c r="G316" s="229">
        <f t="shared" si="348"/>
        <v>0</v>
      </c>
      <c r="H316" s="229">
        <f t="shared" si="344"/>
        <v>0</v>
      </c>
      <c r="I316" s="231"/>
      <c r="J316" s="182"/>
      <c r="K316" s="230"/>
      <c r="L316" s="157"/>
      <c r="M316" s="157"/>
      <c r="N316" s="236"/>
      <c r="O316" s="231">
        <f t="shared" si="345"/>
        <v>0</v>
      </c>
      <c r="P316" s="231">
        <f t="shared" si="346"/>
        <v>0</v>
      </c>
      <c r="Q316" s="232">
        <f t="shared" si="347"/>
        <v>0</v>
      </c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EA316" s="173"/>
      <c r="EB316" s="173"/>
    </row>
    <row r="317" spans="2:132" ht="15.75" customHeight="1">
      <c r="B317" s="181"/>
      <c r="C317" s="181"/>
      <c r="D317" s="181"/>
      <c r="E317" s="157"/>
      <c r="F317" s="157"/>
      <c r="G317" s="229">
        <f t="shared" si="348"/>
        <v>0</v>
      </c>
      <c r="H317" s="229">
        <f t="shared" si="344"/>
        <v>0</v>
      </c>
      <c r="I317" s="231"/>
      <c r="J317" s="182"/>
      <c r="K317" s="230"/>
      <c r="L317" s="157"/>
      <c r="M317" s="157"/>
      <c r="N317" s="236"/>
      <c r="O317" s="231">
        <f t="shared" si="345"/>
        <v>0</v>
      </c>
      <c r="P317" s="231">
        <f t="shared" si="346"/>
        <v>0</v>
      </c>
      <c r="Q317" s="232">
        <f t="shared" si="347"/>
        <v>0</v>
      </c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EA317" s="173"/>
      <c r="EB317" s="173"/>
    </row>
    <row r="318" spans="2:132" ht="15.75" customHeight="1">
      <c r="B318" s="188" t="s">
        <v>129</v>
      </c>
      <c r="C318" s="188"/>
      <c r="D318" s="244">
        <f>SUM(D298:D317)-L318</f>
        <v>0</v>
      </c>
      <c r="E318" s="245"/>
      <c r="F318" s="245"/>
      <c r="G318" s="245">
        <f>SUM(G298:G317)-SUM(Q298:Q317)</f>
        <v>0</v>
      </c>
      <c r="H318" s="245">
        <f t="shared" si="344"/>
        <v>0</v>
      </c>
      <c r="I318" s="246"/>
      <c r="J318" s="247"/>
      <c r="K318" s="188"/>
      <c r="L318" s="188">
        <f>SUM(L298:L317)</f>
        <v>0</v>
      </c>
      <c r="M318" s="245"/>
      <c r="N318" s="248"/>
      <c r="O318" s="249">
        <f t="shared" ref="O318:P318" si="349">SUM(O298:O317)</f>
        <v>0</v>
      </c>
      <c r="P318" s="249">
        <f t="shared" si="349"/>
        <v>0</v>
      </c>
      <c r="Q318" s="250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EA318" s="173"/>
      <c r="EB318" s="173"/>
    </row>
    <row r="319" spans="2:132" ht="15.75" customHeight="1">
      <c r="B319" s="223" t="s">
        <v>88</v>
      </c>
      <c r="C319" s="224" t="s">
        <v>89</v>
      </c>
      <c r="D319" s="224" t="s">
        <v>99</v>
      </c>
      <c r="E319" s="224" t="s">
        <v>114</v>
      </c>
      <c r="F319" s="224" t="s">
        <v>115</v>
      </c>
      <c r="G319" s="224" t="s">
        <v>26</v>
      </c>
      <c r="H319" s="224" t="s">
        <v>100</v>
      </c>
      <c r="I319" s="225"/>
      <c r="J319" s="224" t="s">
        <v>116</v>
      </c>
      <c r="K319" s="224" t="s">
        <v>91</v>
      </c>
      <c r="L319" s="224" t="s">
        <v>99</v>
      </c>
      <c r="M319" s="224" t="s">
        <v>117</v>
      </c>
      <c r="N319" s="224" t="s">
        <v>115</v>
      </c>
      <c r="O319" s="224" t="s">
        <v>94</v>
      </c>
      <c r="P319" s="224" t="s">
        <v>118</v>
      </c>
      <c r="Q319" s="224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EA319" s="173"/>
      <c r="EB319" s="173"/>
    </row>
    <row r="320" spans="2:132" ht="15.75" customHeight="1">
      <c r="B320" s="181"/>
      <c r="C320" s="156"/>
      <c r="D320" s="181"/>
      <c r="E320" s="157"/>
      <c r="F320" s="157"/>
      <c r="G320" s="229">
        <f>(D320*E320)+F320</f>
        <v>0</v>
      </c>
      <c r="H320" s="229">
        <f t="shared" ref="H320:H340" si="350">IF(D320=0,0,G320/D320)</f>
        <v>0</v>
      </c>
      <c r="I320" s="739" t="s">
        <v>126</v>
      </c>
      <c r="J320" s="182"/>
      <c r="K320" s="230"/>
      <c r="L320" s="181"/>
      <c r="M320" s="157"/>
      <c r="N320" s="157"/>
      <c r="O320" s="231">
        <f t="shared" ref="O320:O339" si="351">((L320*M320)-N320)-(L320*J320)</f>
        <v>0</v>
      </c>
      <c r="P320" s="231">
        <f t="shared" ref="P320:P339" si="352">IF(J320=0,0,(((L320*M320)-N320)+I330)-(L320*J320))</f>
        <v>0</v>
      </c>
      <c r="Q320" s="232">
        <f t="shared" ref="Q320:Q339" si="353">L320*J320</f>
        <v>0</v>
      </c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EA320" s="173"/>
      <c r="EB320" s="173"/>
    </row>
    <row r="321" spans="2:132" ht="15.75" customHeight="1">
      <c r="B321" s="181"/>
      <c r="C321" s="156"/>
      <c r="D321" s="181"/>
      <c r="E321" s="157"/>
      <c r="F321" s="157"/>
      <c r="G321" s="229">
        <f t="shared" ref="G321:G339" si="354">D321*E321+F321</f>
        <v>0</v>
      </c>
      <c r="H321" s="229">
        <f t="shared" si="350"/>
        <v>0</v>
      </c>
      <c r="I321" s="740"/>
      <c r="J321" s="182"/>
      <c r="K321" s="230"/>
      <c r="L321" s="157"/>
      <c r="M321" s="157"/>
      <c r="N321" s="236"/>
      <c r="O321" s="231">
        <f t="shared" si="351"/>
        <v>0</v>
      </c>
      <c r="P321" s="231">
        <f t="shared" si="352"/>
        <v>0</v>
      </c>
      <c r="Q321" s="232">
        <f t="shared" si="353"/>
        <v>0</v>
      </c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EA321" s="173"/>
      <c r="EB321" s="173"/>
    </row>
    <row r="322" spans="2:132" ht="15.75" customHeight="1">
      <c r="B322" s="181"/>
      <c r="C322" s="156"/>
      <c r="D322" s="181"/>
      <c r="E322" s="157"/>
      <c r="F322" s="157"/>
      <c r="G322" s="229">
        <f t="shared" si="354"/>
        <v>0</v>
      </c>
      <c r="H322" s="229">
        <f t="shared" si="350"/>
        <v>0</v>
      </c>
      <c r="I322" s="238">
        <f>IF(D340=0,0,G340/D340)</f>
        <v>0</v>
      </c>
      <c r="J322" s="182"/>
      <c r="K322" s="230"/>
      <c r="L322" s="157"/>
      <c r="M322" s="157"/>
      <c r="N322" s="236"/>
      <c r="O322" s="231">
        <f t="shared" si="351"/>
        <v>0</v>
      </c>
      <c r="P322" s="231">
        <f t="shared" si="352"/>
        <v>0</v>
      </c>
      <c r="Q322" s="232">
        <f t="shared" si="353"/>
        <v>0</v>
      </c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EA322" s="173"/>
      <c r="EB322" s="173"/>
    </row>
    <row r="323" spans="2:132" ht="15.75" customHeight="1">
      <c r="B323" s="181"/>
      <c r="C323" s="156"/>
      <c r="D323" s="181"/>
      <c r="E323" s="157"/>
      <c r="F323" s="157"/>
      <c r="G323" s="229">
        <f t="shared" si="354"/>
        <v>0</v>
      </c>
      <c r="H323" s="229">
        <f t="shared" si="350"/>
        <v>0</v>
      </c>
      <c r="I323" s="239"/>
      <c r="J323" s="182"/>
      <c r="K323" s="230"/>
      <c r="L323" s="157"/>
      <c r="M323" s="157"/>
      <c r="N323" s="236"/>
      <c r="O323" s="231">
        <f t="shared" si="351"/>
        <v>0</v>
      </c>
      <c r="P323" s="231">
        <f t="shared" si="352"/>
        <v>0</v>
      </c>
      <c r="Q323" s="232">
        <f t="shared" si="353"/>
        <v>0</v>
      </c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EA323" s="173"/>
      <c r="EB323" s="173"/>
    </row>
    <row r="324" spans="2:132" ht="15.75" customHeight="1">
      <c r="B324" s="181"/>
      <c r="C324" s="156"/>
      <c r="D324" s="181"/>
      <c r="E324" s="157"/>
      <c r="F324" s="157"/>
      <c r="G324" s="229">
        <f t="shared" si="354"/>
        <v>0</v>
      </c>
      <c r="H324" s="229">
        <f t="shared" si="350"/>
        <v>0</v>
      </c>
      <c r="I324" s="741" t="s">
        <v>127</v>
      </c>
      <c r="J324" s="182"/>
      <c r="K324" s="230"/>
      <c r="L324" s="157"/>
      <c r="M324" s="157"/>
      <c r="N324" s="236"/>
      <c r="O324" s="231">
        <f t="shared" si="351"/>
        <v>0</v>
      </c>
      <c r="P324" s="231">
        <f t="shared" si="352"/>
        <v>0</v>
      </c>
      <c r="Q324" s="232">
        <f t="shared" si="353"/>
        <v>0</v>
      </c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EA324" s="173"/>
      <c r="EB324" s="173"/>
    </row>
    <row r="325" spans="2:132" ht="15.75" customHeight="1">
      <c r="B325" s="181"/>
      <c r="C325" s="156"/>
      <c r="D325" s="181"/>
      <c r="E325" s="157"/>
      <c r="F325" s="157"/>
      <c r="G325" s="229">
        <f t="shared" si="354"/>
        <v>0</v>
      </c>
      <c r="H325" s="229">
        <f t="shared" si="350"/>
        <v>0</v>
      </c>
      <c r="I325" s="742"/>
      <c r="J325" s="182"/>
      <c r="K325" s="230"/>
      <c r="L325" s="157"/>
      <c r="M325" s="157"/>
      <c r="N325" s="236"/>
      <c r="O325" s="231">
        <f t="shared" si="351"/>
        <v>0</v>
      </c>
      <c r="P325" s="231">
        <f t="shared" si="352"/>
        <v>0</v>
      </c>
      <c r="Q325" s="232">
        <f t="shared" si="353"/>
        <v>0</v>
      </c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EA325" s="173"/>
      <c r="EB325" s="173"/>
    </row>
    <row r="326" spans="2:132" ht="15.75" customHeight="1">
      <c r="B326" s="181"/>
      <c r="C326" s="156"/>
      <c r="D326" s="181"/>
      <c r="E326" s="157"/>
      <c r="F326" s="157"/>
      <c r="G326" s="229">
        <f t="shared" si="354"/>
        <v>0</v>
      </c>
      <c r="H326" s="229">
        <f t="shared" si="350"/>
        <v>0</v>
      </c>
      <c r="I326" s="740"/>
      <c r="J326" s="182"/>
      <c r="K326" s="230"/>
      <c r="L326" s="157"/>
      <c r="M326" s="157"/>
      <c r="N326" s="236"/>
      <c r="O326" s="231">
        <f t="shared" si="351"/>
        <v>0</v>
      </c>
      <c r="P326" s="231">
        <f t="shared" si="352"/>
        <v>0</v>
      </c>
      <c r="Q326" s="232">
        <f t="shared" si="353"/>
        <v>0</v>
      </c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EA326" s="173"/>
      <c r="EB326" s="173"/>
    </row>
    <row r="327" spans="2:132" ht="15.75" customHeight="1">
      <c r="B327" s="181"/>
      <c r="C327" s="156"/>
      <c r="D327" s="181"/>
      <c r="E327" s="157"/>
      <c r="F327" s="157"/>
      <c r="G327" s="229">
        <f t="shared" si="354"/>
        <v>0</v>
      </c>
      <c r="H327" s="229">
        <f t="shared" si="350"/>
        <v>0</v>
      </c>
      <c r="I327" s="240">
        <f>IF(D340=0,0,(G340-I330)/D340)</f>
        <v>0</v>
      </c>
      <c r="J327" s="182"/>
      <c r="K327" s="230"/>
      <c r="L327" s="157"/>
      <c r="M327" s="157"/>
      <c r="N327" s="236"/>
      <c r="O327" s="231">
        <f t="shared" si="351"/>
        <v>0</v>
      </c>
      <c r="P327" s="231">
        <f t="shared" si="352"/>
        <v>0</v>
      </c>
      <c r="Q327" s="232">
        <f t="shared" si="353"/>
        <v>0</v>
      </c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EA327" s="173"/>
      <c r="EB327" s="173"/>
    </row>
    <row r="328" spans="2:132" ht="15.75" customHeight="1">
      <c r="B328" s="181"/>
      <c r="C328" s="156"/>
      <c r="D328" s="181"/>
      <c r="E328" s="157"/>
      <c r="F328" s="157"/>
      <c r="G328" s="229">
        <f t="shared" si="354"/>
        <v>0</v>
      </c>
      <c r="H328" s="229">
        <f t="shared" si="350"/>
        <v>0</v>
      </c>
      <c r="I328" s="241"/>
      <c r="J328" s="182"/>
      <c r="K328" s="230"/>
      <c r="L328" s="157"/>
      <c r="M328" s="157"/>
      <c r="N328" s="236"/>
      <c r="O328" s="231">
        <f t="shared" si="351"/>
        <v>0</v>
      </c>
      <c r="P328" s="231">
        <f t="shared" si="352"/>
        <v>0</v>
      </c>
      <c r="Q328" s="232">
        <f t="shared" si="353"/>
        <v>0</v>
      </c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EA328" s="173"/>
      <c r="EB328" s="173"/>
    </row>
    <row r="329" spans="2:132" ht="15.75" customHeight="1">
      <c r="B329" s="181"/>
      <c r="C329" s="156"/>
      <c r="D329" s="242"/>
      <c r="E329" s="157"/>
      <c r="F329" s="157"/>
      <c r="G329" s="229">
        <f t="shared" si="354"/>
        <v>0</v>
      </c>
      <c r="H329" s="229">
        <f t="shared" si="350"/>
        <v>0</v>
      </c>
      <c r="I329" s="243" t="s">
        <v>128</v>
      </c>
      <c r="J329" s="182"/>
      <c r="K329" s="230"/>
      <c r="L329" s="157"/>
      <c r="M329" s="157"/>
      <c r="N329" s="236"/>
      <c r="O329" s="231">
        <f t="shared" si="351"/>
        <v>0</v>
      </c>
      <c r="P329" s="231">
        <f t="shared" si="352"/>
        <v>0</v>
      </c>
      <c r="Q329" s="232">
        <f t="shared" si="353"/>
        <v>0</v>
      </c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EA329" s="173"/>
      <c r="EB329" s="173"/>
    </row>
    <row r="330" spans="2:132" ht="15.75" customHeight="1">
      <c r="B330" s="181"/>
      <c r="C330" s="156"/>
      <c r="D330" s="181"/>
      <c r="E330" s="157"/>
      <c r="F330" s="157"/>
      <c r="G330" s="229">
        <f t="shared" si="354"/>
        <v>0</v>
      </c>
      <c r="H330" s="229">
        <f t="shared" si="350"/>
        <v>0</v>
      </c>
      <c r="I330" s="238">
        <f>SUMIF(B$72:B$91,B320,P$72:P$91)</f>
        <v>0</v>
      </c>
      <c r="J330" s="182"/>
      <c r="K330" s="230"/>
      <c r="L330" s="157"/>
      <c r="M330" s="157"/>
      <c r="N330" s="236"/>
      <c r="O330" s="231">
        <f t="shared" si="351"/>
        <v>0</v>
      </c>
      <c r="P330" s="231">
        <f t="shared" si="352"/>
        <v>0</v>
      </c>
      <c r="Q330" s="232">
        <f t="shared" si="353"/>
        <v>0</v>
      </c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172"/>
      <c r="AD330" s="172"/>
      <c r="AE330" s="172"/>
      <c r="AF330" s="172"/>
      <c r="AG330" s="172"/>
      <c r="AH330" s="172"/>
      <c r="AI330" s="172"/>
      <c r="AJ330" s="172"/>
      <c r="AK330" s="172"/>
      <c r="AL330" s="172"/>
      <c r="AM330" s="172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EA330" s="173"/>
      <c r="EB330" s="173"/>
    </row>
    <row r="331" spans="2:132" ht="15.75" customHeight="1">
      <c r="B331" s="181"/>
      <c r="C331" s="156"/>
      <c r="D331" s="181"/>
      <c r="E331" s="157"/>
      <c r="F331" s="157"/>
      <c r="G331" s="229">
        <f t="shared" si="354"/>
        <v>0</v>
      </c>
      <c r="H331" s="229">
        <f t="shared" si="350"/>
        <v>0</v>
      </c>
      <c r="I331" s="231"/>
      <c r="J331" s="182"/>
      <c r="K331" s="230"/>
      <c r="L331" s="157"/>
      <c r="M331" s="157"/>
      <c r="N331" s="236"/>
      <c r="O331" s="231">
        <f t="shared" si="351"/>
        <v>0</v>
      </c>
      <c r="P331" s="231">
        <f t="shared" si="352"/>
        <v>0</v>
      </c>
      <c r="Q331" s="232">
        <f t="shared" si="353"/>
        <v>0</v>
      </c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172"/>
      <c r="AD331" s="172"/>
      <c r="AE331" s="172"/>
      <c r="AF331" s="172"/>
      <c r="AG331" s="172"/>
      <c r="AH331" s="172"/>
      <c r="AI331" s="172"/>
      <c r="AJ331" s="172"/>
      <c r="AK331" s="172"/>
      <c r="AL331" s="172"/>
      <c r="AM331" s="172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EA331" s="173"/>
      <c r="EB331" s="173"/>
    </row>
    <row r="332" spans="2:132" ht="15.75" customHeight="1">
      <c r="B332" s="181"/>
      <c r="C332" s="156"/>
      <c r="D332" s="181"/>
      <c r="E332" s="157"/>
      <c r="F332" s="157"/>
      <c r="G332" s="229">
        <f t="shared" si="354"/>
        <v>0</v>
      </c>
      <c r="H332" s="229">
        <f t="shared" si="350"/>
        <v>0</v>
      </c>
      <c r="I332" s="231"/>
      <c r="J332" s="182"/>
      <c r="K332" s="230"/>
      <c r="L332" s="157"/>
      <c r="M332" s="157"/>
      <c r="N332" s="236"/>
      <c r="O332" s="231">
        <f t="shared" si="351"/>
        <v>0</v>
      </c>
      <c r="P332" s="231">
        <f t="shared" si="352"/>
        <v>0</v>
      </c>
      <c r="Q332" s="232">
        <f t="shared" si="353"/>
        <v>0</v>
      </c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EA332" s="173"/>
      <c r="EB332" s="173"/>
    </row>
    <row r="333" spans="2:132" ht="15.75" customHeight="1">
      <c r="B333" s="181"/>
      <c r="C333" s="156"/>
      <c r="D333" s="181"/>
      <c r="E333" s="157"/>
      <c r="F333" s="157"/>
      <c r="G333" s="229">
        <f t="shared" si="354"/>
        <v>0</v>
      </c>
      <c r="H333" s="229">
        <f t="shared" si="350"/>
        <v>0</v>
      </c>
      <c r="I333" s="231"/>
      <c r="J333" s="182"/>
      <c r="K333" s="230"/>
      <c r="L333" s="157"/>
      <c r="M333" s="157"/>
      <c r="N333" s="236"/>
      <c r="O333" s="231">
        <f t="shared" si="351"/>
        <v>0</v>
      </c>
      <c r="P333" s="231">
        <f t="shared" si="352"/>
        <v>0</v>
      </c>
      <c r="Q333" s="232">
        <f t="shared" si="353"/>
        <v>0</v>
      </c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EA333" s="173"/>
      <c r="EB333" s="173"/>
    </row>
    <row r="334" spans="2:132" ht="15.75" customHeight="1">
      <c r="B334" s="181"/>
      <c r="C334" s="156"/>
      <c r="D334" s="181"/>
      <c r="E334" s="157"/>
      <c r="F334" s="157"/>
      <c r="G334" s="229">
        <f t="shared" si="354"/>
        <v>0</v>
      </c>
      <c r="H334" s="229">
        <f t="shared" si="350"/>
        <v>0</v>
      </c>
      <c r="I334" s="231"/>
      <c r="J334" s="182"/>
      <c r="K334" s="230"/>
      <c r="L334" s="157"/>
      <c r="M334" s="157"/>
      <c r="N334" s="236"/>
      <c r="O334" s="231">
        <f t="shared" si="351"/>
        <v>0</v>
      </c>
      <c r="P334" s="231">
        <f t="shared" si="352"/>
        <v>0</v>
      </c>
      <c r="Q334" s="232">
        <f t="shared" si="353"/>
        <v>0</v>
      </c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172"/>
      <c r="AD334" s="172"/>
      <c r="AE334" s="172"/>
      <c r="AF334" s="172"/>
      <c r="AG334" s="172"/>
      <c r="AH334" s="172"/>
      <c r="AI334" s="172"/>
      <c r="AJ334" s="172"/>
      <c r="AK334" s="172"/>
      <c r="AL334" s="172"/>
      <c r="AM334" s="172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EA334" s="173"/>
      <c r="EB334" s="173"/>
    </row>
    <row r="335" spans="2:132" ht="15.75" customHeight="1">
      <c r="B335" s="181"/>
      <c r="C335" s="156"/>
      <c r="D335" s="181"/>
      <c r="E335" s="157"/>
      <c r="F335" s="157"/>
      <c r="G335" s="229">
        <f t="shared" si="354"/>
        <v>0</v>
      </c>
      <c r="H335" s="229">
        <f t="shared" si="350"/>
        <v>0</v>
      </c>
      <c r="I335" s="231"/>
      <c r="J335" s="182"/>
      <c r="K335" s="230"/>
      <c r="L335" s="157"/>
      <c r="M335" s="157"/>
      <c r="N335" s="236"/>
      <c r="O335" s="231">
        <f t="shared" si="351"/>
        <v>0</v>
      </c>
      <c r="P335" s="231">
        <f t="shared" si="352"/>
        <v>0</v>
      </c>
      <c r="Q335" s="232">
        <f t="shared" si="353"/>
        <v>0</v>
      </c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EA335" s="173"/>
      <c r="EB335" s="173"/>
    </row>
    <row r="336" spans="2:132" ht="15.75" customHeight="1">
      <c r="B336" s="181"/>
      <c r="C336" s="156"/>
      <c r="D336" s="181"/>
      <c r="E336" s="157"/>
      <c r="F336" s="157"/>
      <c r="G336" s="229">
        <f t="shared" si="354"/>
        <v>0</v>
      </c>
      <c r="H336" s="229">
        <f t="shared" si="350"/>
        <v>0</v>
      </c>
      <c r="I336" s="231"/>
      <c r="J336" s="182"/>
      <c r="K336" s="230"/>
      <c r="L336" s="157"/>
      <c r="M336" s="157"/>
      <c r="N336" s="236"/>
      <c r="O336" s="231">
        <f t="shared" si="351"/>
        <v>0</v>
      </c>
      <c r="P336" s="231">
        <f t="shared" si="352"/>
        <v>0</v>
      </c>
      <c r="Q336" s="232">
        <f t="shared" si="353"/>
        <v>0</v>
      </c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EA336" s="173"/>
      <c r="EB336" s="173"/>
    </row>
    <row r="337" spans="2:132" ht="15.75" customHeight="1">
      <c r="B337" s="181"/>
      <c r="C337" s="156"/>
      <c r="D337" s="181"/>
      <c r="E337" s="157"/>
      <c r="F337" s="157"/>
      <c r="G337" s="229">
        <f t="shared" si="354"/>
        <v>0</v>
      </c>
      <c r="H337" s="229">
        <f t="shared" si="350"/>
        <v>0</v>
      </c>
      <c r="I337" s="231"/>
      <c r="J337" s="182"/>
      <c r="K337" s="230"/>
      <c r="L337" s="157"/>
      <c r="M337" s="157"/>
      <c r="N337" s="236"/>
      <c r="O337" s="231">
        <f t="shared" si="351"/>
        <v>0</v>
      </c>
      <c r="P337" s="231">
        <f t="shared" si="352"/>
        <v>0</v>
      </c>
      <c r="Q337" s="232">
        <f t="shared" si="353"/>
        <v>0</v>
      </c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EA337" s="173"/>
      <c r="EB337" s="173"/>
    </row>
    <row r="338" spans="2:132" ht="15.75" customHeight="1">
      <c r="B338" s="181"/>
      <c r="C338" s="181"/>
      <c r="D338" s="181"/>
      <c r="E338" s="157"/>
      <c r="F338" s="157"/>
      <c r="G338" s="229">
        <f t="shared" si="354"/>
        <v>0</v>
      </c>
      <c r="H338" s="229">
        <f t="shared" si="350"/>
        <v>0</v>
      </c>
      <c r="I338" s="231"/>
      <c r="J338" s="182"/>
      <c r="K338" s="230"/>
      <c r="L338" s="157"/>
      <c r="M338" s="157"/>
      <c r="N338" s="236"/>
      <c r="O338" s="231">
        <f t="shared" si="351"/>
        <v>0</v>
      </c>
      <c r="P338" s="231">
        <f t="shared" si="352"/>
        <v>0</v>
      </c>
      <c r="Q338" s="232">
        <f t="shared" si="353"/>
        <v>0</v>
      </c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EA338" s="173"/>
      <c r="EB338" s="173"/>
    </row>
    <row r="339" spans="2:132" ht="15.75" customHeight="1">
      <c r="B339" s="181"/>
      <c r="C339" s="181"/>
      <c r="D339" s="181"/>
      <c r="E339" s="157"/>
      <c r="F339" s="157"/>
      <c r="G339" s="229">
        <f t="shared" si="354"/>
        <v>0</v>
      </c>
      <c r="H339" s="229">
        <f t="shared" si="350"/>
        <v>0</v>
      </c>
      <c r="I339" s="231"/>
      <c r="J339" s="182"/>
      <c r="K339" s="230"/>
      <c r="L339" s="157"/>
      <c r="M339" s="157"/>
      <c r="N339" s="236"/>
      <c r="O339" s="231">
        <f t="shared" si="351"/>
        <v>0</v>
      </c>
      <c r="P339" s="231">
        <f t="shared" si="352"/>
        <v>0</v>
      </c>
      <c r="Q339" s="232">
        <f t="shared" si="353"/>
        <v>0</v>
      </c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EA339" s="173"/>
      <c r="EB339" s="173"/>
    </row>
    <row r="340" spans="2:132" ht="15.75" customHeight="1">
      <c r="B340" s="188" t="s">
        <v>129</v>
      </c>
      <c r="C340" s="188"/>
      <c r="D340" s="244">
        <f>SUM(D320:D339)-L340</f>
        <v>0</v>
      </c>
      <c r="E340" s="245"/>
      <c r="F340" s="245"/>
      <c r="G340" s="245">
        <f>SUM(G320:G339)-SUM(Q320:Q339)</f>
        <v>0</v>
      </c>
      <c r="H340" s="245">
        <f t="shared" si="350"/>
        <v>0</v>
      </c>
      <c r="I340" s="246"/>
      <c r="J340" s="247"/>
      <c r="K340" s="188"/>
      <c r="L340" s="188">
        <f>SUM(L320:L339)</f>
        <v>0</v>
      </c>
      <c r="M340" s="245"/>
      <c r="N340" s="248"/>
      <c r="O340" s="249">
        <f t="shared" ref="O340:P340" si="355">SUM(O320:O339)</f>
        <v>0</v>
      </c>
      <c r="P340" s="249">
        <f t="shared" si="355"/>
        <v>0</v>
      </c>
      <c r="Q340" s="250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EA340" s="173"/>
      <c r="EB340" s="173"/>
    </row>
    <row r="341" spans="2:132" ht="15.75" customHeight="1">
      <c r="B341" s="223" t="s">
        <v>88</v>
      </c>
      <c r="C341" s="224" t="s">
        <v>89</v>
      </c>
      <c r="D341" s="224" t="s">
        <v>99</v>
      </c>
      <c r="E341" s="224" t="s">
        <v>114</v>
      </c>
      <c r="F341" s="224" t="s">
        <v>115</v>
      </c>
      <c r="G341" s="224" t="s">
        <v>26</v>
      </c>
      <c r="H341" s="224" t="s">
        <v>100</v>
      </c>
      <c r="I341" s="225"/>
      <c r="J341" s="224" t="s">
        <v>116</v>
      </c>
      <c r="K341" s="224" t="s">
        <v>91</v>
      </c>
      <c r="L341" s="224" t="s">
        <v>99</v>
      </c>
      <c r="M341" s="224" t="s">
        <v>117</v>
      </c>
      <c r="N341" s="224" t="s">
        <v>115</v>
      </c>
      <c r="O341" s="224" t="s">
        <v>94</v>
      </c>
      <c r="P341" s="224" t="s">
        <v>118</v>
      </c>
      <c r="Q341" s="224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EA341" s="173"/>
      <c r="EB341" s="173"/>
    </row>
    <row r="342" spans="2:132" ht="15.75" customHeight="1">
      <c r="B342" s="181"/>
      <c r="C342" s="156"/>
      <c r="D342" s="181"/>
      <c r="E342" s="157"/>
      <c r="F342" s="157"/>
      <c r="G342" s="229">
        <f>(D342*E342)+F342</f>
        <v>0</v>
      </c>
      <c r="H342" s="229">
        <f t="shared" ref="H342:H362" si="356">IF(D342=0,0,G342/D342)</f>
        <v>0</v>
      </c>
      <c r="I342" s="739" t="s">
        <v>126</v>
      </c>
      <c r="J342" s="182"/>
      <c r="K342" s="230"/>
      <c r="L342" s="181"/>
      <c r="M342" s="157"/>
      <c r="N342" s="157"/>
      <c r="O342" s="231">
        <f t="shared" ref="O342:O361" si="357">((L342*M342)-N342)-(L342*J342)</f>
        <v>0</v>
      </c>
      <c r="P342" s="231">
        <f t="shared" ref="P342:P361" si="358">IF(J342=0,0,(((L342*M342)-N342)+I352)-(L342*J342))</f>
        <v>0</v>
      </c>
      <c r="Q342" s="232">
        <f t="shared" ref="Q342:Q361" si="359">L342*J342</f>
        <v>0</v>
      </c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EA342" s="173"/>
      <c r="EB342" s="173"/>
    </row>
    <row r="343" spans="2:132" ht="15.75" customHeight="1">
      <c r="B343" s="181"/>
      <c r="C343" s="156"/>
      <c r="D343" s="181"/>
      <c r="E343" s="157"/>
      <c r="F343" s="157"/>
      <c r="G343" s="229">
        <f t="shared" ref="G343:G361" si="360">D343*E343+F343</f>
        <v>0</v>
      </c>
      <c r="H343" s="229">
        <f t="shared" si="356"/>
        <v>0</v>
      </c>
      <c r="I343" s="740"/>
      <c r="J343" s="182"/>
      <c r="K343" s="230"/>
      <c r="L343" s="157"/>
      <c r="M343" s="157"/>
      <c r="N343" s="236"/>
      <c r="O343" s="231">
        <f t="shared" si="357"/>
        <v>0</v>
      </c>
      <c r="P343" s="231">
        <f t="shared" si="358"/>
        <v>0</v>
      </c>
      <c r="Q343" s="232">
        <f t="shared" si="359"/>
        <v>0</v>
      </c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EA343" s="173"/>
      <c r="EB343" s="173"/>
    </row>
    <row r="344" spans="2:132" ht="15.75" customHeight="1">
      <c r="B344" s="181"/>
      <c r="C344" s="156"/>
      <c r="D344" s="181"/>
      <c r="E344" s="157"/>
      <c r="F344" s="157"/>
      <c r="G344" s="229">
        <f t="shared" si="360"/>
        <v>0</v>
      </c>
      <c r="H344" s="229">
        <f t="shared" si="356"/>
        <v>0</v>
      </c>
      <c r="I344" s="238">
        <f>IF(D362=0,0,G362/D362)</f>
        <v>0</v>
      </c>
      <c r="J344" s="182"/>
      <c r="K344" s="230"/>
      <c r="L344" s="157"/>
      <c r="M344" s="157"/>
      <c r="N344" s="236"/>
      <c r="O344" s="231">
        <f t="shared" si="357"/>
        <v>0</v>
      </c>
      <c r="P344" s="231">
        <f t="shared" si="358"/>
        <v>0</v>
      </c>
      <c r="Q344" s="232">
        <f t="shared" si="359"/>
        <v>0</v>
      </c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EA344" s="173"/>
      <c r="EB344" s="173"/>
    </row>
    <row r="345" spans="2:132" ht="15.75" customHeight="1">
      <c r="B345" s="181"/>
      <c r="C345" s="156"/>
      <c r="D345" s="181"/>
      <c r="E345" s="157"/>
      <c r="F345" s="157"/>
      <c r="G345" s="229">
        <f t="shared" si="360"/>
        <v>0</v>
      </c>
      <c r="H345" s="229">
        <f t="shared" si="356"/>
        <v>0</v>
      </c>
      <c r="I345" s="239"/>
      <c r="J345" s="182"/>
      <c r="K345" s="230"/>
      <c r="L345" s="157"/>
      <c r="M345" s="157"/>
      <c r="N345" s="236"/>
      <c r="O345" s="231">
        <f t="shared" si="357"/>
        <v>0</v>
      </c>
      <c r="P345" s="231">
        <f t="shared" si="358"/>
        <v>0</v>
      </c>
      <c r="Q345" s="232">
        <f t="shared" si="359"/>
        <v>0</v>
      </c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EA345" s="173"/>
      <c r="EB345" s="173"/>
    </row>
    <row r="346" spans="2:132" ht="15.75" customHeight="1">
      <c r="B346" s="181"/>
      <c r="C346" s="156"/>
      <c r="D346" s="181"/>
      <c r="E346" s="157"/>
      <c r="F346" s="157"/>
      <c r="G346" s="229">
        <f t="shared" si="360"/>
        <v>0</v>
      </c>
      <c r="H346" s="229">
        <f t="shared" si="356"/>
        <v>0</v>
      </c>
      <c r="I346" s="741" t="s">
        <v>127</v>
      </c>
      <c r="J346" s="182"/>
      <c r="K346" s="230"/>
      <c r="L346" s="157"/>
      <c r="M346" s="157"/>
      <c r="N346" s="236"/>
      <c r="O346" s="231">
        <f t="shared" si="357"/>
        <v>0</v>
      </c>
      <c r="P346" s="231">
        <f t="shared" si="358"/>
        <v>0</v>
      </c>
      <c r="Q346" s="232">
        <f t="shared" si="359"/>
        <v>0</v>
      </c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EA346" s="173"/>
      <c r="EB346" s="173"/>
    </row>
    <row r="347" spans="2:132" ht="15.75" customHeight="1">
      <c r="B347" s="181"/>
      <c r="C347" s="156"/>
      <c r="D347" s="181"/>
      <c r="E347" s="157"/>
      <c r="F347" s="157"/>
      <c r="G347" s="229">
        <f t="shared" si="360"/>
        <v>0</v>
      </c>
      <c r="H347" s="229">
        <f t="shared" si="356"/>
        <v>0</v>
      </c>
      <c r="I347" s="742"/>
      <c r="J347" s="182"/>
      <c r="K347" s="230"/>
      <c r="L347" s="157"/>
      <c r="M347" s="157"/>
      <c r="N347" s="236"/>
      <c r="O347" s="231">
        <f t="shared" si="357"/>
        <v>0</v>
      </c>
      <c r="P347" s="231">
        <f t="shared" si="358"/>
        <v>0</v>
      </c>
      <c r="Q347" s="232">
        <f t="shared" si="359"/>
        <v>0</v>
      </c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EA347" s="173"/>
      <c r="EB347" s="173"/>
    </row>
    <row r="348" spans="2:132" ht="15.75" customHeight="1">
      <c r="B348" s="181"/>
      <c r="C348" s="156"/>
      <c r="D348" s="181"/>
      <c r="E348" s="157"/>
      <c r="F348" s="157"/>
      <c r="G348" s="229">
        <f t="shared" si="360"/>
        <v>0</v>
      </c>
      <c r="H348" s="229">
        <f t="shared" si="356"/>
        <v>0</v>
      </c>
      <c r="I348" s="740"/>
      <c r="J348" s="182"/>
      <c r="K348" s="230"/>
      <c r="L348" s="157"/>
      <c r="M348" s="157"/>
      <c r="N348" s="236"/>
      <c r="O348" s="231">
        <f t="shared" si="357"/>
        <v>0</v>
      </c>
      <c r="P348" s="231">
        <f t="shared" si="358"/>
        <v>0</v>
      </c>
      <c r="Q348" s="232">
        <f t="shared" si="359"/>
        <v>0</v>
      </c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EA348" s="173"/>
      <c r="EB348" s="173"/>
    </row>
    <row r="349" spans="2:132" ht="15.75" customHeight="1">
      <c r="B349" s="181"/>
      <c r="C349" s="156"/>
      <c r="D349" s="181"/>
      <c r="E349" s="157"/>
      <c r="F349" s="157"/>
      <c r="G349" s="229">
        <f t="shared" si="360"/>
        <v>0</v>
      </c>
      <c r="H349" s="229">
        <f t="shared" si="356"/>
        <v>0</v>
      </c>
      <c r="I349" s="240">
        <f>IF(D362=0,0,(G362-I352)/D362)</f>
        <v>0</v>
      </c>
      <c r="J349" s="182"/>
      <c r="K349" s="230"/>
      <c r="L349" s="157"/>
      <c r="M349" s="157"/>
      <c r="N349" s="236"/>
      <c r="O349" s="231">
        <f t="shared" si="357"/>
        <v>0</v>
      </c>
      <c r="P349" s="231">
        <f t="shared" si="358"/>
        <v>0</v>
      </c>
      <c r="Q349" s="232">
        <f t="shared" si="359"/>
        <v>0</v>
      </c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EA349" s="173"/>
      <c r="EB349" s="173"/>
    </row>
    <row r="350" spans="2:132" ht="15.75" customHeight="1">
      <c r="B350" s="181"/>
      <c r="C350" s="156"/>
      <c r="D350" s="181"/>
      <c r="E350" s="157"/>
      <c r="F350" s="157"/>
      <c r="G350" s="229">
        <f t="shared" si="360"/>
        <v>0</v>
      </c>
      <c r="H350" s="229">
        <f t="shared" si="356"/>
        <v>0</v>
      </c>
      <c r="I350" s="241"/>
      <c r="J350" s="182"/>
      <c r="K350" s="230"/>
      <c r="L350" s="157"/>
      <c r="M350" s="157"/>
      <c r="N350" s="236"/>
      <c r="O350" s="231">
        <f t="shared" si="357"/>
        <v>0</v>
      </c>
      <c r="P350" s="231">
        <f t="shared" si="358"/>
        <v>0</v>
      </c>
      <c r="Q350" s="232">
        <f t="shared" si="359"/>
        <v>0</v>
      </c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EA350" s="173"/>
      <c r="EB350" s="173"/>
    </row>
    <row r="351" spans="2:132" ht="15.75" customHeight="1">
      <c r="B351" s="181"/>
      <c r="C351" s="156"/>
      <c r="D351" s="242"/>
      <c r="E351" s="157"/>
      <c r="F351" s="157"/>
      <c r="G351" s="229">
        <f t="shared" si="360"/>
        <v>0</v>
      </c>
      <c r="H351" s="229">
        <f t="shared" si="356"/>
        <v>0</v>
      </c>
      <c r="I351" s="243" t="s">
        <v>128</v>
      </c>
      <c r="J351" s="182"/>
      <c r="K351" s="230"/>
      <c r="L351" s="157"/>
      <c r="M351" s="157"/>
      <c r="N351" s="236"/>
      <c r="O351" s="231">
        <f t="shared" si="357"/>
        <v>0</v>
      </c>
      <c r="P351" s="231">
        <f t="shared" si="358"/>
        <v>0</v>
      </c>
      <c r="Q351" s="232">
        <f t="shared" si="359"/>
        <v>0</v>
      </c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EA351" s="173"/>
      <c r="EB351" s="173"/>
    </row>
    <row r="352" spans="2:132" ht="15.75" customHeight="1">
      <c r="B352" s="181"/>
      <c r="C352" s="156"/>
      <c r="D352" s="181"/>
      <c r="E352" s="157"/>
      <c r="F352" s="157"/>
      <c r="G352" s="229">
        <f t="shared" si="360"/>
        <v>0</v>
      </c>
      <c r="H352" s="229">
        <f t="shared" si="356"/>
        <v>0</v>
      </c>
      <c r="I352" s="238">
        <f>SUMIF(B$72:B$91,B342,P$72:P$91)</f>
        <v>0</v>
      </c>
      <c r="J352" s="182"/>
      <c r="K352" s="230"/>
      <c r="L352" s="157"/>
      <c r="M352" s="157"/>
      <c r="N352" s="236"/>
      <c r="O352" s="231">
        <f t="shared" si="357"/>
        <v>0</v>
      </c>
      <c r="P352" s="231">
        <f t="shared" si="358"/>
        <v>0</v>
      </c>
      <c r="Q352" s="232">
        <f t="shared" si="359"/>
        <v>0</v>
      </c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EA352" s="173"/>
      <c r="EB352" s="173"/>
    </row>
    <row r="353" spans="2:132" ht="15.75" customHeight="1">
      <c r="B353" s="181"/>
      <c r="C353" s="156"/>
      <c r="D353" s="181"/>
      <c r="E353" s="157"/>
      <c r="F353" s="157"/>
      <c r="G353" s="229">
        <f t="shared" si="360"/>
        <v>0</v>
      </c>
      <c r="H353" s="229">
        <f t="shared" si="356"/>
        <v>0</v>
      </c>
      <c r="I353" s="231"/>
      <c r="J353" s="182"/>
      <c r="K353" s="230"/>
      <c r="L353" s="157"/>
      <c r="M353" s="157"/>
      <c r="N353" s="236"/>
      <c r="O353" s="231">
        <f t="shared" si="357"/>
        <v>0</v>
      </c>
      <c r="P353" s="231">
        <f t="shared" si="358"/>
        <v>0</v>
      </c>
      <c r="Q353" s="232">
        <f t="shared" si="359"/>
        <v>0</v>
      </c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EA353" s="173"/>
      <c r="EB353" s="173"/>
    </row>
    <row r="354" spans="2:132" ht="15.75" customHeight="1">
      <c r="B354" s="181"/>
      <c r="C354" s="156"/>
      <c r="D354" s="181"/>
      <c r="E354" s="157"/>
      <c r="F354" s="157"/>
      <c r="G354" s="229">
        <f t="shared" si="360"/>
        <v>0</v>
      </c>
      <c r="H354" s="229">
        <f t="shared" si="356"/>
        <v>0</v>
      </c>
      <c r="I354" s="231"/>
      <c r="J354" s="182"/>
      <c r="K354" s="230"/>
      <c r="L354" s="157"/>
      <c r="M354" s="157"/>
      <c r="N354" s="236"/>
      <c r="O354" s="231">
        <f t="shared" si="357"/>
        <v>0</v>
      </c>
      <c r="P354" s="231">
        <f t="shared" si="358"/>
        <v>0</v>
      </c>
      <c r="Q354" s="232">
        <f t="shared" si="359"/>
        <v>0</v>
      </c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EA354" s="173"/>
      <c r="EB354" s="173"/>
    </row>
    <row r="355" spans="2:132" ht="15.75" customHeight="1">
      <c r="B355" s="181"/>
      <c r="C355" s="156"/>
      <c r="D355" s="181"/>
      <c r="E355" s="157"/>
      <c r="F355" s="157"/>
      <c r="G355" s="229">
        <f t="shared" si="360"/>
        <v>0</v>
      </c>
      <c r="H355" s="229">
        <f t="shared" si="356"/>
        <v>0</v>
      </c>
      <c r="I355" s="231"/>
      <c r="J355" s="182"/>
      <c r="K355" s="230"/>
      <c r="L355" s="157"/>
      <c r="M355" s="157"/>
      <c r="N355" s="236"/>
      <c r="O355" s="231">
        <f t="shared" si="357"/>
        <v>0</v>
      </c>
      <c r="P355" s="231">
        <f t="shared" si="358"/>
        <v>0</v>
      </c>
      <c r="Q355" s="232">
        <f t="shared" si="359"/>
        <v>0</v>
      </c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172"/>
      <c r="AD355" s="172"/>
      <c r="AE355" s="172"/>
      <c r="AF355" s="172"/>
      <c r="AG355" s="172"/>
      <c r="AH355" s="172"/>
      <c r="AI355" s="172"/>
      <c r="AJ355" s="172"/>
      <c r="AK355" s="172"/>
      <c r="AL355" s="172"/>
      <c r="AM355" s="172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EA355" s="173"/>
      <c r="EB355" s="173"/>
    </row>
    <row r="356" spans="2:132" ht="15.75" customHeight="1">
      <c r="B356" s="181"/>
      <c r="C356" s="156"/>
      <c r="D356" s="181"/>
      <c r="E356" s="157"/>
      <c r="F356" s="157"/>
      <c r="G356" s="229">
        <f t="shared" si="360"/>
        <v>0</v>
      </c>
      <c r="H356" s="229">
        <f t="shared" si="356"/>
        <v>0</v>
      </c>
      <c r="I356" s="231"/>
      <c r="J356" s="182"/>
      <c r="K356" s="230"/>
      <c r="L356" s="157"/>
      <c r="M356" s="157"/>
      <c r="N356" s="236"/>
      <c r="O356" s="231">
        <f t="shared" si="357"/>
        <v>0</v>
      </c>
      <c r="P356" s="231">
        <f t="shared" si="358"/>
        <v>0</v>
      </c>
      <c r="Q356" s="232">
        <f t="shared" si="359"/>
        <v>0</v>
      </c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172"/>
      <c r="AD356" s="172"/>
      <c r="AE356" s="172"/>
      <c r="AF356" s="172"/>
      <c r="AG356" s="172"/>
      <c r="AH356" s="172"/>
      <c r="AI356" s="172"/>
      <c r="AJ356" s="172"/>
      <c r="AK356" s="172"/>
      <c r="AL356" s="172"/>
      <c r="AM356" s="172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EA356" s="173"/>
      <c r="EB356" s="173"/>
    </row>
    <row r="357" spans="2:132" ht="15.75" customHeight="1">
      <c r="B357" s="181"/>
      <c r="C357" s="156"/>
      <c r="D357" s="181"/>
      <c r="E357" s="157"/>
      <c r="F357" s="157"/>
      <c r="G357" s="229">
        <f t="shared" si="360"/>
        <v>0</v>
      </c>
      <c r="H357" s="229">
        <f t="shared" si="356"/>
        <v>0</v>
      </c>
      <c r="I357" s="231"/>
      <c r="J357" s="182"/>
      <c r="K357" s="230"/>
      <c r="L357" s="157"/>
      <c r="M357" s="157"/>
      <c r="N357" s="236"/>
      <c r="O357" s="231">
        <f t="shared" si="357"/>
        <v>0</v>
      </c>
      <c r="P357" s="231">
        <f t="shared" si="358"/>
        <v>0</v>
      </c>
      <c r="Q357" s="232">
        <f t="shared" si="359"/>
        <v>0</v>
      </c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172"/>
      <c r="AD357" s="172"/>
      <c r="AE357" s="172"/>
      <c r="AF357" s="172"/>
      <c r="AG357" s="172"/>
      <c r="AH357" s="172"/>
      <c r="AI357" s="172"/>
      <c r="AJ357" s="172"/>
      <c r="AK357" s="172"/>
      <c r="AL357" s="172"/>
      <c r="AM357" s="172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EA357" s="173"/>
      <c r="EB357" s="173"/>
    </row>
    <row r="358" spans="2:132" ht="15.75" customHeight="1">
      <c r="B358" s="181"/>
      <c r="C358" s="156"/>
      <c r="D358" s="181"/>
      <c r="E358" s="157"/>
      <c r="F358" s="157"/>
      <c r="G358" s="229">
        <f t="shared" si="360"/>
        <v>0</v>
      </c>
      <c r="H358" s="229">
        <f t="shared" si="356"/>
        <v>0</v>
      </c>
      <c r="I358" s="231"/>
      <c r="J358" s="182"/>
      <c r="K358" s="230"/>
      <c r="L358" s="157"/>
      <c r="M358" s="157"/>
      <c r="N358" s="236"/>
      <c r="O358" s="231">
        <f t="shared" si="357"/>
        <v>0</v>
      </c>
      <c r="P358" s="231">
        <f t="shared" si="358"/>
        <v>0</v>
      </c>
      <c r="Q358" s="232">
        <f t="shared" si="359"/>
        <v>0</v>
      </c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EA358" s="173"/>
      <c r="EB358" s="173"/>
    </row>
    <row r="359" spans="2:132" ht="15.75" customHeight="1">
      <c r="B359" s="181"/>
      <c r="C359" s="156"/>
      <c r="D359" s="181"/>
      <c r="E359" s="157"/>
      <c r="F359" s="157"/>
      <c r="G359" s="229">
        <f t="shared" si="360"/>
        <v>0</v>
      </c>
      <c r="H359" s="229">
        <f t="shared" si="356"/>
        <v>0</v>
      </c>
      <c r="I359" s="231"/>
      <c r="J359" s="182"/>
      <c r="K359" s="230"/>
      <c r="L359" s="157"/>
      <c r="M359" s="157"/>
      <c r="N359" s="236"/>
      <c r="O359" s="231">
        <f t="shared" si="357"/>
        <v>0</v>
      </c>
      <c r="P359" s="231">
        <f t="shared" si="358"/>
        <v>0</v>
      </c>
      <c r="Q359" s="232">
        <f t="shared" si="359"/>
        <v>0</v>
      </c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EA359" s="173"/>
      <c r="EB359" s="173"/>
    </row>
    <row r="360" spans="2:132" ht="15.75" customHeight="1">
      <c r="B360" s="181"/>
      <c r="C360" s="181"/>
      <c r="D360" s="181"/>
      <c r="E360" s="157"/>
      <c r="F360" s="157"/>
      <c r="G360" s="229">
        <f t="shared" si="360"/>
        <v>0</v>
      </c>
      <c r="H360" s="229">
        <f t="shared" si="356"/>
        <v>0</v>
      </c>
      <c r="I360" s="231"/>
      <c r="J360" s="182"/>
      <c r="K360" s="230"/>
      <c r="L360" s="157"/>
      <c r="M360" s="157"/>
      <c r="N360" s="236"/>
      <c r="O360" s="231">
        <f t="shared" si="357"/>
        <v>0</v>
      </c>
      <c r="P360" s="231">
        <f t="shared" si="358"/>
        <v>0</v>
      </c>
      <c r="Q360" s="232">
        <f t="shared" si="359"/>
        <v>0</v>
      </c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EA360" s="173"/>
      <c r="EB360" s="173"/>
    </row>
    <row r="361" spans="2:132" ht="15.75" customHeight="1">
      <c r="B361" s="181"/>
      <c r="C361" s="181"/>
      <c r="D361" s="181"/>
      <c r="E361" s="157"/>
      <c r="F361" s="157"/>
      <c r="G361" s="229">
        <f t="shared" si="360"/>
        <v>0</v>
      </c>
      <c r="H361" s="229">
        <f t="shared" si="356"/>
        <v>0</v>
      </c>
      <c r="I361" s="231"/>
      <c r="J361" s="182"/>
      <c r="K361" s="230"/>
      <c r="L361" s="157"/>
      <c r="M361" s="157"/>
      <c r="N361" s="236"/>
      <c r="O361" s="231">
        <f t="shared" si="357"/>
        <v>0</v>
      </c>
      <c r="P361" s="231">
        <f t="shared" si="358"/>
        <v>0</v>
      </c>
      <c r="Q361" s="232">
        <f t="shared" si="359"/>
        <v>0</v>
      </c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EA361" s="173"/>
      <c r="EB361" s="173"/>
    </row>
    <row r="362" spans="2:132" ht="15.75" customHeight="1">
      <c r="B362" s="188" t="s">
        <v>129</v>
      </c>
      <c r="C362" s="188"/>
      <c r="D362" s="244">
        <f>SUM(D342:D361)-L362</f>
        <v>0</v>
      </c>
      <c r="E362" s="245"/>
      <c r="F362" s="245"/>
      <c r="G362" s="245">
        <f>SUM(G342:G361)-SUM(Q342:Q361)</f>
        <v>0</v>
      </c>
      <c r="H362" s="245">
        <f t="shared" si="356"/>
        <v>0</v>
      </c>
      <c r="I362" s="246"/>
      <c r="J362" s="247"/>
      <c r="K362" s="188"/>
      <c r="L362" s="188">
        <f>SUM(L342:L361)</f>
        <v>0</v>
      </c>
      <c r="M362" s="245"/>
      <c r="N362" s="248"/>
      <c r="O362" s="249">
        <f t="shared" ref="O362:P362" si="361">SUM(O342:O361)</f>
        <v>0</v>
      </c>
      <c r="P362" s="249">
        <f t="shared" si="361"/>
        <v>0</v>
      </c>
      <c r="Q362" s="250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EA362" s="173"/>
      <c r="EB362" s="173"/>
    </row>
    <row r="363" spans="2:132" ht="15.75" customHeight="1">
      <c r="B363" s="223" t="s">
        <v>88</v>
      </c>
      <c r="C363" s="224" t="s">
        <v>89</v>
      </c>
      <c r="D363" s="224" t="s">
        <v>99</v>
      </c>
      <c r="E363" s="224" t="s">
        <v>114</v>
      </c>
      <c r="F363" s="224" t="s">
        <v>115</v>
      </c>
      <c r="G363" s="224" t="s">
        <v>26</v>
      </c>
      <c r="H363" s="224" t="s">
        <v>100</v>
      </c>
      <c r="I363" s="225"/>
      <c r="J363" s="224" t="s">
        <v>116</v>
      </c>
      <c r="K363" s="224" t="s">
        <v>91</v>
      </c>
      <c r="L363" s="224" t="s">
        <v>99</v>
      </c>
      <c r="M363" s="224" t="s">
        <v>117</v>
      </c>
      <c r="N363" s="224" t="s">
        <v>115</v>
      </c>
      <c r="O363" s="224" t="s">
        <v>94</v>
      </c>
      <c r="P363" s="224" t="s">
        <v>118</v>
      </c>
      <c r="Q363" s="224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EA363" s="173"/>
      <c r="EB363" s="173"/>
    </row>
    <row r="364" spans="2:132" ht="15.75" customHeight="1">
      <c r="B364" s="181"/>
      <c r="C364" s="156"/>
      <c r="D364" s="181"/>
      <c r="E364" s="157"/>
      <c r="F364" s="157"/>
      <c r="G364" s="229">
        <f>(D364*E364)+F364</f>
        <v>0</v>
      </c>
      <c r="H364" s="229">
        <f t="shared" ref="H364:H384" si="362">IF(D364=0,0,G364/D364)</f>
        <v>0</v>
      </c>
      <c r="I364" s="739" t="s">
        <v>126</v>
      </c>
      <c r="J364" s="182"/>
      <c r="K364" s="230"/>
      <c r="L364" s="181"/>
      <c r="M364" s="157"/>
      <c r="N364" s="157"/>
      <c r="O364" s="231">
        <f t="shared" ref="O364:O383" si="363">((L364*M364)-N364)-(L364*J364)</f>
        <v>0</v>
      </c>
      <c r="P364" s="231">
        <f t="shared" ref="P364:P383" si="364">IF(J364=0,0,(((L364*M364)-N364)+I374)-(L364*J364))</f>
        <v>0</v>
      </c>
      <c r="Q364" s="232">
        <f t="shared" ref="Q364:Q383" si="365">L364*J364</f>
        <v>0</v>
      </c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EA364" s="173"/>
      <c r="EB364" s="173"/>
    </row>
    <row r="365" spans="2:132" ht="15.75" customHeight="1">
      <c r="B365" s="181"/>
      <c r="C365" s="156"/>
      <c r="D365" s="181"/>
      <c r="E365" s="157"/>
      <c r="F365" s="157"/>
      <c r="G365" s="229">
        <f t="shared" ref="G365:G383" si="366">D365*E365+F365</f>
        <v>0</v>
      </c>
      <c r="H365" s="229">
        <f t="shared" si="362"/>
        <v>0</v>
      </c>
      <c r="I365" s="740"/>
      <c r="J365" s="182"/>
      <c r="K365" s="230"/>
      <c r="L365" s="157"/>
      <c r="M365" s="157"/>
      <c r="N365" s="236"/>
      <c r="O365" s="231">
        <f t="shared" si="363"/>
        <v>0</v>
      </c>
      <c r="P365" s="231">
        <f t="shared" si="364"/>
        <v>0</v>
      </c>
      <c r="Q365" s="232">
        <f t="shared" si="365"/>
        <v>0</v>
      </c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172"/>
      <c r="AD365" s="172"/>
      <c r="AE365" s="172"/>
      <c r="AF365" s="172"/>
      <c r="AG365" s="172"/>
      <c r="AH365" s="172"/>
      <c r="AI365" s="172"/>
      <c r="AJ365" s="172"/>
      <c r="AK365" s="172"/>
      <c r="AL365" s="172"/>
      <c r="AM365" s="172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EA365" s="173"/>
      <c r="EB365" s="173"/>
    </row>
    <row r="366" spans="2:132" ht="15.75" customHeight="1">
      <c r="B366" s="181"/>
      <c r="C366" s="156"/>
      <c r="D366" s="181"/>
      <c r="E366" s="157"/>
      <c r="F366" s="157"/>
      <c r="G366" s="229">
        <f t="shared" si="366"/>
        <v>0</v>
      </c>
      <c r="H366" s="229">
        <f t="shared" si="362"/>
        <v>0</v>
      </c>
      <c r="I366" s="238">
        <f>IF(D384=0,0,G384/D384)</f>
        <v>0</v>
      </c>
      <c r="J366" s="182"/>
      <c r="K366" s="230"/>
      <c r="L366" s="157"/>
      <c r="M366" s="157"/>
      <c r="N366" s="236"/>
      <c r="O366" s="231">
        <f t="shared" si="363"/>
        <v>0</v>
      </c>
      <c r="P366" s="231">
        <f t="shared" si="364"/>
        <v>0</v>
      </c>
      <c r="Q366" s="232">
        <f t="shared" si="365"/>
        <v>0</v>
      </c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172"/>
      <c r="AD366" s="172"/>
      <c r="AE366" s="172"/>
      <c r="AF366" s="172"/>
      <c r="AG366" s="172"/>
      <c r="AH366" s="172"/>
      <c r="AI366" s="172"/>
      <c r="AJ366" s="172"/>
      <c r="AK366" s="172"/>
      <c r="AL366" s="172"/>
      <c r="AM366" s="172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EA366" s="173"/>
      <c r="EB366" s="173"/>
    </row>
    <row r="367" spans="2:132" ht="15.75" customHeight="1">
      <c r="B367" s="181"/>
      <c r="C367" s="156"/>
      <c r="D367" s="181"/>
      <c r="E367" s="157"/>
      <c r="F367" s="157"/>
      <c r="G367" s="229">
        <f t="shared" si="366"/>
        <v>0</v>
      </c>
      <c r="H367" s="229">
        <f t="shared" si="362"/>
        <v>0</v>
      </c>
      <c r="I367" s="239"/>
      <c r="J367" s="182"/>
      <c r="K367" s="230"/>
      <c r="L367" s="157"/>
      <c r="M367" s="157"/>
      <c r="N367" s="236"/>
      <c r="O367" s="231">
        <f t="shared" si="363"/>
        <v>0</v>
      </c>
      <c r="P367" s="231">
        <f t="shared" si="364"/>
        <v>0</v>
      </c>
      <c r="Q367" s="232">
        <f t="shared" si="365"/>
        <v>0</v>
      </c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EA367" s="173"/>
      <c r="EB367" s="173"/>
    </row>
    <row r="368" spans="2:132" ht="15.75" customHeight="1">
      <c r="B368" s="181"/>
      <c r="C368" s="156"/>
      <c r="D368" s="181"/>
      <c r="E368" s="157"/>
      <c r="F368" s="157"/>
      <c r="G368" s="229">
        <f t="shared" si="366"/>
        <v>0</v>
      </c>
      <c r="H368" s="229">
        <f t="shared" si="362"/>
        <v>0</v>
      </c>
      <c r="I368" s="741" t="s">
        <v>127</v>
      </c>
      <c r="J368" s="182"/>
      <c r="K368" s="230"/>
      <c r="L368" s="157"/>
      <c r="M368" s="157"/>
      <c r="N368" s="236"/>
      <c r="O368" s="231">
        <f t="shared" si="363"/>
        <v>0</v>
      </c>
      <c r="P368" s="231">
        <f t="shared" si="364"/>
        <v>0</v>
      </c>
      <c r="Q368" s="232">
        <f t="shared" si="365"/>
        <v>0</v>
      </c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172"/>
      <c r="AD368" s="172"/>
      <c r="AE368" s="172"/>
      <c r="AF368" s="172"/>
      <c r="AG368" s="172"/>
      <c r="AH368" s="172"/>
      <c r="AI368" s="172"/>
      <c r="AJ368" s="172"/>
      <c r="AK368" s="172"/>
      <c r="AL368" s="172"/>
      <c r="AM368" s="172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EA368" s="173"/>
      <c r="EB368" s="173"/>
    </row>
    <row r="369" spans="2:132" ht="15.75" customHeight="1">
      <c r="B369" s="181"/>
      <c r="C369" s="156"/>
      <c r="D369" s="181"/>
      <c r="E369" s="157"/>
      <c r="F369" s="157"/>
      <c r="G369" s="229">
        <f t="shared" si="366"/>
        <v>0</v>
      </c>
      <c r="H369" s="229">
        <f t="shared" si="362"/>
        <v>0</v>
      </c>
      <c r="I369" s="742"/>
      <c r="J369" s="182"/>
      <c r="K369" s="230"/>
      <c r="L369" s="157"/>
      <c r="M369" s="157"/>
      <c r="N369" s="236"/>
      <c r="O369" s="231">
        <f t="shared" si="363"/>
        <v>0</v>
      </c>
      <c r="P369" s="231">
        <f t="shared" si="364"/>
        <v>0</v>
      </c>
      <c r="Q369" s="232">
        <f t="shared" si="365"/>
        <v>0</v>
      </c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172"/>
      <c r="AD369" s="172"/>
      <c r="AE369" s="172"/>
      <c r="AF369" s="172"/>
      <c r="AG369" s="172"/>
      <c r="AH369" s="172"/>
      <c r="AI369" s="172"/>
      <c r="AJ369" s="172"/>
      <c r="AK369" s="172"/>
      <c r="AL369" s="172"/>
      <c r="AM369" s="172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EA369" s="173"/>
      <c r="EB369" s="173"/>
    </row>
    <row r="370" spans="2:132" ht="15.75" customHeight="1">
      <c r="B370" s="181"/>
      <c r="C370" s="156"/>
      <c r="D370" s="181"/>
      <c r="E370" s="157"/>
      <c r="F370" s="157"/>
      <c r="G370" s="229">
        <f t="shared" si="366"/>
        <v>0</v>
      </c>
      <c r="H370" s="229">
        <f t="shared" si="362"/>
        <v>0</v>
      </c>
      <c r="I370" s="740"/>
      <c r="J370" s="182"/>
      <c r="K370" s="230"/>
      <c r="L370" s="157"/>
      <c r="M370" s="157"/>
      <c r="N370" s="236"/>
      <c r="O370" s="231">
        <f t="shared" si="363"/>
        <v>0</v>
      </c>
      <c r="P370" s="231">
        <f t="shared" si="364"/>
        <v>0</v>
      </c>
      <c r="Q370" s="232">
        <f t="shared" si="365"/>
        <v>0</v>
      </c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172"/>
      <c r="AD370" s="172"/>
      <c r="AE370" s="172"/>
      <c r="AF370" s="172"/>
      <c r="AG370" s="172"/>
      <c r="AH370" s="172"/>
      <c r="AI370" s="172"/>
      <c r="AJ370" s="172"/>
      <c r="AK370" s="172"/>
      <c r="AL370" s="172"/>
      <c r="AM370" s="172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EA370" s="173"/>
      <c r="EB370" s="173"/>
    </row>
    <row r="371" spans="2:132" ht="15.75" customHeight="1">
      <c r="B371" s="181"/>
      <c r="C371" s="156"/>
      <c r="D371" s="181"/>
      <c r="E371" s="157"/>
      <c r="F371" s="157"/>
      <c r="G371" s="229">
        <f t="shared" si="366"/>
        <v>0</v>
      </c>
      <c r="H371" s="229">
        <f t="shared" si="362"/>
        <v>0</v>
      </c>
      <c r="I371" s="240">
        <f>IF(D384=0,0,(G384-I374)/D384)</f>
        <v>0</v>
      </c>
      <c r="J371" s="182"/>
      <c r="K371" s="230"/>
      <c r="L371" s="157"/>
      <c r="M371" s="157"/>
      <c r="N371" s="236"/>
      <c r="O371" s="231">
        <f t="shared" si="363"/>
        <v>0</v>
      </c>
      <c r="P371" s="231">
        <f t="shared" si="364"/>
        <v>0</v>
      </c>
      <c r="Q371" s="232">
        <f t="shared" si="365"/>
        <v>0</v>
      </c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172"/>
      <c r="AD371" s="172"/>
      <c r="AE371" s="172"/>
      <c r="AF371" s="172"/>
      <c r="AG371" s="172"/>
      <c r="AH371" s="172"/>
      <c r="AI371" s="172"/>
      <c r="AJ371" s="172"/>
      <c r="AK371" s="172"/>
      <c r="AL371" s="172"/>
      <c r="AM371" s="172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EA371" s="173"/>
      <c r="EB371" s="173"/>
    </row>
    <row r="372" spans="2:132" ht="15.75" customHeight="1">
      <c r="B372" s="181"/>
      <c r="C372" s="156"/>
      <c r="D372" s="181"/>
      <c r="E372" s="157"/>
      <c r="F372" s="157"/>
      <c r="G372" s="229">
        <f t="shared" si="366"/>
        <v>0</v>
      </c>
      <c r="H372" s="229">
        <f t="shared" si="362"/>
        <v>0</v>
      </c>
      <c r="I372" s="241"/>
      <c r="J372" s="182"/>
      <c r="K372" s="230"/>
      <c r="L372" s="157"/>
      <c r="M372" s="157"/>
      <c r="N372" s="236"/>
      <c r="O372" s="231">
        <f t="shared" si="363"/>
        <v>0</v>
      </c>
      <c r="P372" s="231">
        <f t="shared" si="364"/>
        <v>0</v>
      </c>
      <c r="Q372" s="232">
        <f t="shared" si="365"/>
        <v>0</v>
      </c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172"/>
      <c r="AD372" s="172"/>
      <c r="AE372" s="172"/>
      <c r="AF372" s="172"/>
      <c r="AG372" s="172"/>
      <c r="AH372" s="172"/>
      <c r="AI372" s="172"/>
      <c r="AJ372" s="172"/>
      <c r="AK372" s="172"/>
      <c r="AL372" s="172"/>
      <c r="AM372" s="172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EA372" s="173"/>
      <c r="EB372" s="173"/>
    </row>
    <row r="373" spans="2:132" ht="15.75" customHeight="1">
      <c r="B373" s="181"/>
      <c r="C373" s="156"/>
      <c r="D373" s="242"/>
      <c r="E373" s="157"/>
      <c r="F373" s="157"/>
      <c r="G373" s="229">
        <f t="shared" si="366"/>
        <v>0</v>
      </c>
      <c r="H373" s="229">
        <f t="shared" si="362"/>
        <v>0</v>
      </c>
      <c r="I373" s="243" t="s">
        <v>128</v>
      </c>
      <c r="J373" s="182"/>
      <c r="K373" s="230"/>
      <c r="L373" s="157"/>
      <c r="M373" s="157"/>
      <c r="N373" s="236"/>
      <c r="O373" s="231">
        <f t="shared" si="363"/>
        <v>0</v>
      </c>
      <c r="P373" s="231">
        <f t="shared" si="364"/>
        <v>0</v>
      </c>
      <c r="Q373" s="232">
        <f t="shared" si="365"/>
        <v>0</v>
      </c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172"/>
      <c r="AD373" s="172"/>
      <c r="AE373" s="172"/>
      <c r="AF373" s="172"/>
      <c r="AG373" s="172"/>
      <c r="AH373" s="172"/>
      <c r="AI373" s="172"/>
      <c r="AJ373" s="172"/>
      <c r="AK373" s="172"/>
      <c r="AL373" s="172"/>
      <c r="AM373" s="172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EA373" s="173"/>
      <c r="EB373" s="173"/>
    </row>
    <row r="374" spans="2:132" ht="15.75" customHeight="1">
      <c r="B374" s="181"/>
      <c r="C374" s="156"/>
      <c r="D374" s="181"/>
      <c r="E374" s="157"/>
      <c r="F374" s="157"/>
      <c r="G374" s="229">
        <f t="shared" si="366"/>
        <v>0</v>
      </c>
      <c r="H374" s="229">
        <f t="shared" si="362"/>
        <v>0</v>
      </c>
      <c r="I374" s="238">
        <f>SUMIF(B$72:B$91,B364,P$72:P$91)</f>
        <v>0</v>
      </c>
      <c r="J374" s="182"/>
      <c r="K374" s="230"/>
      <c r="L374" s="157"/>
      <c r="M374" s="157"/>
      <c r="N374" s="236"/>
      <c r="O374" s="231">
        <f t="shared" si="363"/>
        <v>0</v>
      </c>
      <c r="P374" s="231">
        <f t="shared" si="364"/>
        <v>0</v>
      </c>
      <c r="Q374" s="232">
        <f t="shared" si="365"/>
        <v>0</v>
      </c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172"/>
      <c r="AD374" s="172"/>
      <c r="AE374" s="172"/>
      <c r="AF374" s="172"/>
      <c r="AG374" s="172"/>
      <c r="AH374" s="172"/>
      <c r="AI374" s="172"/>
      <c r="AJ374" s="172"/>
      <c r="AK374" s="172"/>
      <c r="AL374" s="172"/>
      <c r="AM374" s="172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EA374" s="173"/>
      <c r="EB374" s="173"/>
    </row>
    <row r="375" spans="2:132" ht="15.75" customHeight="1">
      <c r="B375" s="181"/>
      <c r="C375" s="156"/>
      <c r="D375" s="181"/>
      <c r="E375" s="157"/>
      <c r="F375" s="157"/>
      <c r="G375" s="229">
        <f t="shared" si="366"/>
        <v>0</v>
      </c>
      <c r="H375" s="229">
        <f t="shared" si="362"/>
        <v>0</v>
      </c>
      <c r="I375" s="231"/>
      <c r="J375" s="182"/>
      <c r="K375" s="230"/>
      <c r="L375" s="157"/>
      <c r="M375" s="157"/>
      <c r="N375" s="236"/>
      <c r="O375" s="231">
        <f t="shared" si="363"/>
        <v>0</v>
      </c>
      <c r="P375" s="231">
        <f t="shared" si="364"/>
        <v>0</v>
      </c>
      <c r="Q375" s="232">
        <f t="shared" si="365"/>
        <v>0</v>
      </c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172"/>
      <c r="AD375" s="172"/>
      <c r="AE375" s="172"/>
      <c r="AF375" s="172"/>
      <c r="AG375" s="172"/>
      <c r="AH375" s="172"/>
      <c r="AI375" s="172"/>
      <c r="AJ375" s="172"/>
      <c r="AK375" s="172"/>
      <c r="AL375" s="172"/>
      <c r="AM375" s="172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EA375" s="173"/>
      <c r="EB375" s="173"/>
    </row>
    <row r="376" spans="2:132" ht="15.75" customHeight="1">
      <c r="B376" s="181"/>
      <c r="C376" s="156"/>
      <c r="D376" s="181"/>
      <c r="E376" s="157"/>
      <c r="F376" s="157"/>
      <c r="G376" s="229">
        <f t="shared" si="366"/>
        <v>0</v>
      </c>
      <c r="H376" s="229">
        <f t="shared" si="362"/>
        <v>0</v>
      </c>
      <c r="I376" s="231"/>
      <c r="J376" s="182"/>
      <c r="K376" s="230"/>
      <c r="L376" s="157"/>
      <c r="M376" s="157"/>
      <c r="N376" s="236"/>
      <c r="O376" s="231">
        <f t="shared" si="363"/>
        <v>0</v>
      </c>
      <c r="P376" s="231">
        <f t="shared" si="364"/>
        <v>0</v>
      </c>
      <c r="Q376" s="232">
        <f t="shared" si="365"/>
        <v>0</v>
      </c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172"/>
      <c r="AD376" s="172"/>
      <c r="AE376" s="172"/>
      <c r="AF376" s="172"/>
      <c r="AG376" s="172"/>
      <c r="AH376" s="172"/>
      <c r="AI376" s="172"/>
      <c r="AJ376" s="172"/>
      <c r="AK376" s="172"/>
      <c r="AL376" s="172"/>
      <c r="AM376" s="172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EA376" s="173"/>
      <c r="EB376" s="173"/>
    </row>
    <row r="377" spans="2:132" ht="15.75" customHeight="1">
      <c r="B377" s="181"/>
      <c r="C377" s="156"/>
      <c r="D377" s="181"/>
      <c r="E377" s="157"/>
      <c r="F377" s="157"/>
      <c r="G377" s="229">
        <f t="shared" si="366"/>
        <v>0</v>
      </c>
      <c r="H377" s="229">
        <f t="shared" si="362"/>
        <v>0</v>
      </c>
      <c r="I377" s="231"/>
      <c r="J377" s="182"/>
      <c r="K377" s="230"/>
      <c r="L377" s="157"/>
      <c r="M377" s="157"/>
      <c r="N377" s="236"/>
      <c r="O377" s="231">
        <f t="shared" si="363"/>
        <v>0</v>
      </c>
      <c r="P377" s="231">
        <f t="shared" si="364"/>
        <v>0</v>
      </c>
      <c r="Q377" s="232">
        <f t="shared" si="365"/>
        <v>0</v>
      </c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172"/>
      <c r="AD377" s="172"/>
      <c r="AE377" s="172"/>
      <c r="AF377" s="172"/>
      <c r="AG377" s="172"/>
      <c r="AH377" s="172"/>
      <c r="AI377" s="172"/>
      <c r="AJ377" s="172"/>
      <c r="AK377" s="172"/>
      <c r="AL377" s="172"/>
      <c r="AM377" s="172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EA377" s="173"/>
      <c r="EB377" s="173"/>
    </row>
    <row r="378" spans="2:132" ht="15.75" customHeight="1">
      <c r="B378" s="181"/>
      <c r="C378" s="156"/>
      <c r="D378" s="181"/>
      <c r="E378" s="157"/>
      <c r="F378" s="157"/>
      <c r="G378" s="229">
        <f t="shared" si="366"/>
        <v>0</v>
      </c>
      <c r="H378" s="229">
        <f t="shared" si="362"/>
        <v>0</v>
      </c>
      <c r="I378" s="231"/>
      <c r="J378" s="182"/>
      <c r="K378" s="230"/>
      <c r="L378" s="157"/>
      <c r="M378" s="157"/>
      <c r="N378" s="236"/>
      <c r="O378" s="231">
        <f t="shared" si="363"/>
        <v>0</v>
      </c>
      <c r="P378" s="231">
        <f t="shared" si="364"/>
        <v>0</v>
      </c>
      <c r="Q378" s="232">
        <f t="shared" si="365"/>
        <v>0</v>
      </c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172"/>
      <c r="AD378" s="172"/>
      <c r="AE378" s="172"/>
      <c r="AF378" s="172"/>
      <c r="AG378" s="172"/>
      <c r="AH378" s="172"/>
      <c r="AI378" s="172"/>
      <c r="AJ378" s="172"/>
      <c r="AK378" s="172"/>
      <c r="AL378" s="172"/>
      <c r="AM378" s="172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EA378" s="173"/>
      <c r="EB378" s="173"/>
    </row>
    <row r="379" spans="2:132" ht="15.75" customHeight="1">
      <c r="B379" s="181"/>
      <c r="C379" s="156"/>
      <c r="D379" s="181"/>
      <c r="E379" s="157"/>
      <c r="F379" s="157"/>
      <c r="G379" s="229">
        <f t="shared" si="366"/>
        <v>0</v>
      </c>
      <c r="H379" s="229">
        <f t="shared" si="362"/>
        <v>0</v>
      </c>
      <c r="I379" s="231"/>
      <c r="J379" s="182"/>
      <c r="K379" s="230"/>
      <c r="L379" s="157"/>
      <c r="M379" s="157"/>
      <c r="N379" s="236"/>
      <c r="O379" s="231">
        <f t="shared" si="363"/>
        <v>0</v>
      </c>
      <c r="P379" s="231">
        <f t="shared" si="364"/>
        <v>0</v>
      </c>
      <c r="Q379" s="232">
        <f t="shared" si="365"/>
        <v>0</v>
      </c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172"/>
      <c r="AD379" s="172"/>
      <c r="AE379" s="172"/>
      <c r="AF379" s="172"/>
      <c r="AG379" s="172"/>
      <c r="AH379" s="172"/>
      <c r="AI379" s="172"/>
      <c r="AJ379" s="172"/>
      <c r="AK379" s="172"/>
      <c r="AL379" s="172"/>
      <c r="AM379" s="172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EA379" s="173"/>
      <c r="EB379" s="173"/>
    </row>
    <row r="380" spans="2:132" ht="15.75" customHeight="1">
      <c r="B380" s="181"/>
      <c r="C380" s="156"/>
      <c r="D380" s="181"/>
      <c r="E380" s="157"/>
      <c r="F380" s="157"/>
      <c r="G380" s="229">
        <f t="shared" si="366"/>
        <v>0</v>
      </c>
      <c r="H380" s="229">
        <f t="shared" si="362"/>
        <v>0</v>
      </c>
      <c r="I380" s="231"/>
      <c r="J380" s="182"/>
      <c r="K380" s="230"/>
      <c r="L380" s="157"/>
      <c r="M380" s="157"/>
      <c r="N380" s="236"/>
      <c r="O380" s="231">
        <f t="shared" si="363"/>
        <v>0</v>
      </c>
      <c r="P380" s="231">
        <f t="shared" si="364"/>
        <v>0</v>
      </c>
      <c r="Q380" s="232">
        <f t="shared" si="365"/>
        <v>0</v>
      </c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172"/>
      <c r="AD380" s="172"/>
      <c r="AE380" s="172"/>
      <c r="AF380" s="172"/>
      <c r="AG380" s="172"/>
      <c r="AH380" s="172"/>
      <c r="AI380" s="172"/>
      <c r="AJ380" s="172"/>
      <c r="AK380" s="172"/>
      <c r="AL380" s="172"/>
      <c r="AM380" s="172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EA380" s="173"/>
      <c r="EB380" s="173"/>
    </row>
    <row r="381" spans="2:132" ht="15.75" customHeight="1">
      <c r="B381" s="181"/>
      <c r="C381" s="156"/>
      <c r="D381" s="181"/>
      <c r="E381" s="157"/>
      <c r="F381" s="157"/>
      <c r="G381" s="229">
        <f t="shared" si="366"/>
        <v>0</v>
      </c>
      <c r="H381" s="229">
        <f t="shared" si="362"/>
        <v>0</v>
      </c>
      <c r="I381" s="231"/>
      <c r="J381" s="182"/>
      <c r="K381" s="230"/>
      <c r="L381" s="157"/>
      <c r="M381" s="157"/>
      <c r="N381" s="236"/>
      <c r="O381" s="231">
        <f t="shared" si="363"/>
        <v>0</v>
      </c>
      <c r="P381" s="231">
        <f t="shared" si="364"/>
        <v>0</v>
      </c>
      <c r="Q381" s="232">
        <f t="shared" si="365"/>
        <v>0</v>
      </c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172"/>
      <c r="AD381" s="172"/>
      <c r="AE381" s="172"/>
      <c r="AF381" s="172"/>
      <c r="AG381" s="172"/>
      <c r="AH381" s="172"/>
      <c r="AI381" s="172"/>
      <c r="AJ381" s="172"/>
      <c r="AK381" s="172"/>
      <c r="AL381" s="172"/>
      <c r="AM381" s="172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EA381" s="173"/>
      <c r="EB381" s="173"/>
    </row>
    <row r="382" spans="2:132" ht="15.75" customHeight="1">
      <c r="B382" s="181"/>
      <c r="C382" s="181"/>
      <c r="D382" s="181"/>
      <c r="E382" s="157"/>
      <c r="F382" s="157"/>
      <c r="G382" s="229">
        <f t="shared" si="366"/>
        <v>0</v>
      </c>
      <c r="H382" s="229">
        <f t="shared" si="362"/>
        <v>0</v>
      </c>
      <c r="I382" s="231"/>
      <c r="J382" s="182"/>
      <c r="K382" s="230"/>
      <c r="L382" s="157"/>
      <c r="M382" s="157"/>
      <c r="N382" s="236"/>
      <c r="O382" s="231">
        <f t="shared" si="363"/>
        <v>0</v>
      </c>
      <c r="P382" s="231">
        <f t="shared" si="364"/>
        <v>0</v>
      </c>
      <c r="Q382" s="232">
        <f t="shared" si="365"/>
        <v>0</v>
      </c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172"/>
      <c r="AD382" s="172"/>
      <c r="AE382" s="172"/>
      <c r="AF382" s="172"/>
      <c r="AG382" s="172"/>
      <c r="AH382" s="172"/>
      <c r="AI382" s="172"/>
      <c r="AJ382" s="172"/>
      <c r="AK382" s="172"/>
      <c r="AL382" s="172"/>
      <c r="AM382" s="172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EA382" s="173"/>
      <c r="EB382" s="173"/>
    </row>
    <row r="383" spans="2:132" ht="15.75" customHeight="1">
      <c r="B383" s="181"/>
      <c r="C383" s="181"/>
      <c r="D383" s="181"/>
      <c r="E383" s="157"/>
      <c r="F383" s="157"/>
      <c r="G383" s="229">
        <f t="shared" si="366"/>
        <v>0</v>
      </c>
      <c r="H383" s="229">
        <f t="shared" si="362"/>
        <v>0</v>
      </c>
      <c r="I383" s="231"/>
      <c r="J383" s="182"/>
      <c r="K383" s="230"/>
      <c r="L383" s="157"/>
      <c r="M383" s="157"/>
      <c r="N383" s="236"/>
      <c r="O383" s="231">
        <f t="shared" si="363"/>
        <v>0</v>
      </c>
      <c r="P383" s="231">
        <f t="shared" si="364"/>
        <v>0</v>
      </c>
      <c r="Q383" s="232">
        <f t="shared" si="365"/>
        <v>0</v>
      </c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172"/>
      <c r="AD383" s="172"/>
      <c r="AE383" s="172"/>
      <c r="AF383" s="172"/>
      <c r="AG383" s="172"/>
      <c r="AH383" s="172"/>
      <c r="AI383" s="172"/>
      <c r="AJ383" s="172"/>
      <c r="AK383" s="172"/>
      <c r="AL383" s="172"/>
      <c r="AM383" s="172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EA383" s="173"/>
      <c r="EB383" s="173"/>
    </row>
    <row r="384" spans="2:132" ht="15.75" customHeight="1">
      <c r="B384" s="188" t="s">
        <v>129</v>
      </c>
      <c r="C384" s="188"/>
      <c r="D384" s="244">
        <f>SUM(D364:D383)-L384</f>
        <v>0</v>
      </c>
      <c r="E384" s="245"/>
      <c r="F384" s="245"/>
      <c r="G384" s="245">
        <f>SUM(G364:G383)-SUM(Q364:Q383)</f>
        <v>0</v>
      </c>
      <c r="H384" s="245">
        <f t="shared" si="362"/>
        <v>0</v>
      </c>
      <c r="I384" s="246"/>
      <c r="J384" s="247"/>
      <c r="K384" s="188"/>
      <c r="L384" s="188">
        <f>SUM(L364:L383)</f>
        <v>0</v>
      </c>
      <c r="M384" s="245"/>
      <c r="N384" s="248"/>
      <c r="O384" s="249">
        <f t="shared" ref="O384:P384" si="367">SUM(O364:O383)</f>
        <v>0</v>
      </c>
      <c r="P384" s="249">
        <f t="shared" si="367"/>
        <v>0</v>
      </c>
      <c r="Q384" s="250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172"/>
      <c r="AD384" s="172"/>
      <c r="AE384" s="172"/>
      <c r="AF384" s="172"/>
      <c r="AG384" s="172"/>
      <c r="AH384" s="172"/>
      <c r="AI384" s="172"/>
      <c r="AJ384" s="172"/>
      <c r="AK384" s="172"/>
      <c r="AL384" s="172"/>
      <c r="AM384" s="172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EA384" s="173"/>
      <c r="EB384" s="173"/>
    </row>
    <row r="385" spans="2:132" ht="15.75" customHeight="1">
      <c r="B385" s="223" t="s">
        <v>88</v>
      </c>
      <c r="C385" s="224" t="s">
        <v>89</v>
      </c>
      <c r="D385" s="224" t="s">
        <v>99</v>
      </c>
      <c r="E385" s="224" t="s">
        <v>114</v>
      </c>
      <c r="F385" s="224" t="s">
        <v>115</v>
      </c>
      <c r="G385" s="224" t="s">
        <v>26</v>
      </c>
      <c r="H385" s="224" t="s">
        <v>100</v>
      </c>
      <c r="I385" s="225"/>
      <c r="J385" s="224" t="s">
        <v>116</v>
      </c>
      <c r="K385" s="224" t="s">
        <v>91</v>
      </c>
      <c r="L385" s="224" t="s">
        <v>99</v>
      </c>
      <c r="M385" s="224" t="s">
        <v>117</v>
      </c>
      <c r="N385" s="224" t="s">
        <v>115</v>
      </c>
      <c r="O385" s="224" t="s">
        <v>94</v>
      </c>
      <c r="P385" s="224" t="s">
        <v>118</v>
      </c>
      <c r="Q385" s="224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172"/>
      <c r="AD385" s="172"/>
      <c r="AE385" s="172"/>
      <c r="AF385" s="172"/>
      <c r="AG385" s="172"/>
      <c r="AH385" s="172"/>
      <c r="AI385" s="172"/>
      <c r="AJ385" s="172"/>
      <c r="AK385" s="172"/>
      <c r="AL385" s="172"/>
      <c r="AM385" s="172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EA385" s="173"/>
      <c r="EB385" s="173"/>
    </row>
    <row r="386" spans="2:132" ht="15.75" customHeight="1">
      <c r="B386" s="181"/>
      <c r="C386" s="156"/>
      <c r="D386" s="181"/>
      <c r="E386" s="157"/>
      <c r="F386" s="157"/>
      <c r="G386" s="229">
        <f>(D386*E386)+F386</f>
        <v>0</v>
      </c>
      <c r="H386" s="229">
        <f t="shared" ref="H386:H406" si="368">IF(D386=0,0,G386/D386)</f>
        <v>0</v>
      </c>
      <c r="I386" s="739" t="s">
        <v>126</v>
      </c>
      <c r="J386" s="182"/>
      <c r="K386" s="230"/>
      <c r="L386" s="181"/>
      <c r="M386" s="157"/>
      <c r="N386" s="157"/>
      <c r="O386" s="231">
        <f t="shared" ref="O386:O405" si="369">((L386*M386)-N386)-(L386*J386)</f>
        <v>0</v>
      </c>
      <c r="P386" s="231">
        <f t="shared" ref="P386:P405" si="370">IF(J386=0,0,(((L386*M386)-N386)+I396)-(L386*J386))</f>
        <v>0</v>
      </c>
      <c r="Q386" s="232">
        <f t="shared" ref="Q386:Q405" si="371">L386*J386</f>
        <v>0</v>
      </c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172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EA386" s="173"/>
      <c r="EB386" s="173"/>
    </row>
    <row r="387" spans="2:132" ht="15.75" customHeight="1">
      <c r="B387" s="181"/>
      <c r="C387" s="156"/>
      <c r="D387" s="181"/>
      <c r="E387" s="157"/>
      <c r="F387" s="157"/>
      <c r="G387" s="229">
        <f t="shared" ref="G387:G405" si="372">D387*E387+F387</f>
        <v>0</v>
      </c>
      <c r="H387" s="229">
        <f t="shared" si="368"/>
        <v>0</v>
      </c>
      <c r="I387" s="740"/>
      <c r="J387" s="182"/>
      <c r="K387" s="230"/>
      <c r="L387" s="157"/>
      <c r="M387" s="157"/>
      <c r="N387" s="236"/>
      <c r="O387" s="231">
        <f t="shared" si="369"/>
        <v>0</v>
      </c>
      <c r="P387" s="231">
        <f t="shared" si="370"/>
        <v>0</v>
      </c>
      <c r="Q387" s="232">
        <f t="shared" si="371"/>
        <v>0</v>
      </c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172"/>
      <c r="AD387" s="172"/>
      <c r="AE387" s="172"/>
      <c r="AF387" s="172"/>
      <c r="AG387" s="172"/>
      <c r="AH387" s="172"/>
      <c r="AI387" s="172"/>
      <c r="AJ387" s="172"/>
      <c r="AK387" s="172"/>
      <c r="AL387" s="172"/>
      <c r="AM387" s="172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EA387" s="173"/>
      <c r="EB387" s="173"/>
    </row>
    <row r="388" spans="2:132" ht="15.75" customHeight="1">
      <c r="B388" s="181"/>
      <c r="C388" s="156"/>
      <c r="D388" s="181"/>
      <c r="E388" s="157"/>
      <c r="F388" s="157"/>
      <c r="G388" s="229">
        <f t="shared" si="372"/>
        <v>0</v>
      </c>
      <c r="H388" s="229">
        <f t="shared" si="368"/>
        <v>0</v>
      </c>
      <c r="I388" s="238">
        <f>IF(D406=0,0,G406/D406)</f>
        <v>0</v>
      </c>
      <c r="J388" s="182"/>
      <c r="K388" s="230"/>
      <c r="L388" s="157"/>
      <c r="M388" s="157"/>
      <c r="N388" s="236"/>
      <c r="O388" s="231">
        <f t="shared" si="369"/>
        <v>0</v>
      </c>
      <c r="P388" s="231">
        <f t="shared" si="370"/>
        <v>0</v>
      </c>
      <c r="Q388" s="232">
        <f t="shared" si="371"/>
        <v>0</v>
      </c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172"/>
      <c r="AD388" s="172"/>
      <c r="AE388" s="172"/>
      <c r="AF388" s="172"/>
      <c r="AG388" s="172"/>
      <c r="AH388" s="172"/>
      <c r="AI388" s="172"/>
      <c r="AJ388" s="172"/>
      <c r="AK388" s="172"/>
      <c r="AL388" s="172"/>
      <c r="AM388" s="172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EA388" s="173"/>
      <c r="EB388" s="173"/>
    </row>
    <row r="389" spans="2:132" ht="15.75" customHeight="1">
      <c r="B389" s="181"/>
      <c r="C389" s="156"/>
      <c r="D389" s="181"/>
      <c r="E389" s="157"/>
      <c r="F389" s="157"/>
      <c r="G389" s="229">
        <f t="shared" si="372"/>
        <v>0</v>
      </c>
      <c r="H389" s="229">
        <f t="shared" si="368"/>
        <v>0</v>
      </c>
      <c r="I389" s="239"/>
      <c r="J389" s="182"/>
      <c r="K389" s="230"/>
      <c r="L389" s="157"/>
      <c r="M389" s="157"/>
      <c r="N389" s="236"/>
      <c r="O389" s="231">
        <f t="shared" si="369"/>
        <v>0</v>
      </c>
      <c r="P389" s="231">
        <f t="shared" si="370"/>
        <v>0</v>
      </c>
      <c r="Q389" s="232">
        <f t="shared" si="371"/>
        <v>0</v>
      </c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172"/>
      <c r="AD389" s="172"/>
      <c r="AE389" s="172"/>
      <c r="AF389" s="172"/>
      <c r="AG389" s="172"/>
      <c r="AH389" s="172"/>
      <c r="AI389" s="172"/>
      <c r="AJ389" s="172"/>
      <c r="AK389" s="172"/>
      <c r="AL389" s="172"/>
      <c r="AM389" s="172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EA389" s="173"/>
      <c r="EB389" s="173"/>
    </row>
    <row r="390" spans="2:132" ht="15.75" customHeight="1">
      <c r="B390" s="181"/>
      <c r="C390" s="156"/>
      <c r="D390" s="181"/>
      <c r="E390" s="157"/>
      <c r="F390" s="157"/>
      <c r="G390" s="229">
        <f t="shared" si="372"/>
        <v>0</v>
      </c>
      <c r="H390" s="229">
        <f t="shared" si="368"/>
        <v>0</v>
      </c>
      <c r="I390" s="741" t="s">
        <v>127</v>
      </c>
      <c r="J390" s="182"/>
      <c r="K390" s="230"/>
      <c r="L390" s="157"/>
      <c r="M390" s="157"/>
      <c r="N390" s="236"/>
      <c r="O390" s="231">
        <f t="shared" si="369"/>
        <v>0</v>
      </c>
      <c r="P390" s="231">
        <f t="shared" si="370"/>
        <v>0</v>
      </c>
      <c r="Q390" s="232">
        <f t="shared" si="371"/>
        <v>0</v>
      </c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172"/>
      <c r="AD390" s="172"/>
      <c r="AE390" s="172"/>
      <c r="AF390" s="172"/>
      <c r="AG390" s="172"/>
      <c r="AH390" s="172"/>
      <c r="AI390" s="172"/>
      <c r="AJ390" s="172"/>
      <c r="AK390" s="172"/>
      <c r="AL390" s="172"/>
      <c r="AM390" s="172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EA390" s="173"/>
      <c r="EB390" s="173"/>
    </row>
    <row r="391" spans="2:132" ht="15.75" customHeight="1">
      <c r="B391" s="181"/>
      <c r="C391" s="156"/>
      <c r="D391" s="181"/>
      <c r="E391" s="157"/>
      <c r="F391" s="157"/>
      <c r="G391" s="229">
        <f t="shared" si="372"/>
        <v>0</v>
      </c>
      <c r="H391" s="229">
        <f t="shared" si="368"/>
        <v>0</v>
      </c>
      <c r="I391" s="742"/>
      <c r="J391" s="182"/>
      <c r="K391" s="230"/>
      <c r="L391" s="157"/>
      <c r="M391" s="157"/>
      <c r="N391" s="236"/>
      <c r="O391" s="231">
        <f t="shared" si="369"/>
        <v>0</v>
      </c>
      <c r="P391" s="231">
        <f t="shared" si="370"/>
        <v>0</v>
      </c>
      <c r="Q391" s="232">
        <f t="shared" si="371"/>
        <v>0</v>
      </c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172"/>
      <c r="AD391" s="172"/>
      <c r="AE391" s="172"/>
      <c r="AF391" s="172"/>
      <c r="AG391" s="172"/>
      <c r="AH391" s="172"/>
      <c r="AI391" s="172"/>
      <c r="AJ391" s="172"/>
      <c r="AK391" s="172"/>
      <c r="AL391" s="172"/>
      <c r="AM391" s="172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EA391" s="173"/>
      <c r="EB391" s="173"/>
    </row>
    <row r="392" spans="2:132" ht="15.75" customHeight="1">
      <c r="B392" s="181"/>
      <c r="C392" s="156"/>
      <c r="D392" s="181"/>
      <c r="E392" s="157"/>
      <c r="F392" s="157"/>
      <c r="G392" s="229">
        <f t="shared" si="372"/>
        <v>0</v>
      </c>
      <c r="H392" s="229">
        <f t="shared" si="368"/>
        <v>0</v>
      </c>
      <c r="I392" s="740"/>
      <c r="J392" s="182"/>
      <c r="K392" s="230"/>
      <c r="L392" s="157"/>
      <c r="M392" s="157"/>
      <c r="N392" s="236"/>
      <c r="O392" s="231">
        <f t="shared" si="369"/>
        <v>0</v>
      </c>
      <c r="P392" s="231">
        <f t="shared" si="370"/>
        <v>0</v>
      </c>
      <c r="Q392" s="232">
        <f t="shared" si="371"/>
        <v>0</v>
      </c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172"/>
      <c r="AD392" s="172"/>
      <c r="AE392" s="172"/>
      <c r="AF392" s="172"/>
      <c r="AG392" s="172"/>
      <c r="AH392" s="172"/>
      <c r="AI392" s="172"/>
      <c r="AJ392" s="172"/>
      <c r="AK392" s="172"/>
      <c r="AL392" s="172"/>
      <c r="AM392" s="172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EA392" s="173"/>
      <c r="EB392" s="173"/>
    </row>
    <row r="393" spans="2:132" ht="15.75" customHeight="1">
      <c r="B393" s="181"/>
      <c r="C393" s="156"/>
      <c r="D393" s="181"/>
      <c r="E393" s="157"/>
      <c r="F393" s="157"/>
      <c r="G393" s="229">
        <f t="shared" si="372"/>
        <v>0</v>
      </c>
      <c r="H393" s="229">
        <f t="shared" si="368"/>
        <v>0</v>
      </c>
      <c r="I393" s="240">
        <f>IF(D406=0,0,(G406-I396)/D406)</f>
        <v>0</v>
      </c>
      <c r="J393" s="182"/>
      <c r="K393" s="230"/>
      <c r="L393" s="157"/>
      <c r="M393" s="157"/>
      <c r="N393" s="236"/>
      <c r="O393" s="231">
        <f t="shared" si="369"/>
        <v>0</v>
      </c>
      <c r="P393" s="231">
        <f t="shared" si="370"/>
        <v>0</v>
      </c>
      <c r="Q393" s="232">
        <f t="shared" si="371"/>
        <v>0</v>
      </c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172"/>
      <c r="AD393" s="172"/>
      <c r="AE393" s="172"/>
      <c r="AF393" s="172"/>
      <c r="AG393" s="172"/>
      <c r="AH393" s="172"/>
      <c r="AI393" s="172"/>
      <c r="AJ393" s="172"/>
      <c r="AK393" s="172"/>
      <c r="AL393" s="172"/>
      <c r="AM393" s="172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EA393" s="173"/>
      <c r="EB393" s="173"/>
    </row>
    <row r="394" spans="2:132" ht="15.75" customHeight="1">
      <c r="B394" s="181"/>
      <c r="C394" s="156"/>
      <c r="D394" s="181"/>
      <c r="E394" s="157"/>
      <c r="F394" s="157"/>
      <c r="G394" s="229">
        <f t="shared" si="372"/>
        <v>0</v>
      </c>
      <c r="H394" s="229">
        <f t="shared" si="368"/>
        <v>0</v>
      </c>
      <c r="I394" s="241"/>
      <c r="J394" s="182"/>
      <c r="K394" s="230"/>
      <c r="L394" s="157"/>
      <c r="M394" s="157"/>
      <c r="N394" s="236"/>
      <c r="O394" s="231">
        <f t="shared" si="369"/>
        <v>0</v>
      </c>
      <c r="P394" s="231">
        <f t="shared" si="370"/>
        <v>0</v>
      </c>
      <c r="Q394" s="232">
        <f t="shared" si="371"/>
        <v>0</v>
      </c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172"/>
      <c r="AD394" s="172"/>
      <c r="AE394" s="172"/>
      <c r="AF394" s="172"/>
      <c r="AG394" s="172"/>
      <c r="AH394" s="172"/>
      <c r="AI394" s="172"/>
      <c r="AJ394" s="172"/>
      <c r="AK394" s="172"/>
      <c r="AL394" s="172"/>
      <c r="AM394" s="172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EA394" s="173"/>
      <c r="EB394" s="173"/>
    </row>
    <row r="395" spans="2:132" ht="15.75" customHeight="1">
      <c r="B395" s="181"/>
      <c r="C395" s="156"/>
      <c r="D395" s="242"/>
      <c r="E395" s="157"/>
      <c r="F395" s="157"/>
      <c r="G395" s="229">
        <f t="shared" si="372"/>
        <v>0</v>
      </c>
      <c r="H395" s="229">
        <f t="shared" si="368"/>
        <v>0</v>
      </c>
      <c r="I395" s="243" t="s">
        <v>128</v>
      </c>
      <c r="J395" s="182"/>
      <c r="K395" s="230"/>
      <c r="L395" s="157"/>
      <c r="M395" s="157"/>
      <c r="N395" s="236"/>
      <c r="O395" s="231">
        <f t="shared" si="369"/>
        <v>0</v>
      </c>
      <c r="P395" s="231">
        <f t="shared" si="370"/>
        <v>0</v>
      </c>
      <c r="Q395" s="232">
        <f t="shared" si="371"/>
        <v>0</v>
      </c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172"/>
      <c r="AD395" s="172"/>
      <c r="AE395" s="172"/>
      <c r="AF395" s="172"/>
      <c r="AG395" s="172"/>
      <c r="AH395" s="172"/>
      <c r="AI395" s="172"/>
      <c r="AJ395" s="172"/>
      <c r="AK395" s="172"/>
      <c r="AL395" s="172"/>
      <c r="AM395" s="172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EA395" s="173"/>
      <c r="EB395" s="173"/>
    </row>
    <row r="396" spans="2:132" ht="15.75" customHeight="1">
      <c r="B396" s="181"/>
      <c r="C396" s="156"/>
      <c r="D396" s="181"/>
      <c r="E396" s="157"/>
      <c r="F396" s="157"/>
      <c r="G396" s="229">
        <f t="shared" si="372"/>
        <v>0</v>
      </c>
      <c r="H396" s="229">
        <f t="shared" si="368"/>
        <v>0</v>
      </c>
      <c r="I396" s="238">
        <f>SUMIF(B$72:B$91,B386,P$72:P$91)</f>
        <v>0</v>
      </c>
      <c r="J396" s="182"/>
      <c r="K396" s="230"/>
      <c r="L396" s="157"/>
      <c r="M396" s="157"/>
      <c r="N396" s="236"/>
      <c r="O396" s="231">
        <f t="shared" si="369"/>
        <v>0</v>
      </c>
      <c r="P396" s="231">
        <f t="shared" si="370"/>
        <v>0</v>
      </c>
      <c r="Q396" s="232">
        <f t="shared" si="371"/>
        <v>0</v>
      </c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172"/>
      <c r="AD396" s="172"/>
      <c r="AE396" s="172"/>
      <c r="AF396" s="172"/>
      <c r="AG396" s="172"/>
      <c r="AH396" s="172"/>
      <c r="AI396" s="172"/>
      <c r="AJ396" s="172"/>
      <c r="AK396" s="172"/>
      <c r="AL396" s="172"/>
      <c r="AM396" s="172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EA396" s="173"/>
      <c r="EB396" s="173"/>
    </row>
    <row r="397" spans="2:132" ht="15.75" customHeight="1">
      <c r="B397" s="181"/>
      <c r="C397" s="156"/>
      <c r="D397" s="181"/>
      <c r="E397" s="157"/>
      <c r="F397" s="157"/>
      <c r="G397" s="229">
        <f t="shared" si="372"/>
        <v>0</v>
      </c>
      <c r="H397" s="229">
        <f t="shared" si="368"/>
        <v>0</v>
      </c>
      <c r="I397" s="231"/>
      <c r="J397" s="182"/>
      <c r="K397" s="230"/>
      <c r="L397" s="157"/>
      <c r="M397" s="157"/>
      <c r="N397" s="236"/>
      <c r="O397" s="231">
        <f t="shared" si="369"/>
        <v>0</v>
      </c>
      <c r="P397" s="231">
        <f t="shared" si="370"/>
        <v>0</v>
      </c>
      <c r="Q397" s="232">
        <f t="shared" si="371"/>
        <v>0</v>
      </c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172"/>
      <c r="AD397" s="172"/>
      <c r="AE397" s="172"/>
      <c r="AF397" s="172"/>
      <c r="AG397" s="172"/>
      <c r="AH397" s="172"/>
      <c r="AI397" s="172"/>
      <c r="AJ397" s="172"/>
      <c r="AK397" s="172"/>
      <c r="AL397" s="172"/>
      <c r="AM397" s="172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EA397" s="173"/>
      <c r="EB397" s="173"/>
    </row>
    <row r="398" spans="2:132" ht="15.75" customHeight="1">
      <c r="B398" s="181"/>
      <c r="C398" s="156"/>
      <c r="D398" s="181"/>
      <c r="E398" s="157"/>
      <c r="F398" s="157"/>
      <c r="G398" s="229">
        <f t="shared" si="372"/>
        <v>0</v>
      </c>
      <c r="H398" s="229">
        <f t="shared" si="368"/>
        <v>0</v>
      </c>
      <c r="I398" s="231"/>
      <c r="J398" s="182"/>
      <c r="K398" s="230"/>
      <c r="L398" s="157"/>
      <c r="M398" s="157"/>
      <c r="N398" s="236"/>
      <c r="O398" s="231">
        <f t="shared" si="369"/>
        <v>0</v>
      </c>
      <c r="P398" s="231">
        <f t="shared" si="370"/>
        <v>0</v>
      </c>
      <c r="Q398" s="232">
        <f t="shared" si="371"/>
        <v>0</v>
      </c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172"/>
      <c r="AD398" s="172"/>
      <c r="AE398" s="172"/>
      <c r="AF398" s="172"/>
      <c r="AG398" s="172"/>
      <c r="AH398" s="172"/>
      <c r="AI398" s="172"/>
      <c r="AJ398" s="172"/>
      <c r="AK398" s="172"/>
      <c r="AL398" s="172"/>
      <c r="AM398" s="172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EA398" s="173"/>
      <c r="EB398" s="173"/>
    </row>
    <row r="399" spans="2:132" ht="15.75" customHeight="1">
      <c r="B399" s="181"/>
      <c r="C399" s="156"/>
      <c r="D399" s="181"/>
      <c r="E399" s="157"/>
      <c r="F399" s="157"/>
      <c r="G399" s="229">
        <f t="shared" si="372"/>
        <v>0</v>
      </c>
      <c r="H399" s="229">
        <f t="shared" si="368"/>
        <v>0</v>
      </c>
      <c r="I399" s="231"/>
      <c r="J399" s="182"/>
      <c r="K399" s="230"/>
      <c r="L399" s="157"/>
      <c r="M399" s="157"/>
      <c r="N399" s="236"/>
      <c r="O399" s="231">
        <f t="shared" si="369"/>
        <v>0</v>
      </c>
      <c r="P399" s="231">
        <f t="shared" si="370"/>
        <v>0</v>
      </c>
      <c r="Q399" s="232">
        <f t="shared" si="371"/>
        <v>0</v>
      </c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172"/>
      <c r="AD399" s="172"/>
      <c r="AE399" s="172"/>
      <c r="AF399" s="172"/>
      <c r="AG399" s="172"/>
      <c r="AH399" s="172"/>
      <c r="AI399" s="172"/>
      <c r="AJ399" s="172"/>
      <c r="AK399" s="172"/>
      <c r="AL399" s="172"/>
      <c r="AM399" s="172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EA399" s="173"/>
      <c r="EB399" s="173"/>
    </row>
    <row r="400" spans="2:132" ht="15.75" customHeight="1">
      <c r="B400" s="181"/>
      <c r="C400" s="156"/>
      <c r="D400" s="181"/>
      <c r="E400" s="157"/>
      <c r="F400" s="157"/>
      <c r="G400" s="229">
        <f t="shared" si="372"/>
        <v>0</v>
      </c>
      <c r="H400" s="229">
        <f t="shared" si="368"/>
        <v>0</v>
      </c>
      <c r="I400" s="231"/>
      <c r="J400" s="182"/>
      <c r="K400" s="230"/>
      <c r="L400" s="157"/>
      <c r="M400" s="157"/>
      <c r="N400" s="236"/>
      <c r="O400" s="231">
        <f t="shared" si="369"/>
        <v>0</v>
      </c>
      <c r="P400" s="231">
        <f t="shared" si="370"/>
        <v>0</v>
      </c>
      <c r="Q400" s="232">
        <f t="shared" si="371"/>
        <v>0</v>
      </c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172"/>
      <c r="AD400" s="172"/>
      <c r="AE400" s="172"/>
      <c r="AF400" s="172"/>
      <c r="AG400" s="172"/>
      <c r="AH400" s="172"/>
      <c r="AI400" s="172"/>
      <c r="AJ400" s="172"/>
      <c r="AK400" s="172"/>
      <c r="AL400" s="172"/>
      <c r="AM400" s="172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EA400" s="173"/>
      <c r="EB400" s="173"/>
    </row>
    <row r="401" spans="2:132" ht="15.75" customHeight="1">
      <c r="B401" s="181"/>
      <c r="C401" s="156"/>
      <c r="D401" s="181"/>
      <c r="E401" s="157"/>
      <c r="F401" s="157"/>
      <c r="G401" s="229">
        <f t="shared" si="372"/>
        <v>0</v>
      </c>
      <c r="H401" s="229">
        <f t="shared" si="368"/>
        <v>0</v>
      </c>
      <c r="I401" s="231"/>
      <c r="J401" s="182"/>
      <c r="K401" s="230"/>
      <c r="L401" s="157"/>
      <c r="M401" s="157"/>
      <c r="N401" s="236"/>
      <c r="O401" s="231">
        <f t="shared" si="369"/>
        <v>0</v>
      </c>
      <c r="P401" s="231">
        <f t="shared" si="370"/>
        <v>0</v>
      </c>
      <c r="Q401" s="232">
        <f t="shared" si="371"/>
        <v>0</v>
      </c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172"/>
      <c r="AD401" s="172"/>
      <c r="AE401" s="172"/>
      <c r="AF401" s="172"/>
      <c r="AG401" s="172"/>
      <c r="AH401" s="172"/>
      <c r="AI401" s="172"/>
      <c r="AJ401" s="172"/>
      <c r="AK401" s="172"/>
      <c r="AL401" s="172"/>
      <c r="AM401" s="172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EA401" s="173"/>
      <c r="EB401" s="173"/>
    </row>
    <row r="402" spans="2:132" ht="15.75" customHeight="1">
      <c r="B402" s="181"/>
      <c r="C402" s="156"/>
      <c r="D402" s="181"/>
      <c r="E402" s="157"/>
      <c r="F402" s="157"/>
      <c r="G402" s="229">
        <f t="shared" si="372"/>
        <v>0</v>
      </c>
      <c r="H402" s="229">
        <f t="shared" si="368"/>
        <v>0</v>
      </c>
      <c r="I402" s="231"/>
      <c r="J402" s="182"/>
      <c r="K402" s="230"/>
      <c r="L402" s="157"/>
      <c r="M402" s="157"/>
      <c r="N402" s="236"/>
      <c r="O402" s="231">
        <f t="shared" si="369"/>
        <v>0</v>
      </c>
      <c r="P402" s="231">
        <f t="shared" si="370"/>
        <v>0</v>
      </c>
      <c r="Q402" s="232">
        <f t="shared" si="371"/>
        <v>0</v>
      </c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172"/>
      <c r="AD402" s="172"/>
      <c r="AE402" s="172"/>
      <c r="AF402" s="172"/>
      <c r="AG402" s="172"/>
      <c r="AH402" s="172"/>
      <c r="AI402" s="172"/>
      <c r="AJ402" s="172"/>
      <c r="AK402" s="172"/>
      <c r="AL402" s="172"/>
      <c r="AM402" s="172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EA402" s="173"/>
      <c r="EB402" s="173"/>
    </row>
    <row r="403" spans="2:132" ht="15.75" customHeight="1">
      <c r="B403" s="181"/>
      <c r="C403" s="156"/>
      <c r="D403" s="181"/>
      <c r="E403" s="157"/>
      <c r="F403" s="157"/>
      <c r="G403" s="229">
        <f t="shared" si="372"/>
        <v>0</v>
      </c>
      <c r="H403" s="229">
        <f t="shared" si="368"/>
        <v>0</v>
      </c>
      <c r="I403" s="231"/>
      <c r="J403" s="182"/>
      <c r="K403" s="230"/>
      <c r="L403" s="157"/>
      <c r="M403" s="157"/>
      <c r="N403" s="236"/>
      <c r="O403" s="231">
        <f t="shared" si="369"/>
        <v>0</v>
      </c>
      <c r="P403" s="231">
        <f t="shared" si="370"/>
        <v>0</v>
      </c>
      <c r="Q403" s="232">
        <f t="shared" si="371"/>
        <v>0</v>
      </c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172"/>
      <c r="AD403" s="172"/>
      <c r="AE403" s="172"/>
      <c r="AF403" s="172"/>
      <c r="AG403" s="172"/>
      <c r="AH403" s="172"/>
      <c r="AI403" s="172"/>
      <c r="AJ403" s="172"/>
      <c r="AK403" s="172"/>
      <c r="AL403" s="172"/>
      <c r="AM403" s="172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EA403" s="173"/>
      <c r="EB403" s="173"/>
    </row>
    <row r="404" spans="2:132" ht="15.75" customHeight="1">
      <c r="B404" s="181"/>
      <c r="C404" s="181"/>
      <c r="D404" s="181"/>
      <c r="E404" s="157"/>
      <c r="F404" s="157"/>
      <c r="G404" s="229">
        <f t="shared" si="372"/>
        <v>0</v>
      </c>
      <c r="H404" s="229">
        <f t="shared" si="368"/>
        <v>0</v>
      </c>
      <c r="I404" s="231"/>
      <c r="J404" s="182"/>
      <c r="K404" s="230"/>
      <c r="L404" s="157"/>
      <c r="M404" s="157"/>
      <c r="N404" s="236"/>
      <c r="O404" s="231">
        <f t="shared" si="369"/>
        <v>0</v>
      </c>
      <c r="P404" s="231">
        <f t="shared" si="370"/>
        <v>0</v>
      </c>
      <c r="Q404" s="232">
        <f t="shared" si="371"/>
        <v>0</v>
      </c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172"/>
      <c r="AD404" s="172"/>
      <c r="AE404" s="172"/>
      <c r="AF404" s="172"/>
      <c r="AG404" s="172"/>
      <c r="AH404" s="172"/>
      <c r="AI404" s="172"/>
      <c r="AJ404" s="172"/>
      <c r="AK404" s="172"/>
      <c r="AL404" s="172"/>
      <c r="AM404" s="172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EA404" s="173"/>
      <c r="EB404" s="173"/>
    </row>
    <row r="405" spans="2:132" ht="15.75" customHeight="1">
      <c r="B405" s="181"/>
      <c r="C405" s="181"/>
      <c r="D405" s="181"/>
      <c r="E405" s="157"/>
      <c r="F405" s="157"/>
      <c r="G405" s="229">
        <f t="shared" si="372"/>
        <v>0</v>
      </c>
      <c r="H405" s="229">
        <f t="shared" si="368"/>
        <v>0</v>
      </c>
      <c r="I405" s="231"/>
      <c r="J405" s="182"/>
      <c r="K405" s="230"/>
      <c r="L405" s="157"/>
      <c r="M405" s="157"/>
      <c r="N405" s="236"/>
      <c r="O405" s="231">
        <f t="shared" si="369"/>
        <v>0</v>
      </c>
      <c r="P405" s="231">
        <f t="shared" si="370"/>
        <v>0</v>
      </c>
      <c r="Q405" s="232">
        <f t="shared" si="371"/>
        <v>0</v>
      </c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172"/>
      <c r="AD405" s="172"/>
      <c r="AE405" s="172"/>
      <c r="AF405" s="172"/>
      <c r="AG405" s="172"/>
      <c r="AH405" s="172"/>
      <c r="AI405" s="172"/>
      <c r="AJ405" s="172"/>
      <c r="AK405" s="172"/>
      <c r="AL405" s="172"/>
      <c r="AM405" s="172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EA405" s="173"/>
      <c r="EB405" s="173"/>
    </row>
    <row r="406" spans="2:132" ht="15.75" customHeight="1">
      <c r="B406" s="188" t="s">
        <v>129</v>
      </c>
      <c r="C406" s="188"/>
      <c r="D406" s="244">
        <f>SUM(D386:D405)-L406</f>
        <v>0</v>
      </c>
      <c r="E406" s="245"/>
      <c r="F406" s="245"/>
      <c r="G406" s="245">
        <f>SUM(G386:G405)-SUM(Q386:Q405)</f>
        <v>0</v>
      </c>
      <c r="H406" s="245">
        <f t="shared" si="368"/>
        <v>0</v>
      </c>
      <c r="I406" s="246"/>
      <c r="J406" s="247"/>
      <c r="K406" s="188"/>
      <c r="L406" s="188">
        <f>SUM(L386:L405)</f>
        <v>0</v>
      </c>
      <c r="M406" s="245"/>
      <c r="N406" s="248"/>
      <c r="O406" s="249">
        <f t="shared" ref="O406:P406" si="373">SUM(O386:O405)</f>
        <v>0</v>
      </c>
      <c r="P406" s="249">
        <f t="shared" si="373"/>
        <v>0</v>
      </c>
      <c r="Q406" s="250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172"/>
      <c r="AD406" s="172"/>
      <c r="AE406" s="172"/>
      <c r="AF406" s="172"/>
      <c r="AG406" s="172"/>
      <c r="AH406" s="172"/>
      <c r="AI406" s="172"/>
      <c r="AJ406" s="172"/>
      <c r="AK406" s="172"/>
      <c r="AL406" s="172"/>
      <c r="AM406" s="172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EA406" s="173"/>
      <c r="EB406" s="173"/>
    </row>
    <row r="407" spans="2:132" ht="15.75" customHeight="1">
      <c r="B407" s="223" t="s">
        <v>88</v>
      </c>
      <c r="C407" s="224" t="s">
        <v>89</v>
      </c>
      <c r="D407" s="224" t="s">
        <v>99</v>
      </c>
      <c r="E407" s="224" t="s">
        <v>114</v>
      </c>
      <c r="F407" s="224" t="s">
        <v>115</v>
      </c>
      <c r="G407" s="224" t="s">
        <v>26</v>
      </c>
      <c r="H407" s="224" t="s">
        <v>100</v>
      </c>
      <c r="I407" s="225"/>
      <c r="J407" s="224" t="s">
        <v>116</v>
      </c>
      <c r="K407" s="224" t="s">
        <v>91</v>
      </c>
      <c r="L407" s="224" t="s">
        <v>99</v>
      </c>
      <c r="M407" s="224" t="s">
        <v>117</v>
      </c>
      <c r="N407" s="224" t="s">
        <v>115</v>
      </c>
      <c r="O407" s="224" t="s">
        <v>94</v>
      </c>
      <c r="P407" s="224" t="s">
        <v>118</v>
      </c>
      <c r="Q407" s="224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172"/>
      <c r="AD407" s="172"/>
      <c r="AE407" s="172"/>
      <c r="AF407" s="172"/>
      <c r="AG407" s="172"/>
      <c r="AH407" s="172"/>
      <c r="AI407" s="172"/>
      <c r="AJ407" s="172"/>
      <c r="AK407" s="172"/>
      <c r="AL407" s="172"/>
      <c r="AM407" s="172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EA407" s="173"/>
      <c r="EB407" s="173"/>
    </row>
    <row r="408" spans="2:132" ht="15.75" customHeight="1">
      <c r="B408" s="181"/>
      <c r="C408" s="156"/>
      <c r="D408" s="181"/>
      <c r="E408" s="157"/>
      <c r="F408" s="157"/>
      <c r="G408" s="229">
        <f>(D408*E408)+F408</f>
        <v>0</v>
      </c>
      <c r="H408" s="229">
        <f t="shared" ref="H408:H428" si="374">IF(D408=0,0,G408/D408)</f>
        <v>0</v>
      </c>
      <c r="I408" s="739" t="s">
        <v>126</v>
      </c>
      <c r="J408" s="182"/>
      <c r="K408" s="230"/>
      <c r="L408" s="181"/>
      <c r="M408" s="157"/>
      <c r="N408" s="157"/>
      <c r="O408" s="231">
        <f t="shared" ref="O408:O427" si="375">((L408*M408)-N408)-(L408*J408)</f>
        <v>0</v>
      </c>
      <c r="P408" s="231">
        <f t="shared" ref="P408:P427" si="376">IF(J408=0,0,(((L408*M408)-N408)+I418)-(L408*J408))</f>
        <v>0</v>
      </c>
      <c r="Q408" s="232">
        <f t="shared" ref="Q408:Q427" si="377">L408*J408</f>
        <v>0</v>
      </c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172"/>
      <c r="AD408" s="172"/>
      <c r="AE408" s="172"/>
      <c r="AF408" s="172"/>
      <c r="AG408" s="172"/>
      <c r="AH408" s="172"/>
      <c r="AI408" s="172"/>
      <c r="AJ408" s="172"/>
      <c r="AK408" s="172"/>
      <c r="AL408" s="172"/>
      <c r="AM408" s="172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EA408" s="173"/>
      <c r="EB408" s="173"/>
    </row>
    <row r="409" spans="2:132" ht="15.75" customHeight="1">
      <c r="B409" s="181"/>
      <c r="C409" s="156"/>
      <c r="D409" s="181"/>
      <c r="E409" s="157"/>
      <c r="F409" s="157"/>
      <c r="G409" s="229">
        <f t="shared" ref="G409:G427" si="378">D409*E409+F409</f>
        <v>0</v>
      </c>
      <c r="H409" s="229">
        <f t="shared" si="374"/>
        <v>0</v>
      </c>
      <c r="I409" s="740"/>
      <c r="J409" s="182"/>
      <c r="K409" s="230"/>
      <c r="L409" s="157"/>
      <c r="M409" s="157"/>
      <c r="N409" s="236"/>
      <c r="O409" s="231">
        <f t="shared" si="375"/>
        <v>0</v>
      </c>
      <c r="P409" s="231">
        <f t="shared" si="376"/>
        <v>0</v>
      </c>
      <c r="Q409" s="232">
        <f t="shared" si="377"/>
        <v>0</v>
      </c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172"/>
      <c r="AD409" s="172"/>
      <c r="AE409" s="172"/>
      <c r="AF409" s="172"/>
      <c r="AG409" s="172"/>
      <c r="AH409" s="172"/>
      <c r="AI409" s="172"/>
      <c r="AJ409" s="172"/>
      <c r="AK409" s="172"/>
      <c r="AL409" s="172"/>
      <c r="AM409" s="172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EA409" s="173"/>
      <c r="EB409" s="173"/>
    </row>
    <row r="410" spans="2:132" ht="15.75" customHeight="1">
      <c r="B410" s="181"/>
      <c r="C410" s="156"/>
      <c r="D410" s="181"/>
      <c r="E410" s="157"/>
      <c r="F410" s="157"/>
      <c r="G410" s="229">
        <f t="shared" si="378"/>
        <v>0</v>
      </c>
      <c r="H410" s="229">
        <f t="shared" si="374"/>
        <v>0</v>
      </c>
      <c r="I410" s="238">
        <f>IF(D428=0,0,G428/D428)</f>
        <v>0</v>
      </c>
      <c r="J410" s="182"/>
      <c r="K410" s="230"/>
      <c r="L410" s="157"/>
      <c r="M410" s="157"/>
      <c r="N410" s="236"/>
      <c r="O410" s="231">
        <f t="shared" si="375"/>
        <v>0</v>
      </c>
      <c r="P410" s="231">
        <f t="shared" si="376"/>
        <v>0</v>
      </c>
      <c r="Q410" s="232">
        <f t="shared" si="377"/>
        <v>0</v>
      </c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172"/>
      <c r="AD410" s="172"/>
      <c r="AE410" s="172"/>
      <c r="AF410" s="172"/>
      <c r="AG410" s="172"/>
      <c r="AH410" s="172"/>
      <c r="AI410" s="172"/>
      <c r="AJ410" s="172"/>
      <c r="AK410" s="172"/>
      <c r="AL410" s="172"/>
      <c r="AM410" s="172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EA410" s="173"/>
      <c r="EB410" s="173"/>
    </row>
    <row r="411" spans="2:132" ht="15.75" customHeight="1">
      <c r="B411" s="181"/>
      <c r="C411" s="156"/>
      <c r="D411" s="181"/>
      <c r="E411" s="157"/>
      <c r="F411" s="157"/>
      <c r="G411" s="229">
        <f t="shared" si="378"/>
        <v>0</v>
      </c>
      <c r="H411" s="229">
        <f t="shared" si="374"/>
        <v>0</v>
      </c>
      <c r="I411" s="239"/>
      <c r="J411" s="182"/>
      <c r="K411" s="230"/>
      <c r="L411" s="157"/>
      <c r="M411" s="157"/>
      <c r="N411" s="236"/>
      <c r="O411" s="231">
        <f t="shared" si="375"/>
        <v>0</v>
      </c>
      <c r="P411" s="231">
        <f t="shared" si="376"/>
        <v>0</v>
      </c>
      <c r="Q411" s="232">
        <f t="shared" si="377"/>
        <v>0</v>
      </c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172"/>
      <c r="AD411" s="172"/>
      <c r="AE411" s="172"/>
      <c r="AF411" s="172"/>
      <c r="AG411" s="172"/>
      <c r="AH411" s="172"/>
      <c r="AI411" s="172"/>
      <c r="AJ411" s="172"/>
      <c r="AK411" s="172"/>
      <c r="AL411" s="172"/>
      <c r="AM411" s="172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EA411" s="173"/>
      <c r="EB411" s="173"/>
    </row>
    <row r="412" spans="2:132" ht="15.75" customHeight="1">
      <c r="B412" s="181"/>
      <c r="C412" s="156"/>
      <c r="D412" s="181"/>
      <c r="E412" s="157"/>
      <c r="F412" s="157"/>
      <c r="G412" s="229">
        <f t="shared" si="378"/>
        <v>0</v>
      </c>
      <c r="H412" s="229">
        <f t="shared" si="374"/>
        <v>0</v>
      </c>
      <c r="I412" s="741" t="s">
        <v>127</v>
      </c>
      <c r="J412" s="182"/>
      <c r="K412" s="230"/>
      <c r="L412" s="157"/>
      <c r="M412" s="157"/>
      <c r="N412" s="236"/>
      <c r="O412" s="231">
        <f t="shared" si="375"/>
        <v>0</v>
      </c>
      <c r="P412" s="231">
        <f t="shared" si="376"/>
        <v>0</v>
      </c>
      <c r="Q412" s="232">
        <f t="shared" si="377"/>
        <v>0</v>
      </c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172"/>
      <c r="AD412" s="172"/>
      <c r="AE412" s="172"/>
      <c r="AF412" s="172"/>
      <c r="AG412" s="172"/>
      <c r="AH412" s="172"/>
      <c r="AI412" s="172"/>
      <c r="AJ412" s="172"/>
      <c r="AK412" s="172"/>
      <c r="AL412" s="172"/>
      <c r="AM412" s="172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EA412" s="173"/>
      <c r="EB412" s="173"/>
    </row>
    <row r="413" spans="2:132" ht="15.75" customHeight="1">
      <c r="B413" s="181"/>
      <c r="C413" s="156"/>
      <c r="D413" s="181"/>
      <c r="E413" s="157"/>
      <c r="F413" s="157"/>
      <c r="G413" s="229">
        <f t="shared" si="378"/>
        <v>0</v>
      </c>
      <c r="H413" s="229">
        <f t="shared" si="374"/>
        <v>0</v>
      </c>
      <c r="I413" s="742"/>
      <c r="J413" s="182"/>
      <c r="K413" s="230"/>
      <c r="L413" s="157"/>
      <c r="M413" s="157"/>
      <c r="N413" s="236"/>
      <c r="O413" s="231">
        <f t="shared" si="375"/>
        <v>0</v>
      </c>
      <c r="P413" s="231">
        <f t="shared" si="376"/>
        <v>0</v>
      </c>
      <c r="Q413" s="232">
        <f t="shared" si="377"/>
        <v>0</v>
      </c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172"/>
      <c r="AD413" s="172"/>
      <c r="AE413" s="172"/>
      <c r="AF413" s="172"/>
      <c r="AG413" s="172"/>
      <c r="AH413" s="172"/>
      <c r="AI413" s="172"/>
      <c r="AJ413" s="172"/>
      <c r="AK413" s="172"/>
      <c r="AL413" s="172"/>
      <c r="AM413" s="172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EA413" s="173"/>
      <c r="EB413" s="173"/>
    </row>
    <row r="414" spans="2:132" ht="15.75" customHeight="1">
      <c r="B414" s="181"/>
      <c r="C414" s="156"/>
      <c r="D414" s="181"/>
      <c r="E414" s="157"/>
      <c r="F414" s="157"/>
      <c r="G414" s="229">
        <f t="shared" si="378"/>
        <v>0</v>
      </c>
      <c r="H414" s="229">
        <f t="shared" si="374"/>
        <v>0</v>
      </c>
      <c r="I414" s="740"/>
      <c r="J414" s="182"/>
      <c r="K414" s="230"/>
      <c r="L414" s="157"/>
      <c r="M414" s="157"/>
      <c r="N414" s="236"/>
      <c r="O414" s="231">
        <f t="shared" si="375"/>
        <v>0</v>
      </c>
      <c r="P414" s="231">
        <f t="shared" si="376"/>
        <v>0</v>
      </c>
      <c r="Q414" s="232">
        <f t="shared" si="377"/>
        <v>0</v>
      </c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172"/>
      <c r="AD414" s="172"/>
      <c r="AE414" s="172"/>
      <c r="AF414" s="172"/>
      <c r="AG414" s="172"/>
      <c r="AH414" s="172"/>
      <c r="AI414" s="172"/>
      <c r="AJ414" s="172"/>
      <c r="AK414" s="172"/>
      <c r="AL414" s="172"/>
      <c r="AM414" s="172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EA414" s="173"/>
      <c r="EB414" s="173"/>
    </row>
    <row r="415" spans="2:132" ht="15.75" customHeight="1">
      <c r="B415" s="181"/>
      <c r="C415" s="156"/>
      <c r="D415" s="181"/>
      <c r="E415" s="157"/>
      <c r="F415" s="157"/>
      <c r="G415" s="229">
        <f t="shared" si="378"/>
        <v>0</v>
      </c>
      <c r="H415" s="229">
        <f t="shared" si="374"/>
        <v>0</v>
      </c>
      <c r="I415" s="240">
        <f>IF(D428=0,0,(G428-I418)/D428)</f>
        <v>0</v>
      </c>
      <c r="J415" s="182"/>
      <c r="K415" s="230"/>
      <c r="L415" s="157"/>
      <c r="M415" s="157"/>
      <c r="N415" s="236"/>
      <c r="O415" s="231">
        <f t="shared" si="375"/>
        <v>0</v>
      </c>
      <c r="P415" s="231">
        <f t="shared" si="376"/>
        <v>0</v>
      </c>
      <c r="Q415" s="232">
        <f t="shared" si="377"/>
        <v>0</v>
      </c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172"/>
      <c r="AD415" s="172"/>
      <c r="AE415" s="172"/>
      <c r="AF415" s="172"/>
      <c r="AG415" s="172"/>
      <c r="AH415" s="172"/>
      <c r="AI415" s="172"/>
      <c r="AJ415" s="172"/>
      <c r="AK415" s="172"/>
      <c r="AL415" s="172"/>
      <c r="AM415" s="172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EA415" s="173"/>
      <c r="EB415" s="173"/>
    </row>
    <row r="416" spans="2:132" ht="15.75" customHeight="1">
      <c r="B416" s="181"/>
      <c r="C416" s="156"/>
      <c r="D416" s="181"/>
      <c r="E416" s="157"/>
      <c r="F416" s="157"/>
      <c r="G416" s="229">
        <f t="shared" si="378"/>
        <v>0</v>
      </c>
      <c r="H416" s="229">
        <f t="shared" si="374"/>
        <v>0</v>
      </c>
      <c r="I416" s="241"/>
      <c r="J416" s="182"/>
      <c r="K416" s="230"/>
      <c r="L416" s="157"/>
      <c r="M416" s="157"/>
      <c r="N416" s="236"/>
      <c r="O416" s="231">
        <f t="shared" si="375"/>
        <v>0</v>
      </c>
      <c r="P416" s="231">
        <f t="shared" si="376"/>
        <v>0</v>
      </c>
      <c r="Q416" s="232">
        <f t="shared" si="377"/>
        <v>0</v>
      </c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172"/>
      <c r="AD416" s="172"/>
      <c r="AE416" s="172"/>
      <c r="AF416" s="172"/>
      <c r="AG416" s="172"/>
      <c r="AH416" s="172"/>
      <c r="AI416" s="172"/>
      <c r="AJ416" s="172"/>
      <c r="AK416" s="172"/>
      <c r="AL416" s="172"/>
      <c r="AM416" s="172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EA416" s="173"/>
      <c r="EB416" s="173"/>
    </row>
    <row r="417" spans="2:132" ht="15.75" customHeight="1">
      <c r="B417" s="181"/>
      <c r="C417" s="156"/>
      <c r="D417" s="242"/>
      <c r="E417" s="157"/>
      <c r="F417" s="157"/>
      <c r="G417" s="229">
        <f t="shared" si="378"/>
        <v>0</v>
      </c>
      <c r="H417" s="229">
        <f t="shared" si="374"/>
        <v>0</v>
      </c>
      <c r="I417" s="243" t="s">
        <v>128</v>
      </c>
      <c r="J417" s="182"/>
      <c r="K417" s="230"/>
      <c r="L417" s="157"/>
      <c r="M417" s="157"/>
      <c r="N417" s="236"/>
      <c r="O417" s="231">
        <f t="shared" si="375"/>
        <v>0</v>
      </c>
      <c r="P417" s="231">
        <f t="shared" si="376"/>
        <v>0</v>
      </c>
      <c r="Q417" s="232">
        <f t="shared" si="377"/>
        <v>0</v>
      </c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172"/>
      <c r="AD417" s="172"/>
      <c r="AE417" s="172"/>
      <c r="AF417" s="172"/>
      <c r="AG417" s="172"/>
      <c r="AH417" s="172"/>
      <c r="AI417" s="172"/>
      <c r="AJ417" s="172"/>
      <c r="AK417" s="172"/>
      <c r="AL417" s="172"/>
      <c r="AM417" s="172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EA417" s="173"/>
      <c r="EB417" s="173"/>
    </row>
    <row r="418" spans="2:132" ht="15.75" customHeight="1">
      <c r="B418" s="181"/>
      <c r="C418" s="156"/>
      <c r="D418" s="181"/>
      <c r="E418" s="157"/>
      <c r="F418" s="157"/>
      <c r="G418" s="229">
        <f t="shared" si="378"/>
        <v>0</v>
      </c>
      <c r="H418" s="229">
        <f t="shared" si="374"/>
        <v>0</v>
      </c>
      <c r="I418" s="238">
        <f>SUMIF(B$72:B$91,B408,P$72:P$91)</f>
        <v>0</v>
      </c>
      <c r="J418" s="182"/>
      <c r="K418" s="230"/>
      <c r="L418" s="157"/>
      <c r="M418" s="157"/>
      <c r="N418" s="236"/>
      <c r="O418" s="231">
        <f t="shared" si="375"/>
        <v>0</v>
      </c>
      <c r="P418" s="231">
        <f t="shared" si="376"/>
        <v>0</v>
      </c>
      <c r="Q418" s="232">
        <f t="shared" si="377"/>
        <v>0</v>
      </c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172"/>
      <c r="AD418" s="172"/>
      <c r="AE418" s="172"/>
      <c r="AF418" s="172"/>
      <c r="AG418" s="172"/>
      <c r="AH418" s="172"/>
      <c r="AI418" s="172"/>
      <c r="AJ418" s="172"/>
      <c r="AK418" s="172"/>
      <c r="AL418" s="172"/>
      <c r="AM418" s="172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EA418" s="173"/>
      <c r="EB418" s="173"/>
    </row>
    <row r="419" spans="2:132" ht="15.75" customHeight="1">
      <c r="B419" s="181"/>
      <c r="C419" s="156"/>
      <c r="D419" s="181"/>
      <c r="E419" s="157"/>
      <c r="F419" s="157"/>
      <c r="G419" s="229">
        <f t="shared" si="378"/>
        <v>0</v>
      </c>
      <c r="H419" s="229">
        <f t="shared" si="374"/>
        <v>0</v>
      </c>
      <c r="I419" s="231"/>
      <c r="J419" s="182"/>
      <c r="K419" s="230"/>
      <c r="L419" s="157"/>
      <c r="M419" s="157"/>
      <c r="N419" s="236"/>
      <c r="O419" s="231">
        <f t="shared" si="375"/>
        <v>0</v>
      </c>
      <c r="P419" s="231">
        <f t="shared" si="376"/>
        <v>0</v>
      </c>
      <c r="Q419" s="232">
        <f t="shared" si="377"/>
        <v>0</v>
      </c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172"/>
      <c r="AD419" s="172"/>
      <c r="AE419" s="172"/>
      <c r="AF419" s="172"/>
      <c r="AG419" s="172"/>
      <c r="AH419" s="172"/>
      <c r="AI419" s="172"/>
      <c r="AJ419" s="172"/>
      <c r="AK419" s="172"/>
      <c r="AL419" s="172"/>
      <c r="AM419" s="172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EA419" s="173"/>
      <c r="EB419" s="173"/>
    </row>
    <row r="420" spans="2:132" ht="15.75" customHeight="1">
      <c r="B420" s="181"/>
      <c r="C420" s="156"/>
      <c r="D420" s="181"/>
      <c r="E420" s="157"/>
      <c r="F420" s="157"/>
      <c r="G420" s="229">
        <f t="shared" si="378"/>
        <v>0</v>
      </c>
      <c r="H420" s="229">
        <f t="shared" si="374"/>
        <v>0</v>
      </c>
      <c r="I420" s="231"/>
      <c r="J420" s="182"/>
      <c r="K420" s="230"/>
      <c r="L420" s="157"/>
      <c r="M420" s="157"/>
      <c r="N420" s="236"/>
      <c r="O420" s="231">
        <f t="shared" si="375"/>
        <v>0</v>
      </c>
      <c r="P420" s="231">
        <f t="shared" si="376"/>
        <v>0</v>
      </c>
      <c r="Q420" s="232">
        <f t="shared" si="377"/>
        <v>0</v>
      </c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172"/>
      <c r="AD420" s="172"/>
      <c r="AE420" s="172"/>
      <c r="AF420" s="172"/>
      <c r="AG420" s="172"/>
      <c r="AH420" s="172"/>
      <c r="AI420" s="172"/>
      <c r="AJ420" s="172"/>
      <c r="AK420" s="172"/>
      <c r="AL420" s="172"/>
      <c r="AM420" s="172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EA420" s="173"/>
      <c r="EB420" s="173"/>
    </row>
    <row r="421" spans="2:132" ht="15.75" customHeight="1">
      <c r="B421" s="181"/>
      <c r="C421" s="156"/>
      <c r="D421" s="181"/>
      <c r="E421" s="157"/>
      <c r="F421" s="157"/>
      <c r="G421" s="229">
        <f t="shared" si="378"/>
        <v>0</v>
      </c>
      <c r="H421" s="229">
        <f t="shared" si="374"/>
        <v>0</v>
      </c>
      <c r="I421" s="231"/>
      <c r="J421" s="182"/>
      <c r="K421" s="230"/>
      <c r="L421" s="157"/>
      <c r="M421" s="157"/>
      <c r="N421" s="236"/>
      <c r="O421" s="231">
        <f t="shared" si="375"/>
        <v>0</v>
      </c>
      <c r="P421" s="231">
        <f t="shared" si="376"/>
        <v>0</v>
      </c>
      <c r="Q421" s="232">
        <f t="shared" si="377"/>
        <v>0</v>
      </c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172"/>
      <c r="AD421" s="172"/>
      <c r="AE421" s="172"/>
      <c r="AF421" s="172"/>
      <c r="AG421" s="172"/>
      <c r="AH421" s="172"/>
      <c r="AI421" s="172"/>
      <c r="AJ421" s="172"/>
      <c r="AK421" s="172"/>
      <c r="AL421" s="172"/>
      <c r="AM421" s="172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EA421" s="173"/>
      <c r="EB421" s="173"/>
    </row>
    <row r="422" spans="2:132" ht="15.75" customHeight="1">
      <c r="B422" s="181"/>
      <c r="C422" s="156"/>
      <c r="D422" s="181"/>
      <c r="E422" s="157"/>
      <c r="F422" s="157"/>
      <c r="G422" s="229">
        <f t="shared" si="378"/>
        <v>0</v>
      </c>
      <c r="H422" s="229">
        <f t="shared" si="374"/>
        <v>0</v>
      </c>
      <c r="I422" s="231"/>
      <c r="J422" s="182"/>
      <c r="K422" s="230"/>
      <c r="L422" s="157"/>
      <c r="M422" s="157"/>
      <c r="N422" s="236"/>
      <c r="O422" s="231">
        <f t="shared" si="375"/>
        <v>0</v>
      </c>
      <c r="P422" s="231">
        <f t="shared" si="376"/>
        <v>0</v>
      </c>
      <c r="Q422" s="232">
        <f t="shared" si="377"/>
        <v>0</v>
      </c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172"/>
      <c r="AD422" s="172"/>
      <c r="AE422" s="172"/>
      <c r="AF422" s="172"/>
      <c r="AG422" s="172"/>
      <c r="AH422" s="172"/>
      <c r="AI422" s="172"/>
      <c r="AJ422" s="172"/>
      <c r="AK422" s="172"/>
      <c r="AL422" s="172"/>
      <c r="AM422" s="172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EA422" s="173"/>
      <c r="EB422" s="173"/>
    </row>
    <row r="423" spans="2:132" ht="15.75" customHeight="1">
      <c r="B423" s="181"/>
      <c r="C423" s="156"/>
      <c r="D423" s="181"/>
      <c r="E423" s="157"/>
      <c r="F423" s="157"/>
      <c r="G423" s="229">
        <f t="shared" si="378"/>
        <v>0</v>
      </c>
      <c r="H423" s="229">
        <f t="shared" si="374"/>
        <v>0</v>
      </c>
      <c r="I423" s="231"/>
      <c r="J423" s="182"/>
      <c r="K423" s="230"/>
      <c r="L423" s="157"/>
      <c r="M423" s="157"/>
      <c r="N423" s="236"/>
      <c r="O423" s="231">
        <f t="shared" si="375"/>
        <v>0</v>
      </c>
      <c r="P423" s="231">
        <f t="shared" si="376"/>
        <v>0</v>
      </c>
      <c r="Q423" s="232">
        <f t="shared" si="377"/>
        <v>0</v>
      </c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172"/>
      <c r="AD423" s="172"/>
      <c r="AE423" s="172"/>
      <c r="AF423" s="172"/>
      <c r="AG423" s="172"/>
      <c r="AH423" s="172"/>
      <c r="AI423" s="172"/>
      <c r="AJ423" s="172"/>
      <c r="AK423" s="172"/>
      <c r="AL423" s="172"/>
      <c r="AM423" s="172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EA423" s="173"/>
      <c r="EB423" s="173"/>
    </row>
    <row r="424" spans="2:132" ht="15.75" customHeight="1">
      <c r="B424" s="181"/>
      <c r="C424" s="156"/>
      <c r="D424" s="181"/>
      <c r="E424" s="157"/>
      <c r="F424" s="157"/>
      <c r="G424" s="229">
        <f t="shared" si="378"/>
        <v>0</v>
      </c>
      <c r="H424" s="229">
        <f t="shared" si="374"/>
        <v>0</v>
      </c>
      <c r="I424" s="231"/>
      <c r="J424" s="182"/>
      <c r="K424" s="230"/>
      <c r="L424" s="157"/>
      <c r="M424" s="157"/>
      <c r="N424" s="236"/>
      <c r="O424" s="231">
        <f t="shared" si="375"/>
        <v>0</v>
      </c>
      <c r="P424" s="231">
        <f t="shared" si="376"/>
        <v>0</v>
      </c>
      <c r="Q424" s="232">
        <f t="shared" si="377"/>
        <v>0</v>
      </c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172"/>
      <c r="AD424" s="172"/>
      <c r="AE424" s="172"/>
      <c r="AF424" s="172"/>
      <c r="AG424" s="172"/>
      <c r="AH424" s="172"/>
      <c r="AI424" s="172"/>
      <c r="AJ424" s="172"/>
      <c r="AK424" s="172"/>
      <c r="AL424" s="172"/>
      <c r="AM424" s="172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EA424" s="173"/>
      <c r="EB424" s="173"/>
    </row>
    <row r="425" spans="2:132" ht="15.75" customHeight="1">
      <c r="B425" s="181"/>
      <c r="C425" s="156"/>
      <c r="D425" s="181"/>
      <c r="E425" s="157"/>
      <c r="F425" s="157"/>
      <c r="G425" s="229">
        <f t="shared" si="378"/>
        <v>0</v>
      </c>
      <c r="H425" s="229">
        <f t="shared" si="374"/>
        <v>0</v>
      </c>
      <c r="I425" s="231"/>
      <c r="J425" s="182"/>
      <c r="K425" s="230"/>
      <c r="L425" s="157"/>
      <c r="M425" s="157"/>
      <c r="N425" s="236"/>
      <c r="O425" s="231">
        <f t="shared" si="375"/>
        <v>0</v>
      </c>
      <c r="P425" s="231">
        <f t="shared" si="376"/>
        <v>0</v>
      </c>
      <c r="Q425" s="232">
        <f t="shared" si="377"/>
        <v>0</v>
      </c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172"/>
      <c r="AD425" s="172"/>
      <c r="AE425" s="172"/>
      <c r="AF425" s="172"/>
      <c r="AG425" s="172"/>
      <c r="AH425" s="172"/>
      <c r="AI425" s="172"/>
      <c r="AJ425" s="172"/>
      <c r="AK425" s="172"/>
      <c r="AL425" s="172"/>
      <c r="AM425" s="172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EA425" s="173"/>
      <c r="EB425" s="173"/>
    </row>
    <row r="426" spans="2:132" ht="15.75" customHeight="1">
      <c r="B426" s="181"/>
      <c r="C426" s="181"/>
      <c r="D426" s="181"/>
      <c r="E426" s="157"/>
      <c r="F426" s="157"/>
      <c r="G426" s="229">
        <f t="shared" si="378"/>
        <v>0</v>
      </c>
      <c r="H426" s="229">
        <f t="shared" si="374"/>
        <v>0</v>
      </c>
      <c r="I426" s="231"/>
      <c r="J426" s="182"/>
      <c r="K426" s="230"/>
      <c r="L426" s="157"/>
      <c r="M426" s="157"/>
      <c r="N426" s="236"/>
      <c r="O426" s="231">
        <f t="shared" si="375"/>
        <v>0</v>
      </c>
      <c r="P426" s="231">
        <f t="shared" si="376"/>
        <v>0</v>
      </c>
      <c r="Q426" s="232">
        <f t="shared" si="377"/>
        <v>0</v>
      </c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172"/>
      <c r="AD426" s="172"/>
      <c r="AE426" s="172"/>
      <c r="AF426" s="172"/>
      <c r="AG426" s="172"/>
      <c r="AH426" s="172"/>
      <c r="AI426" s="172"/>
      <c r="AJ426" s="172"/>
      <c r="AK426" s="172"/>
      <c r="AL426" s="172"/>
      <c r="AM426" s="172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EA426" s="173"/>
      <c r="EB426" s="173"/>
    </row>
    <row r="427" spans="2:132" ht="15.75" customHeight="1">
      <c r="B427" s="181"/>
      <c r="C427" s="181"/>
      <c r="D427" s="181"/>
      <c r="E427" s="157"/>
      <c r="F427" s="157"/>
      <c r="G427" s="229">
        <f t="shared" si="378"/>
        <v>0</v>
      </c>
      <c r="H427" s="229">
        <f t="shared" si="374"/>
        <v>0</v>
      </c>
      <c r="I427" s="231"/>
      <c r="J427" s="182"/>
      <c r="K427" s="230"/>
      <c r="L427" s="157"/>
      <c r="M427" s="157"/>
      <c r="N427" s="236"/>
      <c r="O427" s="231">
        <f t="shared" si="375"/>
        <v>0</v>
      </c>
      <c r="P427" s="231">
        <f t="shared" si="376"/>
        <v>0</v>
      </c>
      <c r="Q427" s="232">
        <f t="shared" si="377"/>
        <v>0</v>
      </c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172"/>
      <c r="AD427" s="172"/>
      <c r="AE427" s="172"/>
      <c r="AF427" s="172"/>
      <c r="AG427" s="172"/>
      <c r="AH427" s="172"/>
      <c r="AI427" s="172"/>
      <c r="AJ427" s="172"/>
      <c r="AK427" s="172"/>
      <c r="AL427" s="172"/>
      <c r="AM427" s="172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EA427" s="173"/>
      <c r="EB427" s="173"/>
    </row>
    <row r="428" spans="2:132" ht="15.75" customHeight="1">
      <c r="B428" s="188" t="s">
        <v>129</v>
      </c>
      <c r="C428" s="188"/>
      <c r="D428" s="244">
        <f>SUM(D408:D427)-L428</f>
        <v>0</v>
      </c>
      <c r="E428" s="245"/>
      <c r="F428" s="245"/>
      <c r="G428" s="245">
        <f>SUM(G408:G427)-SUM(Q408:Q427)</f>
        <v>0</v>
      </c>
      <c r="H428" s="245">
        <f t="shared" si="374"/>
        <v>0</v>
      </c>
      <c r="I428" s="246"/>
      <c r="J428" s="247"/>
      <c r="K428" s="188"/>
      <c r="L428" s="188">
        <f>SUM(L408:L427)</f>
        <v>0</v>
      </c>
      <c r="M428" s="245"/>
      <c r="N428" s="248"/>
      <c r="O428" s="249">
        <f t="shared" ref="O428:P428" si="379">SUM(O408:O427)</f>
        <v>0</v>
      </c>
      <c r="P428" s="249">
        <f t="shared" si="379"/>
        <v>0</v>
      </c>
      <c r="Q428" s="250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172"/>
      <c r="AD428" s="172"/>
      <c r="AE428" s="172"/>
      <c r="AF428" s="172"/>
      <c r="AG428" s="172"/>
      <c r="AH428" s="172"/>
      <c r="AI428" s="172"/>
      <c r="AJ428" s="172"/>
      <c r="AK428" s="172"/>
      <c r="AL428" s="172"/>
      <c r="AM428" s="172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EA428" s="173"/>
      <c r="EB428" s="173"/>
    </row>
    <row r="429" spans="2:132" ht="15.75" customHeight="1">
      <c r="B429" s="223" t="s">
        <v>88</v>
      </c>
      <c r="C429" s="224" t="s">
        <v>89</v>
      </c>
      <c r="D429" s="224" t="s">
        <v>99</v>
      </c>
      <c r="E429" s="224" t="s">
        <v>114</v>
      </c>
      <c r="F429" s="224" t="s">
        <v>115</v>
      </c>
      <c r="G429" s="224" t="s">
        <v>26</v>
      </c>
      <c r="H429" s="224" t="s">
        <v>100</v>
      </c>
      <c r="I429" s="225"/>
      <c r="J429" s="224" t="s">
        <v>116</v>
      </c>
      <c r="K429" s="224" t="s">
        <v>91</v>
      </c>
      <c r="L429" s="224" t="s">
        <v>99</v>
      </c>
      <c r="M429" s="224" t="s">
        <v>117</v>
      </c>
      <c r="N429" s="224" t="s">
        <v>115</v>
      </c>
      <c r="O429" s="224" t="s">
        <v>94</v>
      </c>
      <c r="P429" s="224" t="s">
        <v>118</v>
      </c>
      <c r="Q429" s="224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172"/>
      <c r="AD429" s="172"/>
      <c r="AE429" s="172"/>
      <c r="AF429" s="172"/>
      <c r="AG429" s="172"/>
      <c r="AH429" s="172"/>
      <c r="AI429" s="172"/>
      <c r="AJ429" s="172"/>
      <c r="AK429" s="172"/>
      <c r="AL429" s="172"/>
      <c r="AM429" s="172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EA429" s="173"/>
      <c r="EB429" s="173"/>
    </row>
    <row r="430" spans="2:132" ht="15.75" customHeight="1">
      <c r="B430" s="181"/>
      <c r="C430" s="156"/>
      <c r="D430" s="181"/>
      <c r="E430" s="157"/>
      <c r="F430" s="157"/>
      <c r="G430" s="229">
        <f>(D430*E430)+F430</f>
        <v>0</v>
      </c>
      <c r="H430" s="229">
        <f t="shared" ref="H430:H450" si="380">IF(D430=0,0,G430/D430)</f>
        <v>0</v>
      </c>
      <c r="I430" s="739" t="s">
        <v>126</v>
      </c>
      <c r="J430" s="182"/>
      <c r="K430" s="230"/>
      <c r="L430" s="181"/>
      <c r="M430" s="157"/>
      <c r="N430" s="157"/>
      <c r="O430" s="231">
        <f t="shared" ref="O430:O449" si="381">((L430*M430)-N430)-(L430*J430)</f>
        <v>0</v>
      </c>
      <c r="P430" s="231">
        <f t="shared" ref="P430:P449" si="382">IF(J430=0,0,(((L430*M430)-N430)+I440)-(L430*J430))</f>
        <v>0</v>
      </c>
      <c r="Q430" s="232">
        <f t="shared" ref="Q430:Q449" si="383">L430*J430</f>
        <v>0</v>
      </c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172"/>
      <c r="AD430" s="172"/>
      <c r="AE430" s="172"/>
      <c r="AF430" s="172"/>
      <c r="AG430" s="172"/>
      <c r="AH430" s="172"/>
      <c r="AI430" s="172"/>
      <c r="AJ430" s="172"/>
      <c r="AK430" s="172"/>
      <c r="AL430" s="172"/>
      <c r="AM430" s="172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EA430" s="173"/>
      <c r="EB430" s="173"/>
    </row>
    <row r="431" spans="2:132" ht="15.75" customHeight="1">
      <c r="B431" s="181"/>
      <c r="C431" s="156"/>
      <c r="D431" s="181"/>
      <c r="E431" s="157"/>
      <c r="F431" s="157"/>
      <c r="G431" s="229">
        <f t="shared" ref="G431:G449" si="384">D431*E431+F431</f>
        <v>0</v>
      </c>
      <c r="H431" s="229">
        <f t="shared" si="380"/>
        <v>0</v>
      </c>
      <c r="I431" s="740"/>
      <c r="J431" s="182"/>
      <c r="K431" s="230"/>
      <c r="L431" s="157"/>
      <c r="M431" s="157"/>
      <c r="N431" s="236"/>
      <c r="O431" s="231">
        <f t="shared" si="381"/>
        <v>0</v>
      </c>
      <c r="P431" s="231">
        <f t="shared" si="382"/>
        <v>0</v>
      </c>
      <c r="Q431" s="232">
        <f t="shared" si="383"/>
        <v>0</v>
      </c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172"/>
      <c r="AD431" s="172"/>
      <c r="AE431" s="172"/>
      <c r="AF431" s="172"/>
      <c r="AG431" s="172"/>
      <c r="AH431" s="172"/>
      <c r="AI431" s="172"/>
      <c r="AJ431" s="172"/>
      <c r="AK431" s="172"/>
      <c r="AL431" s="172"/>
      <c r="AM431" s="172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EA431" s="173"/>
      <c r="EB431" s="173"/>
    </row>
    <row r="432" spans="2:132" ht="15.75" customHeight="1">
      <c r="B432" s="181"/>
      <c r="C432" s="156"/>
      <c r="D432" s="181"/>
      <c r="E432" s="157"/>
      <c r="F432" s="157"/>
      <c r="G432" s="229">
        <f t="shared" si="384"/>
        <v>0</v>
      </c>
      <c r="H432" s="229">
        <f t="shared" si="380"/>
        <v>0</v>
      </c>
      <c r="I432" s="238">
        <f>IF(D450=0,0,G450/D450)</f>
        <v>0</v>
      </c>
      <c r="J432" s="182"/>
      <c r="K432" s="230"/>
      <c r="L432" s="157"/>
      <c r="M432" s="157"/>
      <c r="N432" s="236"/>
      <c r="O432" s="231">
        <f t="shared" si="381"/>
        <v>0</v>
      </c>
      <c r="P432" s="231">
        <f t="shared" si="382"/>
        <v>0</v>
      </c>
      <c r="Q432" s="232">
        <f t="shared" si="383"/>
        <v>0</v>
      </c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172"/>
      <c r="AD432" s="172"/>
      <c r="AE432" s="172"/>
      <c r="AF432" s="172"/>
      <c r="AG432" s="172"/>
      <c r="AH432" s="172"/>
      <c r="AI432" s="172"/>
      <c r="AJ432" s="172"/>
      <c r="AK432" s="172"/>
      <c r="AL432" s="172"/>
      <c r="AM432" s="172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EA432" s="173"/>
      <c r="EB432" s="173"/>
    </row>
    <row r="433" spans="2:132" ht="15.75" customHeight="1">
      <c r="B433" s="181"/>
      <c r="C433" s="156"/>
      <c r="D433" s="181"/>
      <c r="E433" s="157"/>
      <c r="F433" s="157"/>
      <c r="G433" s="229">
        <f t="shared" si="384"/>
        <v>0</v>
      </c>
      <c r="H433" s="229">
        <f t="shared" si="380"/>
        <v>0</v>
      </c>
      <c r="I433" s="239"/>
      <c r="J433" s="182"/>
      <c r="K433" s="230"/>
      <c r="L433" s="157"/>
      <c r="M433" s="157"/>
      <c r="N433" s="236"/>
      <c r="O433" s="231">
        <f t="shared" si="381"/>
        <v>0</v>
      </c>
      <c r="P433" s="231">
        <f t="shared" si="382"/>
        <v>0</v>
      </c>
      <c r="Q433" s="232">
        <f t="shared" si="383"/>
        <v>0</v>
      </c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172"/>
      <c r="AD433" s="172"/>
      <c r="AE433" s="172"/>
      <c r="AF433" s="172"/>
      <c r="AG433" s="172"/>
      <c r="AH433" s="172"/>
      <c r="AI433" s="172"/>
      <c r="AJ433" s="172"/>
      <c r="AK433" s="172"/>
      <c r="AL433" s="172"/>
      <c r="AM433" s="172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EA433" s="173"/>
      <c r="EB433" s="173"/>
    </row>
    <row r="434" spans="2:132" ht="15.75" customHeight="1">
      <c r="B434" s="181"/>
      <c r="C434" s="156"/>
      <c r="D434" s="181"/>
      <c r="E434" s="157"/>
      <c r="F434" s="157"/>
      <c r="G434" s="229">
        <f t="shared" si="384"/>
        <v>0</v>
      </c>
      <c r="H434" s="229">
        <f t="shared" si="380"/>
        <v>0</v>
      </c>
      <c r="I434" s="741" t="s">
        <v>127</v>
      </c>
      <c r="J434" s="182"/>
      <c r="K434" s="230"/>
      <c r="L434" s="157"/>
      <c r="M434" s="157"/>
      <c r="N434" s="236"/>
      <c r="O434" s="231">
        <f t="shared" si="381"/>
        <v>0</v>
      </c>
      <c r="P434" s="231">
        <f t="shared" si="382"/>
        <v>0</v>
      </c>
      <c r="Q434" s="232">
        <f t="shared" si="383"/>
        <v>0</v>
      </c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172"/>
      <c r="AD434" s="172"/>
      <c r="AE434" s="172"/>
      <c r="AF434" s="172"/>
      <c r="AG434" s="172"/>
      <c r="AH434" s="172"/>
      <c r="AI434" s="172"/>
      <c r="AJ434" s="172"/>
      <c r="AK434" s="172"/>
      <c r="AL434" s="172"/>
      <c r="AM434" s="172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EA434" s="173"/>
      <c r="EB434" s="173"/>
    </row>
    <row r="435" spans="2:132" ht="15.75" customHeight="1">
      <c r="B435" s="181"/>
      <c r="C435" s="156"/>
      <c r="D435" s="181"/>
      <c r="E435" s="157"/>
      <c r="F435" s="157"/>
      <c r="G435" s="229">
        <f t="shared" si="384"/>
        <v>0</v>
      </c>
      <c r="H435" s="229">
        <f t="shared" si="380"/>
        <v>0</v>
      </c>
      <c r="I435" s="742"/>
      <c r="J435" s="182"/>
      <c r="K435" s="230"/>
      <c r="L435" s="157"/>
      <c r="M435" s="157"/>
      <c r="N435" s="236"/>
      <c r="O435" s="231">
        <f t="shared" si="381"/>
        <v>0</v>
      </c>
      <c r="P435" s="231">
        <f t="shared" si="382"/>
        <v>0</v>
      </c>
      <c r="Q435" s="232">
        <f t="shared" si="383"/>
        <v>0</v>
      </c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172"/>
      <c r="AD435" s="172"/>
      <c r="AE435" s="172"/>
      <c r="AF435" s="172"/>
      <c r="AG435" s="172"/>
      <c r="AH435" s="172"/>
      <c r="AI435" s="172"/>
      <c r="AJ435" s="172"/>
      <c r="AK435" s="172"/>
      <c r="AL435" s="172"/>
      <c r="AM435" s="172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EA435" s="173"/>
      <c r="EB435" s="173"/>
    </row>
    <row r="436" spans="2:132" ht="15.75" customHeight="1">
      <c r="B436" s="181"/>
      <c r="C436" s="156"/>
      <c r="D436" s="181"/>
      <c r="E436" s="157"/>
      <c r="F436" s="157"/>
      <c r="G436" s="229">
        <f t="shared" si="384"/>
        <v>0</v>
      </c>
      <c r="H436" s="229">
        <f t="shared" si="380"/>
        <v>0</v>
      </c>
      <c r="I436" s="740"/>
      <c r="J436" s="182"/>
      <c r="K436" s="230"/>
      <c r="L436" s="157"/>
      <c r="M436" s="157"/>
      <c r="N436" s="236"/>
      <c r="O436" s="231">
        <f t="shared" si="381"/>
        <v>0</v>
      </c>
      <c r="P436" s="231">
        <f t="shared" si="382"/>
        <v>0</v>
      </c>
      <c r="Q436" s="232">
        <f t="shared" si="383"/>
        <v>0</v>
      </c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172"/>
      <c r="AD436" s="172"/>
      <c r="AE436" s="172"/>
      <c r="AF436" s="172"/>
      <c r="AG436" s="172"/>
      <c r="AH436" s="172"/>
      <c r="AI436" s="172"/>
      <c r="AJ436" s="172"/>
      <c r="AK436" s="172"/>
      <c r="AL436" s="172"/>
      <c r="AM436" s="172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EA436" s="173"/>
      <c r="EB436" s="173"/>
    </row>
    <row r="437" spans="2:132" ht="15.75" customHeight="1">
      <c r="B437" s="181"/>
      <c r="C437" s="156"/>
      <c r="D437" s="181"/>
      <c r="E437" s="157"/>
      <c r="F437" s="157"/>
      <c r="G437" s="229">
        <f t="shared" si="384"/>
        <v>0</v>
      </c>
      <c r="H437" s="229">
        <f t="shared" si="380"/>
        <v>0</v>
      </c>
      <c r="I437" s="240">
        <f>IF(D450=0,0,(G450-I440)/D450)</f>
        <v>0</v>
      </c>
      <c r="J437" s="182"/>
      <c r="K437" s="230"/>
      <c r="L437" s="157"/>
      <c r="M437" s="157"/>
      <c r="N437" s="236"/>
      <c r="O437" s="231">
        <f t="shared" si="381"/>
        <v>0</v>
      </c>
      <c r="P437" s="231">
        <f t="shared" si="382"/>
        <v>0</v>
      </c>
      <c r="Q437" s="232">
        <f t="shared" si="383"/>
        <v>0</v>
      </c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172"/>
      <c r="AD437" s="172"/>
      <c r="AE437" s="172"/>
      <c r="AF437" s="172"/>
      <c r="AG437" s="172"/>
      <c r="AH437" s="172"/>
      <c r="AI437" s="172"/>
      <c r="AJ437" s="172"/>
      <c r="AK437" s="172"/>
      <c r="AL437" s="172"/>
      <c r="AM437" s="172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EA437" s="173"/>
      <c r="EB437" s="173"/>
    </row>
    <row r="438" spans="2:132" ht="15.75" customHeight="1">
      <c r="B438" s="181"/>
      <c r="C438" s="156"/>
      <c r="D438" s="181"/>
      <c r="E438" s="157"/>
      <c r="F438" s="157"/>
      <c r="G438" s="229">
        <f t="shared" si="384"/>
        <v>0</v>
      </c>
      <c r="H438" s="229">
        <f t="shared" si="380"/>
        <v>0</v>
      </c>
      <c r="I438" s="241"/>
      <c r="J438" s="182"/>
      <c r="K438" s="230"/>
      <c r="L438" s="157"/>
      <c r="M438" s="157"/>
      <c r="N438" s="236"/>
      <c r="O438" s="231">
        <f t="shared" si="381"/>
        <v>0</v>
      </c>
      <c r="P438" s="231">
        <f t="shared" si="382"/>
        <v>0</v>
      </c>
      <c r="Q438" s="232">
        <f t="shared" si="383"/>
        <v>0</v>
      </c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172"/>
      <c r="AD438" s="172"/>
      <c r="AE438" s="172"/>
      <c r="AF438" s="172"/>
      <c r="AG438" s="172"/>
      <c r="AH438" s="172"/>
      <c r="AI438" s="172"/>
      <c r="AJ438" s="172"/>
      <c r="AK438" s="172"/>
      <c r="AL438" s="172"/>
      <c r="AM438" s="172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EA438" s="173"/>
      <c r="EB438" s="173"/>
    </row>
    <row r="439" spans="2:132" ht="15.75" customHeight="1">
      <c r="B439" s="181"/>
      <c r="C439" s="156"/>
      <c r="D439" s="242"/>
      <c r="E439" s="157"/>
      <c r="F439" s="157"/>
      <c r="G439" s="229">
        <f t="shared" si="384"/>
        <v>0</v>
      </c>
      <c r="H439" s="229">
        <f t="shared" si="380"/>
        <v>0</v>
      </c>
      <c r="I439" s="243" t="s">
        <v>128</v>
      </c>
      <c r="J439" s="182"/>
      <c r="K439" s="230"/>
      <c r="L439" s="157"/>
      <c r="M439" s="157"/>
      <c r="N439" s="236"/>
      <c r="O439" s="231">
        <f t="shared" si="381"/>
        <v>0</v>
      </c>
      <c r="P439" s="231">
        <f t="shared" si="382"/>
        <v>0</v>
      </c>
      <c r="Q439" s="232">
        <f t="shared" si="383"/>
        <v>0</v>
      </c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172"/>
      <c r="AD439" s="172"/>
      <c r="AE439" s="172"/>
      <c r="AF439" s="172"/>
      <c r="AG439" s="172"/>
      <c r="AH439" s="172"/>
      <c r="AI439" s="172"/>
      <c r="AJ439" s="172"/>
      <c r="AK439" s="172"/>
      <c r="AL439" s="172"/>
      <c r="AM439" s="172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EA439" s="173"/>
      <c r="EB439" s="173"/>
    </row>
    <row r="440" spans="2:132" ht="15.75" customHeight="1">
      <c r="B440" s="181"/>
      <c r="C440" s="156"/>
      <c r="D440" s="181"/>
      <c r="E440" s="157"/>
      <c r="F440" s="157"/>
      <c r="G440" s="229">
        <f t="shared" si="384"/>
        <v>0</v>
      </c>
      <c r="H440" s="229">
        <f t="shared" si="380"/>
        <v>0</v>
      </c>
      <c r="I440" s="238">
        <f>SUMIF(B$72:B$91,B430,P$72:P$91)</f>
        <v>0</v>
      </c>
      <c r="J440" s="182"/>
      <c r="K440" s="230"/>
      <c r="L440" s="157"/>
      <c r="M440" s="157"/>
      <c r="N440" s="236"/>
      <c r="O440" s="231">
        <f t="shared" si="381"/>
        <v>0</v>
      </c>
      <c r="P440" s="231">
        <f t="shared" si="382"/>
        <v>0</v>
      </c>
      <c r="Q440" s="232">
        <f t="shared" si="383"/>
        <v>0</v>
      </c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172"/>
      <c r="AD440" s="172"/>
      <c r="AE440" s="172"/>
      <c r="AF440" s="172"/>
      <c r="AG440" s="172"/>
      <c r="AH440" s="172"/>
      <c r="AI440" s="172"/>
      <c r="AJ440" s="172"/>
      <c r="AK440" s="172"/>
      <c r="AL440" s="172"/>
      <c r="AM440" s="172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EA440" s="173"/>
      <c r="EB440" s="173"/>
    </row>
    <row r="441" spans="2:132" ht="15.75" customHeight="1">
      <c r="B441" s="181"/>
      <c r="C441" s="156"/>
      <c r="D441" s="181"/>
      <c r="E441" s="157"/>
      <c r="F441" s="157"/>
      <c r="G441" s="229">
        <f t="shared" si="384"/>
        <v>0</v>
      </c>
      <c r="H441" s="229">
        <f t="shared" si="380"/>
        <v>0</v>
      </c>
      <c r="I441" s="231"/>
      <c r="J441" s="182"/>
      <c r="K441" s="230"/>
      <c r="L441" s="157"/>
      <c r="M441" s="157"/>
      <c r="N441" s="236"/>
      <c r="O441" s="231">
        <f t="shared" si="381"/>
        <v>0</v>
      </c>
      <c r="P441" s="231">
        <f t="shared" si="382"/>
        <v>0</v>
      </c>
      <c r="Q441" s="232">
        <f t="shared" si="383"/>
        <v>0</v>
      </c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172"/>
      <c r="AD441" s="172"/>
      <c r="AE441" s="172"/>
      <c r="AF441" s="172"/>
      <c r="AG441" s="172"/>
      <c r="AH441" s="172"/>
      <c r="AI441" s="172"/>
      <c r="AJ441" s="172"/>
      <c r="AK441" s="172"/>
      <c r="AL441" s="172"/>
      <c r="AM441" s="172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EA441" s="173"/>
      <c r="EB441" s="173"/>
    </row>
    <row r="442" spans="2:132" ht="15.75" customHeight="1">
      <c r="B442" s="181"/>
      <c r="C442" s="156"/>
      <c r="D442" s="181"/>
      <c r="E442" s="157"/>
      <c r="F442" s="157"/>
      <c r="G442" s="229">
        <f t="shared" si="384"/>
        <v>0</v>
      </c>
      <c r="H442" s="229">
        <f t="shared" si="380"/>
        <v>0</v>
      </c>
      <c r="I442" s="231"/>
      <c r="J442" s="182"/>
      <c r="K442" s="230"/>
      <c r="L442" s="157"/>
      <c r="M442" s="157"/>
      <c r="N442" s="236"/>
      <c r="O442" s="231">
        <f t="shared" si="381"/>
        <v>0</v>
      </c>
      <c r="P442" s="231">
        <f t="shared" si="382"/>
        <v>0</v>
      </c>
      <c r="Q442" s="232">
        <f t="shared" si="383"/>
        <v>0</v>
      </c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172"/>
      <c r="AD442" s="172"/>
      <c r="AE442" s="172"/>
      <c r="AF442" s="172"/>
      <c r="AG442" s="172"/>
      <c r="AH442" s="172"/>
      <c r="AI442" s="172"/>
      <c r="AJ442" s="172"/>
      <c r="AK442" s="172"/>
      <c r="AL442" s="172"/>
      <c r="AM442" s="172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EA442" s="173"/>
      <c r="EB442" s="173"/>
    </row>
    <row r="443" spans="2:132" ht="15.75" customHeight="1">
      <c r="B443" s="181"/>
      <c r="C443" s="156"/>
      <c r="D443" s="181"/>
      <c r="E443" s="157"/>
      <c r="F443" s="157"/>
      <c r="G443" s="229">
        <f t="shared" si="384"/>
        <v>0</v>
      </c>
      <c r="H443" s="229">
        <f t="shared" si="380"/>
        <v>0</v>
      </c>
      <c r="I443" s="231"/>
      <c r="J443" s="182"/>
      <c r="K443" s="230"/>
      <c r="L443" s="157"/>
      <c r="M443" s="157"/>
      <c r="N443" s="236"/>
      <c r="O443" s="231">
        <f t="shared" si="381"/>
        <v>0</v>
      </c>
      <c r="P443" s="231">
        <f t="shared" si="382"/>
        <v>0</v>
      </c>
      <c r="Q443" s="232">
        <f t="shared" si="383"/>
        <v>0</v>
      </c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172"/>
      <c r="AD443" s="172"/>
      <c r="AE443" s="172"/>
      <c r="AF443" s="172"/>
      <c r="AG443" s="172"/>
      <c r="AH443" s="172"/>
      <c r="AI443" s="172"/>
      <c r="AJ443" s="172"/>
      <c r="AK443" s="172"/>
      <c r="AL443" s="172"/>
      <c r="AM443" s="172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EA443" s="173"/>
      <c r="EB443" s="173"/>
    </row>
    <row r="444" spans="2:132" ht="15.75" customHeight="1">
      <c r="B444" s="181"/>
      <c r="C444" s="156"/>
      <c r="D444" s="181"/>
      <c r="E444" s="157"/>
      <c r="F444" s="157"/>
      <c r="G444" s="229">
        <f t="shared" si="384"/>
        <v>0</v>
      </c>
      <c r="H444" s="229">
        <f t="shared" si="380"/>
        <v>0</v>
      </c>
      <c r="I444" s="231"/>
      <c r="J444" s="182"/>
      <c r="K444" s="230"/>
      <c r="L444" s="157"/>
      <c r="M444" s="157"/>
      <c r="N444" s="236"/>
      <c r="O444" s="231">
        <f t="shared" si="381"/>
        <v>0</v>
      </c>
      <c r="P444" s="231">
        <f t="shared" si="382"/>
        <v>0</v>
      </c>
      <c r="Q444" s="232">
        <f t="shared" si="383"/>
        <v>0</v>
      </c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172"/>
      <c r="AD444" s="172"/>
      <c r="AE444" s="172"/>
      <c r="AF444" s="172"/>
      <c r="AG444" s="172"/>
      <c r="AH444" s="172"/>
      <c r="AI444" s="172"/>
      <c r="AJ444" s="172"/>
      <c r="AK444" s="172"/>
      <c r="AL444" s="172"/>
      <c r="AM444" s="172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EA444" s="173"/>
      <c r="EB444" s="173"/>
    </row>
    <row r="445" spans="2:132" ht="15.75" customHeight="1">
      <c r="B445" s="181"/>
      <c r="C445" s="156"/>
      <c r="D445" s="181"/>
      <c r="E445" s="157"/>
      <c r="F445" s="157"/>
      <c r="G445" s="229">
        <f t="shared" si="384"/>
        <v>0</v>
      </c>
      <c r="H445" s="229">
        <f t="shared" si="380"/>
        <v>0</v>
      </c>
      <c r="I445" s="231"/>
      <c r="J445" s="182"/>
      <c r="K445" s="230"/>
      <c r="L445" s="157"/>
      <c r="M445" s="157"/>
      <c r="N445" s="236"/>
      <c r="O445" s="231">
        <f t="shared" si="381"/>
        <v>0</v>
      </c>
      <c r="P445" s="231">
        <f t="shared" si="382"/>
        <v>0</v>
      </c>
      <c r="Q445" s="232">
        <f t="shared" si="383"/>
        <v>0</v>
      </c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172"/>
      <c r="AD445" s="172"/>
      <c r="AE445" s="172"/>
      <c r="AF445" s="172"/>
      <c r="AG445" s="172"/>
      <c r="AH445" s="172"/>
      <c r="AI445" s="172"/>
      <c r="AJ445" s="172"/>
      <c r="AK445" s="172"/>
      <c r="AL445" s="172"/>
      <c r="AM445" s="172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EA445" s="173"/>
      <c r="EB445" s="173"/>
    </row>
    <row r="446" spans="2:132" ht="15.75" customHeight="1">
      <c r="B446" s="181"/>
      <c r="C446" s="156"/>
      <c r="D446" s="181"/>
      <c r="E446" s="157"/>
      <c r="F446" s="157"/>
      <c r="G446" s="229">
        <f t="shared" si="384"/>
        <v>0</v>
      </c>
      <c r="H446" s="229">
        <f t="shared" si="380"/>
        <v>0</v>
      </c>
      <c r="I446" s="231"/>
      <c r="J446" s="182"/>
      <c r="K446" s="230"/>
      <c r="L446" s="157"/>
      <c r="M446" s="157"/>
      <c r="N446" s="236"/>
      <c r="O446" s="231">
        <f t="shared" si="381"/>
        <v>0</v>
      </c>
      <c r="P446" s="231">
        <f t="shared" si="382"/>
        <v>0</v>
      </c>
      <c r="Q446" s="232">
        <f t="shared" si="383"/>
        <v>0</v>
      </c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172"/>
      <c r="AD446" s="172"/>
      <c r="AE446" s="172"/>
      <c r="AF446" s="172"/>
      <c r="AG446" s="172"/>
      <c r="AH446" s="172"/>
      <c r="AI446" s="172"/>
      <c r="AJ446" s="172"/>
      <c r="AK446" s="172"/>
      <c r="AL446" s="172"/>
      <c r="AM446" s="172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EA446" s="173"/>
      <c r="EB446" s="173"/>
    </row>
    <row r="447" spans="2:132" ht="15.75" customHeight="1">
      <c r="B447" s="181"/>
      <c r="C447" s="156"/>
      <c r="D447" s="181"/>
      <c r="E447" s="157"/>
      <c r="F447" s="157"/>
      <c r="G447" s="229">
        <f t="shared" si="384"/>
        <v>0</v>
      </c>
      <c r="H447" s="229">
        <f t="shared" si="380"/>
        <v>0</v>
      </c>
      <c r="I447" s="231"/>
      <c r="J447" s="182"/>
      <c r="K447" s="230"/>
      <c r="L447" s="157"/>
      <c r="M447" s="157"/>
      <c r="N447" s="236"/>
      <c r="O447" s="231">
        <f t="shared" si="381"/>
        <v>0</v>
      </c>
      <c r="P447" s="231">
        <f t="shared" si="382"/>
        <v>0</v>
      </c>
      <c r="Q447" s="232">
        <f t="shared" si="383"/>
        <v>0</v>
      </c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172"/>
      <c r="AD447" s="172"/>
      <c r="AE447" s="172"/>
      <c r="AF447" s="172"/>
      <c r="AG447" s="172"/>
      <c r="AH447" s="172"/>
      <c r="AI447" s="172"/>
      <c r="AJ447" s="172"/>
      <c r="AK447" s="172"/>
      <c r="AL447" s="172"/>
      <c r="AM447" s="172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EA447" s="173"/>
      <c r="EB447" s="173"/>
    </row>
    <row r="448" spans="2:132" ht="15.75" customHeight="1">
      <c r="B448" s="181"/>
      <c r="C448" s="181"/>
      <c r="D448" s="181"/>
      <c r="E448" s="157"/>
      <c r="F448" s="157"/>
      <c r="G448" s="229">
        <f t="shared" si="384"/>
        <v>0</v>
      </c>
      <c r="H448" s="229">
        <f t="shared" si="380"/>
        <v>0</v>
      </c>
      <c r="I448" s="231"/>
      <c r="J448" s="182"/>
      <c r="K448" s="230"/>
      <c r="L448" s="157"/>
      <c r="M448" s="157"/>
      <c r="N448" s="236"/>
      <c r="O448" s="231">
        <f t="shared" si="381"/>
        <v>0</v>
      </c>
      <c r="P448" s="231">
        <f t="shared" si="382"/>
        <v>0</v>
      </c>
      <c r="Q448" s="232">
        <f t="shared" si="383"/>
        <v>0</v>
      </c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172"/>
      <c r="AD448" s="172"/>
      <c r="AE448" s="172"/>
      <c r="AF448" s="172"/>
      <c r="AG448" s="172"/>
      <c r="AH448" s="172"/>
      <c r="AI448" s="172"/>
      <c r="AJ448" s="172"/>
      <c r="AK448" s="172"/>
      <c r="AL448" s="172"/>
      <c r="AM448" s="172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EA448" s="173"/>
      <c r="EB448" s="173"/>
    </row>
    <row r="449" spans="2:132" ht="15.75" customHeight="1">
      <c r="B449" s="181"/>
      <c r="C449" s="181"/>
      <c r="D449" s="181"/>
      <c r="E449" s="157"/>
      <c r="F449" s="157"/>
      <c r="G449" s="229">
        <f t="shared" si="384"/>
        <v>0</v>
      </c>
      <c r="H449" s="229">
        <f t="shared" si="380"/>
        <v>0</v>
      </c>
      <c r="I449" s="231"/>
      <c r="J449" s="182"/>
      <c r="K449" s="230"/>
      <c r="L449" s="157"/>
      <c r="M449" s="157"/>
      <c r="N449" s="236"/>
      <c r="O449" s="231">
        <f t="shared" si="381"/>
        <v>0</v>
      </c>
      <c r="P449" s="231">
        <f t="shared" si="382"/>
        <v>0</v>
      </c>
      <c r="Q449" s="232">
        <f t="shared" si="383"/>
        <v>0</v>
      </c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172"/>
      <c r="AD449" s="172"/>
      <c r="AE449" s="172"/>
      <c r="AF449" s="172"/>
      <c r="AG449" s="172"/>
      <c r="AH449" s="172"/>
      <c r="AI449" s="172"/>
      <c r="AJ449" s="172"/>
      <c r="AK449" s="172"/>
      <c r="AL449" s="172"/>
      <c r="AM449" s="172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EA449" s="173"/>
      <c r="EB449" s="173"/>
    </row>
    <row r="450" spans="2:132" ht="15.75" customHeight="1">
      <c r="B450" s="188" t="s">
        <v>129</v>
      </c>
      <c r="C450" s="188"/>
      <c r="D450" s="244">
        <f>SUM(D430:D449)-L450</f>
        <v>0</v>
      </c>
      <c r="E450" s="245"/>
      <c r="F450" s="245"/>
      <c r="G450" s="245">
        <f>SUM(G430:G449)-SUM(Q430:Q449)</f>
        <v>0</v>
      </c>
      <c r="H450" s="245">
        <f t="shared" si="380"/>
        <v>0</v>
      </c>
      <c r="I450" s="246"/>
      <c r="J450" s="247"/>
      <c r="K450" s="188"/>
      <c r="L450" s="188">
        <f>SUM(L430:L449)</f>
        <v>0</v>
      </c>
      <c r="M450" s="245"/>
      <c r="N450" s="248"/>
      <c r="O450" s="249">
        <f t="shared" ref="O450:P450" si="385">SUM(O430:O449)</f>
        <v>0</v>
      </c>
      <c r="P450" s="249">
        <f t="shared" si="385"/>
        <v>0</v>
      </c>
      <c r="Q450" s="250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172"/>
      <c r="AD450" s="172"/>
      <c r="AE450" s="172"/>
      <c r="AF450" s="172"/>
      <c r="AG450" s="172"/>
      <c r="AH450" s="172"/>
      <c r="AI450" s="172"/>
      <c r="AJ450" s="172"/>
      <c r="AK450" s="172"/>
      <c r="AL450" s="172"/>
      <c r="AM450" s="172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EA450" s="173"/>
      <c r="EB450" s="173"/>
    </row>
    <row r="451" spans="2:132" ht="15.75" customHeight="1">
      <c r="B451" s="223" t="s">
        <v>88</v>
      </c>
      <c r="C451" s="224" t="s">
        <v>89</v>
      </c>
      <c r="D451" s="224" t="s">
        <v>99</v>
      </c>
      <c r="E451" s="224" t="s">
        <v>114</v>
      </c>
      <c r="F451" s="224" t="s">
        <v>115</v>
      </c>
      <c r="G451" s="224" t="s">
        <v>26</v>
      </c>
      <c r="H451" s="224" t="s">
        <v>100</v>
      </c>
      <c r="I451" s="225"/>
      <c r="J451" s="224" t="s">
        <v>116</v>
      </c>
      <c r="K451" s="224" t="s">
        <v>91</v>
      </c>
      <c r="L451" s="224" t="s">
        <v>99</v>
      </c>
      <c r="M451" s="224" t="s">
        <v>117</v>
      </c>
      <c r="N451" s="224" t="s">
        <v>115</v>
      </c>
      <c r="O451" s="224" t="s">
        <v>94</v>
      </c>
      <c r="P451" s="224" t="s">
        <v>118</v>
      </c>
      <c r="Q451" s="224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172"/>
      <c r="AD451" s="172"/>
      <c r="AE451" s="172"/>
      <c r="AF451" s="172"/>
      <c r="AG451" s="172"/>
      <c r="AH451" s="172"/>
      <c r="AI451" s="172"/>
      <c r="AJ451" s="172"/>
      <c r="AK451" s="172"/>
      <c r="AL451" s="172"/>
      <c r="AM451" s="172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EA451" s="173"/>
      <c r="EB451" s="173"/>
    </row>
    <row r="452" spans="2:132" ht="15.75" customHeight="1">
      <c r="B452" s="181"/>
      <c r="C452" s="156"/>
      <c r="D452" s="181"/>
      <c r="E452" s="157"/>
      <c r="F452" s="157"/>
      <c r="G452" s="229">
        <f>(D452*E452)+F452</f>
        <v>0</v>
      </c>
      <c r="H452" s="229">
        <f t="shared" ref="H452:H472" si="386">IF(D452=0,0,G452/D452)</f>
        <v>0</v>
      </c>
      <c r="I452" s="739" t="s">
        <v>126</v>
      </c>
      <c r="J452" s="182"/>
      <c r="K452" s="230"/>
      <c r="L452" s="181"/>
      <c r="M452" s="157"/>
      <c r="N452" s="157"/>
      <c r="O452" s="231">
        <f t="shared" ref="O452:O471" si="387">((L452*M452)-N452)-(L452*J452)</f>
        <v>0</v>
      </c>
      <c r="P452" s="231">
        <f t="shared" ref="P452:P471" si="388">IF(J452=0,0,(((L452*M452)-N452)+I462)-(L452*J452))</f>
        <v>0</v>
      </c>
      <c r="Q452" s="232">
        <f t="shared" ref="Q452:Q471" si="389">L452*J452</f>
        <v>0</v>
      </c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172"/>
      <c r="AD452" s="172"/>
      <c r="AE452" s="172"/>
      <c r="AF452" s="172"/>
      <c r="AG452" s="172"/>
      <c r="AH452" s="172"/>
      <c r="AI452" s="172"/>
      <c r="AJ452" s="172"/>
      <c r="AK452" s="172"/>
      <c r="AL452" s="172"/>
      <c r="AM452" s="172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EA452" s="173"/>
      <c r="EB452" s="173"/>
    </row>
    <row r="453" spans="2:132" ht="15.75" customHeight="1">
      <c r="B453" s="181"/>
      <c r="C453" s="156"/>
      <c r="D453" s="181"/>
      <c r="E453" s="157"/>
      <c r="F453" s="157"/>
      <c r="G453" s="229">
        <f t="shared" ref="G453:G471" si="390">D453*E453+F453</f>
        <v>0</v>
      </c>
      <c r="H453" s="229">
        <f t="shared" si="386"/>
        <v>0</v>
      </c>
      <c r="I453" s="740"/>
      <c r="J453" s="182"/>
      <c r="K453" s="230"/>
      <c r="L453" s="157"/>
      <c r="M453" s="157"/>
      <c r="N453" s="236"/>
      <c r="O453" s="231">
        <f t="shared" si="387"/>
        <v>0</v>
      </c>
      <c r="P453" s="231">
        <f t="shared" si="388"/>
        <v>0</v>
      </c>
      <c r="Q453" s="232">
        <f t="shared" si="389"/>
        <v>0</v>
      </c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172"/>
      <c r="AD453" s="172"/>
      <c r="AE453" s="172"/>
      <c r="AF453" s="172"/>
      <c r="AG453" s="172"/>
      <c r="AH453" s="172"/>
      <c r="AI453" s="172"/>
      <c r="AJ453" s="172"/>
      <c r="AK453" s="172"/>
      <c r="AL453" s="172"/>
      <c r="AM453" s="172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EA453" s="173"/>
      <c r="EB453" s="173"/>
    </row>
    <row r="454" spans="2:132" ht="15.75" customHeight="1">
      <c r="B454" s="181"/>
      <c r="C454" s="156"/>
      <c r="D454" s="181"/>
      <c r="E454" s="157"/>
      <c r="F454" s="157"/>
      <c r="G454" s="229">
        <f t="shared" si="390"/>
        <v>0</v>
      </c>
      <c r="H454" s="229">
        <f t="shared" si="386"/>
        <v>0</v>
      </c>
      <c r="I454" s="238">
        <f>IF(D472=0,0,G472/D472)</f>
        <v>0</v>
      </c>
      <c r="J454" s="182"/>
      <c r="K454" s="230"/>
      <c r="L454" s="157"/>
      <c r="M454" s="157"/>
      <c r="N454" s="236"/>
      <c r="O454" s="231">
        <f t="shared" si="387"/>
        <v>0</v>
      </c>
      <c r="P454" s="231">
        <f t="shared" si="388"/>
        <v>0</v>
      </c>
      <c r="Q454" s="232">
        <f t="shared" si="389"/>
        <v>0</v>
      </c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172"/>
      <c r="AD454" s="172"/>
      <c r="AE454" s="172"/>
      <c r="AF454" s="172"/>
      <c r="AG454" s="172"/>
      <c r="AH454" s="172"/>
      <c r="AI454" s="172"/>
      <c r="AJ454" s="172"/>
      <c r="AK454" s="172"/>
      <c r="AL454" s="172"/>
      <c r="AM454" s="172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EA454" s="173"/>
      <c r="EB454" s="173"/>
    </row>
    <row r="455" spans="2:132" ht="15.75" customHeight="1">
      <c r="B455" s="181"/>
      <c r="C455" s="156"/>
      <c r="D455" s="181"/>
      <c r="E455" s="157"/>
      <c r="F455" s="157"/>
      <c r="G455" s="229">
        <f t="shared" si="390"/>
        <v>0</v>
      </c>
      <c r="H455" s="229">
        <f t="shared" si="386"/>
        <v>0</v>
      </c>
      <c r="I455" s="239"/>
      <c r="J455" s="182"/>
      <c r="K455" s="230"/>
      <c r="L455" s="157"/>
      <c r="M455" s="157"/>
      <c r="N455" s="236"/>
      <c r="O455" s="231">
        <f t="shared" si="387"/>
        <v>0</v>
      </c>
      <c r="P455" s="231">
        <f t="shared" si="388"/>
        <v>0</v>
      </c>
      <c r="Q455" s="232">
        <f t="shared" si="389"/>
        <v>0</v>
      </c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172"/>
      <c r="AD455" s="172"/>
      <c r="AE455" s="172"/>
      <c r="AF455" s="172"/>
      <c r="AG455" s="172"/>
      <c r="AH455" s="172"/>
      <c r="AI455" s="172"/>
      <c r="AJ455" s="172"/>
      <c r="AK455" s="172"/>
      <c r="AL455" s="172"/>
      <c r="AM455" s="172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EA455" s="173"/>
      <c r="EB455" s="173"/>
    </row>
    <row r="456" spans="2:132" ht="15.75" customHeight="1">
      <c r="B456" s="181"/>
      <c r="C456" s="156"/>
      <c r="D456" s="181"/>
      <c r="E456" s="157"/>
      <c r="F456" s="157"/>
      <c r="G456" s="229">
        <f t="shared" si="390"/>
        <v>0</v>
      </c>
      <c r="H456" s="229">
        <f t="shared" si="386"/>
        <v>0</v>
      </c>
      <c r="I456" s="741" t="s">
        <v>127</v>
      </c>
      <c r="J456" s="182"/>
      <c r="K456" s="230"/>
      <c r="L456" s="157"/>
      <c r="M456" s="157"/>
      <c r="N456" s="236"/>
      <c r="O456" s="231">
        <f t="shared" si="387"/>
        <v>0</v>
      </c>
      <c r="P456" s="231">
        <f t="shared" si="388"/>
        <v>0</v>
      </c>
      <c r="Q456" s="232">
        <f t="shared" si="389"/>
        <v>0</v>
      </c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172"/>
      <c r="AD456" s="172"/>
      <c r="AE456" s="172"/>
      <c r="AF456" s="172"/>
      <c r="AG456" s="172"/>
      <c r="AH456" s="172"/>
      <c r="AI456" s="172"/>
      <c r="AJ456" s="172"/>
      <c r="AK456" s="172"/>
      <c r="AL456" s="172"/>
      <c r="AM456" s="172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EA456" s="173"/>
      <c r="EB456" s="173"/>
    </row>
    <row r="457" spans="2:132" ht="15.75" customHeight="1">
      <c r="B457" s="181"/>
      <c r="C457" s="156"/>
      <c r="D457" s="181"/>
      <c r="E457" s="157"/>
      <c r="F457" s="157"/>
      <c r="G457" s="229">
        <f t="shared" si="390"/>
        <v>0</v>
      </c>
      <c r="H457" s="229">
        <f t="shared" si="386"/>
        <v>0</v>
      </c>
      <c r="I457" s="742"/>
      <c r="J457" s="182"/>
      <c r="K457" s="230"/>
      <c r="L457" s="157"/>
      <c r="M457" s="157"/>
      <c r="N457" s="236"/>
      <c r="O457" s="231">
        <f t="shared" si="387"/>
        <v>0</v>
      </c>
      <c r="P457" s="231">
        <f t="shared" si="388"/>
        <v>0</v>
      </c>
      <c r="Q457" s="232">
        <f t="shared" si="389"/>
        <v>0</v>
      </c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172"/>
      <c r="AD457" s="172"/>
      <c r="AE457" s="172"/>
      <c r="AF457" s="172"/>
      <c r="AG457" s="172"/>
      <c r="AH457" s="172"/>
      <c r="AI457" s="172"/>
      <c r="AJ457" s="172"/>
      <c r="AK457" s="172"/>
      <c r="AL457" s="172"/>
      <c r="AM457" s="172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EA457" s="173"/>
      <c r="EB457" s="173"/>
    </row>
    <row r="458" spans="2:132" ht="15.75" customHeight="1">
      <c r="B458" s="181"/>
      <c r="C458" s="156"/>
      <c r="D458" s="181"/>
      <c r="E458" s="157"/>
      <c r="F458" s="157"/>
      <c r="G458" s="229">
        <f t="shared" si="390"/>
        <v>0</v>
      </c>
      <c r="H458" s="229">
        <f t="shared" si="386"/>
        <v>0</v>
      </c>
      <c r="I458" s="740"/>
      <c r="J458" s="182"/>
      <c r="K458" s="230"/>
      <c r="L458" s="157"/>
      <c r="M458" s="157"/>
      <c r="N458" s="236"/>
      <c r="O458" s="231">
        <f t="shared" si="387"/>
        <v>0</v>
      </c>
      <c r="P458" s="231">
        <f t="shared" si="388"/>
        <v>0</v>
      </c>
      <c r="Q458" s="232">
        <f t="shared" si="389"/>
        <v>0</v>
      </c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172"/>
      <c r="AD458" s="172"/>
      <c r="AE458" s="172"/>
      <c r="AF458" s="172"/>
      <c r="AG458" s="172"/>
      <c r="AH458" s="172"/>
      <c r="AI458" s="172"/>
      <c r="AJ458" s="172"/>
      <c r="AK458" s="172"/>
      <c r="AL458" s="172"/>
      <c r="AM458" s="172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EA458" s="173"/>
      <c r="EB458" s="173"/>
    </row>
    <row r="459" spans="2:132" ht="15.75" customHeight="1">
      <c r="B459" s="181"/>
      <c r="C459" s="156"/>
      <c r="D459" s="181"/>
      <c r="E459" s="157"/>
      <c r="F459" s="157"/>
      <c r="G459" s="229">
        <f t="shared" si="390"/>
        <v>0</v>
      </c>
      <c r="H459" s="229">
        <f t="shared" si="386"/>
        <v>0</v>
      </c>
      <c r="I459" s="240">
        <f>IF(D472=0,0,(G472-I462)/D472)</f>
        <v>0</v>
      </c>
      <c r="J459" s="182"/>
      <c r="K459" s="230"/>
      <c r="L459" s="157"/>
      <c r="M459" s="157"/>
      <c r="N459" s="236"/>
      <c r="O459" s="231">
        <f t="shared" si="387"/>
        <v>0</v>
      </c>
      <c r="P459" s="231">
        <f t="shared" si="388"/>
        <v>0</v>
      </c>
      <c r="Q459" s="232">
        <f t="shared" si="389"/>
        <v>0</v>
      </c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172"/>
      <c r="AD459" s="172"/>
      <c r="AE459" s="172"/>
      <c r="AF459" s="172"/>
      <c r="AG459" s="172"/>
      <c r="AH459" s="172"/>
      <c r="AI459" s="172"/>
      <c r="AJ459" s="172"/>
      <c r="AK459" s="172"/>
      <c r="AL459" s="172"/>
      <c r="AM459" s="172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EA459" s="173"/>
      <c r="EB459" s="173"/>
    </row>
    <row r="460" spans="2:132" ht="15.75" customHeight="1">
      <c r="B460" s="181"/>
      <c r="C460" s="156"/>
      <c r="D460" s="181"/>
      <c r="E460" s="157"/>
      <c r="F460" s="157"/>
      <c r="G460" s="229">
        <f t="shared" si="390"/>
        <v>0</v>
      </c>
      <c r="H460" s="229">
        <f t="shared" si="386"/>
        <v>0</v>
      </c>
      <c r="I460" s="241"/>
      <c r="J460" s="182"/>
      <c r="K460" s="230"/>
      <c r="L460" s="157"/>
      <c r="M460" s="157"/>
      <c r="N460" s="236"/>
      <c r="O460" s="231">
        <f t="shared" si="387"/>
        <v>0</v>
      </c>
      <c r="P460" s="231">
        <f t="shared" si="388"/>
        <v>0</v>
      </c>
      <c r="Q460" s="232">
        <f t="shared" si="389"/>
        <v>0</v>
      </c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172"/>
      <c r="AD460" s="172"/>
      <c r="AE460" s="172"/>
      <c r="AF460" s="172"/>
      <c r="AG460" s="172"/>
      <c r="AH460" s="172"/>
      <c r="AI460" s="172"/>
      <c r="AJ460" s="172"/>
      <c r="AK460" s="172"/>
      <c r="AL460" s="172"/>
      <c r="AM460" s="172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EA460" s="173"/>
      <c r="EB460" s="173"/>
    </row>
    <row r="461" spans="2:132" ht="15.75" customHeight="1">
      <c r="B461" s="181"/>
      <c r="C461" s="156"/>
      <c r="D461" s="242"/>
      <c r="E461" s="157"/>
      <c r="F461" s="157"/>
      <c r="G461" s="229">
        <f t="shared" si="390"/>
        <v>0</v>
      </c>
      <c r="H461" s="229">
        <f t="shared" si="386"/>
        <v>0</v>
      </c>
      <c r="I461" s="243" t="s">
        <v>128</v>
      </c>
      <c r="J461" s="182"/>
      <c r="K461" s="230"/>
      <c r="L461" s="157"/>
      <c r="M461" s="157"/>
      <c r="N461" s="236"/>
      <c r="O461" s="231">
        <f t="shared" si="387"/>
        <v>0</v>
      </c>
      <c r="P461" s="231">
        <f t="shared" si="388"/>
        <v>0</v>
      </c>
      <c r="Q461" s="232">
        <f t="shared" si="389"/>
        <v>0</v>
      </c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172"/>
      <c r="AD461" s="172"/>
      <c r="AE461" s="172"/>
      <c r="AF461" s="172"/>
      <c r="AG461" s="172"/>
      <c r="AH461" s="172"/>
      <c r="AI461" s="172"/>
      <c r="AJ461" s="172"/>
      <c r="AK461" s="172"/>
      <c r="AL461" s="172"/>
      <c r="AM461" s="172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EA461" s="173"/>
      <c r="EB461" s="173"/>
    </row>
    <row r="462" spans="2:132" ht="15.75" customHeight="1">
      <c r="B462" s="181"/>
      <c r="C462" s="156"/>
      <c r="D462" s="181"/>
      <c r="E462" s="157"/>
      <c r="F462" s="157"/>
      <c r="G462" s="229">
        <f t="shared" si="390"/>
        <v>0</v>
      </c>
      <c r="H462" s="229">
        <f t="shared" si="386"/>
        <v>0</v>
      </c>
      <c r="I462" s="238">
        <f>SUMIF(B$72:B$91,B452,P$72:P$91)</f>
        <v>0</v>
      </c>
      <c r="J462" s="182"/>
      <c r="K462" s="230"/>
      <c r="L462" s="157"/>
      <c r="M462" s="157"/>
      <c r="N462" s="236"/>
      <c r="O462" s="231">
        <f t="shared" si="387"/>
        <v>0</v>
      </c>
      <c r="P462" s="231">
        <f t="shared" si="388"/>
        <v>0</v>
      </c>
      <c r="Q462" s="232">
        <f t="shared" si="389"/>
        <v>0</v>
      </c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172"/>
      <c r="AD462" s="172"/>
      <c r="AE462" s="172"/>
      <c r="AF462" s="172"/>
      <c r="AG462" s="172"/>
      <c r="AH462" s="172"/>
      <c r="AI462" s="172"/>
      <c r="AJ462" s="172"/>
      <c r="AK462" s="172"/>
      <c r="AL462" s="172"/>
      <c r="AM462" s="172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EA462" s="173"/>
      <c r="EB462" s="173"/>
    </row>
    <row r="463" spans="2:132" ht="15.75" customHeight="1">
      <c r="B463" s="181"/>
      <c r="C463" s="156"/>
      <c r="D463" s="181"/>
      <c r="E463" s="157"/>
      <c r="F463" s="157"/>
      <c r="G463" s="229">
        <f t="shared" si="390"/>
        <v>0</v>
      </c>
      <c r="H463" s="229">
        <f t="shared" si="386"/>
        <v>0</v>
      </c>
      <c r="I463" s="231"/>
      <c r="J463" s="182"/>
      <c r="K463" s="230"/>
      <c r="L463" s="157"/>
      <c r="M463" s="157"/>
      <c r="N463" s="236"/>
      <c r="O463" s="231">
        <f t="shared" si="387"/>
        <v>0</v>
      </c>
      <c r="P463" s="231">
        <f t="shared" si="388"/>
        <v>0</v>
      </c>
      <c r="Q463" s="232">
        <f t="shared" si="389"/>
        <v>0</v>
      </c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172"/>
      <c r="AD463" s="172"/>
      <c r="AE463" s="172"/>
      <c r="AF463" s="172"/>
      <c r="AG463" s="172"/>
      <c r="AH463" s="172"/>
      <c r="AI463" s="172"/>
      <c r="AJ463" s="172"/>
      <c r="AK463" s="172"/>
      <c r="AL463" s="172"/>
      <c r="AM463" s="172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EA463" s="173"/>
      <c r="EB463" s="173"/>
    </row>
    <row r="464" spans="2:132" ht="15.75" customHeight="1">
      <c r="B464" s="181"/>
      <c r="C464" s="156"/>
      <c r="D464" s="181"/>
      <c r="E464" s="157"/>
      <c r="F464" s="157"/>
      <c r="G464" s="229">
        <f t="shared" si="390"/>
        <v>0</v>
      </c>
      <c r="H464" s="229">
        <f t="shared" si="386"/>
        <v>0</v>
      </c>
      <c r="I464" s="231"/>
      <c r="J464" s="182"/>
      <c r="K464" s="230"/>
      <c r="L464" s="157"/>
      <c r="M464" s="157"/>
      <c r="N464" s="236"/>
      <c r="O464" s="231">
        <f t="shared" si="387"/>
        <v>0</v>
      </c>
      <c r="P464" s="231">
        <f t="shared" si="388"/>
        <v>0</v>
      </c>
      <c r="Q464" s="232">
        <f t="shared" si="389"/>
        <v>0</v>
      </c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172"/>
      <c r="AD464" s="172"/>
      <c r="AE464" s="172"/>
      <c r="AF464" s="172"/>
      <c r="AG464" s="172"/>
      <c r="AH464" s="172"/>
      <c r="AI464" s="172"/>
      <c r="AJ464" s="172"/>
      <c r="AK464" s="172"/>
      <c r="AL464" s="172"/>
      <c r="AM464" s="172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EA464" s="173"/>
      <c r="EB464" s="173"/>
    </row>
    <row r="465" spans="2:132" ht="15.75" customHeight="1">
      <c r="B465" s="181"/>
      <c r="C465" s="156"/>
      <c r="D465" s="181"/>
      <c r="E465" s="157"/>
      <c r="F465" s="157"/>
      <c r="G465" s="229">
        <f t="shared" si="390"/>
        <v>0</v>
      </c>
      <c r="H465" s="229">
        <f t="shared" si="386"/>
        <v>0</v>
      </c>
      <c r="I465" s="231"/>
      <c r="J465" s="182"/>
      <c r="K465" s="230"/>
      <c r="L465" s="157"/>
      <c r="M465" s="157"/>
      <c r="N465" s="236"/>
      <c r="O465" s="231">
        <f t="shared" si="387"/>
        <v>0</v>
      </c>
      <c r="P465" s="231">
        <f t="shared" si="388"/>
        <v>0</v>
      </c>
      <c r="Q465" s="232">
        <f t="shared" si="389"/>
        <v>0</v>
      </c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172"/>
      <c r="AD465" s="172"/>
      <c r="AE465" s="172"/>
      <c r="AF465" s="172"/>
      <c r="AG465" s="172"/>
      <c r="AH465" s="172"/>
      <c r="AI465" s="172"/>
      <c r="AJ465" s="172"/>
      <c r="AK465" s="172"/>
      <c r="AL465" s="172"/>
      <c r="AM465" s="172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EA465" s="173"/>
      <c r="EB465" s="173"/>
    </row>
    <row r="466" spans="2:132" ht="15.75" customHeight="1">
      <c r="B466" s="181"/>
      <c r="C466" s="156"/>
      <c r="D466" s="181"/>
      <c r="E466" s="157"/>
      <c r="F466" s="157"/>
      <c r="G466" s="229">
        <f t="shared" si="390"/>
        <v>0</v>
      </c>
      <c r="H466" s="229">
        <f t="shared" si="386"/>
        <v>0</v>
      </c>
      <c r="I466" s="231"/>
      <c r="J466" s="182"/>
      <c r="K466" s="230"/>
      <c r="L466" s="157"/>
      <c r="M466" s="157"/>
      <c r="N466" s="236"/>
      <c r="O466" s="231">
        <f t="shared" si="387"/>
        <v>0</v>
      </c>
      <c r="P466" s="231">
        <f t="shared" si="388"/>
        <v>0</v>
      </c>
      <c r="Q466" s="232">
        <f t="shared" si="389"/>
        <v>0</v>
      </c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172"/>
      <c r="AD466" s="172"/>
      <c r="AE466" s="172"/>
      <c r="AF466" s="172"/>
      <c r="AG466" s="172"/>
      <c r="AH466" s="172"/>
      <c r="AI466" s="172"/>
      <c r="AJ466" s="172"/>
      <c r="AK466" s="172"/>
      <c r="AL466" s="172"/>
      <c r="AM466" s="172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EA466" s="173"/>
      <c r="EB466" s="173"/>
    </row>
    <row r="467" spans="2:132" ht="15.75" customHeight="1">
      <c r="B467" s="181"/>
      <c r="C467" s="156"/>
      <c r="D467" s="181"/>
      <c r="E467" s="157"/>
      <c r="F467" s="157"/>
      <c r="G467" s="229">
        <f t="shared" si="390"/>
        <v>0</v>
      </c>
      <c r="H467" s="229">
        <f t="shared" si="386"/>
        <v>0</v>
      </c>
      <c r="I467" s="231"/>
      <c r="J467" s="182"/>
      <c r="K467" s="230"/>
      <c r="L467" s="157"/>
      <c r="M467" s="157"/>
      <c r="N467" s="236"/>
      <c r="O467" s="231">
        <f t="shared" si="387"/>
        <v>0</v>
      </c>
      <c r="P467" s="231">
        <f t="shared" si="388"/>
        <v>0</v>
      </c>
      <c r="Q467" s="232">
        <f t="shared" si="389"/>
        <v>0</v>
      </c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172"/>
      <c r="AD467" s="172"/>
      <c r="AE467" s="172"/>
      <c r="AF467" s="172"/>
      <c r="AG467" s="172"/>
      <c r="AH467" s="172"/>
      <c r="AI467" s="172"/>
      <c r="AJ467" s="172"/>
      <c r="AK467" s="172"/>
      <c r="AL467" s="172"/>
      <c r="AM467" s="172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EA467" s="173"/>
      <c r="EB467" s="173"/>
    </row>
    <row r="468" spans="2:132" ht="15.75" customHeight="1">
      <c r="B468" s="181"/>
      <c r="C468" s="156"/>
      <c r="D468" s="181"/>
      <c r="E468" s="157"/>
      <c r="F468" s="157"/>
      <c r="G468" s="229">
        <f t="shared" si="390"/>
        <v>0</v>
      </c>
      <c r="H468" s="229">
        <f t="shared" si="386"/>
        <v>0</v>
      </c>
      <c r="I468" s="231"/>
      <c r="J468" s="182"/>
      <c r="K468" s="230"/>
      <c r="L468" s="157"/>
      <c r="M468" s="157"/>
      <c r="N468" s="236"/>
      <c r="O468" s="231">
        <f t="shared" si="387"/>
        <v>0</v>
      </c>
      <c r="P468" s="231">
        <f t="shared" si="388"/>
        <v>0</v>
      </c>
      <c r="Q468" s="232">
        <f t="shared" si="389"/>
        <v>0</v>
      </c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172"/>
      <c r="AD468" s="172"/>
      <c r="AE468" s="172"/>
      <c r="AF468" s="172"/>
      <c r="AG468" s="172"/>
      <c r="AH468" s="172"/>
      <c r="AI468" s="172"/>
      <c r="AJ468" s="172"/>
      <c r="AK468" s="172"/>
      <c r="AL468" s="172"/>
      <c r="AM468" s="172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EA468" s="173"/>
      <c r="EB468" s="173"/>
    </row>
    <row r="469" spans="2:132" ht="15.75" customHeight="1">
      <c r="B469" s="181"/>
      <c r="C469" s="156"/>
      <c r="D469" s="181"/>
      <c r="E469" s="157"/>
      <c r="F469" s="157"/>
      <c r="G469" s="229">
        <f t="shared" si="390"/>
        <v>0</v>
      </c>
      <c r="H469" s="229">
        <f t="shared" si="386"/>
        <v>0</v>
      </c>
      <c r="I469" s="231"/>
      <c r="J469" s="182"/>
      <c r="K469" s="230"/>
      <c r="L469" s="157"/>
      <c r="M469" s="157"/>
      <c r="N469" s="236"/>
      <c r="O469" s="231">
        <f t="shared" si="387"/>
        <v>0</v>
      </c>
      <c r="P469" s="231">
        <f t="shared" si="388"/>
        <v>0</v>
      </c>
      <c r="Q469" s="232">
        <f t="shared" si="389"/>
        <v>0</v>
      </c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172"/>
      <c r="AD469" s="172"/>
      <c r="AE469" s="172"/>
      <c r="AF469" s="172"/>
      <c r="AG469" s="172"/>
      <c r="AH469" s="172"/>
      <c r="AI469" s="172"/>
      <c r="AJ469" s="172"/>
      <c r="AK469" s="172"/>
      <c r="AL469" s="172"/>
      <c r="AM469" s="172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EA469" s="173"/>
      <c r="EB469" s="173"/>
    </row>
    <row r="470" spans="2:132" ht="15.75" customHeight="1">
      <c r="B470" s="181"/>
      <c r="C470" s="181"/>
      <c r="D470" s="181"/>
      <c r="E470" s="157"/>
      <c r="F470" s="157"/>
      <c r="G470" s="229">
        <f t="shared" si="390"/>
        <v>0</v>
      </c>
      <c r="H470" s="229">
        <f t="shared" si="386"/>
        <v>0</v>
      </c>
      <c r="I470" s="231"/>
      <c r="J470" s="182"/>
      <c r="K470" s="230"/>
      <c r="L470" s="157"/>
      <c r="M470" s="157"/>
      <c r="N470" s="236"/>
      <c r="O470" s="231">
        <f t="shared" si="387"/>
        <v>0</v>
      </c>
      <c r="P470" s="231">
        <f t="shared" si="388"/>
        <v>0</v>
      </c>
      <c r="Q470" s="232">
        <f t="shared" si="389"/>
        <v>0</v>
      </c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172"/>
      <c r="AD470" s="172"/>
      <c r="AE470" s="172"/>
      <c r="AF470" s="172"/>
      <c r="AG470" s="172"/>
      <c r="AH470" s="172"/>
      <c r="AI470" s="172"/>
      <c r="AJ470" s="172"/>
      <c r="AK470" s="172"/>
      <c r="AL470" s="172"/>
      <c r="AM470" s="172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EA470" s="173"/>
      <c r="EB470" s="173"/>
    </row>
    <row r="471" spans="2:132" ht="15.75" customHeight="1">
      <c r="B471" s="181"/>
      <c r="C471" s="181"/>
      <c r="D471" s="181"/>
      <c r="E471" s="157"/>
      <c r="F471" s="157"/>
      <c r="G471" s="229">
        <f t="shared" si="390"/>
        <v>0</v>
      </c>
      <c r="H471" s="229">
        <f t="shared" si="386"/>
        <v>0</v>
      </c>
      <c r="I471" s="231"/>
      <c r="J471" s="182"/>
      <c r="K471" s="230"/>
      <c r="L471" s="157"/>
      <c r="M471" s="157"/>
      <c r="N471" s="236"/>
      <c r="O471" s="231">
        <f t="shared" si="387"/>
        <v>0</v>
      </c>
      <c r="P471" s="231">
        <f t="shared" si="388"/>
        <v>0</v>
      </c>
      <c r="Q471" s="232">
        <f t="shared" si="389"/>
        <v>0</v>
      </c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172"/>
      <c r="AD471" s="172"/>
      <c r="AE471" s="172"/>
      <c r="AF471" s="172"/>
      <c r="AG471" s="172"/>
      <c r="AH471" s="172"/>
      <c r="AI471" s="172"/>
      <c r="AJ471" s="172"/>
      <c r="AK471" s="172"/>
      <c r="AL471" s="172"/>
      <c r="AM471" s="172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EA471" s="173"/>
      <c r="EB471" s="173"/>
    </row>
    <row r="472" spans="2:132" ht="15.75" customHeight="1">
      <c r="B472" s="188" t="s">
        <v>129</v>
      </c>
      <c r="C472" s="188"/>
      <c r="D472" s="244">
        <f>SUM(D452:D471)-L472</f>
        <v>0</v>
      </c>
      <c r="E472" s="245"/>
      <c r="F472" s="245"/>
      <c r="G472" s="245">
        <f>SUM(G452:G471)-SUM(Q452:Q471)</f>
        <v>0</v>
      </c>
      <c r="H472" s="245">
        <f t="shared" si="386"/>
        <v>0</v>
      </c>
      <c r="I472" s="246"/>
      <c r="J472" s="247"/>
      <c r="K472" s="188"/>
      <c r="L472" s="188">
        <f>SUM(L452:L471)</f>
        <v>0</v>
      </c>
      <c r="M472" s="245"/>
      <c r="N472" s="248"/>
      <c r="O472" s="249">
        <f t="shared" ref="O472:P472" si="391">SUM(O452:O471)</f>
        <v>0</v>
      </c>
      <c r="P472" s="249">
        <f t="shared" si="391"/>
        <v>0</v>
      </c>
      <c r="Q472" s="250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172"/>
      <c r="AD472" s="172"/>
      <c r="AE472" s="172"/>
      <c r="AF472" s="172"/>
      <c r="AG472" s="172"/>
      <c r="AH472" s="172"/>
      <c r="AI472" s="172"/>
      <c r="AJ472" s="172"/>
      <c r="AK472" s="172"/>
      <c r="AL472" s="172"/>
      <c r="AM472" s="172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EA472" s="173"/>
      <c r="EB472" s="173"/>
    </row>
    <row r="473" spans="2:132" ht="15.75" customHeight="1">
      <c r="B473" s="223" t="s">
        <v>88</v>
      </c>
      <c r="C473" s="224" t="s">
        <v>89</v>
      </c>
      <c r="D473" s="224" t="s">
        <v>99</v>
      </c>
      <c r="E473" s="224" t="s">
        <v>114</v>
      </c>
      <c r="F473" s="224" t="s">
        <v>115</v>
      </c>
      <c r="G473" s="224" t="s">
        <v>26</v>
      </c>
      <c r="H473" s="224" t="s">
        <v>100</v>
      </c>
      <c r="I473" s="225"/>
      <c r="J473" s="224" t="s">
        <v>116</v>
      </c>
      <c r="K473" s="224" t="s">
        <v>91</v>
      </c>
      <c r="L473" s="224" t="s">
        <v>99</v>
      </c>
      <c r="M473" s="224" t="s">
        <v>117</v>
      </c>
      <c r="N473" s="224" t="s">
        <v>115</v>
      </c>
      <c r="O473" s="224" t="s">
        <v>94</v>
      </c>
      <c r="P473" s="224" t="s">
        <v>118</v>
      </c>
      <c r="Q473" s="224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172"/>
      <c r="AD473" s="172"/>
      <c r="AE473" s="172"/>
      <c r="AF473" s="172"/>
      <c r="AG473" s="172"/>
      <c r="AH473" s="172"/>
      <c r="AI473" s="172"/>
      <c r="AJ473" s="172"/>
      <c r="AK473" s="172"/>
      <c r="AL473" s="172"/>
      <c r="AM473" s="172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EA473" s="173"/>
      <c r="EB473" s="173"/>
    </row>
    <row r="474" spans="2:132" ht="15.75" customHeight="1">
      <c r="B474" s="181"/>
      <c r="C474" s="156"/>
      <c r="D474" s="181"/>
      <c r="E474" s="157"/>
      <c r="F474" s="157"/>
      <c r="G474" s="229">
        <f>(D474*E474)+F474</f>
        <v>0</v>
      </c>
      <c r="H474" s="229">
        <f t="shared" ref="H474:H494" si="392">IF(D474=0,0,G474/D474)</f>
        <v>0</v>
      </c>
      <c r="I474" s="739" t="s">
        <v>126</v>
      </c>
      <c r="J474" s="182"/>
      <c r="K474" s="230"/>
      <c r="L474" s="181"/>
      <c r="M474" s="157"/>
      <c r="N474" s="157"/>
      <c r="O474" s="231">
        <f t="shared" ref="O474:O493" si="393">((L474*M474)-N474)-(L474*J474)</f>
        <v>0</v>
      </c>
      <c r="P474" s="231">
        <f t="shared" ref="P474:P493" si="394">IF(J474=0,0,(((L474*M474)-N474)+I484)-(L474*J474))</f>
        <v>0</v>
      </c>
      <c r="Q474" s="232">
        <f t="shared" ref="Q474:Q493" si="395">L474*J474</f>
        <v>0</v>
      </c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172"/>
      <c r="AD474" s="172"/>
      <c r="AE474" s="172"/>
      <c r="AF474" s="172"/>
      <c r="AG474" s="172"/>
      <c r="AH474" s="172"/>
      <c r="AI474" s="172"/>
      <c r="AJ474" s="172"/>
      <c r="AK474" s="172"/>
      <c r="AL474" s="172"/>
      <c r="AM474" s="172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EA474" s="173"/>
      <c r="EB474" s="173"/>
    </row>
    <row r="475" spans="2:132" ht="15.75" customHeight="1">
      <c r="B475" s="181"/>
      <c r="C475" s="156"/>
      <c r="D475" s="181"/>
      <c r="E475" s="157"/>
      <c r="F475" s="157"/>
      <c r="G475" s="229">
        <f t="shared" ref="G475:G493" si="396">D475*E475+F475</f>
        <v>0</v>
      </c>
      <c r="H475" s="229">
        <f t="shared" si="392"/>
        <v>0</v>
      </c>
      <c r="I475" s="740"/>
      <c r="J475" s="182"/>
      <c r="K475" s="230"/>
      <c r="L475" s="157"/>
      <c r="M475" s="157"/>
      <c r="N475" s="236"/>
      <c r="O475" s="231">
        <f t="shared" si="393"/>
        <v>0</v>
      </c>
      <c r="P475" s="231">
        <f t="shared" si="394"/>
        <v>0</v>
      </c>
      <c r="Q475" s="232">
        <f t="shared" si="395"/>
        <v>0</v>
      </c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172"/>
      <c r="AD475" s="172"/>
      <c r="AE475" s="172"/>
      <c r="AF475" s="172"/>
      <c r="AG475" s="172"/>
      <c r="AH475" s="172"/>
      <c r="AI475" s="172"/>
      <c r="AJ475" s="172"/>
      <c r="AK475" s="172"/>
      <c r="AL475" s="172"/>
      <c r="AM475" s="172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EA475" s="173"/>
      <c r="EB475" s="173"/>
    </row>
    <row r="476" spans="2:132" ht="15.75" customHeight="1">
      <c r="B476" s="181"/>
      <c r="C476" s="156"/>
      <c r="D476" s="181"/>
      <c r="E476" s="157"/>
      <c r="F476" s="157"/>
      <c r="G476" s="229">
        <f t="shared" si="396"/>
        <v>0</v>
      </c>
      <c r="H476" s="229">
        <f t="shared" si="392"/>
        <v>0</v>
      </c>
      <c r="I476" s="238">
        <f>IF(D494=0,0,G494/D494)</f>
        <v>0</v>
      </c>
      <c r="J476" s="182"/>
      <c r="K476" s="230"/>
      <c r="L476" s="157"/>
      <c r="M476" s="157"/>
      <c r="N476" s="236"/>
      <c r="O476" s="231">
        <f t="shared" si="393"/>
        <v>0</v>
      </c>
      <c r="P476" s="231">
        <f t="shared" si="394"/>
        <v>0</v>
      </c>
      <c r="Q476" s="232">
        <f t="shared" si="395"/>
        <v>0</v>
      </c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172"/>
      <c r="AD476" s="172"/>
      <c r="AE476" s="172"/>
      <c r="AF476" s="172"/>
      <c r="AG476" s="172"/>
      <c r="AH476" s="172"/>
      <c r="AI476" s="172"/>
      <c r="AJ476" s="172"/>
      <c r="AK476" s="172"/>
      <c r="AL476" s="172"/>
      <c r="AM476" s="172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EA476" s="173"/>
      <c r="EB476" s="173"/>
    </row>
    <row r="477" spans="2:132" ht="15.75" customHeight="1">
      <c r="B477" s="181"/>
      <c r="C477" s="156"/>
      <c r="D477" s="181"/>
      <c r="E477" s="157"/>
      <c r="F477" s="157"/>
      <c r="G477" s="229">
        <f t="shared" si="396"/>
        <v>0</v>
      </c>
      <c r="H477" s="229">
        <f t="shared" si="392"/>
        <v>0</v>
      </c>
      <c r="I477" s="239"/>
      <c r="J477" s="182"/>
      <c r="K477" s="230"/>
      <c r="L477" s="157"/>
      <c r="M477" s="157"/>
      <c r="N477" s="236"/>
      <c r="O477" s="231">
        <f t="shared" si="393"/>
        <v>0</v>
      </c>
      <c r="P477" s="231">
        <f t="shared" si="394"/>
        <v>0</v>
      </c>
      <c r="Q477" s="232">
        <f t="shared" si="395"/>
        <v>0</v>
      </c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172"/>
      <c r="AD477" s="172"/>
      <c r="AE477" s="172"/>
      <c r="AF477" s="172"/>
      <c r="AG477" s="172"/>
      <c r="AH477" s="172"/>
      <c r="AI477" s="172"/>
      <c r="AJ477" s="172"/>
      <c r="AK477" s="172"/>
      <c r="AL477" s="172"/>
      <c r="AM477" s="172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EA477" s="173"/>
      <c r="EB477" s="173"/>
    </row>
    <row r="478" spans="2:132" ht="15.75" customHeight="1">
      <c r="B478" s="181"/>
      <c r="C478" s="156"/>
      <c r="D478" s="181"/>
      <c r="E478" s="157"/>
      <c r="F478" s="157"/>
      <c r="G478" s="229">
        <f t="shared" si="396"/>
        <v>0</v>
      </c>
      <c r="H478" s="229">
        <f t="shared" si="392"/>
        <v>0</v>
      </c>
      <c r="I478" s="741" t="s">
        <v>127</v>
      </c>
      <c r="J478" s="182"/>
      <c r="K478" s="230"/>
      <c r="L478" s="157"/>
      <c r="M478" s="157"/>
      <c r="N478" s="236"/>
      <c r="O478" s="231">
        <f t="shared" si="393"/>
        <v>0</v>
      </c>
      <c r="P478" s="231">
        <f t="shared" si="394"/>
        <v>0</v>
      </c>
      <c r="Q478" s="232">
        <f t="shared" si="395"/>
        <v>0</v>
      </c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172"/>
      <c r="AD478" s="172"/>
      <c r="AE478" s="172"/>
      <c r="AF478" s="172"/>
      <c r="AG478" s="172"/>
      <c r="AH478" s="172"/>
      <c r="AI478" s="172"/>
      <c r="AJ478" s="172"/>
      <c r="AK478" s="172"/>
      <c r="AL478" s="172"/>
      <c r="AM478" s="172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EA478" s="173"/>
      <c r="EB478" s="173"/>
    </row>
    <row r="479" spans="2:132" ht="15.75" customHeight="1">
      <c r="B479" s="181"/>
      <c r="C479" s="156"/>
      <c r="D479" s="181"/>
      <c r="E479" s="157"/>
      <c r="F479" s="157"/>
      <c r="G479" s="229">
        <f t="shared" si="396"/>
        <v>0</v>
      </c>
      <c r="H479" s="229">
        <f t="shared" si="392"/>
        <v>0</v>
      </c>
      <c r="I479" s="742"/>
      <c r="J479" s="182"/>
      <c r="K479" s="230"/>
      <c r="L479" s="157"/>
      <c r="M479" s="157"/>
      <c r="N479" s="236"/>
      <c r="O479" s="231">
        <f t="shared" si="393"/>
        <v>0</v>
      </c>
      <c r="P479" s="231">
        <f t="shared" si="394"/>
        <v>0</v>
      </c>
      <c r="Q479" s="232">
        <f t="shared" si="395"/>
        <v>0</v>
      </c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172"/>
      <c r="AD479" s="172"/>
      <c r="AE479" s="172"/>
      <c r="AF479" s="172"/>
      <c r="AG479" s="172"/>
      <c r="AH479" s="172"/>
      <c r="AI479" s="172"/>
      <c r="AJ479" s="172"/>
      <c r="AK479" s="172"/>
      <c r="AL479" s="172"/>
      <c r="AM479" s="172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EA479" s="173"/>
      <c r="EB479" s="173"/>
    </row>
    <row r="480" spans="2:132" ht="15.75" customHeight="1">
      <c r="B480" s="181"/>
      <c r="C480" s="156"/>
      <c r="D480" s="181"/>
      <c r="E480" s="157"/>
      <c r="F480" s="157"/>
      <c r="G480" s="229">
        <f t="shared" si="396"/>
        <v>0</v>
      </c>
      <c r="H480" s="229">
        <f t="shared" si="392"/>
        <v>0</v>
      </c>
      <c r="I480" s="740"/>
      <c r="J480" s="182"/>
      <c r="K480" s="230"/>
      <c r="L480" s="157"/>
      <c r="M480" s="157"/>
      <c r="N480" s="236"/>
      <c r="O480" s="231">
        <f t="shared" si="393"/>
        <v>0</v>
      </c>
      <c r="P480" s="231">
        <f t="shared" si="394"/>
        <v>0</v>
      </c>
      <c r="Q480" s="232">
        <f t="shared" si="395"/>
        <v>0</v>
      </c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172"/>
      <c r="AD480" s="172"/>
      <c r="AE480" s="172"/>
      <c r="AF480" s="172"/>
      <c r="AG480" s="172"/>
      <c r="AH480" s="172"/>
      <c r="AI480" s="172"/>
      <c r="AJ480" s="172"/>
      <c r="AK480" s="172"/>
      <c r="AL480" s="172"/>
      <c r="AM480" s="172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EA480" s="173"/>
      <c r="EB480" s="173"/>
    </row>
    <row r="481" spans="2:132" ht="15.75" customHeight="1">
      <c r="B481" s="181"/>
      <c r="C481" s="156"/>
      <c r="D481" s="181"/>
      <c r="E481" s="157"/>
      <c r="F481" s="157"/>
      <c r="G481" s="229">
        <f t="shared" si="396"/>
        <v>0</v>
      </c>
      <c r="H481" s="229">
        <f t="shared" si="392"/>
        <v>0</v>
      </c>
      <c r="I481" s="240">
        <f>IF(D494=0,0,(G494-I484)/D494)</f>
        <v>0</v>
      </c>
      <c r="J481" s="182"/>
      <c r="K481" s="230"/>
      <c r="L481" s="157"/>
      <c r="M481" s="157"/>
      <c r="N481" s="236"/>
      <c r="O481" s="231">
        <f t="shared" si="393"/>
        <v>0</v>
      </c>
      <c r="P481" s="231">
        <f t="shared" si="394"/>
        <v>0</v>
      </c>
      <c r="Q481" s="232">
        <f t="shared" si="395"/>
        <v>0</v>
      </c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172"/>
      <c r="AD481" s="172"/>
      <c r="AE481" s="172"/>
      <c r="AF481" s="172"/>
      <c r="AG481" s="172"/>
      <c r="AH481" s="172"/>
      <c r="AI481" s="172"/>
      <c r="AJ481" s="172"/>
      <c r="AK481" s="172"/>
      <c r="AL481" s="172"/>
      <c r="AM481" s="172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EA481" s="173"/>
      <c r="EB481" s="173"/>
    </row>
    <row r="482" spans="2:132" ht="15.75" customHeight="1">
      <c r="B482" s="181"/>
      <c r="C482" s="156"/>
      <c r="D482" s="181"/>
      <c r="E482" s="157"/>
      <c r="F482" s="157"/>
      <c r="G482" s="229">
        <f t="shared" si="396"/>
        <v>0</v>
      </c>
      <c r="H482" s="229">
        <f t="shared" si="392"/>
        <v>0</v>
      </c>
      <c r="I482" s="241"/>
      <c r="J482" s="182"/>
      <c r="K482" s="230"/>
      <c r="L482" s="157"/>
      <c r="M482" s="157"/>
      <c r="N482" s="236"/>
      <c r="O482" s="231">
        <f t="shared" si="393"/>
        <v>0</v>
      </c>
      <c r="P482" s="231">
        <f t="shared" si="394"/>
        <v>0</v>
      </c>
      <c r="Q482" s="232">
        <f t="shared" si="395"/>
        <v>0</v>
      </c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172"/>
      <c r="AD482" s="172"/>
      <c r="AE482" s="172"/>
      <c r="AF482" s="172"/>
      <c r="AG482" s="172"/>
      <c r="AH482" s="172"/>
      <c r="AI482" s="172"/>
      <c r="AJ482" s="172"/>
      <c r="AK482" s="172"/>
      <c r="AL482" s="172"/>
      <c r="AM482" s="172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EA482" s="173"/>
      <c r="EB482" s="173"/>
    </row>
    <row r="483" spans="2:132" ht="15.75" customHeight="1">
      <c r="B483" s="181"/>
      <c r="C483" s="156"/>
      <c r="D483" s="242"/>
      <c r="E483" s="157"/>
      <c r="F483" s="157"/>
      <c r="G483" s="229">
        <f t="shared" si="396"/>
        <v>0</v>
      </c>
      <c r="H483" s="229">
        <f t="shared" si="392"/>
        <v>0</v>
      </c>
      <c r="I483" s="243" t="s">
        <v>128</v>
      </c>
      <c r="J483" s="182"/>
      <c r="K483" s="230"/>
      <c r="L483" s="157"/>
      <c r="M483" s="157"/>
      <c r="N483" s="236"/>
      <c r="O483" s="231">
        <f t="shared" si="393"/>
        <v>0</v>
      </c>
      <c r="P483" s="231">
        <f t="shared" si="394"/>
        <v>0</v>
      </c>
      <c r="Q483" s="232">
        <f t="shared" si="395"/>
        <v>0</v>
      </c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172"/>
      <c r="AD483" s="172"/>
      <c r="AE483" s="172"/>
      <c r="AF483" s="172"/>
      <c r="AG483" s="172"/>
      <c r="AH483" s="172"/>
      <c r="AI483" s="172"/>
      <c r="AJ483" s="172"/>
      <c r="AK483" s="172"/>
      <c r="AL483" s="172"/>
      <c r="AM483" s="172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EA483" s="173"/>
      <c r="EB483" s="173"/>
    </row>
    <row r="484" spans="2:132" ht="15.75" customHeight="1">
      <c r="B484" s="181"/>
      <c r="C484" s="156"/>
      <c r="D484" s="181"/>
      <c r="E484" s="157"/>
      <c r="F484" s="157"/>
      <c r="G484" s="229">
        <f t="shared" si="396"/>
        <v>0</v>
      </c>
      <c r="H484" s="229">
        <f t="shared" si="392"/>
        <v>0</v>
      </c>
      <c r="I484" s="238">
        <f>SUMIF(B$72:B$91,B474,P$72:P$91)</f>
        <v>0</v>
      </c>
      <c r="J484" s="182"/>
      <c r="K484" s="230"/>
      <c r="L484" s="157"/>
      <c r="M484" s="157"/>
      <c r="N484" s="236"/>
      <c r="O484" s="231">
        <f t="shared" si="393"/>
        <v>0</v>
      </c>
      <c r="P484" s="231">
        <f t="shared" si="394"/>
        <v>0</v>
      </c>
      <c r="Q484" s="232">
        <f t="shared" si="395"/>
        <v>0</v>
      </c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172"/>
      <c r="AD484" s="172"/>
      <c r="AE484" s="172"/>
      <c r="AF484" s="172"/>
      <c r="AG484" s="172"/>
      <c r="AH484" s="172"/>
      <c r="AI484" s="172"/>
      <c r="AJ484" s="172"/>
      <c r="AK484" s="172"/>
      <c r="AL484" s="172"/>
      <c r="AM484" s="172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EA484" s="173"/>
      <c r="EB484" s="173"/>
    </row>
    <row r="485" spans="2:132" ht="15.75" customHeight="1">
      <c r="B485" s="181"/>
      <c r="C485" s="156"/>
      <c r="D485" s="181"/>
      <c r="E485" s="157"/>
      <c r="F485" s="157"/>
      <c r="G485" s="229">
        <f t="shared" si="396"/>
        <v>0</v>
      </c>
      <c r="H485" s="229">
        <f t="shared" si="392"/>
        <v>0</v>
      </c>
      <c r="I485" s="231"/>
      <c r="J485" s="182"/>
      <c r="K485" s="230"/>
      <c r="L485" s="157"/>
      <c r="M485" s="157"/>
      <c r="N485" s="236"/>
      <c r="O485" s="231">
        <f t="shared" si="393"/>
        <v>0</v>
      </c>
      <c r="P485" s="231">
        <f t="shared" si="394"/>
        <v>0</v>
      </c>
      <c r="Q485" s="232">
        <f t="shared" si="395"/>
        <v>0</v>
      </c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172"/>
      <c r="AD485" s="172"/>
      <c r="AE485" s="172"/>
      <c r="AF485" s="172"/>
      <c r="AG485" s="172"/>
      <c r="AH485" s="172"/>
      <c r="AI485" s="172"/>
      <c r="AJ485" s="172"/>
      <c r="AK485" s="172"/>
      <c r="AL485" s="172"/>
      <c r="AM485" s="172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EA485" s="173"/>
      <c r="EB485" s="173"/>
    </row>
    <row r="486" spans="2:132" ht="15.75" customHeight="1">
      <c r="B486" s="181"/>
      <c r="C486" s="156"/>
      <c r="D486" s="181"/>
      <c r="E486" s="157"/>
      <c r="F486" s="157"/>
      <c r="G486" s="229">
        <f t="shared" si="396"/>
        <v>0</v>
      </c>
      <c r="H486" s="229">
        <f t="shared" si="392"/>
        <v>0</v>
      </c>
      <c r="I486" s="231"/>
      <c r="J486" s="182"/>
      <c r="K486" s="230"/>
      <c r="L486" s="157"/>
      <c r="M486" s="157"/>
      <c r="N486" s="236"/>
      <c r="O486" s="231">
        <f t="shared" si="393"/>
        <v>0</v>
      </c>
      <c r="P486" s="231">
        <f t="shared" si="394"/>
        <v>0</v>
      </c>
      <c r="Q486" s="232">
        <f t="shared" si="395"/>
        <v>0</v>
      </c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172"/>
      <c r="AD486" s="172"/>
      <c r="AE486" s="172"/>
      <c r="AF486" s="172"/>
      <c r="AG486" s="172"/>
      <c r="AH486" s="172"/>
      <c r="AI486" s="172"/>
      <c r="AJ486" s="172"/>
      <c r="AK486" s="172"/>
      <c r="AL486" s="172"/>
      <c r="AM486" s="172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EA486" s="173"/>
      <c r="EB486" s="173"/>
    </row>
    <row r="487" spans="2:132" ht="15.75" customHeight="1">
      <c r="B487" s="181"/>
      <c r="C487" s="156"/>
      <c r="D487" s="181"/>
      <c r="E487" s="157"/>
      <c r="F487" s="157"/>
      <c r="G487" s="229">
        <f t="shared" si="396"/>
        <v>0</v>
      </c>
      <c r="H487" s="229">
        <f t="shared" si="392"/>
        <v>0</v>
      </c>
      <c r="I487" s="231"/>
      <c r="J487" s="182"/>
      <c r="K487" s="230"/>
      <c r="L487" s="157"/>
      <c r="M487" s="157"/>
      <c r="N487" s="236"/>
      <c r="O487" s="231">
        <f t="shared" si="393"/>
        <v>0</v>
      </c>
      <c r="P487" s="231">
        <f t="shared" si="394"/>
        <v>0</v>
      </c>
      <c r="Q487" s="232">
        <f t="shared" si="395"/>
        <v>0</v>
      </c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172"/>
      <c r="AD487" s="172"/>
      <c r="AE487" s="172"/>
      <c r="AF487" s="172"/>
      <c r="AG487" s="172"/>
      <c r="AH487" s="172"/>
      <c r="AI487" s="172"/>
      <c r="AJ487" s="172"/>
      <c r="AK487" s="172"/>
      <c r="AL487" s="172"/>
      <c r="AM487" s="172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EA487" s="173"/>
      <c r="EB487" s="173"/>
    </row>
    <row r="488" spans="2:132" ht="15.75" customHeight="1">
      <c r="B488" s="181"/>
      <c r="C488" s="156"/>
      <c r="D488" s="181"/>
      <c r="E488" s="157"/>
      <c r="F488" s="157"/>
      <c r="G488" s="229">
        <f t="shared" si="396"/>
        <v>0</v>
      </c>
      <c r="H488" s="229">
        <f t="shared" si="392"/>
        <v>0</v>
      </c>
      <c r="I488" s="231"/>
      <c r="J488" s="182"/>
      <c r="K488" s="230"/>
      <c r="L488" s="157"/>
      <c r="M488" s="157"/>
      <c r="N488" s="236"/>
      <c r="O488" s="231">
        <f t="shared" si="393"/>
        <v>0</v>
      </c>
      <c r="P488" s="231">
        <f t="shared" si="394"/>
        <v>0</v>
      </c>
      <c r="Q488" s="232">
        <f t="shared" si="395"/>
        <v>0</v>
      </c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172"/>
      <c r="AD488" s="172"/>
      <c r="AE488" s="172"/>
      <c r="AF488" s="172"/>
      <c r="AG488" s="172"/>
      <c r="AH488" s="172"/>
      <c r="AI488" s="172"/>
      <c r="AJ488" s="172"/>
      <c r="AK488" s="172"/>
      <c r="AL488" s="172"/>
      <c r="AM488" s="172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EA488" s="173"/>
      <c r="EB488" s="173"/>
    </row>
    <row r="489" spans="2:132" ht="15.75" customHeight="1">
      <c r="B489" s="181"/>
      <c r="C489" s="156"/>
      <c r="D489" s="181"/>
      <c r="E489" s="157"/>
      <c r="F489" s="157"/>
      <c r="G489" s="229">
        <f t="shared" si="396"/>
        <v>0</v>
      </c>
      <c r="H489" s="229">
        <f t="shared" si="392"/>
        <v>0</v>
      </c>
      <c r="I489" s="231"/>
      <c r="J489" s="182"/>
      <c r="K489" s="230"/>
      <c r="L489" s="157"/>
      <c r="M489" s="157"/>
      <c r="N489" s="236"/>
      <c r="O489" s="231">
        <f t="shared" si="393"/>
        <v>0</v>
      </c>
      <c r="P489" s="231">
        <f t="shared" si="394"/>
        <v>0</v>
      </c>
      <c r="Q489" s="232">
        <f t="shared" si="395"/>
        <v>0</v>
      </c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172"/>
      <c r="AD489" s="172"/>
      <c r="AE489" s="172"/>
      <c r="AF489" s="172"/>
      <c r="AG489" s="172"/>
      <c r="AH489" s="172"/>
      <c r="AI489" s="172"/>
      <c r="AJ489" s="172"/>
      <c r="AK489" s="172"/>
      <c r="AL489" s="172"/>
      <c r="AM489" s="172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EA489" s="173"/>
      <c r="EB489" s="173"/>
    </row>
    <row r="490" spans="2:132" ht="15.75" customHeight="1">
      <c r="B490" s="181"/>
      <c r="C490" s="156"/>
      <c r="D490" s="181"/>
      <c r="E490" s="157"/>
      <c r="F490" s="157"/>
      <c r="G490" s="229">
        <f t="shared" si="396"/>
        <v>0</v>
      </c>
      <c r="H490" s="229">
        <f t="shared" si="392"/>
        <v>0</v>
      </c>
      <c r="I490" s="231"/>
      <c r="J490" s="182"/>
      <c r="K490" s="230"/>
      <c r="L490" s="157"/>
      <c r="M490" s="157"/>
      <c r="N490" s="236"/>
      <c r="O490" s="231">
        <f t="shared" si="393"/>
        <v>0</v>
      </c>
      <c r="P490" s="231">
        <f t="shared" si="394"/>
        <v>0</v>
      </c>
      <c r="Q490" s="232">
        <f t="shared" si="395"/>
        <v>0</v>
      </c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172"/>
      <c r="AD490" s="172"/>
      <c r="AE490" s="172"/>
      <c r="AF490" s="172"/>
      <c r="AG490" s="172"/>
      <c r="AH490" s="172"/>
      <c r="AI490" s="172"/>
      <c r="AJ490" s="172"/>
      <c r="AK490" s="172"/>
      <c r="AL490" s="172"/>
      <c r="AM490" s="172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EA490" s="173"/>
      <c r="EB490" s="173"/>
    </row>
    <row r="491" spans="2:132" ht="15.75" customHeight="1">
      <c r="B491" s="181"/>
      <c r="C491" s="156"/>
      <c r="D491" s="181"/>
      <c r="E491" s="157"/>
      <c r="F491" s="157"/>
      <c r="G491" s="229">
        <f t="shared" si="396"/>
        <v>0</v>
      </c>
      <c r="H491" s="229">
        <f t="shared" si="392"/>
        <v>0</v>
      </c>
      <c r="I491" s="231"/>
      <c r="J491" s="182"/>
      <c r="K491" s="230"/>
      <c r="L491" s="157"/>
      <c r="M491" s="157"/>
      <c r="N491" s="236"/>
      <c r="O491" s="231">
        <f t="shared" si="393"/>
        <v>0</v>
      </c>
      <c r="P491" s="231">
        <f t="shared" si="394"/>
        <v>0</v>
      </c>
      <c r="Q491" s="232">
        <f t="shared" si="395"/>
        <v>0</v>
      </c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172"/>
      <c r="AD491" s="172"/>
      <c r="AE491" s="172"/>
      <c r="AF491" s="172"/>
      <c r="AG491" s="172"/>
      <c r="AH491" s="172"/>
      <c r="AI491" s="172"/>
      <c r="AJ491" s="172"/>
      <c r="AK491" s="172"/>
      <c r="AL491" s="172"/>
      <c r="AM491" s="172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EA491" s="173"/>
      <c r="EB491" s="173"/>
    </row>
    <row r="492" spans="2:132" ht="15.75" customHeight="1">
      <c r="B492" s="181"/>
      <c r="C492" s="181"/>
      <c r="D492" s="181"/>
      <c r="E492" s="157"/>
      <c r="F492" s="157"/>
      <c r="G492" s="229">
        <f t="shared" si="396"/>
        <v>0</v>
      </c>
      <c r="H492" s="229">
        <f t="shared" si="392"/>
        <v>0</v>
      </c>
      <c r="I492" s="231"/>
      <c r="J492" s="182"/>
      <c r="K492" s="230"/>
      <c r="L492" s="157"/>
      <c r="M492" s="157"/>
      <c r="N492" s="236"/>
      <c r="O492" s="231">
        <f t="shared" si="393"/>
        <v>0</v>
      </c>
      <c r="P492" s="231">
        <f t="shared" si="394"/>
        <v>0</v>
      </c>
      <c r="Q492" s="232">
        <f t="shared" si="395"/>
        <v>0</v>
      </c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172"/>
      <c r="AD492" s="172"/>
      <c r="AE492" s="172"/>
      <c r="AF492" s="172"/>
      <c r="AG492" s="172"/>
      <c r="AH492" s="172"/>
      <c r="AI492" s="172"/>
      <c r="AJ492" s="172"/>
      <c r="AK492" s="172"/>
      <c r="AL492" s="172"/>
      <c r="AM492" s="172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EA492" s="173"/>
      <c r="EB492" s="173"/>
    </row>
    <row r="493" spans="2:132" ht="15.75" customHeight="1">
      <c r="B493" s="181"/>
      <c r="C493" s="181"/>
      <c r="D493" s="181"/>
      <c r="E493" s="157"/>
      <c r="F493" s="157"/>
      <c r="G493" s="229">
        <f t="shared" si="396"/>
        <v>0</v>
      </c>
      <c r="H493" s="229">
        <f t="shared" si="392"/>
        <v>0</v>
      </c>
      <c r="I493" s="231"/>
      <c r="J493" s="182"/>
      <c r="K493" s="230"/>
      <c r="L493" s="157"/>
      <c r="M493" s="157"/>
      <c r="N493" s="236"/>
      <c r="O493" s="231">
        <f t="shared" si="393"/>
        <v>0</v>
      </c>
      <c r="P493" s="231">
        <f t="shared" si="394"/>
        <v>0</v>
      </c>
      <c r="Q493" s="232">
        <f t="shared" si="395"/>
        <v>0</v>
      </c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172"/>
      <c r="AD493" s="172"/>
      <c r="AE493" s="172"/>
      <c r="AF493" s="172"/>
      <c r="AG493" s="172"/>
      <c r="AH493" s="172"/>
      <c r="AI493" s="172"/>
      <c r="AJ493" s="172"/>
      <c r="AK493" s="172"/>
      <c r="AL493" s="172"/>
      <c r="AM493" s="172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EA493" s="173"/>
      <c r="EB493" s="173"/>
    </row>
    <row r="494" spans="2:132" ht="15.75" customHeight="1">
      <c r="B494" s="188" t="s">
        <v>129</v>
      </c>
      <c r="C494" s="188"/>
      <c r="D494" s="244">
        <f>SUM(D474:D493)-L494</f>
        <v>0</v>
      </c>
      <c r="E494" s="245"/>
      <c r="F494" s="245"/>
      <c r="G494" s="245">
        <f>SUM(G474:G493)-SUM(Q474:Q493)</f>
        <v>0</v>
      </c>
      <c r="H494" s="245">
        <f t="shared" si="392"/>
        <v>0</v>
      </c>
      <c r="I494" s="246"/>
      <c r="J494" s="247"/>
      <c r="K494" s="188"/>
      <c r="L494" s="188">
        <f>SUM(L474:L493)</f>
        <v>0</v>
      </c>
      <c r="M494" s="245"/>
      <c r="N494" s="248"/>
      <c r="O494" s="249">
        <f t="shared" ref="O494:P494" si="397">SUM(O474:O493)</f>
        <v>0</v>
      </c>
      <c r="P494" s="249">
        <f t="shared" si="397"/>
        <v>0</v>
      </c>
      <c r="Q494" s="250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172"/>
      <c r="AD494" s="172"/>
      <c r="AE494" s="172"/>
      <c r="AF494" s="172"/>
      <c r="AG494" s="172"/>
      <c r="AH494" s="172"/>
      <c r="AI494" s="172"/>
      <c r="AJ494" s="172"/>
      <c r="AK494" s="172"/>
      <c r="AL494" s="172"/>
      <c r="AM494" s="172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EA494" s="173"/>
      <c r="EB494" s="173"/>
    </row>
    <row r="495" spans="2:132" ht="15.75" customHeight="1">
      <c r="B495" s="223" t="s">
        <v>88</v>
      </c>
      <c r="C495" s="224" t="s">
        <v>89</v>
      </c>
      <c r="D495" s="224" t="s">
        <v>99</v>
      </c>
      <c r="E495" s="224" t="s">
        <v>114</v>
      </c>
      <c r="F495" s="224" t="s">
        <v>115</v>
      </c>
      <c r="G495" s="224" t="s">
        <v>26</v>
      </c>
      <c r="H495" s="224" t="s">
        <v>100</v>
      </c>
      <c r="I495" s="225"/>
      <c r="J495" s="224" t="s">
        <v>116</v>
      </c>
      <c r="K495" s="224" t="s">
        <v>91</v>
      </c>
      <c r="L495" s="224" t="s">
        <v>99</v>
      </c>
      <c r="M495" s="224" t="s">
        <v>117</v>
      </c>
      <c r="N495" s="224" t="s">
        <v>115</v>
      </c>
      <c r="O495" s="224" t="s">
        <v>94</v>
      </c>
      <c r="P495" s="224" t="s">
        <v>118</v>
      </c>
      <c r="Q495" s="224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172"/>
      <c r="AD495" s="172"/>
      <c r="AE495" s="172"/>
      <c r="AF495" s="172"/>
      <c r="AG495" s="172"/>
      <c r="AH495" s="172"/>
      <c r="AI495" s="172"/>
      <c r="AJ495" s="172"/>
      <c r="AK495" s="172"/>
      <c r="AL495" s="172"/>
      <c r="AM495" s="172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EA495" s="173"/>
      <c r="EB495" s="173"/>
    </row>
    <row r="496" spans="2:132" ht="15.75" customHeight="1">
      <c r="B496" s="181"/>
      <c r="C496" s="156"/>
      <c r="D496" s="181"/>
      <c r="E496" s="157"/>
      <c r="F496" s="157"/>
      <c r="G496" s="229">
        <f>(D496*E496)+F496</f>
        <v>0</v>
      </c>
      <c r="H496" s="229">
        <f t="shared" ref="H496:H516" si="398">IF(D496=0,0,G496/D496)</f>
        <v>0</v>
      </c>
      <c r="I496" s="739" t="s">
        <v>126</v>
      </c>
      <c r="J496" s="182"/>
      <c r="K496" s="230"/>
      <c r="L496" s="181"/>
      <c r="M496" s="157"/>
      <c r="N496" s="157"/>
      <c r="O496" s="231">
        <f t="shared" ref="O496:O515" si="399">((L496*M496)-N496)-(L496*J496)</f>
        <v>0</v>
      </c>
      <c r="P496" s="231">
        <f t="shared" ref="P496:P515" si="400">IF(J496=0,0,(((L496*M496)-N496)+I506)-(L496*J496))</f>
        <v>0</v>
      </c>
      <c r="Q496" s="232">
        <f t="shared" ref="Q496:Q515" si="401">L496*J496</f>
        <v>0</v>
      </c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172"/>
      <c r="AD496" s="172"/>
      <c r="AE496" s="172"/>
      <c r="AF496" s="172"/>
      <c r="AG496" s="172"/>
      <c r="AH496" s="172"/>
      <c r="AI496" s="172"/>
      <c r="AJ496" s="172"/>
      <c r="AK496" s="172"/>
      <c r="AL496" s="172"/>
      <c r="AM496" s="172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EA496" s="173"/>
      <c r="EB496" s="173"/>
    </row>
    <row r="497" spans="2:132" ht="15.75" customHeight="1">
      <c r="B497" s="181"/>
      <c r="C497" s="156"/>
      <c r="D497" s="181"/>
      <c r="E497" s="157"/>
      <c r="F497" s="157"/>
      <c r="G497" s="229">
        <f t="shared" ref="G497:G515" si="402">D497*E497+F497</f>
        <v>0</v>
      </c>
      <c r="H497" s="229">
        <f t="shared" si="398"/>
        <v>0</v>
      </c>
      <c r="I497" s="740"/>
      <c r="J497" s="182"/>
      <c r="K497" s="230"/>
      <c r="L497" s="157"/>
      <c r="M497" s="157"/>
      <c r="N497" s="236"/>
      <c r="O497" s="231">
        <f t="shared" si="399"/>
        <v>0</v>
      </c>
      <c r="P497" s="231">
        <f t="shared" si="400"/>
        <v>0</v>
      </c>
      <c r="Q497" s="232">
        <f t="shared" si="401"/>
        <v>0</v>
      </c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172"/>
      <c r="AD497" s="172"/>
      <c r="AE497" s="172"/>
      <c r="AF497" s="172"/>
      <c r="AG497" s="172"/>
      <c r="AH497" s="172"/>
      <c r="AI497" s="172"/>
      <c r="AJ497" s="172"/>
      <c r="AK497" s="172"/>
      <c r="AL497" s="172"/>
      <c r="AM497" s="172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EA497" s="173"/>
      <c r="EB497" s="173"/>
    </row>
    <row r="498" spans="2:132" ht="15.75" customHeight="1">
      <c r="B498" s="181"/>
      <c r="C498" s="156"/>
      <c r="D498" s="181"/>
      <c r="E498" s="157"/>
      <c r="F498" s="157"/>
      <c r="G498" s="229">
        <f t="shared" si="402"/>
        <v>0</v>
      </c>
      <c r="H498" s="229">
        <f t="shared" si="398"/>
        <v>0</v>
      </c>
      <c r="I498" s="238">
        <f>IF(D516=0,0,G516/D516)</f>
        <v>0</v>
      </c>
      <c r="J498" s="182"/>
      <c r="K498" s="230"/>
      <c r="L498" s="157"/>
      <c r="M498" s="157"/>
      <c r="N498" s="236"/>
      <c r="O498" s="231">
        <f t="shared" si="399"/>
        <v>0</v>
      </c>
      <c r="P498" s="231">
        <f t="shared" si="400"/>
        <v>0</v>
      </c>
      <c r="Q498" s="232">
        <f t="shared" si="401"/>
        <v>0</v>
      </c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172"/>
      <c r="AD498" s="172"/>
      <c r="AE498" s="172"/>
      <c r="AF498" s="172"/>
      <c r="AG498" s="172"/>
      <c r="AH498" s="172"/>
      <c r="AI498" s="172"/>
      <c r="AJ498" s="172"/>
      <c r="AK498" s="172"/>
      <c r="AL498" s="172"/>
      <c r="AM498" s="172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EA498" s="173"/>
      <c r="EB498" s="173"/>
    </row>
    <row r="499" spans="2:132" ht="15.75" customHeight="1">
      <c r="B499" s="181"/>
      <c r="C499" s="156"/>
      <c r="D499" s="181"/>
      <c r="E499" s="157"/>
      <c r="F499" s="157"/>
      <c r="G499" s="229">
        <f t="shared" si="402"/>
        <v>0</v>
      </c>
      <c r="H499" s="229">
        <f t="shared" si="398"/>
        <v>0</v>
      </c>
      <c r="I499" s="239"/>
      <c r="J499" s="182"/>
      <c r="K499" s="230"/>
      <c r="L499" s="157"/>
      <c r="M499" s="157"/>
      <c r="N499" s="236"/>
      <c r="O499" s="231">
        <f t="shared" si="399"/>
        <v>0</v>
      </c>
      <c r="P499" s="231">
        <f t="shared" si="400"/>
        <v>0</v>
      </c>
      <c r="Q499" s="232">
        <f t="shared" si="401"/>
        <v>0</v>
      </c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172"/>
      <c r="AD499" s="172"/>
      <c r="AE499" s="172"/>
      <c r="AF499" s="172"/>
      <c r="AG499" s="172"/>
      <c r="AH499" s="172"/>
      <c r="AI499" s="172"/>
      <c r="AJ499" s="172"/>
      <c r="AK499" s="172"/>
      <c r="AL499" s="172"/>
      <c r="AM499" s="172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EA499" s="173"/>
      <c r="EB499" s="173"/>
    </row>
    <row r="500" spans="2:132" ht="15.75" customHeight="1">
      <c r="B500" s="181"/>
      <c r="C500" s="156"/>
      <c r="D500" s="181"/>
      <c r="E500" s="157"/>
      <c r="F500" s="157"/>
      <c r="G500" s="229">
        <f t="shared" si="402"/>
        <v>0</v>
      </c>
      <c r="H500" s="229">
        <f t="shared" si="398"/>
        <v>0</v>
      </c>
      <c r="I500" s="741" t="s">
        <v>127</v>
      </c>
      <c r="J500" s="182"/>
      <c r="K500" s="230"/>
      <c r="L500" s="157"/>
      <c r="M500" s="157"/>
      <c r="N500" s="236"/>
      <c r="O500" s="231">
        <f t="shared" si="399"/>
        <v>0</v>
      </c>
      <c r="P500" s="231">
        <f t="shared" si="400"/>
        <v>0</v>
      </c>
      <c r="Q500" s="232">
        <f t="shared" si="401"/>
        <v>0</v>
      </c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172"/>
      <c r="AD500" s="172"/>
      <c r="AE500" s="172"/>
      <c r="AF500" s="172"/>
      <c r="AG500" s="172"/>
      <c r="AH500" s="172"/>
      <c r="AI500" s="172"/>
      <c r="AJ500" s="172"/>
      <c r="AK500" s="172"/>
      <c r="AL500" s="172"/>
      <c r="AM500" s="172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EA500" s="173"/>
      <c r="EB500" s="173"/>
    </row>
    <row r="501" spans="2:132" ht="15.75" customHeight="1">
      <c r="B501" s="181"/>
      <c r="C501" s="156"/>
      <c r="D501" s="181"/>
      <c r="E501" s="157"/>
      <c r="F501" s="157"/>
      <c r="G501" s="229">
        <f t="shared" si="402"/>
        <v>0</v>
      </c>
      <c r="H501" s="229">
        <f t="shared" si="398"/>
        <v>0</v>
      </c>
      <c r="I501" s="742"/>
      <c r="J501" s="182"/>
      <c r="K501" s="230"/>
      <c r="L501" s="157"/>
      <c r="M501" s="157"/>
      <c r="N501" s="236"/>
      <c r="O501" s="231">
        <f t="shared" si="399"/>
        <v>0</v>
      </c>
      <c r="P501" s="231">
        <f t="shared" si="400"/>
        <v>0</v>
      </c>
      <c r="Q501" s="232">
        <f t="shared" si="401"/>
        <v>0</v>
      </c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172"/>
      <c r="AD501" s="172"/>
      <c r="AE501" s="172"/>
      <c r="AF501" s="172"/>
      <c r="AG501" s="172"/>
      <c r="AH501" s="172"/>
      <c r="AI501" s="172"/>
      <c r="AJ501" s="172"/>
      <c r="AK501" s="172"/>
      <c r="AL501" s="172"/>
      <c r="AM501" s="172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EA501" s="173"/>
      <c r="EB501" s="173"/>
    </row>
    <row r="502" spans="2:132" ht="15.75" customHeight="1">
      <c r="B502" s="181"/>
      <c r="C502" s="156"/>
      <c r="D502" s="181"/>
      <c r="E502" s="157"/>
      <c r="F502" s="157"/>
      <c r="G502" s="229">
        <f t="shared" si="402"/>
        <v>0</v>
      </c>
      <c r="H502" s="229">
        <f t="shared" si="398"/>
        <v>0</v>
      </c>
      <c r="I502" s="740"/>
      <c r="J502" s="182"/>
      <c r="K502" s="230"/>
      <c r="L502" s="157"/>
      <c r="M502" s="157"/>
      <c r="N502" s="236"/>
      <c r="O502" s="231">
        <f t="shared" si="399"/>
        <v>0</v>
      </c>
      <c r="P502" s="231">
        <f t="shared" si="400"/>
        <v>0</v>
      </c>
      <c r="Q502" s="232">
        <f t="shared" si="401"/>
        <v>0</v>
      </c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172"/>
      <c r="AD502" s="172"/>
      <c r="AE502" s="172"/>
      <c r="AF502" s="172"/>
      <c r="AG502" s="172"/>
      <c r="AH502" s="172"/>
      <c r="AI502" s="172"/>
      <c r="AJ502" s="172"/>
      <c r="AK502" s="172"/>
      <c r="AL502" s="172"/>
      <c r="AM502" s="172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EA502" s="173"/>
      <c r="EB502" s="173"/>
    </row>
    <row r="503" spans="2:132" ht="15.75" customHeight="1">
      <c r="B503" s="181"/>
      <c r="C503" s="156"/>
      <c r="D503" s="181"/>
      <c r="E503" s="157"/>
      <c r="F503" s="157"/>
      <c r="G503" s="229">
        <f t="shared" si="402"/>
        <v>0</v>
      </c>
      <c r="H503" s="229">
        <f t="shared" si="398"/>
        <v>0</v>
      </c>
      <c r="I503" s="240">
        <f>IF(D516=0,0,(G516-I506)/D516)</f>
        <v>0</v>
      </c>
      <c r="J503" s="182"/>
      <c r="K503" s="230"/>
      <c r="L503" s="157"/>
      <c r="M503" s="157"/>
      <c r="N503" s="236"/>
      <c r="O503" s="231">
        <f t="shared" si="399"/>
        <v>0</v>
      </c>
      <c r="P503" s="231">
        <f t="shared" si="400"/>
        <v>0</v>
      </c>
      <c r="Q503" s="232">
        <f t="shared" si="401"/>
        <v>0</v>
      </c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172"/>
      <c r="AD503" s="172"/>
      <c r="AE503" s="172"/>
      <c r="AF503" s="172"/>
      <c r="AG503" s="172"/>
      <c r="AH503" s="172"/>
      <c r="AI503" s="172"/>
      <c r="AJ503" s="172"/>
      <c r="AK503" s="172"/>
      <c r="AL503" s="172"/>
      <c r="AM503" s="172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EA503" s="173"/>
      <c r="EB503" s="173"/>
    </row>
    <row r="504" spans="2:132" ht="15.75" customHeight="1">
      <c r="B504" s="181"/>
      <c r="C504" s="156"/>
      <c r="D504" s="181"/>
      <c r="E504" s="157"/>
      <c r="F504" s="157"/>
      <c r="G504" s="229">
        <f t="shared" si="402"/>
        <v>0</v>
      </c>
      <c r="H504" s="229">
        <f t="shared" si="398"/>
        <v>0</v>
      </c>
      <c r="I504" s="241"/>
      <c r="J504" s="182"/>
      <c r="K504" s="230"/>
      <c r="L504" s="157"/>
      <c r="M504" s="157"/>
      <c r="N504" s="236"/>
      <c r="O504" s="231">
        <f t="shared" si="399"/>
        <v>0</v>
      </c>
      <c r="P504" s="231">
        <f t="shared" si="400"/>
        <v>0</v>
      </c>
      <c r="Q504" s="232">
        <f t="shared" si="401"/>
        <v>0</v>
      </c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172"/>
      <c r="AD504" s="172"/>
      <c r="AE504" s="172"/>
      <c r="AF504" s="172"/>
      <c r="AG504" s="172"/>
      <c r="AH504" s="172"/>
      <c r="AI504" s="172"/>
      <c r="AJ504" s="172"/>
      <c r="AK504" s="172"/>
      <c r="AL504" s="172"/>
      <c r="AM504" s="172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EA504" s="173"/>
      <c r="EB504" s="173"/>
    </row>
    <row r="505" spans="2:132" ht="15.75" customHeight="1">
      <c r="B505" s="181"/>
      <c r="C505" s="156"/>
      <c r="D505" s="242"/>
      <c r="E505" s="157"/>
      <c r="F505" s="157"/>
      <c r="G505" s="229">
        <f t="shared" si="402"/>
        <v>0</v>
      </c>
      <c r="H505" s="229">
        <f t="shared" si="398"/>
        <v>0</v>
      </c>
      <c r="I505" s="243" t="s">
        <v>128</v>
      </c>
      <c r="J505" s="182"/>
      <c r="K505" s="230"/>
      <c r="L505" s="157"/>
      <c r="M505" s="157"/>
      <c r="N505" s="236"/>
      <c r="O505" s="231">
        <f t="shared" si="399"/>
        <v>0</v>
      </c>
      <c r="P505" s="231">
        <f t="shared" si="400"/>
        <v>0</v>
      </c>
      <c r="Q505" s="232">
        <f t="shared" si="401"/>
        <v>0</v>
      </c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172"/>
      <c r="AD505" s="172"/>
      <c r="AE505" s="172"/>
      <c r="AF505" s="172"/>
      <c r="AG505" s="172"/>
      <c r="AH505" s="172"/>
      <c r="AI505" s="172"/>
      <c r="AJ505" s="172"/>
      <c r="AK505" s="172"/>
      <c r="AL505" s="172"/>
      <c r="AM505" s="172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EA505" s="173"/>
      <c r="EB505" s="173"/>
    </row>
    <row r="506" spans="2:132" ht="15.75" customHeight="1">
      <c r="B506" s="181"/>
      <c r="C506" s="156"/>
      <c r="D506" s="181"/>
      <c r="E506" s="157"/>
      <c r="F506" s="157"/>
      <c r="G506" s="229">
        <f t="shared" si="402"/>
        <v>0</v>
      </c>
      <c r="H506" s="229">
        <f t="shared" si="398"/>
        <v>0</v>
      </c>
      <c r="I506" s="238">
        <f>SUMIF(B$72:B$91,B496,P$72:P$91)</f>
        <v>0</v>
      </c>
      <c r="J506" s="182"/>
      <c r="K506" s="230"/>
      <c r="L506" s="157"/>
      <c r="M506" s="157"/>
      <c r="N506" s="236"/>
      <c r="O506" s="231">
        <f t="shared" si="399"/>
        <v>0</v>
      </c>
      <c r="P506" s="231">
        <f t="shared" si="400"/>
        <v>0</v>
      </c>
      <c r="Q506" s="232">
        <f t="shared" si="401"/>
        <v>0</v>
      </c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172"/>
      <c r="AD506" s="172"/>
      <c r="AE506" s="172"/>
      <c r="AF506" s="172"/>
      <c r="AG506" s="172"/>
      <c r="AH506" s="172"/>
      <c r="AI506" s="172"/>
      <c r="AJ506" s="172"/>
      <c r="AK506" s="172"/>
      <c r="AL506" s="172"/>
      <c r="AM506" s="172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EA506" s="173"/>
      <c r="EB506" s="173"/>
    </row>
    <row r="507" spans="2:132" ht="15.75" customHeight="1">
      <c r="B507" s="181"/>
      <c r="C507" s="156"/>
      <c r="D507" s="181"/>
      <c r="E507" s="157"/>
      <c r="F507" s="157"/>
      <c r="G507" s="229">
        <f t="shared" si="402"/>
        <v>0</v>
      </c>
      <c r="H507" s="229">
        <f t="shared" si="398"/>
        <v>0</v>
      </c>
      <c r="I507" s="231"/>
      <c r="J507" s="182"/>
      <c r="K507" s="230"/>
      <c r="L507" s="157"/>
      <c r="M507" s="157"/>
      <c r="N507" s="236"/>
      <c r="O507" s="231">
        <f t="shared" si="399"/>
        <v>0</v>
      </c>
      <c r="P507" s="231">
        <f t="shared" si="400"/>
        <v>0</v>
      </c>
      <c r="Q507" s="232">
        <f t="shared" si="401"/>
        <v>0</v>
      </c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172"/>
      <c r="AD507" s="172"/>
      <c r="AE507" s="172"/>
      <c r="AF507" s="172"/>
      <c r="AG507" s="172"/>
      <c r="AH507" s="172"/>
      <c r="AI507" s="172"/>
      <c r="AJ507" s="172"/>
      <c r="AK507" s="172"/>
      <c r="AL507" s="172"/>
      <c r="AM507" s="172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EA507" s="173"/>
      <c r="EB507" s="173"/>
    </row>
    <row r="508" spans="2:132" ht="15.75" customHeight="1">
      <c r="B508" s="181"/>
      <c r="C508" s="156"/>
      <c r="D508" s="181"/>
      <c r="E508" s="157"/>
      <c r="F508" s="157"/>
      <c r="G508" s="229">
        <f t="shared" si="402"/>
        <v>0</v>
      </c>
      <c r="H508" s="229">
        <f t="shared" si="398"/>
        <v>0</v>
      </c>
      <c r="I508" s="231"/>
      <c r="J508" s="182"/>
      <c r="K508" s="230"/>
      <c r="L508" s="157"/>
      <c r="M508" s="157"/>
      <c r="N508" s="236"/>
      <c r="O508" s="231">
        <f t="shared" si="399"/>
        <v>0</v>
      </c>
      <c r="P508" s="231">
        <f t="shared" si="400"/>
        <v>0</v>
      </c>
      <c r="Q508" s="232">
        <f t="shared" si="401"/>
        <v>0</v>
      </c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172"/>
      <c r="AD508" s="172"/>
      <c r="AE508" s="172"/>
      <c r="AF508" s="172"/>
      <c r="AG508" s="172"/>
      <c r="AH508" s="172"/>
      <c r="AI508" s="172"/>
      <c r="AJ508" s="172"/>
      <c r="AK508" s="172"/>
      <c r="AL508" s="172"/>
      <c r="AM508" s="172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EA508" s="173"/>
      <c r="EB508" s="173"/>
    </row>
    <row r="509" spans="2:132" ht="15.75" customHeight="1">
      <c r="B509" s="181"/>
      <c r="C509" s="156"/>
      <c r="D509" s="181"/>
      <c r="E509" s="157"/>
      <c r="F509" s="157"/>
      <c r="G509" s="229">
        <f t="shared" si="402"/>
        <v>0</v>
      </c>
      <c r="H509" s="229">
        <f t="shared" si="398"/>
        <v>0</v>
      </c>
      <c r="I509" s="231"/>
      <c r="J509" s="182"/>
      <c r="K509" s="230"/>
      <c r="L509" s="157"/>
      <c r="M509" s="157"/>
      <c r="N509" s="236"/>
      <c r="O509" s="231">
        <f t="shared" si="399"/>
        <v>0</v>
      </c>
      <c r="P509" s="231">
        <f t="shared" si="400"/>
        <v>0</v>
      </c>
      <c r="Q509" s="232">
        <f t="shared" si="401"/>
        <v>0</v>
      </c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172"/>
      <c r="AD509" s="172"/>
      <c r="AE509" s="172"/>
      <c r="AF509" s="172"/>
      <c r="AG509" s="172"/>
      <c r="AH509" s="172"/>
      <c r="AI509" s="172"/>
      <c r="AJ509" s="172"/>
      <c r="AK509" s="172"/>
      <c r="AL509" s="172"/>
      <c r="AM509" s="172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EA509" s="173"/>
      <c r="EB509" s="173"/>
    </row>
    <row r="510" spans="2:132" ht="15.75" customHeight="1">
      <c r="B510" s="181"/>
      <c r="C510" s="156"/>
      <c r="D510" s="181"/>
      <c r="E510" s="157"/>
      <c r="F510" s="157"/>
      <c r="G510" s="229">
        <f t="shared" si="402"/>
        <v>0</v>
      </c>
      <c r="H510" s="229">
        <f t="shared" si="398"/>
        <v>0</v>
      </c>
      <c r="I510" s="231"/>
      <c r="J510" s="182"/>
      <c r="K510" s="230"/>
      <c r="L510" s="157"/>
      <c r="M510" s="157"/>
      <c r="N510" s="236"/>
      <c r="O510" s="231">
        <f t="shared" si="399"/>
        <v>0</v>
      </c>
      <c r="P510" s="231">
        <f t="shared" si="400"/>
        <v>0</v>
      </c>
      <c r="Q510" s="232">
        <f t="shared" si="401"/>
        <v>0</v>
      </c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172"/>
      <c r="AD510" s="172"/>
      <c r="AE510" s="172"/>
      <c r="AF510" s="172"/>
      <c r="AG510" s="172"/>
      <c r="AH510" s="172"/>
      <c r="AI510" s="172"/>
      <c r="AJ510" s="172"/>
      <c r="AK510" s="172"/>
      <c r="AL510" s="172"/>
      <c r="AM510" s="172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EA510" s="173"/>
      <c r="EB510" s="173"/>
    </row>
    <row r="511" spans="2:132" ht="15.75" customHeight="1">
      <c r="B511" s="181"/>
      <c r="C511" s="156"/>
      <c r="D511" s="181"/>
      <c r="E511" s="157"/>
      <c r="F511" s="157"/>
      <c r="G511" s="229">
        <f t="shared" si="402"/>
        <v>0</v>
      </c>
      <c r="H511" s="229">
        <f t="shared" si="398"/>
        <v>0</v>
      </c>
      <c r="I511" s="231"/>
      <c r="J511" s="182"/>
      <c r="K511" s="230"/>
      <c r="L511" s="157"/>
      <c r="M511" s="157"/>
      <c r="N511" s="236"/>
      <c r="O511" s="231">
        <f t="shared" si="399"/>
        <v>0</v>
      </c>
      <c r="P511" s="231">
        <f t="shared" si="400"/>
        <v>0</v>
      </c>
      <c r="Q511" s="232">
        <f t="shared" si="401"/>
        <v>0</v>
      </c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172"/>
      <c r="AD511" s="172"/>
      <c r="AE511" s="172"/>
      <c r="AF511" s="172"/>
      <c r="AG511" s="172"/>
      <c r="AH511" s="172"/>
      <c r="AI511" s="172"/>
      <c r="AJ511" s="172"/>
      <c r="AK511" s="172"/>
      <c r="AL511" s="172"/>
      <c r="AM511" s="172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EA511" s="173"/>
      <c r="EB511" s="173"/>
    </row>
    <row r="512" spans="2:132" ht="15.75" customHeight="1">
      <c r="B512" s="181"/>
      <c r="C512" s="156"/>
      <c r="D512" s="181"/>
      <c r="E512" s="157"/>
      <c r="F512" s="157"/>
      <c r="G512" s="229">
        <f t="shared" si="402"/>
        <v>0</v>
      </c>
      <c r="H512" s="229">
        <f t="shared" si="398"/>
        <v>0</v>
      </c>
      <c r="I512" s="231"/>
      <c r="J512" s="182"/>
      <c r="K512" s="230"/>
      <c r="L512" s="157"/>
      <c r="M512" s="157"/>
      <c r="N512" s="236"/>
      <c r="O512" s="231">
        <f t="shared" si="399"/>
        <v>0</v>
      </c>
      <c r="P512" s="231">
        <f t="shared" si="400"/>
        <v>0</v>
      </c>
      <c r="Q512" s="232">
        <f t="shared" si="401"/>
        <v>0</v>
      </c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172"/>
      <c r="AD512" s="172"/>
      <c r="AE512" s="172"/>
      <c r="AF512" s="172"/>
      <c r="AG512" s="172"/>
      <c r="AH512" s="172"/>
      <c r="AI512" s="172"/>
      <c r="AJ512" s="172"/>
      <c r="AK512" s="172"/>
      <c r="AL512" s="172"/>
      <c r="AM512" s="172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EA512" s="173"/>
      <c r="EB512" s="173"/>
    </row>
    <row r="513" spans="2:132" ht="15.75" customHeight="1">
      <c r="B513" s="181"/>
      <c r="C513" s="156"/>
      <c r="D513" s="181"/>
      <c r="E513" s="157"/>
      <c r="F513" s="157"/>
      <c r="G513" s="229">
        <f t="shared" si="402"/>
        <v>0</v>
      </c>
      <c r="H513" s="229">
        <f t="shared" si="398"/>
        <v>0</v>
      </c>
      <c r="I513" s="231"/>
      <c r="J513" s="182"/>
      <c r="K513" s="230"/>
      <c r="L513" s="157"/>
      <c r="M513" s="157"/>
      <c r="N513" s="236"/>
      <c r="O513" s="231">
        <f t="shared" si="399"/>
        <v>0</v>
      </c>
      <c r="P513" s="231">
        <f t="shared" si="400"/>
        <v>0</v>
      </c>
      <c r="Q513" s="232">
        <f t="shared" si="401"/>
        <v>0</v>
      </c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172"/>
      <c r="AD513" s="172"/>
      <c r="AE513" s="172"/>
      <c r="AF513" s="172"/>
      <c r="AG513" s="172"/>
      <c r="AH513" s="172"/>
      <c r="AI513" s="172"/>
      <c r="AJ513" s="172"/>
      <c r="AK513" s="172"/>
      <c r="AL513" s="172"/>
      <c r="AM513" s="172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EA513" s="173"/>
      <c r="EB513" s="173"/>
    </row>
    <row r="514" spans="2:132" ht="15.75" customHeight="1">
      <c r="B514" s="181"/>
      <c r="C514" s="181"/>
      <c r="D514" s="181"/>
      <c r="E514" s="157"/>
      <c r="F514" s="157"/>
      <c r="G514" s="229">
        <f t="shared" si="402"/>
        <v>0</v>
      </c>
      <c r="H514" s="229">
        <f t="shared" si="398"/>
        <v>0</v>
      </c>
      <c r="I514" s="231"/>
      <c r="J514" s="182"/>
      <c r="K514" s="230"/>
      <c r="L514" s="157"/>
      <c r="M514" s="157"/>
      <c r="N514" s="236"/>
      <c r="O514" s="231">
        <f t="shared" si="399"/>
        <v>0</v>
      </c>
      <c r="P514" s="231">
        <f t="shared" si="400"/>
        <v>0</v>
      </c>
      <c r="Q514" s="232">
        <f t="shared" si="401"/>
        <v>0</v>
      </c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172"/>
      <c r="AD514" s="172"/>
      <c r="AE514" s="172"/>
      <c r="AF514" s="172"/>
      <c r="AG514" s="172"/>
      <c r="AH514" s="172"/>
      <c r="AI514" s="172"/>
      <c r="AJ514" s="172"/>
      <c r="AK514" s="172"/>
      <c r="AL514" s="172"/>
      <c r="AM514" s="172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EA514" s="173"/>
      <c r="EB514" s="173"/>
    </row>
    <row r="515" spans="2:132" ht="15.75" customHeight="1">
      <c r="B515" s="181"/>
      <c r="C515" s="181"/>
      <c r="D515" s="181"/>
      <c r="E515" s="157"/>
      <c r="F515" s="157"/>
      <c r="G515" s="229">
        <f t="shared" si="402"/>
        <v>0</v>
      </c>
      <c r="H515" s="229">
        <f t="shared" si="398"/>
        <v>0</v>
      </c>
      <c r="I515" s="231"/>
      <c r="J515" s="182"/>
      <c r="K515" s="230"/>
      <c r="L515" s="157"/>
      <c r="M515" s="157"/>
      <c r="N515" s="236"/>
      <c r="O515" s="231">
        <f t="shared" si="399"/>
        <v>0</v>
      </c>
      <c r="P515" s="231">
        <f t="shared" si="400"/>
        <v>0</v>
      </c>
      <c r="Q515" s="232">
        <f t="shared" si="401"/>
        <v>0</v>
      </c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172"/>
      <c r="AD515" s="172"/>
      <c r="AE515" s="172"/>
      <c r="AF515" s="172"/>
      <c r="AG515" s="172"/>
      <c r="AH515" s="172"/>
      <c r="AI515" s="172"/>
      <c r="AJ515" s="172"/>
      <c r="AK515" s="172"/>
      <c r="AL515" s="172"/>
      <c r="AM515" s="172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EA515" s="173"/>
      <c r="EB515" s="173"/>
    </row>
    <row r="516" spans="2:132" ht="15.75" customHeight="1">
      <c r="B516" s="188" t="s">
        <v>129</v>
      </c>
      <c r="C516" s="188"/>
      <c r="D516" s="244">
        <f>SUM(D496:D515)-L516</f>
        <v>0</v>
      </c>
      <c r="E516" s="245"/>
      <c r="F516" s="245"/>
      <c r="G516" s="245">
        <f>SUM(G496:G515)-SUM(Q496:Q515)</f>
        <v>0</v>
      </c>
      <c r="H516" s="245">
        <f t="shared" si="398"/>
        <v>0</v>
      </c>
      <c r="I516" s="246"/>
      <c r="J516" s="247"/>
      <c r="K516" s="188"/>
      <c r="L516" s="188">
        <f>SUM(L496:L515)</f>
        <v>0</v>
      </c>
      <c r="M516" s="245"/>
      <c r="N516" s="248"/>
      <c r="O516" s="249">
        <f t="shared" ref="O516:P516" si="403">SUM(O496:O515)</f>
        <v>0</v>
      </c>
      <c r="P516" s="249">
        <f t="shared" si="403"/>
        <v>0</v>
      </c>
      <c r="Q516" s="250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172"/>
      <c r="AD516" s="172"/>
      <c r="AE516" s="172"/>
      <c r="AF516" s="172"/>
      <c r="AG516" s="172"/>
      <c r="AH516" s="172"/>
      <c r="AI516" s="172"/>
      <c r="AJ516" s="172"/>
      <c r="AK516" s="172"/>
      <c r="AL516" s="172"/>
      <c r="AM516" s="172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EA516" s="173"/>
      <c r="EB516" s="173"/>
    </row>
    <row r="517" spans="2:132" ht="15.75" customHeight="1">
      <c r="B517" s="223" t="s">
        <v>88</v>
      </c>
      <c r="C517" s="224" t="s">
        <v>89</v>
      </c>
      <c r="D517" s="224" t="s">
        <v>99</v>
      </c>
      <c r="E517" s="224" t="s">
        <v>114</v>
      </c>
      <c r="F517" s="224" t="s">
        <v>115</v>
      </c>
      <c r="G517" s="224" t="s">
        <v>26</v>
      </c>
      <c r="H517" s="224" t="s">
        <v>100</v>
      </c>
      <c r="I517" s="225"/>
      <c r="J517" s="224" t="s">
        <v>116</v>
      </c>
      <c r="K517" s="224" t="s">
        <v>91</v>
      </c>
      <c r="L517" s="224" t="s">
        <v>99</v>
      </c>
      <c r="M517" s="224" t="s">
        <v>117</v>
      </c>
      <c r="N517" s="224" t="s">
        <v>115</v>
      </c>
      <c r="O517" s="224" t="s">
        <v>94</v>
      </c>
      <c r="P517" s="224" t="s">
        <v>118</v>
      </c>
      <c r="Q517" s="224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172"/>
      <c r="AD517" s="172"/>
      <c r="AE517" s="172"/>
      <c r="AF517" s="172"/>
      <c r="AG517" s="172"/>
      <c r="AH517" s="172"/>
      <c r="AI517" s="172"/>
      <c r="AJ517" s="172"/>
      <c r="AK517" s="172"/>
      <c r="AL517" s="172"/>
      <c r="AM517" s="172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EA517" s="173"/>
      <c r="EB517" s="173"/>
    </row>
    <row r="518" spans="2:132" ht="15.75" customHeight="1">
      <c r="B518" s="181"/>
      <c r="C518" s="156"/>
      <c r="D518" s="181"/>
      <c r="E518" s="157"/>
      <c r="F518" s="157"/>
      <c r="G518" s="229">
        <f>(D518*E518)+F518</f>
        <v>0</v>
      </c>
      <c r="H518" s="229">
        <f t="shared" ref="H518:H538" si="404">IF(D518=0,0,G518/D518)</f>
        <v>0</v>
      </c>
      <c r="I518" s="739" t="s">
        <v>126</v>
      </c>
      <c r="J518" s="182"/>
      <c r="K518" s="230"/>
      <c r="L518" s="181"/>
      <c r="M518" s="157"/>
      <c r="N518" s="157"/>
      <c r="O518" s="231">
        <f t="shared" ref="O518:O537" si="405">((L518*M518)-N518)-(L518*J518)</f>
        <v>0</v>
      </c>
      <c r="P518" s="231">
        <f t="shared" ref="P518:P537" si="406">IF(J518=0,0,(((L518*M518)-N518)+I528)-(L518*J518))</f>
        <v>0</v>
      </c>
      <c r="Q518" s="232">
        <f t="shared" ref="Q518:Q537" si="407">L518*J518</f>
        <v>0</v>
      </c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172"/>
      <c r="AD518" s="172"/>
      <c r="AE518" s="172"/>
      <c r="AF518" s="172"/>
      <c r="AG518" s="172"/>
      <c r="AH518" s="172"/>
      <c r="AI518" s="172"/>
      <c r="AJ518" s="172"/>
      <c r="AK518" s="172"/>
      <c r="AL518" s="172"/>
      <c r="AM518" s="172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EA518" s="173"/>
      <c r="EB518" s="173"/>
    </row>
    <row r="519" spans="2:132" ht="15.75" customHeight="1">
      <c r="B519" s="181"/>
      <c r="C519" s="156"/>
      <c r="D519" s="181"/>
      <c r="E519" s="157"/>
      <c r="F519" s="157"/>
      <c r="G519" s="229">
        <f t="shared" ref="G519:G537" si="408">D519*E519+F519</f>
        <v>0</v>
      </c>
      <c r="H519" s="229">
        <f t="shared" si="404"/>
        <v>0</v>
      </c>
      <c r="I519" s="740"/>
      <c r="J519" s="182"/>
      <c r="K519" s="230"/>
      <c r="L519" s="157"/>
      <c r="M519" s="157"/>
      <c r="N519" s="236"/>
      <c r="O519" s="231">
        <f t="shared" si="405"/>
        <v>0</v>
      </c>
      <c r="P519" s="231">
        <f t="shared" si="406"/>
        <v>0</v>
      </c>
      <c r="Q519" s="232">
        <f t="shared" si="407"/>
        <v>0</v>
      </c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172"/>
      <c r="AD519" s="172"/>
      <c r="AE519" s="172"/>
      <c r="AF519" s="172"/>
      <c r="AG519" s="172"/>
      <c r="AH519" s="172"/>
      <c r="AI519" s="172"/>
      <c r="AJ519" s="172"/>
      <c r="AK519" s="172"/>
      <c r="AL519" s="172"/>
      <c r="AM519" s="172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EA519" s="173"/>
      <c r="EB519" s="173"/>
    </row>
    <row r="520" spans="2:132" ht="15.75" customHeight="1">
      <c r="B520" s="181"/>
      <c r="C520" s="156"/>
      <c r="D520" s="181"/>
      <c r="E520" s="157"/>
      <c r="F520" s="157"/>
      <c r="G520" s="229">
        <f t="shared" si="408"/>
        <v>0</v>
      </c>
      <c r="H520" s="229">
        <f t="shared" si="404"/>
        <v>0</v>
      </c>
      <c r="I520" s="238">
        <f>IF(D538=0,0,G538/D538)</f>
        <v>0</v>
      </c>
      <c r="J520" s="182"/>
      <c r="K520" s="230"/>
      <c r="L520" s="157"/>
      <c r="M520" s="157"/>
      <c r="N520" s="236"/>
      <c r="O520" s="231">
        <f t="shared" si="405"/>
        <v>0</v>
      </c>
      <c r="P520" s="231">
        <f t="shared" si="406"/>
        <v>0</v>
      </c>
      <c r="Q520" s="232">
        <f t="shared" si="407"/>
        <v>0</v>
      </c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172"/>
      <c r="AD520" s="172"/>
      <c r="AE520" s="172"/>
      <c r="AF520" s="172"/>
      <c r="AG520" s="172"/>
      <c r="AH520" s="172"/>
      <c r="AI520" s="172"/>
      <c r="AJ520" s="172"/>
      <c r="AK520" s="172"/>
      <c r="AL520" s="172"/>
      <c r="AM520" s="172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EA520" s="173"/>
      <c r="EB520" s="173"/>
    </row>
    <row r="521" spans="2:132" ht="15.75" customHeight="1">
      <c r="B521" s="181"/>
      <c r="C521" s="156"/>
      <c r="D521" s="181"/>
      <c r="E521" s="157"/>
      <c r="F521" s="157"/>
      <c r="G521" s="229">
        <f t="shared" si="408"/>
        <v>0</v>
      </c>
      <c r="H521" s="229">
        <f t="shared" si="404"/>
        <v>0</v>
      </c>
      <c r="I521" s="239"/>
      <c r="J521" s="182"/>
      <c r="K521" s="230"/>
      <c r="L521" s="157"/>
      <c r="M521" s="157"/>
      <c r="N521" s="236"/>
      <c r="O521" s="231">
        <f t="shared" si="405"/>
        <v>0</v>
      </c>
      <c r="P521" s="231">
        <f t="shared" si="406"/>
        <v>0</v>
      </c>
      <c r="Q521" s="232">
        <f t="shared" si="407"/>
        <v>0</v>
      </c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172"/>
      <c r="AD521" s="172"/>
      <c r="AE521" s="172"/>
      <c r="AF521" s="172"/>
      <c r="AG521" s="172"/>
      <c r="AH521" s="172"/>
      <c r="AI521" s="172"/>
      <c r="AJ521" s="172"/>
      <c r="AK521" s="172"/>
      <c r="AL521" s="172"/>
      <c r="AM521" s="172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EA521" s="173"/>
      <c r="EB521" s="173"/>
    </row>
    <row r="522" spans="2:132" ht="15.75" customHeight="1">
      <c r="B522" s="181"/>
      <c r="C522" s="156"/>
      <c r="D522" s="181"/>
      <c r="E522" s="157"/>
      <c r="F522" s="157"/>
      <c r="G522" s="229">
        <f t="shared" si="408"/>
        <v>0</v>
      </c>
      <c r="H522" s="229">
        <f t="shared" si="404"/>
        <v>0</v>
      </c>
      <c r="I522" s="741" t="s">
        <v>127</v>
      </c>
      <c r="J522" s="182"/>
      <c r="K522" s="230"/>
      <c r="L522" s="157"/>
      <c r="M522" s="157"/>
      <c r="N522" s="236"/>
      <c r="O522" s="231">
        <f t="shared" si="405"/>
        <v>0</v>
      </c>
      <c r="P522" s="231">
        <f t="shared" si="406"/>
        <v>0</v>
      </c>
      <c r="Q522" s="232">
        <f t="shared" si="407"/>
        <v>0</v>
      </c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172"/>
      <c r="AD522" s="172"/>
      <c r="AE522" s="172"/>
      <c r="AF522" s="172"/>
      <c r="AG522" s="172"/>
      <c r="AH522" s="172"/>
      <c r="AI522" s="172"/>
      <c r="AJ522" s="172"/>
      <c r="AK522" s="172"/>
      <c r="AL522" s="172"/>
      <c r="AM522" s="172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EA522" s="173"/>
      <c r="EB522" s="173"/>
    </row>
    <row r="523" spans="2:132" ht="15.75" customHeight="1">
      <c r="B523" s="181"/>
      <c r="C523" s="156"/>
      <c r="D523" s="181"/>
      <c r="E523" s="157"/>
      <c r="F523" s="157"/>
      <c r="G523" s="229">
        <f t="shared" si="408"/>
        <v>0</v>
      </c>
      <c r="H523" s="229">
        <f t="shared" si="404"/>
        <v>0</v>
      </c>
      <c r="I523" s="742"/>
      <c r="J523" s="182"/>
      <c r="K523" s="230"/>
      <c r="L523" s="157"/>
      <c r="M523" s="157"/>
      <c r="N523" s="236"/>
      <c r="O523" s="231">
        <f t="shared" si="405"/>
        <v>0</v>
      </c>
      <c r="P523" s="231">
        <f t="shared" si="406"/>
        <v>0</v>
      </c>
      <c r="Q523" s="232">
        <f t="shared" si="407"/>
        <v>0</v>
      </c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172"/>
      <c r="AD523" s="172"/>
      <c r="AE523" s="172"/>
      <c r="AF523" s="172"/>
      <c r="AG523" s="172"/>
      <c r="AH523" s="172"/>
      <c r="AI523" s="172"/>
      <c r="AJ523" s="172"/>
      <c r="AK523" s="172"/>
      <c r="AL523" s="172"/>
      <c r="AM523" s="172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EA523" s="173"/>
      <c r="EB523" s="173"/>
    </row>
    <row r="524" spans="2:132" ht="15.75" customHeight="1">
      <c r="B524" s="181"/>
      <c r="C524" s="156"/>
      <c r="D524" s="181"/>
      <c r="E524" s="157"/>
      <c r="F524" s="157"/>
      <c r="G524" s="229">
        <f t="shared" si="408"/>
        <v>0</v>
      </c>
      <c r="H524" s="229">
        <f t="shared" si="404"/>
        <v>0</v>
      </c>
      <c r="I524" s="740"/>
      <c r="J524" s="182"/>
      <c r="K524" s="230"/>
      <c r="L524" s="157"/>
      <c r="M524" s="157"/>
      <c r="N524" s="236"/>
      <c r="O524" s="231">
        <f t="shared" si="405"/>
        <v>0</v>
      </c>
      <c r="P524" s="231">
        <f t="shared" si="406"/>
        <v>0</v>
      </c>
      <c r="Q524" s="232">
        <f t="shared" si="407"/>
        <v>0</v>
      </c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172"/>
      <c r="AD524" s="172"/>
      <c r="AE524" s="172"/>
      <c r="AF524" s="172"/>
      <c r="AG524" s="172"/>
      <c r="AH524" s="172"/>
      <c r="AI524" s="172"/>
      <c r="AJ524" s="172"/>
      <c r="AK524" s="172"/>
      <c r="AL524" s="172"/>
      <c r="AM524" s="172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EA524" s="173"/>
      <c r="EB524" s="173"/>
    </row>
    <row r="525" spans="2:132" ht="15.75" customHeight="1">
      <c r="B525" s="181"/>
      <c r="C525" s="156"/>
      <c r="D525" s="181"/>
      <c r="E525" s="157"/>
      <c r="F525" s="157"/>
      <c r="G525" s="229">
        <f t="shared" si="408"/>
        <v>0</v>
      </c>
      <c r="H525" s="229">
        <f t="shared" si="404"/>
        <v>0</v>
      </c>
      <c r="I525" s="240">
        <f>IF(D538=0,0,(G538-I528)/D538)</f>
        <v>0</v>
      </c>
      <c r="J525" s="182"/>
      <c r="K525" s="230"/>
      <c r="L525" s="157"/>
      <c r="M525" s="157"/>
      <c r="N525" s="236"/>
      <c r="O525" s="231">
        <f t="shared" si="405"/>
        <v>0</v>
      </c>
      <c r="P525" s="231">
        <f t="shared" si="406"/>
        <v>0</v>
      </c>
      <c r="Q525" s="232">
        <f t="shared" si="407"/>
        <v>0</v>
      </c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172"/>
      <c r="AD525" s="172"/>
      <c r="AE525" s="172"/>
      <c r="AF525" s="172"/>
      <c r="AG525" s="172"/>
      <c r="AH525" s="172"/>
      <c r="AI525" s="172"/>
      <c r="AJ525" s="172"/>
      <c r="AK525" s="172"/>
      <c r="AL525" s="172"/>
      <c r="AM525" s="172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EA525" s="173"/>
      <c r="EB525" s="173"/>
    </row>
    <row r="526" spans="2:132" ht="15.75" customHeight="1">
      <c r="B526" s="181"/>
      <c r="C526" s="156"/>
      <c r="D526" s="181"/>
      <c r="E526" s="157"/>
      <c r="F526" s="157"/>
      <c r="G526" s="229">
        <f t="shared" si="408"/>
        <v>0</v>
      </c>
      <c r="H526" s="229">
        <f t="shared" si="404"/>
        <v>0</v>
      </c>
      <c r="I526" s="241"/>
      <c r="J526" s="182"/>
      <c r="K526" s="230"/>
      <c r="L526" s="157"/>
      <c r="M526" s="157"/>
      <c r="N526" s="236"/>
      <c r="O526" s="231">
        <f t="shared" si="405"/>
        <v>0</v>
      </c>
      <c r="P526" s="231">
        <f t="shared" si="406"/>
        <v>0</v>
      </c>
      <c r="Q526" s="232">
        <f t="shared" si="407"/>
        <v>0</v>
      </c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172"/>
      <c r="AD526" s="172"/>
      <c r="AE526" s="172"/>
      <c r="AF526" s="172"/>
      <c r="AG526" s="172"/>
      <c r="AH526" s="172"/>
      <c r="AI526" s="172"/>
      <c r="AJ526" s="172"/>
      <c r="AK526" s="172"/>
      <c r="AL526" s="172"/>
      <c r="AM526" s="172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EA526" s="173"/>
      <c r="EB526" s="173"/>
    </row>
    <row r="527" spans="2:132" ht="15.75" customHeight="1">
      <c r="B527" s="181"/>
      <c r="C527" s="156"/>
      <c r="D527" s="242"/>
      <c r="E527" s="157"/>
      <c r="F527" s="157"/>
      <c r="G527" s="229">
        <f t="shared" si="408"/>
        <v>0</v>
      </c>
      <c r="H527" s="229">
        <f t="shared" si="404"/>
        <v>0</v>
      </c>
      <c r="I527" s="243" t="s">
        <v>128</v>
      </c>
      <c r="J527" s="182"/>
      <c r="K527" s="230"/>
      <c r="L527" s="157"/>
      <c r="M527" s="157"/>
      <c r="N527" s="236"/>
      <c r="O527" s="231">
        <f t="shared" si="405"/>
        <v>0</v>
      </c>
      <c r="P527" s="231">
        <f t="shared" si="406"/>
        <v>0</v>
      </c>
      <c r="Q527" s="232">
        <f t="shared" si="407"/>
        <v>0</v>
      </c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172"/>
      <c r="AD527" s="172"/>
      <c r="AE527" s="172"/>
      <c r="AF527" s="172"/>
      <c r="AG527" s="172"/>
      <c r="AH527" s="172"/>
      <c r="AI527" s="172"/>
      <c r="AJ527" s="172"/>
      <c r="AK527" s="172"/>
      <c r="AL527" s="172"/>
      <c r="AM527" s="172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EA527" s="173"/>
      <c r="EB527" s="173"/>
    </row>
    <row r="528" spans="2:132" ht="15.75" customHeight="1">
      <c r="B528" s="181"/>
      <c r="C528" s="156"/>
      <c r="D528" s="181"/>
      <c r="E528" s="157"/>
      <c r="F528" s="157"/>
      <c r="G528" s="229">
        <f t="shared" si="408"/>
        <v>0</v>
      </c>
      <c r="H528" s="229">
        <f t="shared" si="404"/>
        <v>0</v>
      </c>
      <c r="I528" s="238">
        <f>SUMIF(B$72:B$91,B518,P$72:P$91)</f>
        <v>0</v>
      </c>
      <c r="J528" s="182"/>
      <c r="K528" s="230"/>
      <c r="L528" s="157"/>
      <c r="M528" s="157"/>
      <c r="N528" s="236"/>
      <c r="O528" s="231">
        <f t="shared" si="405"/>
        <v>0</v>
      </c>
      <c r="P528" s="231">
        <f t="shared" si="406"/>
        <v>0</v>
      </c>
      <c r="Q528" s="232">
        <f t="shared" si="407"/>
        <v>0</v>
      </c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172"/>
      <c r="AD528" s="172"/>
      <c r="AE528" s="172"/>
      <c r="AF528" s="172"/>
      <c r="AG528" s="172"/>
      <c r="AH528" s="172"/>
      <c r="AI528" s="172"/>
      <c r="AJ528" s="172"/>
      <c r="AK528" s="172"/>
      <c r="AL528" s="172"/>
      <c r="AM528" s="172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EA528" s="173"/>
      <c r="EB528" s="173"/>
    </row>
    <row r="529" spans="2:132" ht="15.75" customHeight="1">
      <c r="B529" s="181"/>
      <c r="C529" s="156"/>
      <c r="D529" s="181"/>
      <c r="E529" s="157"/>
      <c r="F529" s="157"/>
      <c r="G529" s="229">
        <f t="shared" si="408"/>
        <v>0</v>
      </c>
      <c r="H529" s="229">
        <f t="shared" si="404"/>
        <v>0</v>
      </c>
      <c r="I529" s="231"/>
      <c r="J529" s="182"/>
      <c r="K529" s="230"/>
      <c r="L529" s="157"/>
      <c r="M529" s="157"/>
      <c r="N529" s="236"/>
      <c r="O529" s="231">
        <f t="shared" si="405"/>
        <v>0</v>
      </c>
      <c r="P529" s="231">
        <f t="shared" si="406"/>
        <v>0</v>
      </c>
      <c r="Q529" s="232">
        <f t="shared" si="407"/>
        <v>0</v>
      </c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172"/>
      <c r="AD529" s="172"/>
      <c r="AE529" s="172"/>
      <c r="AF529" s="172"/>
      <c r="AG529" s="172"/>
      <c r="AH529" s="172"/>
      <c r="AI529" s="172"/>
      <c r="AJ529" s="172"/>
      <c r="AK529" s="172"/>
      <c r="AL529" s="172"/>
      <c r="AM529" s="172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EA529" s="173"/>
      <c r="EB529" s="173"/>
    </row>
    <row r="530" spans="2:132" ht="15.75" customHeight="1">
      <c r="B530" s="181"/>
      <c r="C530" s="156"/>
      <c r="D530" s="181"/>
      <c r="E530" s="157"/>
      <c r="F530" s="157"/>
      <c r="G530" s="229">
        <f t="shared" si="408"/>
        <v>0</v>
      </c>
      <c r="H530" s="229">
        <f t="shared" si="404"/>
        <v>0</v>
      </c>
      <c r="I530" s="231"/>
      <c r="J530" s="182"/>
      <c r="K530" s="230"/>
      <c r="L530" s="157"/>
      <c r="M530" s="157"/>
      <c r="N530" s="236"/>
      <c r="O530" s="231">
        <f t="shared" si="405"/>
        <v>0</v>
      </c>
      <c r="P530" s="231">
        <f t="shared" si="406"/>
        <v>0</v>
      </c>
      <c r="Q530" s="232">
        <f t="shared" si="407"/>
        <v>0</v>
      </c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172"/>
      <c r="AD530" s="172"/>
      <c r="AE530" s="172"/>
      <c r="AF530" s="172"/>
      <c r="AG530" s="172"/>
      <c r="AH530" s="172"/>
      <c r="AI530" s="172"/>
      <c r="AJ530" s="172"/>
      <c r="AK530" s="172"/>
      <c r="AL530" s="172"/>
      <c r="AM530" s="172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EA530" s="173"/>
      <c r="EB530" s="173"/>
    </row>
    <row r="531" spans="2:132" ht="15.75" customHeight="1">
      <c r="B531" s="181"/>
      <c r="C531" s="156"/>
      <c r="D531" s="181"/>
      <c r="E531" s="157"/>
      <c r="F531" s="157"/>
      <c r="G531" s="229">
        <f t="shared" si="408"/>
        <v>0</v>
      </c>
      <c r="H531" s="229">
        <f t="shared" si="404"/>
        <v>0</v>
      </c>
      <c r="I531" s="231"/>
      <c r="J531" s="182"/>
      <c r="K531" s="230"/>
      <c r="L531" s="157"/>
      <c r="M531" s="157"/>
      <c r="N531" s="236"/>
      <c r="O531" s="231">
        <f t="shared" si="405"/>
        <v>0</v>
      </c>
      <c r="P531" s="231">
        <f t="shared" si="406"/>
        <v>0</v>
      </c>
      <c r="Q531" s="232">
        <f t="shared" si="407"/>
        <v>0</v>
      </c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172"/>
      <c r="AD531" s="172"/>
      <c r="AE531" s="172"/>
      <c r="AF531" s="172"/>
      <c r="AG531" s="172"/>
      <c r="AH531" s="172"/>
      <c r="AI531" s="172"/>
      <c r="AJ531" s="172"/>
      <c r="AK531" s="172"/>
      <c r="AL531" s="172"/>
      <c r="AM531" s="172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EA531" s="173"/>
      <c r="EB531" s="173"/>
    </row>
    <row r="532" spans="2:132" ht="15.75" customHeight="1">
      <c r="B532" s="181"/>
      <c r="C532" s="156"/>
      <c r="D532" s="181"/>
      <c r="E532" s="157"/>
      <c r="F532" s="157"/>
      <c r="G532" s="229">
        <f t="shared" si="408"/>
        <v>0</v>
      </c>
      <c r="H532" s="229">
        <f t="shared" si="404"/>
        <v>0</v>
      </c>
      <c r="I532" s="231"/>
      <c r="J532" s="182"/>
      <c r="K532" s="230"/>
      <c r="L532" s="157"/>
      <c r="M532" s="157"/>
      <c r="N532" s="236"/>
      <c r="O532" s="231">
        <f t="shared" si="405"/>
        <v>0</v>
      </c>
      <c r="P532" s="231">
        <f t="shared" si="406"/>
        <v>0</v>
      </c>
      <c r="Q532" s="232">
        <f t="shared" si="407"/>
        <v>0</v>
      </c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172"/>
      <c r="AD532" s="172"/>
      <c r="AE532" s="172"/>
      <c r="AF532" s="172"/>
      <c r="AG532" s="172"/>
      <c r="AH532" s="172"/>
      <c r="AI532" s="172"/>
      <c r="AJ532" s="172"/>
      <c r="AK532" s="172"/>
      <c r="AL532" s="172"/>
      <c r="AM532" s="172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EA532" s="173"/>
      <c r="EB532" s="173"/>
    </row>
    <row r="533" spans="2:132" ht="15.75" customHeight="1">
      <c r="B533" s="181"/>
      <c r="C533" s="156"/>
      <c r="D533" s="181"/>
      <c r="E533" s="157"/>
      <c r="F533" s="157"/>
      <c r="G533" s="229">
        <f t="shared" si="408"/>
        <v>0</v>
      </c>
      <c r="H533" s="229">
        <f t="shared" si="404"/>
        <v>0</v>
      </c>
      <c r="I533" s="231"/>
      <c r="J533" s="182"/>
      <c r="K533" s="230"/>
      <c r="L533" s="157"/>
      <c r="M533" s="157"/>
      <c r="N533" s="236"/>
      <c r="O533" s="231">
        <f t="shared" si="405"/>
        <v>0</v>
      </c>
      <c r="P533" s="231">
        <f t="shared" si="406"/>
        <v>0</v>
      </c>
      <c r="Q533" s="232">
        <f t="shared" si="407"/>
        <v>0</v>
      </c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172"/>
      <c r="AD533" s="172"/>
      <c r="AE533" s="172"/>
      <c r="AF533" s="172"/>
      <c r="AG533" s="172"/>
      <c r="AH533" s="172"/>
      <c r="AI533" s="172"/>
      <c r="AJ533" s="172"/>
      <c r="AK533" s="172"/>
      <c r="AL533" s="172"/>
      <c r="AM533" s="172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EA533" s="173"/>
      <c r="EB533" s="173"/>
    </row>
    <row r="534" spans="2:132" ht="15.75" customHeight="1">
      <c r="B534" s="181"/>
      <c r="C534" s="156"/>
      <c r="D534" s="181"/>
      <c r="E534" s="157"/>
      <c r="F534" s="157"/>
      <c r="G534" s="229">
        <f t="shared" si="408"/>
        <v>0</v>
      </c>
      <c r="H534" s="229">
        <f t="shared" si="404"/>
        <v>0</v>
      </c>
      <c r="I534" s="231"/>
      <c r="J534" s="182"/>
      <c r="K534" s="230"/>
      <c r="L534" s="157"/>
      <c r="M534" s="157"/>
      <c r="N534" s="236"/>
      <c r="O534" s="231">
        <f t="shared" si="405"/>
        <v>0</v>
      </c>
      <c r="P534" s="231">
        <f t="shared" si="406"/>
        <v>0</v>
      </c>
      <c r="Q534" s="232">
        <f t="shared" si="407"/>
        <v>0</v>
      </c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172"/>
      <c r="AD534" s="172"/>
      <c r="AE534" s="172"/>
      <c r="AF534" s="172"/>
      <c r="AG534" s="172"/>
      <c r="AH534" s="172"/>
      <c r="AI534" s="172"/>
      <c r="AJ534" s="172"/>
      <c r="AK534" s="172"/>
      <c r="AL534" s="172"/>
      <c r="AM534" s="172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EA534" s="173"/>
      <c r="EB534" s="173"/>
    </row>
    <row r="535" spans="2:132" ht="15.75" customHeight="1">
      <c r="B535" s="181"/>
      <c r="C535" s="156"/>
      <c r="D535" s="181"/>
      <c r="E535" s="157"/>
      <c r="F535" s="157"/>
      <c r="G535" s="229">
        <f t="shared" si="408"/>
        <v>0</v>
      </c>
      <c r="H535" s="229">
        <f t="shared" si="404"/>
        <v>0</v>
      </c>
      <c r="I535" s="231"/>
      <c r="J535" s="182"/>
      <c r="K535" s="230"/>
      <c r="L535" s="157"/>
      <c r="M535" s="157"/>
      <c r="N535" s="236"/>
      <c r="O535" s="231">
        <f t="shared" si="405"/>
        <v>0</v>
      </c>
      <c r="P535" s="231">
        <f t="shared" si="406"/>
        <v>0</v>
      </c>
      <c r="Q535" s="232">
        <f t="shared" si="407"/>
        <v>0</v>
      </c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172"/>
      <c r="AD535" s="172"/>
      <c r="AE535" s="172"/>
      <c r="AF535" s="172"/>
      <c r="AG535" s="172"/>
      <c r="AH535" s="172"/>
      <c r="AI535" s="172"/>
      <c r="AJ535" s="172"/>
      <c r="AK535" s="172"/>
      <c r="AL535" s="172"/>
      <c r="AM535" s="172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EA535" s="173"/>
      <c r="EB535" s="173"/>
    </row>
    <row r="536" spans="2:132" ht="15.75" customHeight="1">
      <c r="B536" s="181"/>
      <c r="C536" s="181"/>
      <c r="D536" s="181"/>
      <c r="E536" s="157"/>
      <c r="F536" s="157"/>
      <c r="G536" s="229">
        <f t="shared" si="408"/>
        <v>0</v>
      </c>
      <c r="H536" s="229">
        <f t="shared" si="404"/>
        <v>0</v>
      </c>
      <c r="I536" s="231"/>
      <c r="J536" s="182"/>
      <c r="K536" s="230"/>
      <c r="L536" s="157"/>
      <c r="M536" s="157"/>
      <c r="N536" s="236"/>
      <c r="O536" s="231">
        <f t="shared" si="405"/>
        <v>0</v>
      </c>
      <c r="P536" s="231">
        <f t="shared" si="406"/>
        <v>0</v>
      </c>
      <c r="Q536" s="232">
        <f t="shared" si="407"/>
        <v>0</v>
      </c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172"/>
      <c r="AD536" s="172"/>
      <c r="AE536" s="172"/>
      <c r="AF536" s="172"/>
      <c r="AG536" s="172"/>
      <c r="AH536" s="172"/>
      <c r="AI536" s="172"/>
      <c r="AJ536" s="172"/>
      <c r="AK536" s="172"/>
      <c r="AL536" s="172"/>
      <c r="AM536" s="172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EA536" s="173"/>
      <c r="EB536" s="173"/>
    </row>
    <row r="537" spans="2:132" ht="15.75" customHeight="1">
      <c r="B537" s="181"/>
      <c r="C537" s="181"/>
      <c r="D537" s="181"/>
      <c r="E537" s="157"/>
      <c r="F537" s="157"/>
      <c r="G537" s="229">
        <f t="shared" si="408"/>
        <v>0</v>
      </c>
      <c r="H537" s="229">
        <f t="shared" si="404"/>
        <v>0</v>
      </c>
      <c r="I537" s="231"/>
      <c r="J537" s="182"/>
      <c r="K537" s="230"/>
      <c r="L537" s="157"/>
      <c r="M537" s="157"/>
      <c r="N537" s="236"/>
      <c r="O537" s="231">
        <f t="shared" si="405"/>
        <v>0</v>
      </c>
      <c r="P537" s="231">
        <f t="shared" si="406"/>
        <v>0</v>
      </c>
      <c r="Q537" s="232">
        <f t="shared" si="407"/>
        <v>0</v>
      </c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172"/>
      <c r="AD537" s="172"/>
      <c r="AE537" s="172"/>
      <c r="AF537" s="172"/>
      <c r="AG537" s="172"/>
      <c r="AH537" s="172"/>
      <c r="AI537" s="172"/>
      <c r="AJ537" s="172"/>
      <c r="AK537" s="172"/>
      <c r="AL537" s="172"/>
      <c r="AM537" s="172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EA537" s="173"/>
      <c r="EB537" s="173"/>
    </row>
    <row r="538" spans="2:132" ht="15.75" customHeight="1">
      <c r="B538" s="188" t="s">
        <v>129</v>
      </c>
      <c r="C538" s="188"/>
      <c r="D538" s="244">
        <f>SUM(D518:D537)-L538</f>
        <v>0</v>
      </c>
      <c r="E538" s="245"/>
      <c r="F538" s="245"/>
      <c r="G538" s="245">
        <f>SUM(G518:G537)-SUM(Q518:Q537)</f>
        <v>0</v>
      </c>
      <c r="H538" s="245">
        <f t="shared" si="404"/>
        <v>0</v>
      </c>
      <c r="I538" s="246"/>
      <c r="J538" s="247"/>
      <c r="K538" s="188"/>
      <c r="L538" s="188">
        <f>SUM(L518:L537)</f>
        <v>0</v>
      </c>
      <c r="M538" s="245"/>
      <c r="N538" s="248"/>
      <c r="O538" s="249">
        <f t="shared" ref="O538:P538" si="409">SUM(O518:O537)</f>
        <v>0</v>
      </c>
      <c r="P538" s="249">
        <f t="shared" si="409"/>
        <v>0</v>
      </c>
      <c r="Q538" s="250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172"/>
      <c r="AD538" s="172"/>
      <c r="AE538" s="172"/>
      <c r="AF538" s="172"/>
      <c r="AG538" s="172"/>
      <c r="AH538" s="172"/>
      <c r="AI538" s="172"/>
      <c r="AJ538" s="172"/>
      <c r="AK538" s="172"/>
      <c r="AL538" s="172"/>
      <c r="AM538" s="172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EA538" s="173"/>
      <c r="EB538" s="173"/>
    </row>
    <row r="539" spans="2:132" ht="15.75" customHeight="1">
      <c r="E539" s="27"/>
      <c r="F539" s="27"/>
      <c r="H539" s="27"/>
      <c r="I539" s="27"/>
      <c r="J539" s="27"/>
      <c r="K539" s="27"/>
      <c r="L539" s="27"/>
      <c r="M539" s="27"/>
      <c r="N539" s="27"/>
      <c r="O539" s="249" t="s">
        <v>94</v>
      </c>
      <c r="P539" s="224" t="s">
        <v>118</v>
      </c>
      <c r="Q539" s="27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172"/>
      <c r="AD539" s="172"/>
      <c r="AE539" s="172"/>
      <c r="AF539" s="172"/>
      <c r="AG539" s="172"/>
      <c r="AH539" s="172"/>
      <c r="AI539" s="172"/>
      <c r="AJ539" s="172"/>
      <c r="AK539" s="172"/>
      <c r="AL539" s="172"/>
      <c r="AM539" s="172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EA539" s="173"/>
      <c r="EB539" s="173"/>
    </row>
    <row r="540" spans="2:132" ht="15.75" customHeight="1">
      <c r="E540" s="27"/>
      <c r="F540" s="27"/>
      <c r="H540" s="27"/>
      <c r="I540" s="27"/>
      <c r="J540" s="27"/>
      <c r="K540" s="27"/>
      <c r="L540" s="27"/>
      <c r="M540" s="27"/>
      <c r="N540" s="27"/>
      <c r="O540" s="231">
        <f t="shared" ref="O540:P540" si="410">SUMIF($B$99:$B$538,$B$538,O99:O538)</f>
        <v>0</v>
      </c>
      <c r="P540" s="231">
        <f t="shared" si="410"/>
        <v>0</v>
      </c>
      <c r="Q540" s="27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172"/>
      <c r="AD540" s="172"/>
      <c r="AE540" s="172"/>
      <c r="AF540" s="172"/>
      <c r="AG540" s="172"/>
      <c r="AH540" s="172"/>
      <c r="AI540" s="172"/>
      <c r="AJ540" s="172"/>
      <c r="AK540" s="172"/>
      <c r="AL540" s="172"/>
      <c r="AM540" s="172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EA540" s="173"/>
      <c r="EB540" s="173"/>
    </row>
    <row r="541" spans="2:132" ht="15.75" customHeight="1">
      <c r="E541" s="27"/>
      <c r="F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172"/>
      <c r="AD541" s="172"/>
      <c r="AE541" s="172"/>
      <c r="AF541" s="172"/>
      <c r="AG541" s="172"/>
      <c r="AH541" s="172"/>
      <c r="AI541" s="172"/>
      <c r="AJ541" s="172"/>
      <c r="AK541" s="172"/>
      <c r="AL541" s="172"/>
      <c r="AM541" s="172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EA541" s="173"/>
      <c r="EB541" s="173"/>
    </row>
    <row r="542" spans="2:132" ht="15.75" customHeight="1">
      <c r="E542" s="27"/>
      <c r="F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172"/>
      <c r="AD542" s="172"/>
      <c r="AE542" s="172"/>
      <c r="AF542" s="172"/>
      <c r="AG542" s="172"/>
      <c r="AH542" s="172"/>
      <c r="AI542" s="172"/>
      <c r="AJ542" s="172"/>
      <c r="AK542" s="172"/>
      <c r="AL542" s="172"/>
      <c r="AM542" s="172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EA542" s="173"/>
      <c r="EB542" s="173"/>
    </row>
    <row r="543" spans="2:132" ht="15.75" customHeight="1">
      <c r="E543" s="27"/>
      <c r="F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172"/>
      <c r="AD543" s="172"/>
      <c r="AE543" s="172"/>
      <c r="AF543" s="172"/>
      <c r="AG543" s="172"/>
      <c r="AH543" s="172"/>
      <c r="AI543" s="172"/>
      <c r="AJ543" s="172"/>
      <c r="AK543" s="172"/>
      <c r="AL543" s="172"/>
      <c r="AM543" s="172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EA543" s="173"/>
      <c r="EB543" s="173"/>
    </row>
    <row r="544" spans="2:132" ht="15.75" customHeight="1">
      <c r="B544" s="746" t="s">
        <v>130</v>
      </c>
      <c r="C544" s="724"/>
      <c r="D544" s="724"/>
      <c r="E544" s="724"/>
      <c r="F544" s="724"/>
      <c r="G544" s="724"/>
      <c r="H544" s="724"/>
      <c r="I544" s="724"/>
      <c r="J544" s="724"/>
      <c r="K544" s="724"/>
      <c r="L544" s="724"/>
      <c r="M544" s="724"/>
      <c r="N544" s="724"/>
      <c r="O544" s="724"/>
      <c r="P544" s="724"/>
      <c r="Q544" s="725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172"/>
      <c r="AD544" s="172"/>
      <c r="AE544" s="172"/>
      <c r="AF544" s="172"/>
      <c r="AG544" s="172"/>
      <c r="AH544" s="172"/>
      <c r="AI544" s="172"/>
      <c r="AJ544" s="172"/>
      <c r="AK544" s="172"/>
      <c r="AL544" s="172"/>
      <c r="AM544" s="172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EA544" s="173"/>
      <c r="EB544" s="173"/>
    </row>
    <row r="545" spans="2:132" ht="33.75" customHeight="1">
      <c r="B545" s="711"/>
      <c r="C545" s="744"/>
      <c r="D545" s="744"/>
      <c r="E545" s="744"/>
      <c r="F545" s="744"/>
      <c r="G545" s="744"/>
      <c r="H545" s="744"/>
      <c r="I545" s="744"/>
      <c r="J545" s="744"/>
      <c r="K545" s="744"/>
      <c r="L545" s="744"/>
      <c r="M545" s="744"/>
      <c r="N545" s="744"/>
      <c r="O545" s="744"/>
      <c r="P545" s="744"/>
      <c r="Q545" s="745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172"/>
      <c r="AD545" s="172"/>
      <c r="AE545" s="172"/>
      <c r="AF545" s="172"/>
      <c r="AG545" s="172"/>
      <c r="AH545" s="172"/>
      <c r="AI545" s="172"/>
      <c r="AJ545" s="172"/>
      <c r="AK545" s="172"/>
      <c r="AL545" s="172"/>
      <c r="AM545" s="172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EA545" s="173"/>
      <c r="EB545" s="173"/>
    </row>
    <row r="546" spans="2:132" ht="15.75" customHeight="1">
      <c r="B546" s="743" t="s">
        <v>113</v>
      </c>
      <c r="C546" s="724"/>
      <c r="D546" s="724"/>
      <c r="E546" s="724"/>
      <c r="F546" s="724"/>
      <c r="G546" s="724"/>
      <c r="H546" s="724"/>
      <c r="I546" s="724"/>
      <c r="J546" s="724"/>
      <c r="K546" s="724"/>
      <c r="L546" s="724"/>
      <c r="M546" s="724"/>
      <c r="N546" s="724"/>
      <c r="O546" s="724"/>
      <c r="P546" s="724"/>
      <c r="Q546" s="725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172"/>
      <c r="AD546" s="172"/>
      <c r="AE546" s="172"/>
      <c r="AF546" s="172"/>
      <c r="AG546" s="172"/>
      <c r="AH546" s="172"/>
      <c r="AI546" s="172"/>
      <c r="AJ546" s="172"/>
      <c r="AK546" s="172"/>
      <c r="AL546" s="172"/>
      <c r="AM546" s="172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EA546" s="173"/>
      <c r="EB546" s="173"/>
    </row>
    <row r="547" spans="2:132" ht="15.75" customHeight="1">
      <c r="B547" s="711"/>
      <c r="C547" s="744"/>
      <c r="D547" s="744"/>
      <c r="E547" s="744"/>
      <c r="F547" s="744"/>
      <c r="G547" s="744"/>
      <c r="H547" s="744"/>
      <c r="I547" s="744"/>
      <c r="J547" s="744"/>
      <c r="K547" s="744"/>
      <c r="L547" s="744"/>
      <c r="M547" s="744"/>
      <c r="N547" s="744"/>
      <c r="O547" s="744"/>
      <c r="P547" s="744"/>
      <c r="Q547" s="745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172"/>
      <c r="AD547" s="172"/>
      <c r="AE547" s="172"/>
      <c r="AF547" s="172"/>
      <c r="AG547" s="172"/>
      <c r="AH547" s="172"/>
      <c r="AI547" s="172"/>
      <c r="AJ547" s="172"/>
      <c r="AK547" s="172"/>
      <c r="AL547" s="172"/>
      <c r="AM547" s="172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EA547" s="173"/>
      <c r="EB547" s="173"/>
    </row>
    <row r="548" spans="2:132" ht="15.75" customHeight="1">
      <c r="B548" s="223" t="s">
        <v>88</v>
      </c>
      <c r="C548" s="224" t="s">
        <v>89</v>
      </c>
      <c r="D548" s="224" t="s">
        <v>99</v>
      </c>
      <c r="E548" s="224" t="s">
        <v>114</v>
      </c>
      <c r="F548" s="224" t="s">
        <v>115</v>
      </c>
      <c r="G548" s="224" t="s">
        <v>26</v>
      </c>
      <c r="H548" s="224" t="s">
        <v>100</v>
      </c>
      <c r="I548" s="225"/>
      <c r="J548" s="224" t="s">
        <v>116</v>
      </c>
      <c r="K548" s="224" t="s">
        <v>91</v>
      </c>
      <c r="L548" s="224" t="s">
        <v>99</v>
      </c>
      <c r="M548" s="224" t="s">
        <v>117</v>
      </c>
      <c r="N548" s="224" t="s">
        <v>115</v>
      </c>
      <c r="O548" s="224" t="s">
        <v>94</v>
      </c>
      <c r="P548" s="224" t="s">
        <v>118</v>
      </c>
      <c r="Q548" s="224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172"/>
      <c r="AD548" s="172"/>
      <c r="AE548" s="172"/>
      <c r="AF548" s="172"/>
      <c r="AG548" s="172"/>
      <c r="AH548" s="172"/>
      <c r="AI548" s="172"/>
      <c r="AJ548" s="172"/>
      <c r="AK548" s="172"/>
      <c r="AL548" s="172"/>
      <c r="AM548" s="172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EA548" s="173"/>
      <c r="EB548" s="173"/>
    </row>
    <row r="549" spans="2:132" ht="15.75" customHeight="1">
      <c r="B549" s="181"/>
      <c r="C549" s="156"/>
      <c r="D549" s="181"/>
      <c r="E549" s="157"/>
      <c r="F549" s="157"/>
      <c r="G549" s="229">
        <f>(D549*E549)+F549</f>
        <v>0</v>
      </c>
      <c r="H549" s="229">
        <f t="shared" ref="H549:H569" si="411">IF(D549=0,0,G549/D549)</f>
        <v>0</v>
      </c>
      <c r="I549" s="739" t="s">
        <v>126</v>
      </c>
      <c r="J549" s="182"/>
      <c r="K549" s="230"/>
      <c r="L549" s="181"/>
      <c r="M549" s="157"/>
      <c r="N549" s="157"/>
      <c r="O549" s="231">
        <f t="shared" ref="O549:O568" si="412">((L549*M549)-N549)-(L549*J549)</f>
        <v>0</v>
      </c>
      <c r="P549" s="231">
        <f t="shared" ref="P549:P559" si="413">IF(J549=0,0,(((L549*M549)-N549)+I559)-(L549*J549))</f>
        <v>0</v>
      </c>
      <c r="Q549" s="232">
        <f t="shared" ref="Q549:Q568" si="414">L549*J549</f>
        <v>0</v>
      </c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172"/>
      <c r="AD549" s="172"/>
      <c r="AE549" s="172"/>
      <c r="AF549" s="172"/>
      <c r="AG549" s="172"/>
      <c r="AH549" s="172"/>
      <c r="AI549" s="172"/>
      <c r="AJ549" s="172"/>
      <c r="AK549" s="172"/>
      <c r="AL549" s="172"/>
      <c r="AM549" s="172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EA549" s="173"/>
      <c r="EB549" s="173"/>
    </row>
    <row r="550" spans="2:132" ht="15.75" customHeight="1">
      <c r="B550" s="181"/>
      <c r="C550" s="156"/>
      <c r="D550" s="181"/>
      <c r="E550" s="157"/>
      <c r="F550" s="157"/>
      <c r="G550" s="229">
        <f t="shared" ref="G550:G568" si="415">D550*E550+F550</f>
        <v>0</v>
      </c>
      <c r="H550" s="229">
        <f t="shared" si="411"/>
        <v>0</v>
      </c>
      <c r="I550" s="740"/>
      <c r="J550" s="182"/>
      <c r="K550" s="230"/>
      <c r="L550" s="157"/>
      <c r="M550" s="157"/>
      <c r="N550" s="236"/>
      <c r="O550" s="231">
        <f t="shared" si="412"/>
        <v>0</v>
      </c>
      <c r="P550" s="231">
        <f t="shared" si="413"/>
        <v>0</v>
      </c>
      <c r="Q550" s="232">
        <f t="shared" si="414"/>
        <v>0</v>
      </c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172"/>
      <c r="AD550" s="172"/>
      <c r="AE550" s="172"/>
      <c r="AF550" s="172"/>
      <c r="AG550" s="172"/>
      <c r="AH550" s="172"/>
      <c r="AI550" s="172"/>
      <c r="AJ550" s="172"/>
      <c r="AK550" s="172"/>
      <c r="AL550" s="172"/>
      <c r="AM550" s="172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EA550" s="173"/>
      <c r="EB550" s="173"/>
    </row>
    <row r="551" spans="2:132" ht="15.75" customHeight="1">
      <c r="B551" s="181"/>
      <c r="C551" s="156"/>
      <c r="D551" s="181"/>
      <c r="E551" s="157"/>
      <c r="F551" s="157"/>
      <c r="G551" s="229">
        <f t="shared" si="415"/>
        <v>0</v>
      </c>
      <c r="H551" s="229">
        <f t="shared" si="411"/>
        <v>0</v>
      </c>
      <c r="I551" s="238">
        <f>IF(D569=0,0,G569/D569)</f>
        <v>0</v>
      </c>
      <c r="J551" s="182"/>
      <c r="K551" s="230"/>
      <c r="L551" s="157"/>
      <c r="M551" s="157"/>
      <c r="N551" s="236"/>
      <c r="O551" s="231">
        <f t="shared" si="412"/>
        <v>0</v>
      </c>
      <c r="P551" s="231">
        <f t="shared" si="413"/>
        <v>0</v>
      </c>
      <c r="Q551" s="232">
        <f t="shared" si="414"/>
        <v>0</v>
      </c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172"/>
      <c r="AD551" s="172"/>
      <c r="AE551" s="172"/>
      <c r="AF551" s="172"/>
      <c r="AG551" s="172"/>
      <c r="AH551" s="172"/>
      <c r="AI551" s="172"/>
      <c r="AJ551" s="172"/>
      <c r="AK551" s="172"/>
      <c r="AL551" s="172"/>
      <c r="AM551" s="172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EA551" s="173"/>
      <c r="EB551" s="173"/>
    </row>
    <row r="552" spans="2:132" ht="15.75" customHeight="1">
      <c r="B552" s="181"/>
      <c r="C552" s="156"/>
      <c r="D552" s="181"/>
      <c r="E552" s="157"/>
      <c r="F552" s="157"/>
      <c r="G552" s="229">
        <f t="shared" si="415"/>
        <v>0</v>
      </c>
      <c r="H552" s="229">
        <f t="shared" si="411"/>
        <v>0</v>
      </c>
      <c r="I552" s="239"/>
      <c r="J552" s="182"/>
      <c r="K552" s="230"/>
      <c r="L552" s="157"/>
      <c r="M552" s="157"/>
      <c r="N552" s="236"/>
      <c r="O552" s="231">
        <f t="shared" si="412"/>
        <v>0</v>
      </c>
      <c r="P552" s="231">
        <f t="shared" si="413"/>
        <v>0</v>
      </c>
      <c r="Q552" s="232">
        <f t="shared" si="414"/>
        <v>0</v>
      </c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172"/>
      <c r="AD552" s="172"/>
      <c r="AE552" s="172"/>
      <c r="AF552" s="172"/>
      <c r="AG552" s="172"/>
      <c r="AH552" s="172"/>
      <c r="AI552" s="172"/>
      <c r="AJ552" s="172"/>
      <c r="AK552" s="172"/>
      <c r="AL552" s="172"/>
      <c r="AM552" s="172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EA552" s="173"/>
      <c r="EB552" s="173"/>
    </row>
    <row r="553" spans="2:132" ht="15.75" customHeight="1">
      <c r="B553" s="181"/>
      <c r="C553" s="156"/>
      <c r="D553" s="181"/>
      <c r="E553" s="157"/>
      <c r="F553" s="157"/>
      <c r="G553" s="229">
        <f t="shared" si="415"/>
        <v>0</v>
      </c>
      <c r="H553" s="229">
        <f t="shared" si="411"/>
        <v>0</v>
      </c>
      <c r="I553" s="741" t="s">
        <v>127</v>
      </c>
      <c r="J553" s="182"/>
      <c r="K553" s="230"/>
      <c r="L553" s="157"/>
      <c r="M553" s="157"/>
      <c r="N553" s="236"/>
      <c r="O553" s="231">
        <f t="shared" si="412"/>
        <v>0</v>
      </c>
      <c r="P553" s="231">
        <f t="shared" si="413"/>
        <v>0</v>
      </c>
      <c r="Q553" s="232">
        <f t="shared" si="414"/>
        <v>0</v>
      </c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172"/>
      <c r="AD553" s="172"/>
      <c r="AE553" s="172"/>
      <c r="AF553" s="172"/>
      <c r="AG553" s="172"/>
      <c r="AH553" s="172"/>
      <c r="AI553" s="172"/>
      <c r="AJ553" s="172"/>
      <c r="AK553" s="172"/>
      <c r="AL553" s="172"/>
      <c r="AM553" s="172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EA553" s="173"/>
      <c r="EB553" s="173"/>
    </row>
    <row r="554" spans="2:132" ht="15.75" customHeight="1">
      <c r="B554" s="181"/>
      <c r="C554" s="156"/>
      <c r="D554" s="181"/>
      <c r="E554" s="157"/>
      <c r="F554" s="157"/>
      <c r="G554" s="229">
        <f t="shared" si="415"/>
        <v>0</v>
      </c>
      <c r="H554" s="229">
        <f t="shared" si="411"/>
        <v>0</v>
      </c>
      <c r="I554" s="742"/>
      <c r="J554" s="182"/>
      <c r="K554" s="230"/>
      <c r="L554" s="157"/>
      <c r="M554" s="157"/>
      <c r="N554" s="236"/>
      <c r="O554" s="231">
        <f t="shared" si="412"/>
        <v>0</v>
      </c>
      <c r="P554" s="231">
        <f t="shared" si="413"/>
        <v>0</v>
      </c>
      <c r="Q554" s="232">
        <f t="shared" si="414"/>
        <v>0</v>
      </c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172"/>
      <c r="AD554" s="172"/>
      <c r="AE554" s="172"/>
      <c r="AF554" s="172"/>
      <c r="AG554" s="172"/>
      <c r="AH554" s="172"/>
      <c r="AI554" s="172"/>
      <c r="AJ554" s="172"/>
      <c r="AK554" s="172"/>
      <c r="AL554" s="172"/>
      <c r="AM554" s="172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EA554" s="173"/>
      <c r="EB554" s="173"/>
    </row>
    <row r="555" spans="2:132" ht="15.75" customHeight="1">
      <c r="B555" s="181"/>
      <c r="C555" s="156"/>
      <c r="D555" s="181"/>
      <c r="E555" s="157"/>
      <c r="F555" s="157"/>
      <c r="G555" s="229">
        <f t="shared" si="415"/>
        <v>0</v>
      </c>
      <c r="H555" s="229">
        <f t="shared" si="411"/>
        <v>0</v>
      </c>
      <c r="I555" s="740"/>
      <c r="J555" s="182"/>
      <c r="K555" s="230"/>
      <c r="L555" s="157"/>
      <c r="M555" s="157"/>
      <c r="N555" s="236"/>
      <c r="O555" s="231">
        <f t="shared" si="412"/>
        <v>0</v>
      </c>
      <c r="P555" s="231">
        <f t="shared" si="413"/>
        <v>0</v>
      </c>
      <c r="Q555" s="232">
        <f t="shared" si="414"/>
        <v>0</v>
      </c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172"/>
      <c r="AD555" s="172"/>
      <c r="AE555" s="172"/>
      <c r="AF555" s="172"/>
      <c r="AG555" s="172"/>
      <c r="AH555" s="172"/>
      <c r="AI555" s="172"/>
      <c r="AJ555" s="172"/>
      <c r="AK555" s="172"/>
      <c r="AL555" s="172"/>
      <c r="AM555" s="172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EA555" s="173"/>
      <c r="EB555" s="173"/>
    </row>
    <row r="556" spans="2:132" ht="15.75" customHeight="1">
      <c r="B556" s="181"/>
      <c r="C556" s="156"/>
      <c r="D556" s="181"/>
      <c r="E556" s="157"/>
      <c r="F556" s="157"/>
      <c r="G556" s="229">
        <f t="shared" si="415"/>
        <v>0</v>
      </c>
      <c r="H556" s="229">
        <f t="shared" si="411"/>
        <v>0</v>
      </c>
      <c r="I556" s="240">
        <f>IF(D569=0,0,(G569-I559)/D569)</f>
        <v>0</v>
      </c>
      <c r="J556" s="182"/>
      <c r="K556" s="230"/>
      <c r="L556" s="157"/>
      <c r="M556" s="157"/>
      <c r="N556" s="236"/>
      <c r="O556" s="231">
        <f t="shared" si="412"/>
        <v>0</v>
      </c>
      <c r="P556" s="231">
        <f t="shared" si="413"/>
        <v>0</v>
      </c>
      <c r="Q556" s="232">
        <f t="shared" si="414"/>
        <v>0</v>
      </c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172"/>
      <c r="AD556" s="172"/>
      <c r="AE556" s="172"/>
      <c r="AF556" s="172"/>
      <c r="AG556" s="172"/>
      <c r="AH556" s="172"/>
      <c r="AI556" s="172"/>
      <c r="AJ556" s="172"/>
      <c r="AK556" s="172"/>
      <c r="AL556" s="172"/>
      <c r="AM556" s="172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EA556" s="173"/>
      <c r="EB556" s="173"/>
    </row>
    <row r="557" spans="2:132" ht="15.75" customHeight="1">
      <c r="B557" s="181"/>
      <c r="C557" s="156"/>
      <c r="D557" s="181"/>
      <c r="E557" s="157"/>
      <c r="F557" s="157"/>
      <c r="G557" s="229">
        <f t="shared" si="415"/>
        <v>0</v>
      </c>
      <c r="H557" s="229">
        <f t="shared" si="411"/>
        <v>0</v>
      </c>
      <c r="I557" s="241"/>
      <c r="J557" s="182"/>
      <c r="K557" s="230"/>
      <c r="L557" s="157"/>
      <c r="M557" s="157"/>
      <c r="N557" s="236"/>
      <c r="O557" s="231">
        <f t="shared" si="412"/>
        <v>0</v>
      </c>
      <c r="P557" s="231">
        <f t="shared" si="413"/>
        <v>0</v>
      </c>
      <c r="Q557" s="232">
        <f t="shared" si="414"/>
        <v>0</v>
      </c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172"/>
      <c r="AD557" s="172"/>
      <c r="AE557" s="172"/>
      <c r="AF557" s="172"/>
      <c r="AG557" s="172"/>
      <c r="AH557" s="172"/>
      <c r="AI557" s="172"/>
      <c r="AJ557" s="172"/>
      <c r="AK557" s="172"/>
      <c r="AL557" s="172"/>
      <c r="AM557" s="172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EA557" s="173"/>
      <c r="EB557" s="173"/>
    </row>
    <row r="558" spans="2:132" ht="15.75" customHeight="1">
      <c r="B558" s="181"/>
      <c r="C558" s="156"/>
      <c r="D558" s="242"/>
      <c r="E558" s="157"/>
      <c r="F558" s="157"/>
      <c r="G558" s="229">
        <f t="shared" si="415"/>
        <v>0</v>
      </c>
      <c r="H558" s="229">
        <f t="shared" si="411"/>
        <v>0</v>
      </c>
      <c r="I558" s="243" t="s">
        <v>128</v>
      </c>
      <c r="J558" s="182"/>
      <c r="K558" s="230"/>
      <c r="L558" s="157"/>
      <c r="M558" s="157"/>
      <c r="N558" s="236"/>
      <c r="O558" s="231">
        <f t="shared" si="412"/>
        <v>0</v>
      </c>
      <c r="P558" s="231">
        <f t="shared" si="413"/>
        <v>0</v>
      </c>
      <c r="Q558" s="232">
        <f t="shared" si="414"/>
        <v>0</v>
      </c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172"/>
      <c r="AD558" s="172"/>
      <c r="AE558" s="172"/>
      <c r="AF558" s="172"/>
      <c r="AG558" s="172"/>
      <c r="AH558" s="172"/>
      <c r="AI558" s="172"/>
      <c r="AJ558" s="172"/>
      <c r="AK558" s="172"/>
      <c r="AL558" s="172"/>
      <c r="AM558" s="172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EA558" s="173"/>
      <c r="EB558" s="173"/>
    </row>
    <row r="559" spans="2:132" ht="15.75" customHeight="1">
      <c r="B559" s="181"/>
      <c r="C559" s="156"/>
      <c r="D559" s="181"/>
      <c r="E559" s="157"/>
      <c r="F559" s="157"/>
      <c r="G559" s="229">
        <f t="shared" si="415"/>
        <v>0</v>
      </c>
      <c r="H559" s="229">
        <f t="shared" si="411"/>
        <v>0</v>
      </c>
      <c r="I559" s="238">
        <f>SUMIF(B$72:B$91,B549,P$72:P$91)</f>
        <v>0</v>
      </c>
      <c r="J559" s="182"/>
      <c r="K559" s="230"/>
      <c r="L559" s="157"/>
      <c r="M559" s="157"/>
      <c r="N559" s="236"/>
      <c r="O559" s="231">
        <f t="shared" si="412"/>
        <v>0</v>
      </c>
      <c r="P559" s="231">
        <f t="shared" si="413"/>
        <v>0</v>
      </c>
      <c r="Q559" s="232">
        <f t="shared" si="414"/>
        <v>0</v>
      </c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172"/>
      <c r="AD559" s="172"/>
      <c r="AE559" s="172"/>
      <c r="AF559" s="172"/>
      <c r="AG559" s="172"/>
      <c r="AH559" s="172"/>
      <c r="AI559" s="172"/>
      <c r="AJ559" s="172"/>
      <c r="AK559" s="172"/>
      <c r="AL559" s="172"/>
      <c r="AM559" s="172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EA559" s="173"/>
      <c r="EB559" s="173"/>
    </row>
    <row r="560" spans="2:132" ht="15.75" customHeight="1">
      <c r="B560" s="181"/>
      <c r="C560" s="156"/>
      <c r="D560" s="181"/>
      <c r="E560" s="157"/>
      <c r="F560" s="157"/>
      <c r="G560" s="229">
        <f t="shared" si="415"/>
        <v>0</v>
      </c>
      <c r="H560" s="229">
        <f t="shared" si="411"/>
        <v>0</v>
      </c>
      <c r="I560" s="231"/>
      <c r="J560" s="182"/>
      <c r="K560" s="230"/>
      <c r="L560" s="157"/>
      <c r="M560" s="157"/>
      <c r="N560" s="236"/>
      <c r="O560" s="231">
        <f t="shared" si="412"/>
        <v>0</v>
      </c>
      <c r="P560" s="231">
        <f>IF(J560=0,0,(((L560*M560)-N560)+#REF!)-(L560*J560))</f>
        <v>0</v>
      </c>
      <c r="Q560" s="232">
        <f t="shared" si="414"/>
        <v>0</v>
      </c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172"/>
      <c r="AD560" s="172"/>
      <c r="AE560" s="172"/>
      <c r="AF560" s="172"/>
      <c r="AG560" s="172"/>
      <c r="AH560" s="172"/>
      <c r="AI560" s="172"/>
      <c r="AJ560" s="172"/>
      <c r="AK560" s="172"/>
      <c r="AL560" s="172"/>
      <c r="AM560" s="172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EA560" s="173"/>
      <c r="EB560" s="173"/>
    </row>
    <row r="561" spans="2:132" ht="15.75" customHeight="1">
      <c r="B561" s="181"/>
      <c r="C561" s="156"/>
      <c r="D561" s="181"/>
      <c r="E561" s="157"/>
      <c r="F561" s="157"/>
      <c r="G561" s="229">
        <f t="shared" si="415"/>
        <v>0</v>
      </c>
      <c r="H561" s="229">
        <f t="shared" si="411"/>
        <v>0</v>
      </c>
      <c r="I561" s="231"/>
      <c r="J561" s="182"/>
      <c r="K561" s="230"/>
      <c r="L561" s="157"/>
      <c r="M561" s="157"/>
      <c r="N561" s="236"/>
      <c r="O561" s="231">
        <f t="shared" si="412"/>
        <v>0</v>
      </c>
      <c r="P561" s="231">
        <f t="shared" ref="P561:P568" si="416">IF(J561=0,0,(((L561*M561)-N561)+I570)-(L561*J561))</f>
        <v>0</v>
      </c>
      <c r="Q561" s="232">
        <f t="shared" si="414"/>
        <v>0</v>
      </c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172"/>
      <c r="AD561" s="172"/>
      <c r="AE561" s="172"/>
      <c r="AF561" s="172"/>
      <c r="AG561" s="172"/>
      <c r="AH561" s="172"/>
      <c r="AI561" s="172"/>
      <c r="AJ561" s="172"/>
      <c r="AK561" s="172"/>
      <c r="AL561" s="172"/>
      <c r="AM561" s="172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EA561" s="173"/>
      <c r="EB561" s="173"/>
    </row>
    <row r="562" spans="2:132" ht="15.75" customHeight="1">
      <c r="B562" s="181"/>
      <c r="C562" s="156"/>
      <c r="D562" s="181"/>
      <c r="E562" s="157"/>
      <c r="F562" s="157"/>
      <c r="G562" s="229">
        <f t="shared" si="415"/>
        <v>0</v>
      </c>
      <c r="H562" s="229">
        <f t="shared" si="411"/>
        <v>0</v>
      </c>
      <c r="I562" s="231"/>
      <c r="J562" s="182"/>
      <c r="K562" s="230"/>
      <c r="L562" s="157"/>
      <c r="M562" s="157"/>
      <c r="N562" s="236"/>
      <c r="O562" s="231">
        <f t="shared" si="412"/>
        <v>0</v>
      </c>
      <c r="P562" s="231">
        <f t="shared" si="416"/>
        <v>0</v>
      </c>
      <c r="Q562" s="232">
        <f t="shared" si="414"/>
        <v>0</v>
      </c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172"/>
      <c r="AD562" s="172"/>
      <c r="AE562" s="172"/>
      <c r="AF562" s="172"/>
      <c r="AG562" s="172"/>
      <c r="AH562" s="172"/>
      <c r="AI562" s="172"/>
      <c r="AJ562" s="172"/>
      <c r="AK562" s="172"/>
      <c r="AL562" s="172"/>
      <c r="AM562" s="172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EA562" s="173"/>
      <c r="EB562" s="173"/>
    </row>
    <row r="563" spans="2:132" ht="15.75" customHeight="1">
      <c r="B563" s="181"/>
      <c r="C563" s="156"/>
      <c r="D563" s="181"/>
      <c r="E563" s="157"/>
      <c r="F563" s="157"/>
      <c r="G563" s="229">
        <f t="shared" si="415"/>
        <v>0</v>
      </c>
      <c r="H563" s="229">
        <f t="shared" si="411"/>
        <v>0</v>
      </c>
      <c r="I563" s="231"/>
      <c r="J563" s="182"/>
      <c r="K563" s="230"/>
      <c r="L563" s="157"/>
      <c r="M563" s="157"/>
      <c r="N563" s="236"/>
      <c r="O563" s="231">
        <f t="shared" si="412"/>
        <v>0</v>
      </c>
      <c r="P563" s="231">
        <f t="shared" si="416"/>
        <v>0</v>
      </c>
      <c r="Q563" s="232">
        <f t="shared" si="414"/>
        <v>0</v>
      </c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172"/>
      <c r="AD563" s="172"/>
      <c r="AE563" s="172"/>
      <c r="AF563" s="172"/>
      <c r="AG563" s="172"/>
      <c r="AH563" s="172"/>
      <c r="AI563" s="172"/>
      <c r="AJ563" s="172"/>
      <c r="AK563" s="172"/>
      <c r="AL563" s="172"/>
      <c r="AM563" s="172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EA563" s="173"/>
      <c r="EB563" s="173"/>
    </row>
    <row r="564" spans="2:132" ht="15.75" customHeight="1">
      <c r="B564" s="181"/>
      <c r="C564" s="156"/>
      <c r="D564" s="181"/>
      <c r="E564" s="157"/>
      <c r="F564" s="157"/>
      <c r="G564" s="229">
        <f t="shared" si="415"/>
        <v>0</v>
      </c>
      <c r="H564" s="229">
        <f t="shared" si="411"/>
        <v>0</v>
      </c>
      <c r="I564" s="231"/>
      <c r="J564" s="182"/>
      <c r="K564" s="230"/>
      <c r="L564" s="157"/>
      <c r="M564" s="157"/>
      <c r="N564" s="236"/>
      <c r="O564" s="231">
        <f t="shared" si="412"/>
        <v>0</v>
      </c>
      <c r="P564" s="231">
        <f t="shared" si="416"/>
        <v>0</v>
      </c>
      <c r="Q564" s="232">
        <f t="shared" si="414"/>
        <v>0</v>
      </c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172"/>
      <c r="AD564" s="172"/>
      <c r="AE564" s="172"/>
      <c r="AF564" s="172"/>
      <c r="AG564" s="172"/>
      <c r="AH564" s="172"/>
      <c r="AI564" s="172"/>
      <c r="AJ564" s="172"/>
      <c r="AK564" s="172"/>
      <c r="AL564" s="172"/>
      <c r="AM564" s="172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EA564" s="173"/>
      <c r="EB564" s="173"/>
    </row>
    <row r="565" spans="2:132" ht="15.75" customHeight="1">
      <c r="B565" s="181"/>
      <c r="C565" s="156"/>
      <c r="D565" s="181"/>
      <c r="E565" s="157"/>
      <c r="F565" s="157"/>
      <c r="G565" s="229">
        <f t="shared" si="415"/>
        <v>0</v>
      </c>
      <c r="H565" s="229">
        <f t="shared" si="411"/>
        <v>0</v>
      </c>
      <c r="I565" s="231"/>
      <c r="J565" s="182"/>
      <c r="K565" s="230"/>
      <c r="L565" s="157"/>
      <c r="M565" s="157"/>
      <c r="N565" s="236"/>
      <c r="O565" s="231">
        <f t="shared" si="412"/>
        <v>0</v>
      </c>
      <c r="P565" s="231">
        <f t="shared" si="416"/>
        <v>0</v>
      </c>
      <c r="Q565" s="232">
        <f t="shared" si="414"/>
        <v>0</v>
      </c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172"/>
      <c r="AD565" s="172"/>
      <c r="AE565" s="172"/>
      <c r="AF565" s="172"/>
      <c r="AG565" s="172"/>
      <c r="AH565" s="172"/>
      <c r="AI565" s="172"/>
      <c r="AJ565" s="172"/>
      <c r="AK565" s="172"/>
      <c r="AL565" s="172"/>
      <c r="AM565" s="172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EA565" s="173"/>
      <c r="EB565" s="173"/>
    </row>
    <row r="566" spans="2:132" ht="15.75" customHeight="1">
      <c r="B566" s="181"/>
      <c r="C566" s="156"/>
      <c r="D566" s="181"/>
      <c r="E566" s="157"/>
      <c r="F566" s="157"/>
      <c r="G566" s="229">
        <f t="shared" si="415"/>
        <v>0</v>
      </c>
      <c r="H566" s="229">
        <f t="shared" si="411"/>
        <v>0</v>
      </c>
      <c r="I566" s="231"/>
      <c r="J566" s="182"/>
      <c r="K566" s="230"/>
      <c r="L566" s="157"/>
      <c r="M566" s="157"/>
      <c r="N566" s="236"/>
      <c r="O566" s="231">
        <f t="shared" si="412"/>
        <v>0</v>
      </c>
      <c r="P566" s="231">
        <f t="shared" si="416"/>
        <v>0</v>
      </c>
      <c r="Q566" s="232">
        <f t="shared" si="414"/>
        <v>0</v>
      </c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172"/>
      <c r="AD566" s="172"/>
      <c r="AE566" s="172"/>
      <c r="AF566" s="172"/>
      <c r="AG566" s="172"/>
      <c r="AH566" s="172"/>
      <c r="AI566" s="172"/>
      <c r="AJ566" s="172"/>
      <c r="AK566" s="172"/>
      <c r="AL566" s="172"/>
      <c r="AM566" s="172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EA566" s="173"/>
      <c r="EB566" s="173"/>
    </row>
    <row r="567" spans="2:132" ht="15.75" customHeight="1">
      <c r="B567" s="181"/>
      <c r="C567" s="181"/>
      <c r="D567" s="181"/>
      <c r="E567" s="157"/>
      <c r="F567" s="157"/>
      <c r="G567" s="229">
        <f t="shared" si="415"/>
        <v>0</v>
      </c>
      <c r="H567" s="229">
        <f t="shared" si="411"/>
        <v>0</v>
      </c>
      <c r="I567" s="231"/>
      <c r="J567" s="182"/>
      <c r="K567" s="230"/>
      <c r="L567" s="157"/>
      <c r="M567" s="157"/>
      <c r="N567" s="236"/>
      <c r="O567" s="231">
        <f t="shared" si="412"/>
        <v>0</v>
      </c>
      <c r="P567" s="231">
        <f t="shared" si="416"/>
        <v>0</v>
      </c>
      <c r="Q567" s="232">
        <f t="shared" si="414"/>
        <v>0</v>
      </c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172"/>
      <c r="AD567" s="172"/>
      <c r="AE567" s="172"/>
      <c r="AF567" s="172"/>
      <c r="AG567" s="172"/>
      <c r="AH567" s="172"/>
      <c r="AI567" s="172"/>
      <c r="AJ567" s="172"/>
      <c r="AK567" s="172"/>
      <c r="AL567" s="172"/>
      <c r="AM567" s="172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EA567" s="173"/>
      <c r="EB567" s="173"/>
    </row>
    <row r="568" spans="2:132" ht="15.75" customHeight="1">
      <c r="B568" s="181"/>
      <c r="C568" s="181"/>
      <c r="D568" s="181"/>
      <c r="E568" s="157"/>
      <c r="F568" s="157"/>
      <c r="G568" s="229">
        <f t="shared" si="415"/>
        <v>0</v>
      </c>
      <c r="H568" s="229">
        <f t="shared" si="411"/>
        <v>0</v>
      </c>
      <c r="I568" s="231"/>
      <c r="J568" s="182"/>
      <c r="K568" s="230"/>
      <c r="L568" s="157"/>
      <c r="M568" s="157"/>
      <c r="N568" s="236"/>
      <c r="O568" s="231">
        <f t="shared" si="412"/>
        <v>0</v>
      </c>
      <c r="P568" s="231">
        <f t="shared" si="416"/>
        <v>0</v>
      </c>
      <c r="Q568" s="232">
        <f t="shared" si="414"/>
        <v>0</v>
      </c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172"/>
      <c r="AD568" s="172"/>
      <c r="AE568" s="172"/>
      <c r="AF568" s="172"/>
      <c r="AG568" s="172"/>
      <c r="AH568" s="172"/>
      <c r="AI568" s="172"/>
      <c r="AJ568" s="172"/>
      <c r="AK568" s="172"/>
      <c r="AL568" s="172"/>
      <c r="AM568" s="172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EA568" s="173"/>
      <c r="EB568" s="173"/>
    </row>
    <row r="569" spans="2:132" ht="15.75" customHeight="1">
      <c r="B569" s="188" t="s">
        <v>129</v>
      </c>
      <c r="C569" s="188"/>
      <c r="D569" s="244">
        <f>SUM(D549:D568)-L569</f>
        <v>0</v>
      </c>
      <c r="E569" s="245"/>
      <c r="F569" s="245"/>
      <c r="G569" s="245">
        <f>SUM(G549:G568)-SUM(Q549:Q568)</f>
        <v>0</v>
      </c>
      <c r="H569" s="245">
        <f t="shared" si="411"/>
        <v>0</v>
      </c>
      <c r="I569" s="246"/>
      <c r="J569" s="247"/>
      <c r="K569" s="188"/>
      <c r="L569" s="188">
        <f>SUM(L549:L568)</f>
        <v>0</v>
      </c>
      <c r="M569" s="245"/>
      <c r="N569" s="248"/>
      <c r="O569" s="249">
        <f t="shared" ref="O569:P569" si="417">SUM(O549:O568)</f>
        <v>0</v>
      </c>
      <c r="P569" s="249">
        <f t="shared" si="417"/>
        <v>0</v>
      </c>
      <c r="Q569" s="250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172"/>
      <c r="AD569" s="172"/>
      <c r="AE569" s="172"/>
      <c r="AF569" s="172"/>
      <c r="AG569" s="172"/>
      <c r="AH569" s="172"/>
      <c r="AI569" s="172"/>
      <c r="AJ569" s="172"/>
      <c r="AK569" s="172"/>
      <c r="AL569" s="172"/>
      <c r="AM569" s="172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EA569" s="173"/>
      <c r="EB569" s="173"/>
    </row>
    <row r="570" spans="2:132" ht="15.75" customHeight="1">
      <c r="B570" s="223" t="s">
        <v>88</v>
      </c>
      <c r="C570" s="224" t="s">
        <v>89</v>
      </c>
      <c r="D570" s="224" t="s">
        <v>99</v>
      </c>
      <c r="E570" s="224" t="s">
        <v>114</v>
      </c>
      <c r="F570" s="224" t="s">
        <v>115</v>
      </c>
      <c r="G570" s="224" t="s">
        <v>26</v>
      </c>
      <c r="H570" s="224" t="s">
        <v>100</v>
      </c>
      <c r="I570" s="225"/>
      <c r="J570" s="224" t="s">
        <v>116</v>
      </c>
      <c r="K570" s="224" t="s">
        <v>91</v>
      </c>
      <c r="L570" s="224" t="s">
        <v>99</v>
      </c>
      <c r="M570" s="224" t="s">
        <v>117</v>
      </c>
      <c r="N570" s="224" t="s">
        <v>115</v>
      </c>
      <c r="O570" s="224" t="s">
        <v>94</v>
      </c>
      <c r="P570" s="224" t="s">
        <v>118</v>
      </c>
      <c r="Q570" s="224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172"/>
      <c r="AD570" s="172"/>
      <c r="AE570" s="172"/>
      <c r="AF570" s="172"/>
      <c r="AG570" s="172"/>
      <c r="AH570" s="172"/>
      <c r="AI570" s="172"/>
      <c r="AJ570" s="172"/>
      <c r="AK570" s="172"/>
      <c r="AL570" s="172"/>
      <c r="AM570" s="172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EA570" s="173"/>
      <c r="EB570" s="173"/>
    </row>
    <row r="571" spans="2:132" ht="15.75" customHeight="1">
      <c r="B571" s="181"/>
      <c r="C571" s="156"/>
      <c r="D571" s="181"/>
      <c r="E571" s="157"/>
      <c r="F571" s="157"/>
      <c r="G571" s="229">
        <f>(D571*E571)+F571</f>
        <v>0</v>
      </c>
      <c r="H571" s="229">
        <f t="shared" ref="H571:H591" si="418">IF(D571=0,0,G571/D571)</f>
        <v>0</v>
      </c>
      <c r="I571" s="739" t="s">
        <v>126</v>
      </c>
      <c r="J571" s="182"/>
      <c r="K571" s="230"/>
      <c r="L571" s="181"/>
      <c r="M571" s="157"/>
      <c r="N571" s="157"/>
      <c r="O571" s="231">
        <f t="shared" ref="O571:O590" si="419">((L571*M571)-N571)-(L571*J571)</f>
        <v>0</v>
      </c>
      <c r="P571" s="231">
        <f t="shared" ref="P571:P581" si="420">IF(J571=0,0,(((L571*M571)-N571)+I581)-(L571*J571))</f>
        <v>0</v>
      </c>
      <c r="Q571" s="232">
        <f t="shared" ref="Q571:Q590" si="421">L571*J571</f>
        <v>0</v>
      </c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172"/>
      <c r="AD571" s="172"/>
      <c r="AE571" s="172"/>
      <c r="AF571" s="172"/>
      <c r="AG571" s="172"/>
      <c r="AH571" s="172"/>
      <c r="AI571" s="172"/>
      <c r="AJ571" s="172"/>
      <c r="AK571" s="172"/>
      <c r="AL571" s="172"/>
      <c r="AM571" s="172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EA571" s="173"/>
      <c r="EB571" s="173"/>
    </row>
    <row r="572" spans="2:132" ht="15.75" customHeight="1">
      <c r="B572" s="181"/>
      <c r="C572" s="156"/>
      <c r="D572" s="181"/>
      <c r="E572" s="157"/>
      <c r="F572" s="157"/>
      <c r="G572" s="229">
        <f t="shared" ref="G572:G590" si="422">D572*E572+F572</f>
        <v>0</v>
      </c>
      <c r="H572" s="229">
        <f t="shared" si="418"/>
        <v>0</v>
      </c>
      <c r="I572" s="740"/>
      <c r="J572" s="182"/>
      <c r="K572" s="230"/>
      <c r="L572" s="157"/>
      <c r="M572" s="157"/>
      <c r="N572" s="236"/>
      <c r="O572" s="231">
        <f t="shared" si="419"/>
        <v>0</v>
      </c>
      <c r="P572" s="231">
        <f t="shared" si="420"/>
        <v>0</v>
      </c>
      <c r="Q572" s="232">
        <f t="shared" si="421"/>
        <v>0</v>
      </c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172"/>
      <c r="AD572" s="172"/>
      <c r="AE572" s="172"/>
      <c r="AF572" s="172"/>
      <c r="AG572" s="172"/>
      <c r="AH572" s="172"/>
      <c r="AI572" s="172"/>
      <c r="AJ572" s="172"/>
      <c r="AK572" s="172"/>
      <c r="AL572" s="172"/>
      <c r="AM572" s="172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EA572" s="173"/>
      <c r="EB572" s="173"/>
    </row>
    <row r="573" spans="2:132" ht="15.75" customHeight="1">
      <c r="B573" s="181"/>
      <c r="C573" s="156"/>
      <c r="D573" s="181"/>
      <c r="E573" s="157"/>
      <c r="F573" s="157"/>
      <c r="G573" s="229">
        <f t="shared" si="422"/>
        <v>0</v>
      </c>
      <c r="H573" s="229">
        <f t="shared" si="418"/>
        <v>0</v>
      </c>
      <c r="I573" s="238">
        <f>IF(D591=0,0,G591/D591)</f>
        <v>0</v>
      </c>
      <c r="J573" s="182"/>
      <c r="K573" s="230"/>
      <c r="L573" s="157"/>
      <c r="M573" s="157"/>
      <c r="N573" s="236"/>
      <c r="O573" s="231">
        <f t="shared" si="419"/>
        <v>0</v>
      </c>
      <c r="P573" s="231">
        <f t="shared" si="420"/>
        <v>0</v>
      </c>
      <c r="Q573" s="232">
        <f t="shared" si="421"/>
        <v>0</v>
      </c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172"/>
      <c r="AD573" s="172"/>
      <c r="AE573" s="172"/>
      <c r="AF573" s="172"/>
      <c r="AG573" s="172"/>
      <c r="AH573" s="172"/>
      <c r="AI573" s="172"/>
      <c r="AJ573" s="172"/>
      <c r="AK573" s="172"/>
      <c r="AL573" s="172"/>
      <c r="AM573" s="172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EA573" s="173"/>
      <c r="EB573" s="173"/>
    </row>
    <row r="574" spans="2:132" ht="15.75" customHeight="1">
      <c r="B574" s="181"/>
      <c r="C574" s="156"/>
      <c r="D574" s="181"/>
      <c r="E574" s="157"/>
      <c r="F574" s="157"/>
      <c r="G574" s="229">
        <f t="shared" si="422"/>
        <v>0</v>
      </c>
      <c r="H574" s="229">
        <f t="shared" si="418"/>
        <v>0</v>
      </c>
      <c r="I574" s="239"/>
      <c r="J574" s="182"/>
      <c r="K574" s="230"/>
      <c r="L574" s="157"/>
      <c r="M574" s="157"/>
      <c r="N574" s="236"/>
      <c r="O574" s="231">
        <f t="shared" si="419"/>
        <v>0</v>
      </c>
      <c r="P574" s="231">
        <f t="shared" si="420"/>
        <v>0</v>
      </c>
      <c r="Q574" s="232">
        <f t="shared" si="421"/>
        <v>0</v>
      </c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172"/>
      <c r="AD574" s="172"/>
      <c r="AE574" s="172"/>
      <c r="AF574" s="172"/>
      <c r="AG574" s="172"/>
      <c r="AH574" s="172"/>
      <c r="AI574" s="172"/>
      <c r="AJ574" s="172"/>
      <c r="AK574" s="172"/>
      <c r="AL574" s="172"/>
      <c r="AM574" s="172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EA574" s="173"/>
      <c r="EB574" s="173"/>
    </row>
    <row r="575" spans="2:132" ht="15.75" customHeight="1">
      <c r="B575" s="181"/>
      <c r="C575" s="156"/>
      <c r="D575" s="181"/>
      <c r="E575" s="157"/>
      <c r="F575" s="157"/>
      <c r="G575" s="229">
        <f t="shared" si="422"/>
        <v>0</v>
      </c>
      <c r="H575" s="229">
        <f t="shared" si="418"/>
        <v>0</v>
      </c>
      <c r="I575" s="741" t="s">
        <v>127</v>
      </c>
      <c r="J575" s="182"/>
      <c r="K575" s="230"/>
      <c r="L575" s="157"/>
      <c r="M575" s="157"/>
      <c r="N575" s="236"/>
      <c r="O575" s="231">
        <f t="shared" si="419"/>
        <v>0</v>
      </c>
      <c r="P575" s="231">
        <f t="shared" si="420"/>
        <v>0</v>
      </c>
      <c r="Q575" s="232">
        <f t="shared" si="421"/>
        <v>0</v>
      </c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172"/>
      <c r="AD575" s="172"/>
      <c r="AE575" s="172"/>
      <c r="AF575" s="172"/>
      <c r="AG575" s="172"/>
      <c r="AH575" s="172"/>
      <c r="AI575" s="172"/>
      <c r="AJ575" s="172"/>
      <c r="AK575" s="172"/>
      <c r="AL575" s="172"/>
      <c r="AM575" s="172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EA575" s="173"/>
      <c r="EB575" s="173"/>
    </row>
    <row r="576" spans="2:132" ht="15.75" customHeight="1">
      <c r="B576" s="181"/>
      <c r="C576" s="156"/>
      <c r="D576" s="181"/>
      <c r="E576" s="157"/>
      <c r="F576" s="157"/>
      <c r="G576" s="229">
        <f t="shared" si="422"/>
        <v>0</v>
      </c>
      <c r="H576" s="229">
        <f t="shared" si="418"/>
        <v>0</v>
      </c>
      <c r="I576" s="742"/>
      <c r="J576" s="182"/>
      <c r="K576" s="230"/>
      <c r="L576" s="157"/>
      <c r="M576" s="157"/>
      <c r="N576" s="236"/>
      <c r="O576" s="231">
        <f t="shared" si="419"/>
        <v>0</v>
      </c>
      <c r="P576" s="231">
        <f t="shared" si="420"/>
        <v>0</v>
      </c>
      <c r="Q576" s="232">
        <f t="shared" si="421"/>
        <v>0</v>
      </c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172"/>
      <c r="AD576" s="172"/>
      <c r="AE576" s="172"/>
      <c r="AF576" s="172"/>
      <c r="AG576" s="172"/>
      <c r="AH576" s="172"/>
      <c r="AI576" s="172"/>
      <c r="AJ576" s="172"/>
      <c r="AK576" s="172"/>
      <c r="AL576" s="172"/>
      <c r="AM576" s="172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EA576" s="173"/>
      <c r="EB576" s="173"/>
    </row>
    <row r="577" spans="2:132" ht="15.75" customHeight="1">
      <c r="B577" s="181"/>
      <c r="C577" s="156"/>
      <c r="D577" s="181"/>
      <c r="E577" s="157"/>
      <c r="F577" s="157"/>
      <c r="G577" s="229">
        <f t="shared" si="422"/>
        <v>0</v>
      </c>
      <c r="H577" s="229">
        <f t="shared" si="418"/>
        <v>0</v>
      </c>
      <c r="I577" s="740"/>
      <c r="J577" s="182"/>
      <c r="K577" s="230"/>
      <c r="L577" s="157"/>
      <c r="M577" s="157"/>
      <c r="N577" s="236"/>
      <c r="O577" s="231">
        <f t="shared" si="419"/>
        <v>0</v>
      </c>
      <c r="P577" s="231">
        <f t="shared" si="420"/>
        <v>0</v>
      </c>
      <c r="Q577" s="232">
        <f t="shared" si="421"/>
        <v>0</v>
      </c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172"/>
      <c r="AD577" s="172"/>
      <c r="AE577" s="172"/>
      <c r="AF577" s="172"/>
      <c r="AG577" s="172"/>
      <c r="AH577" s="172"/>
      <c r="AI577" s="172"/>
      <c r="AJ577" s="172"/>
      <c r="AK577" s="172"/>
      <c r="AL577" s="172"/>
      <c r="AM577" s="172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EA577" s="173"/>
      <c r="EB577" s="173"/>
    </row>
    <row r="578" spans="2:132" ht="15.75" customHeight="1">
      <c r="B578" s="181"/>
      <c r="C578" s="156"/>
      <c r="D578" s="181"/>
      <c r="E578" s="157"/>
      <c r="F578" s="157"/>
      <c r="G578" s="229">
        <f t="shared" si="422"/>
        <v>0</v>
      </c>
      <c r="H578" s="229">
        <f t="shared" si="418"/>
        <v>0</v>
      </c>
      <c r="I578" s="240">
        <f>IF(D591=0,0,(G591-I581)/D591)</f>
        <v>0</v>
      </c>
      <c r="J578" s="182"/>
      <c r="K578" s="230"/>
      <c r="L578" s="157"/>
      <c r="M578" s="157"/>
      <c r="N578" s="236"/>
      <c r="O578" s="231">
        <f t="shared" si="419"/>
        <v>0</v>
      </c>
      <c r="P578" s="231">
        <f t="shared" si="420"/>
        <v>0</v>
      </c>
      <c r="Q578" s="232">
        <f t="shared" si="421"/>
        <v>0</v>
      </c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172"/>
      <c r="AD578" s="172"/>
      <c r="AE578" s="172"/>
      <c r="AF578" s="172"/>
      <c r="AG578" s="172"/>
      <c r="AH578" s="172"/>
      <c r="AI578" s="172"/>
      <c r="AJ578" s="172"/>
      <c r="AK578" s="172"/>
      <c r="AL578" s="172"/>
      <c r="AM578" s="172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EA578" s="173"/>
      <c r="EB578" s="173"/>
    </row>
    <row r="579" spans="2:132" ht="15.75" customHeight="1">
      <c r="B579" s="181"/>
      <c r="C579" s="156"/>
      <c r="D579" s="181"/>
      <c r="E579" s="157"/>
      <c r="F579" s="157"/>
      <c r="G579" s="229">
        <f t="shared" si="422"/>
        <v>0</v>
      </c>
      <c r="H579" s="229">
        <f t="shared" si="418"/>
        <v>0</v>
      </c>
      <c r="I579" s="241"/>
      <c r="J579" s="182"/>
      <c r="K579" s="230"/>
      <c r="L579" s="157"/>
      <c r="M579" s="157"/>
      <c r="N579" s="236"/>
      <c r="O579" s="231">
        <f t="shared" si="419"/>
        <v>0</v>
      </c>
      <c r="P579" s="231">
        <f t="shared" si="420"/>
        <v>0</v>
      </c>
      <c r="Q579" s="232">
        <f t="shared" si="421"/>
        <v>0</v>
      </c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172"/>
      <c r="AD579" s="172"/>
      <c r="AE579" s="172"/>
      <c r="AF579" s="172"/>
      <c r="AG579" s="172"/>
      <c r="AH579" s="172"/>
      <c r="AI579" s="172"/>
      <c r="AJ579" s="172"/>
      <c r="AK579" s="172"/>
      <c r="AL579" s="172"/>
      <c r="AM579" s="172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EA579" s="173"/>
      <c r="EB579" s="173"/>
    </row>
    <row r="580" spans="2:132" ht="15.75" customHeight="1">
      <c r="B580" s="181"/>
      <c r="C580" s="156"/>
      <c r="D580" s="242"/>
      <c r="E580" s="157"/>
      <c r="F580" s="157"/>
      <c r="G580" s="229">
        <f t="shared" si="422"/>
        <v>0</v>
      </c>
      <c r="H580" s="229">
        <f t="shared" si="418"/>
        <v>0</v>
      </c>
      <c r="I580" s="243" t="s">
        <v>128</v>
      </c>
      <c r="J580" s="182"/>
      <c r="K580" s="230"/>
      <c r="L580" s="157"/>
      <c r="M580" s="157"/>
      <c r="N580" s="236"/>
      <c r="O580" s="231">
        <f t="shared" si="419"/>
        <v>0</v>
      </c>
      <c r="P580" s="231">
        <f t="shared" si="420"/>
        <v>0</v>
      </c>
      <c r="Q580" s="232">
        <f t="shared" si="421"/>
        <v>0</v>
      </c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172"/>
      <c r="AD580" s="172"/>
      <c r="AE580" s="172"/>
      <c r="AF580" s="172"/>
      <c r="AG580" s="172"/>
      <c r="AH580" s="172"/>
      <c r="AI580" s="172"/>
      <c r="AJ580" s="172"/>
      <c r="AK580" s="172"/>
      <c r="AL580" s="172"/>
      <c r="AM580" s="172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EA580" s="173"/>
      <c r="EB580" s="173"/>
    </row>
    <row r="581" spans="2:132" ht="15.75" customHeight="1">
      <c r="B581" s="181"/>
      <c r="C581" s="156"/>
      <c r="D581" s="181"/>
      <c r="E581" s="157"/>
      <c r="F581" s="157"/>
      <c r="G581" s="229">
        <f t="shared" si="422"/>
        <v>0</v>
      </c>
      <c r="H581" s="229">
        <f t="shared" si="418"/>
        <v>0</v>
      </c>
      <c r="I581" s="238">
        <f>SUMIF(B$72:B$91,B571,P$72:P$91)</f>
        <v>0</v>
      </c>
      <c r="J581" s="182"/>
      <c r="K581" s="230"/>
      <c r="L581" s="157"/>
      <c r="M581" s="157"/>
      <c r="N581" s="236"/>
      <c r="O581" s="231">
        <f t="shared" si="419"/>
        <v>0</v>
      </c>
      <c r="P581" s="231">
        <f t="shared" si="420"/>
        <v>0</v>
      </c>
      <c r="Q581" s="232">
        <f t="shared" si="421"/>
        <v>0</v>
      </c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172"/>
      <c r="AD581" s="172"/>
      <c r="AE581" s="172"/>
      <c r="AF581" s="172"/>
      <c r="AG581" s="172"/>
      <c r="AH581" s="172"/>
      <c r="AI581" s="172"/>
      <c r="AJ581" s="172"/>
      <c r="AK581" s="172"/>
      <c r="AL581" s="172"/>
      <c r="AM581" s="172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EA581" s="173"/>
      <c r="EB581" s="173"/>
    </row>
    <row r="582" spans="2:132" ht="15.75" customHeight="1">
      <c r="B582" s="181"/>
      <c r="C582" s="156"/>
      <c r="D582" s="181"/>
      <c r="E582" s="157"/>
      <c r="F582" s="157"/>
      <c r="G582" s="229">
        <f t="shared" si="422"/>
        <v>0</v>
      </c>
      <c r="H582" s="229">
        <f t="shared" si="418"/>
        <v>0</v>
      </c>
      <c r="I582" s="231"/>
      <c r="J582" s="182"/>
      <c r="K582" s="230"/>
      <c r="L582" s="157"/>
      <c r="M582" s="157"/>
      <c r="N582" s="236"/>
      <c r="O582" s="231">
        <f t="shared" si="419"/>
        <v>0</v>
      </c>
      <c r="P582" s="231">
        <f>IF(J582=0,0,(((L582*M582)-N582)+#REF!)-(L582*J582))</f>
        <v>0</v>
      </c>
      <c r="Q582" s="232">
        <f t="shared" si="421"/>
        <v>0</v>
      </c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172"/>
      <c r="AD582" s="172"/>
      <c r="AE582" s="172"/>
      <c r="AF582" s="172"/>
      <c r="AG582" s="172"/>
      <c r="AH582" s="172"/>
      <c r="AI582" s="172"/>
      <c r="AJ582" s="172"/>
      <c r="AK582" s="172"/>
      <c r="AL582" s="172"/>
      <c r="AM582" s="172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EA582" s="173"/>
      <c r="EB582" s="173"/>
    </row>
    <row r="583" spans="2:132" ht="15.75" customHeight="1">
      <c r="B583" s="181"/>
      <c r="C583" s="156"/>
      <c r="D583" s="181"/>
      <c r="E583" s="157"/>
      <c r="F583" s="157"/>
      <c r="G583" s="229">
        <f t="shared" si="422"/>
        <v>0</v>
      </c>
      <c r="H583" s="229">
        <f t="shared" si="418"/>
        <v>0</v>
      </c>
      <c r="I583" s="231"/>
      <c r="J583" s="182"/>
      <c r="K583" s="230"/>
      <c r="L583" s="157"/>
      <c r="M583" s="157"/>
      <c r="N583" s="236"/>
      <c r="O583" s="231">
        <f t="shared" si="419"/>
        <v>0</v>
      </c>
      <c r="P583" s="231">
        <f t="shared" ref="P583:P590" si="423">IF(J583=0,0,(((L583*M583)-N583)+I592)-(L583*J583))</f>
        <v>0</v>
      </c>
      <c r="Q583" s="232">
        <f t="shared" si="421"/>
        <v>0</v>
      </c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172"/>
      <c r="AD583" s="172"/>
      <c r="AE583" s="172"/>
      <c r="AF583" s="172"/>
      <c r="AG583" s="172"/>
      <c r="AH583" s="172"/>
      <c r="AI583" s="172"/>
      <c r="AJ583" s="172"/>
      <c r="AK583" s="172"/>
      <c r="AL583" s="172"/>
      <c r="AM583" s="172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EA583" s="173"/>
      <c r="EB583" s="173"/>
    </row>
    <row r="584" spans="2:132" ht="15.75" customHeight="1">
      <c r="B584" s="181"/>
      <c r="C584" s="156"/>
      <c r="D584" s="181"/>
      <c r="E584" s="157"/>
      <c r="F584" s="157"/>
      <c r="G584" s="229">
        <f t="shared" si="422"/>
        <v>0</v>
      </c>
      <c r="H584" s="229">
        <f t="shared" si="418"/>
        <v>0</v>
      </c>
      <c r="I584" s="231"/>
      <c r="J584" s="182"/>
      <c r="K584" s="230"/>
      <c r="L584" s="157"/>
      <c r="M584" s="157"/>
      <c r="N584" s="236"/>
      <c r="O584" s="231">
        <f t="shared" si="419"/>
        <v>0</v>
      </c>
      <c r="P584" s="231">
        <f t="shared" si="423"/>
        <v>0</v>
      </c>
      <c r="Q584" s="232">
        <f t="shared" si="421"/>
        <v>0</v>
      </c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172"/>
      <c r="AD584" s="172"/>
      <c r="AE584" s="172"/>
      <c r="AF584" s="172"/>
      <c r="AG584" s="172"/>
      <c r="AH584" s="172"/>
      <c r="AI584" s="172"/>
      <c r="AJ584" s="172"/>
      <c r="AK584" s="172"/>
      <c r="AL584" s="172"/>
      <c r="AM584" s="172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EA584" s="173"/>
      <c r="EB584" s="173"/>
    </row>
    <row r="585" spans="2:132" ht="15.75" customHeight="1">
      <c r="B585" s="181"/>
      <c r="C585" s="156"/>
      <c r="D585" s="181"/>
      <c r="E585" s="157"/>
      <c r="F585" s="157"/>
      <c r="G585" s="229">
        <f t="shared" si="422"/>
        <v>0</v>
      </c>
      <c r="H585" s="229">
        <f t="shared" si="418"/>
        <v>0</v>
      </c>
      <c r="I585" s="231"/>
      <c r="J585" s="182"/>
      <c r="K585" s="230"/>
      <c r="L585" s="157"/>
      <c r="M585" s="157"/>
      <c r="N585" s="236"/>
      <c r="O585" s="231">
        <f t="shared" si="419"/>
        <v>0</v>
      </c>
      <c r="P585" s="231">
        <f t="shared" si="423"/>
        <v>0</v>
      </c>
      <c r="Q585" s="232">
        <f t="shared" si="421"/>
        <v>0</v>
      </c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172"/>
      <c r="AD585" s="172"/>
      <c r="AE585" s="172"/>
      <c r="AF585" s="172"/>
      <c r="AG585" s="172"/>
      <c r="AH585" s="172"/>
      <c r="AI585" s="172"/>
      <c r="AJ585" s="172"/>
      <c r="AK585" s="172"/>
      <c r="AL585" s="172"/>
      <c r="AM585" s="172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EA585" s="173"/>
      <c r="EB585" s="173"/>
    </row>
    <row r="586" spans="2:132" ht="15.75" customHeight="1">
      <c r="B586" s="181"/>
      <c r="C586" s="156"/>
      <c r="D586" s="181"/>
      <c r="E586" s="157"/>
      <c r="F586" s="157"/>
      <c r="G586" s="229">
        <f t="shared" si="422"/>
        <v>0</v>
      </c>
      <c r="H586" s="229">
        <f t="shared" si="418"/>
        <v>0</v>
      </c>
      <c r="I586" s="231"/>
      <c r="J586" s="182"/>
      <c r="K586" s="230"/>
      <c r="L586" s="157"/>
      <c r="M586" s="157"/>
      <c r="N586" s="236"/>
      <c r="O586" s="231">
        <f t="shared" si="419"/>
        <v>0</v>
      </c>
      <c r="P586" s="231">
        <f t="shared" si="423"/>
        <v>0</v>
      </c>
      <c r="Q586" s="232">
        <f t="shared" si="421"/>
        <v>0</v>
      </c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172"/>
      <c r="AD586" s="172"/>
      <c r="AE586" s="172"/>
      <c r="AF586" s="172"/>
      <c r="AG586" s="172"/>
      <c r="AH586" s="172"/>
      <c r="AI586" s="172"/>
      <c r="AJ586" s="172"/>
      <c r="AK586" s="172"/>
      <c r="AL586" s="172"/>
      <c r="AM586" s="172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EA586" s="173"/>
      <c r="EB586" s="173"/>
    </row>
    <row r="587" spans="2:132" ht="15.75" customHeight="1">
      <c r="B587" s="181"/>
      <c r="C587" s="156"/>
      <c r="D587" s="181"/>
      <c r="E587" s="157"/>
      <c r="F587" s="157"/>
      <c r="G587" s="229">
        <f t="shared" si="422"/>
        <v>0</v>
      </c>
      <c r="H587" s="229">
        <f t="shared" si="418"/>
        <v>0</v>
      </c>
      <c r="I587" s="231"/>
      <c r="J587" s="182"/>
      <c r="K587" s="230"/>
      <c r="L587" s="157"/>
      <c r="M587" s="157"/>
      <c r="N587" s="236"/>
      <c r="O587" s="231">
        <f t="shared" si="419"/>
        <v>0</v>
      </c>
      <c r="P587" s="231">
        <f t="shared" si="423"/>
        <v>0</v>
      </c>
      <c r="Q587" s="232">
        <f t="shared" si="421"/>
        <v>0</v>
      </c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172"/>
      <c r="AD587" s="172"/>
      <c r="AE587" s="172"/>
      <c r="AF587" s="172"/>
      <c r="AG587" s="172"/>
      <c r="AH587" s="172"/>
      <c r="AI587" s="172"/>
      <c r="AJ587" s="172"/>
      <c r="AK587" s="172"/>
      <c r="AL587" s="172"/>
      <c r="AM587" s="172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EA587" s="173"/>
      <c r="EB587" s="173"/>
    </row>
    <row r="588" spans="2:132" ht="15.75" customHeight="1">
      <c r="B588" s="181"/>
      <c r="C588" s="156"/>
      <c r="D588" s="181"/>
      <c r="E588" s="157"/>
      <c r="F588" s="157"/>
      <c r="G588" s="229">
        <f t="shared" si="422"/>
        <v>0</v>
      </c>
      <c r="H588" s="229">
        <f t="shared" si="418"/>
        <v>0</v>
      </c>
      <c r="I588" s="231"/>
      <c r="J588" s="182"/>
      <c r="K588" s="230"/>
      <c r="L588" s="157"/>
      <c r="M588" s="157"/>
      <c r="N588" s="236"/>
      <c r="O588" s="231">
        <f t="shared" si="419"/>
        <v>0</v>
      </c>
      <c r="P588" s="231">
        <f t="shared" si="423"/>
        <v>0</v>
      </c>
      <c r="Q588" s="232">
        <f t="shared" si="421"/>
        <v>0</v>
      </c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172"/>
      <c r="AD588" s="172"/>
      <c r="AE588" s="172"/>
      <c r="AF588" s="172"/>
      <c r="AG588" s="172"/>
      <c r="AH588" s="172"/>
      <c r="AI588" s="172"/>
      <c r="AJ588" s="172"/>
      <c r="AK588" s="172"/>
      <c r="AL588" s="172"/>
      <c r="AM588" s="172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EA588" s="173"/>
      <c r="EB588" s="173"/>
    </row>
    <row r="589" spans="2:132" ht="15.75" customHeight="1">
      <c r="B589" s="181"/>
      <c r="C589" s="181"/>
      <c r="D589" s="181"/>
      <c r="E589" s="157"/>
      <c r="F589" s="157"/>
      <c r="G589" s="229">
        <f t="shared" si="422"/>
        <v>0</v>
      </c>
      <c r="H589" s="229">
        <f t="shared" si="418"/>
        <v>0</v>
      </c>
      <c r="I589" s="231"/>
      <c r="J589" s="182"/>
      <c r="K589" s="230"/>
      <c r="L589" s="157"/>
      <c r="M589" s="157"/>
      <c r="N589" s="236"/>
      <c r="O589" s="231">
        <f t="shared" si="419"/>
        <v>0</v>
      </c>
      <c r="P589" s="231">
        <f t="shared" si="423"/>
        <v>0</v>
      </c>
      <c r="Q589" s="232">
        <f t="shared" si="421"/>
        <v>0</v>
      </c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172"/>
      <c r="AD589" s="172"/>
      <c r="AE589" s="172"/>
      <c r="AF589" s="172"/>
      <c r="AG589" s="172"/>
      <c r="AH589" s="172"/>
      <c r="AI589" s="172"/>
      <c r="AJ589" s="172"/>
      <c r="AK589" s="172"/>
      <c r="AL589" s="172"/>
      <c r="AM589" s="172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EA589" s="173"/>
      <c r="EB589" s="173"/>
    </row>
    <row r="590" spans="2:132" ht="15.75" customHeight="1">
      <c r="B590" s="181"/>
      <c r="C590" s="181"/>
      <c r="D590" s="181"/>
      <c r="E590" s="157"/>
      <c r="F590" s="157"/>
      <c r="G590" s="229">
        <f t="shared" si="422"/>
        <v>0</v>
      </c>
      <c r="H590" s="229">
        <f t="shared" si="418"/>
        <v>0</v>
      </c>
      <c r="I590" s="231"/>
      <c r="J590" s="182"/>
      <c r="K590" s="230"/>
      <c r="L590" s="157"/>
      <c r="M590" s="157"/>
      <c r="N590" s="236"/>
      <c r="O590" s="231">
        <f t="shared" si="419"/>
        <v>0</v>
      </c>
      <c r="P590" s="231">
        <f t="shared" si="423"/>
        <v>0</v>
      </c>
      <c r="Q590" s="232">
        <f t="shared" si="421"/>
        <v>0</v>
      </c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172"/>
      <c r="AD590" s="172"/>
      <c r="AE590" s="172"/>
      <c r="AF590" s="172"/>
      <c r="AG590" s="172"/>
      <c r="AH590" s="172"/>
      <c r="AI590" s="172"/>
      <c r="AJ590" s="172"/>
      <c r="AK590" s="172"/>
      <c r="AL590" s="172"/>
      <c r="AM590" s="172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EA590" s="173"/>
      <c r="EB590" s="173"/>
    </row>
    <row r="591" spans="2:132" ht="15.75" customHeight="1">
      <c r="B591" s="188" t="s">
        <v>129</v>
      </c>
      <c r="C591" s="188"/>
      <c r="D591" s="244">
        <f>SUM(D571:D590)-L591</f>
        <v>0</v>
      </c>
      <c r="E591" s="245"/>
      <c r="F591" s="245"/>
      <c r="G591" s="245">
        <f>SUM(G571:G590)-SUM(Q571:Q590)</f>
        <v>0</v>
      </c>
      <c r="H591" s="245">
        <f t="shared" si="418"/>
        <v>0</v>
      </c>
      <c r="I591" s="246"/>
      <c r="J591" s="247"/>
      <c r="K591" s="188"/>
      <c r="L591" s="188">
        <f>SUM(L571:L590)</f>
        <v>0</v>
      </c>
      <c r="M591" s="245"/>
      <c r="N591" s="248"/>
      <c r="O591" s="249">
        <f t="shared" ref="O591:P591" si="424">SUM(O571:O590)</f>
        <v>0</v>
      </c>
      <c r="P591" s="249">
        <f t="shared" si="424"/>
        <v>0</v>
      </c>
      <c r="Q591" s="250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172"/>
      <c r="AD591" s="172"/>
      <c r="AE591" s="172"/>
      <c r="AF591" s="172"/>
      <c r="AG591" s="172"/>
      <c r="AH591" s="172"/>
      <c r="AI591" s="172"/>
      <c r="AJ591" s="172"/>
      <c r="AK591" s="172"/>
      <c r="AL591" s="172"/>
      <c r="AM591" s="172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EA591" s="173"/>
      <c r="EB591" s="173"/>
    </row>
    <row r="592" spans="2:132" ht="15.75" customHeight="1">
      <c r="B592" s="223" t="s">
        <v>88</v>
      </c>
      <c r="C592" s="224" t="s">
        <v>89</v>
      </c>
      <c r="D592" s="224" t="s">
        <v>99</v>
      </c>
      <c r="E592" s="224" t="s">
        <v>114</v>
      </c>
      <c r="F592" s="224" t="s">
        <v>115</v>
      </c>
      <c r="G592" s="224" t="s">
        <v>26</v>
      </c>
      <c r="H592" s="224" t="s">
        <v>100</v>
      </c>
      <c r="I592" s="225"/>
      <c r="J592" s="224" t="s">
        <v>116</v>
      </c>
      <c r="K592" s="224" t="s">
        <v>91</v>
      </c>
      <c r="L592" s="224" t="s">
        <v>99</v>
      </c>
      <c r="M592" s="224" t="s">
        <v>117</v>
      </c>
      <c r="N592" s="224" t="s">
        <v>115</v>
      </c>
      <c r="O592" s="224" t="s">
        <v>94</v>
      </c>
      <c r="P592" s="224" t="s">
        <v>118</v>
      </c>
      <c r="Q592" s="224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172"/>
      <c r="AD592" s="172"/>
      <c r="AE592" s="172"/>
      <c r="AF592" s="172"/>
      <c r="AG592" s="172"/>
      <c r="AH592" s="172"/>
      <c r="AI592" s="172"/>
      <c r="AJ592" s="172"/>
      <c r="AK592" s="172"/>
      <c r="AL592" s="172"/>
      <c r="AM592" s="172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EA592" s="173"/>
      <c r="EB592" s="173"/>
    </row>
    <row r="593" spans="2:132" ht="15.75" customHeight="1">
      <c r="B593" s="181"/>
      <c r="C593" s="156"/>
      <c r="D593" s="181"/>
      <c r="E593" s="157"/>
      <c r="F593" s="157"/>
      <c r="G593" s="229">
        <f>(D593*E593)+F593</f>
        <v>0</v>
      </c>
      <c r="H593" s="229">
        <f t="shared" ref="H593:H613" si="425">IF(D593=0,0,G593/D593)</f>
        <v>0</v>
      </c>
      <c r="I593" s="739" t="s">
        <v>126</v>
      </c>
      <c r="J593" s="182"/>
      <c r="K593" s="230"/>
      <c r="L593" s="181"/>
      <c r="M593" s="157"/>
      <c r="N593" s="157"/>
      <c r="O593" s="231">
        <f t="shared" ref="O593:O612" si="426">((L593*M593)-N593)-(L593*J593)</f>
        <v>0</v>
      </c>
      <c r="P593" s="231">
        <f t="shared" ref="P593:P612" si="427">IF(J593=0,0,(((L593*M593)-N593)+I603)-(L593*J593))</f>
        <v>0</v>
      </c>
      <c r="Q593" s="232">
        <f t="shared" ref="Q593:Q612" si="428">L593*J593</f>
        <v>0</v>
      </c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172"/>
      <c r="AD593" s="172"/>
      <c r="AE593" s="172"/>
      <c r="AF593" s="172"/>
      <c r="AG593" s="172"/>
      <c r="AH593" s="172"/>
      <c r="AI593" s="172"/>
      <c r="AJ593" s="172"/>
      <c r="AK593" s="172"/>
      <c r="AL593" s="172"/>
      <c r="AM593" s="172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EA593" s="173"/>
      <c r="EB593" s="173"/>
    </row>
    <row r="594" spans="2:132" ht="15.75" customHeight="1">
      <c r="B594" s="181"/>
      <c r="C594" s="156"/>
      <c r="D594" s="181"/>
      <c r="E594" s="157"/>
      <c r="F594" s="157"/>
      <c r="G594" s="229">
        <f t="shared" ref="G594:G612" si="429">D594*E594+F594</f>
        <v>0</v>
      </c>
      <c r="H594" s="229">
        <f t="shared" si="425"/>
        <v>0</v>
      </c>
      <c r="I594" s="740"/>
      <c r="J594" s="182"/>
      <c r="K594" s="230"/>
      <c r="L594" s="157"/>
      <c r="M594" s="157"/>
      <c r="N594" s="236"/>
      <c r="O594" s="231">
        <f t="shared" si="426"/>
        <v>0</v>
      </c>
      <c r="P594" s="231">
        <f t="shared" si="427"/>
        <v>0</v>
      </c>
      <c r="Q594" s="232">
        <f t="shared" si="428"/>
        <v>0</v>
      </c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172"/>
      <c r="AD594" s="172"/>
      <c r="AE594" s="172"/>
      <c r="AF594" s="172"/>
      <c r="AG594" s="172"/>
      <c r="AH594" s="172"/>
      <c r="AI594" s="172"/>
      <c r="AJ594" s="172"/>
      <c r="AK594" s="172"/>
      <c r="AL594" s="172"/>
      <c r="AM594" s="172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EA594" s="173"/>
      <c r="EB594" s="173"/>
    </row>
    <row r="595" spans="2:132" ht="15.75" customHeight="1">
      <c r="B595" s="181"/>
      <c r="C595" s="156"/>
      <c r="D595" s="181"/>
      <c r="E595" s="157"/>
      <c r="F595" s="157"/>
      <c r="G595" s="229">
        <f t="shared" si="429"/>
        <v>0</v>
      </c>
      <c r="H595" s="229">
        <f t="shared" si="425"/>
        <v>0</v>
      </c>
      <c r="I595" s="238">
        <f>IF(D613=0,0,G613/D613)</f>
        <v>0</v>
      </c>
      <c r="J595" s="182"/>
      <c r="K595" s="230"/>
      <c r="L595" s="157"/>
      <c r="M595" s="157"/>
      <c r="N595" s="236"/>
      <c r="O595" s="231">
        <f t="shared" si="426"/>
        <v>0</v>
      </c>
      <c r="P595" s="231">
        <f t="shared" si="427"/>
        <v>0</v>
      </c>
      <c r="Q595" s="232">
        <f t="shared" si="428"/>
        <v>0</v>
      </c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172"/>
      <c r="AD595" s="172"/>
      <c r="AE595" s="172"/>
      <c r="AF595" s="172"/>
      <c r="AG595" s="172"/>
      <c r="AH595" s="172"/>
      <c r="AI595" s="172"/>
      <c r="AJ595" s="172"/>
      <c r="AK595" s="172"/>
      <c r="AL595" s="172"/>
      <c r="AM595" s="172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EA595" s="173"/>
      <c r="EB595" s="173"/>
    </row>
    <row r="596" spans="2:132" ht="15.75" customHeight="1">
      <c r="B596" s="181"/>
      <c r="C596" s="156"/>
      <c r="D596" s="181"/>
      <c r="E596" s="157"/>
      <c r="F596" s="157"/>
      <c r="G596" s="229">
        <f t="shared" si="429"/>
        <v>0</v>
      </c>
      <c r="H596" s="229">
        <f t="shared" si="425"/>
        <v>0</v>
      </c>
      <c r="I596" s="239"/>
      <c r="J596" s="182"/>
      <c r="K596" s="230"/>
      <c r="L596" s="157"/>
      <c r="M596" s="157"/>
      <c r="N596" s="236"/>
      <c r="O596" s="231">
        <f t="shared" si="426"/>
        <v>0</v>
      </c>
      <c r="P596" s="231">
        <f t="shared" si="427"/>
        <v>0</v>
      </c>
      <c r="Q596" s="232">
        <f t="shared" si="428"/>
        <v>0</v>
      </c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172"/>
      <c r="AD596" s="172"/>
      <c r="AE596" s="172"/>
      <c r="AF596" s="172"/>
      <c r="AG596" s="172"/>
      <c r="AH596" s="172"/>
      <c r="AI596" s="172"/>
      <c r="AJ596" s="172"/>
      <c r="AK596" s="172"/>
      <c r="AL596" s="172"/>
      <c r="AM596" s="172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EA596" s="173"/>
      <c r="EB596" s="173"/>
    </row>
    <row r="597" spans="2:132" ht="15.75" customHeight="1">
      <c r="B597" s="181"/>
      <c r="C597" s="156"/>
      <c r="D597" s="181"/>
      <c r="E597" s="157"/>
      <c r="F597" s="157"/>
      <c r="G597" s="229">
        <f t="shared" si="429"/>
        <v>0</v>
      </c>
      <c r="H597" s="229">
        <f t="shared" si="425"/>
        <v>0</v>
      </c>
      <c r="I597" s="741" t="s">
        <v>127</v>
      </c>
      <c r="J597" s="182"/>
      <c r="K597" s="230"/>
      <c r="L597" s="157"/>
      <c r="M597" s="157"/>
      <c r="N597" s="236"/>
      <c r="O597" s="231">
        <f t="shared" si="426"/>
        <v>0</v>
      </c>
      <c r="P597" s="231">
        <f t="shared" si="427"/>
        <v>0</v>
      </c>
      <c r="Q597" s="232">
        <f t="shared" si="428"/>
        <v>0</v>
      </c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172"/>
      <c r="AD597" s="172"/>
      <c r="AE597" s="172"/>
      <c r="AF597" s="172"/>
      <c r="AG597" s="172"/>
      <c r="AH597" s="172"/>
      <c r="AI597" s="172"/>
      <c r="AJ597" s="172"/>
      <c r="AK597" s="172"/>
      <c r="AL597" s="172"/>
      <c r="AM597" s="172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EA597" s="173"/>
      <c r="EB597" s="173"/>
    </row>
    <row r="598" spans="2:132" ht="15.75" customHeight="1">
      <c r="B598" s="181"/>
      <c r="C598" s="156"/>
      <c r="D598" s="181"/>
      <c r="E598" s="157"/>
      <c r="F598" s="157"/>
      <c r="G598" s="229">
        <f t="shared" si="429"/>
        <v>0</v>
      </c>
      <c r="H598" s="229">
        <f t="shared" si="425"/>
        <v>0</v>
      </c>
      <c r="I598" s="742"/>
      <c r="J598" s="182"/>
      <c r="K598" s="230"/>
      <c r="L598" s="157"/>
      <c r="M598" s="157"/>
      <c r="N598" s="236"/>
      <c r="O598" s="231">
        <f t="shared" si="426"/>
        <v>0</v>
      </c>
      <c r="P598" s="231">
        <f t="shared" si="427"/>
        <v>0</v>
      </c>
      <c r="Q598" s="232">
        <f t="shared" si="428"/>
        <v>0</v>
      </c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172"/>
      <c r="AD598" s="172"/>
      <c r="AE598" s="172"/>
      <c r="AF598" s="172"/>
      <c r="AG598" s="172"/>
      <c r="AH598" s="172"/>
      <c r="AI598" s="172"/>
      <c r="AJ598" s="172"/>
      <c r="AK598" s="172"/>
      <c r="AL598" s="172"/>
      <c r="AM598" s="172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EA598" s="173"/>
      <c r="EB598" s="173"/>
    </row>
    <row r="599" spans="2:132" ht="15.75" customHeight="1">
      <c r="B599" s="181"/>
      <c r="C599" s="156"/>
      <c r="D599" s="181"/>
      <c r="E599" s="157"/>
      <c r="F599" s="157"/>
      <c r="G599" s="229">
        <f t="shared" si="429"/>
        <v>0</v>
      </c>
      <c r="H599" s="229">
        <f t="shared" si="425"/>
        <v>0</v>
      </c>
      <c r="I599" s="740"/>
      <c r="J599" s="182"/>
      <c r="K599" s="230"/>
      <c r="L599" s="157"/>
      <c r="M599" s="157"/>
      <c r="N599" s="236"/>
      <c r="O599" s="231">
        <f t="shared" si="426"/>
        <v>0</v>
      </c>
      <c r="P599" s="231">
        <f t="shared" si="427"/>
        <v>0</v>
      </c>
      <c r="Q599" s="232">
        <f t="shared" si="428"/>
        <v>0</v>
      </c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172"/>
      <c r="AD599" s="172"/>
      <c r="AE599" s="172"/>
      <c r="AF599" s="172"/>
      <c r="AG599" s="172"/>
      <c r="AH599" s="172"/>
      <c r="AI599" s="172"/>
      <c r="AJ599" s="172"/>
      <c r="AK599" s="172"/>
      <c r="AL599" s="172"/>
      <c r="AM599" s="172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EA599" s="173"/>
      <c r="EB599" s="173"/>
    </row>
    <row r="600" spans="2:132" ht="15.75" customHeight="1">
      <c r="B600" s="181"/>
      <c r="C600" s="156"/>
      <c r="D600" s="181"/>
      <c r="E600" s="157"/>
      <c r="F600" s="157"/>
      <c r="G600" s="229">
        <f t="shared" si="429"/>
        <v>0</v>
      </c>
      <c r="H600" s="229">
        <f t="shared" si="425"/>
        <v>0</v>
      </c>
      <c r="I600" s="240">
        <f>IF(D613=0,0,(G613-I603)/D613)</f>
        <v>0</v>
      </c>
      <c r="J600" s="182"/>
      <c r="K600" s="230"/>
      <c r="L600" s="157"/>
      <c r="M600" s="157"/>
      <c r="N600" s="236"/>
      <c r="O600" s="231">
        <f t="shared" si="426"/>
        <v>0</v>
      </c>
      <c r="P600" s="231">
        <f t="shared" si="427"/>
        <v>0</v>
      </c>
      <c r="Q600" s="232">
        <f t="shared" si="428"/>
        <v>0</v>
      </c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172"/>
      <c r="AD600" s="172"/>
      <c r="AE600" s="172"/>
      <c r="AF600" s="172"/>
      <c r="AG600" s="172"/>
      <c r="AH600" s="172"/>
      <c r="AI600" s="172"/>
      <c r="AJ600" s="172"/>
      <c r="AK600" s="172"/>
      <c r="AL600" s="172"/>
      <c r="AM600" s="172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EA600" s="173"/>
      <c r="EB600" s="173"/>
    </row>
    <row r="601" spans="2:132" ht="15.75" customHeight="1">
      <c r="B601" s="181"/>
      <c r="C601" s="156"/>
      <c r="D601" s="181"/>
      <c r="E601" s="157"/>
      <c r="F601" s="157"/>
      <c r="G601" s="229">
        <f t="shared" si="429"/>
        <v>0</v>
      </c>
      <c r="H601" s="229">
        <f t="shared" si="425"/>
        <v>0</v>
      </c>
      <c r="I601" s="241"/>
      <c r="J601" s="182"/>
      <c r="K601" s="230"/>
      <c r="L601" s="157"/>
      <c r="M601" s="157"/>
      <c r="N601" s="236"/>
      <c r="O601" s="231">
        <f t="shared" si="426"/>
        <v>0</v>
      </c>
      <c r="P601" s="231">
        <f t="shared" si="427"/>
        <v>0</v>
      </c>
      <c r="Q601" s="232">
        <f t="shared" si="428"/>
        <v>0</v>
      </c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172"/>
      <c r="AD601" s="172"/>
      <c r="AE601" s="172"/>
      <c r="AF601" s="172"/>
      <c r="AG601" s="172"/>
      <c r="AH601" s="172"/>
      <c r="AI601" s="172"/>
      <c r="AJ601" s="172"/>
      <c r="AK601" s="172"/>
      <c r="AL601" s="172"/>
      <c r="AM601" s="172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EA601" s="173"/>
      <c r="EB601" s="173"/>
    </row>
    <row r="602" spans="2:132" ht="15.75" customHeight="1">
      <c r="B602" s="181"/>
      <c r="C602" s="156"/>
      <c r="D602" s="242"/>
      <c r="E602" s="157"/>
      <c r="F602" s="157"/>
      <c r="G602" s="229">
        <f t="shared" si="429"/>
        <v>0</v>
      </c>
      <c r="H602" s="229">
        <f t="shared" si="425"/>
        <v>0</v>
      </c>
      <c r="I602" s="243" t="s">
        <v>128</v>
      </c>
      <c r="J602" s="182"/>
      <c r="K602" s="230"/>
      <c r="L602" s="157"/>
      <c r="M602" s="157"/>
      <c r="N602" s="236"/>
      <c r="O602" s="231">
        <f t="shared" si="426"/>
        <v>0</v>
      </c>
      <c r="P602" s="231">
        <f t="shared" si="427"/>
        <v>0</v>
      </c>
      <c r="Q602" s="232">
        <f t="shared" si="428"/>
        <v>0</v>
      </c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172"/>
      <c r="AD602" s="172"/>
      <c r="AE602" s="172"/>
      <c r="AF602" s="172"/>
      <c r="AG602" s="172"/>
      <c r="AH602" s="172"/>
      <c r="AI602" s="172"/>
      <c r="AJ602" s="172"/>
      <c r="AK602" s="172"/>
      <c r="AL602" s="172"/>
      <c r="AM602" s="172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EA602" s="173"/>
      <c r="EB602" s="173"/>
    </row>
    <row r="603" spans="2:132" ht="15.75" customHeight="1">
      <c r="B603" s="181"/>
      <c r="C603" s="156"/>
      <c r="D603" s="181"/>
      <c r="E603" s="157"/>
      <c r="F603" s="157"/>
      <c r="G603" s="229">
        <f t="shared" si="429"/>
        <v>0</v>
      </c>
      <c r="H603" s="229">
        <f t="shared" si="425"/>
        <v>0</v>
      </c>
      <c r="I603" s="238">
        <f>SUMIF(B$72:B$91,B593,P$72:P$91)</f>
        <v>0</v>
      </c>
      <c r="J603" s="182"/>
      <c r="K603" s="230"/>
      <c r="L603" s="157"/>
      <c r="M603" s="157"/>
      <c r="N603" s="236"/>
      <c r="O603" s="231">
        <f t="shared" si="426"/>
        <v>0</v>
      </c>
      <c r="P603" s="231">
        <f t="shared" si="427"/>
        <v>0</v>
      </c>
      <c r="Q603" s="232">
        <f t="shared" si="428"/>
        <v>0</v>
      </c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172"/>
      <c r="AD603" s="172"/>
      <c r="AE603" s="172"/>
      <c r="AF603" s="172"/>
      <c r="AG603" s="172"/>
      <c r="AH603" s="172"/>
      <c r="AI603" s="172"/>
      <c r="AJ603" s="172"/>
      <c r="AK603" s="172"/>
      <c r="AL603" s="172"/>
      <c r="AM603" s="172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EA603" s="173"/>
      <c r="EB603" s="173"/>
    </row>
    <row r="604" spans="2:132" ht="15.75" customHeight="1">
      <c r="B604" s="181"/>
      <c r="C604" s="156"/>
      <c r="D604" s="181"/>
      <c r="E604" s="157"/>
      <c r="F604" s="157"/>
      <c r="G604" s="229">
        <f t="shared" si="429"/>
        <v>0</v>
      </c>
      <c r="H604" s="229">
        <f t="shared" si="425"/>
        <v>0</v>
      </c>
      <c r="I604" s="231"/>
      <c r="J604" s="182"/>
      <c r="K604" s="230"/>
      <c r="L604" s="157"/>
      <c r="M604" s="157"/>
      <c r="N604" s="236"/>
      <c r="O604" s="231">
        <f t="shared" si="426"/>
        <v>0</v>
      </c>
      <c r="P604" s="231">
        <f t="shared" si="427"/>
        <v>0</v>
      </c>
      <c r="Q604" s="232">
        <f t="shared" si="428"/>
        <v>0</v>
      </c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172"/>
      <c r="AD604" s="172"/>
      <c r="AE604" s="172"/>
      <c r="AF604" s="172"/>
      <c r="AG604" s="172"/>
      <c r="AH604" s="172"/>
      <c r="AI604" s="172"/>
      <c r="AJ604" s="172"/>
      <c r="AK604" s="172"/>
      <c r="AL604" s="172"/>
      <c r="AM604" s="172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EA604" s="173"/>
      <c r="EB604" s="173"/>
    </row>
    <row r="605" spans="2:132" ht="15.75" customHeight="1">
      <c r="B605" s="181"/>
      <c r="C605" s="156"/>
      <c r="D605" s="181"/>
      <c r="E605" s="157"/>
      <c r="F605" s="157"/>
      <c r="G605" s="229">
        <f t="shared" si="429"/>
        <v>0</v>
      </c>
      <c r="H605" s="229">
        <f t="shared" si="425"/>
        <v>0</v>
      </c>
      <c r="I605" s="231"/>
      <c r="J605" s="182"/>
      <c r="K605" s="230"/>
      <c r="L605" s="157"/>
      <c r="M605" s="157"/>
      <c r="N605" s="236"/>
      <c r="O605" s="231">
        <f t="shared" si="426"/>
        <v>0</v>
      </c>
      <c r="P605" s="231">
        <f t="shared" si="427"/>
        <v>0</v>
      </c>
      <c r="Q605" s="232">
        <f t="shared" si="428"/>
        <v>0</v>
      </c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172"/>
      <c r="AD605" s="172"/>
      <c r="AE605" s="172"/>
      <c r="AF605" s="172"/>
      <c r="AG605" s="172"/>
      <c r="AH605" s="172"/>
      <c r="AI605" s="172"/>
      <c r="AJ605" s="172"/>
      <c r="AK605" s="172"/>
      <c r="AL605" s="172"/>
      <c r="AM605" s="172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EA605" s="173"/>
      <c r="EB605" s="173"/>
    </row>
    <row r="606" spans="2:132" ht="15.75" customHeight="1">
      <c r="B606" s="181"/>
      <c r="C606" s="156"/>
      <c r="D606" s="181"/>
      <c r="E606" s="157"/>
      <c r="F606" s="157"/>
      <c r="G606" s="229">
        <f t="shared" si="429"/>
        <v>0</v>
      </c>
      <c r="H606" s="229">
        <f t="shared" si="425"/>
        <v>0</v>
      </c>
      <c r="I606" s="231"/>
      <c r="J606" s="182"/>
      <c r="K606" s="230"/>
      <c r="L606" s="157"/>
      <c r="M606" s="157"/>
      <c r="N606" s="236"/>
      <c r="O606" s="231">
        <f t="shared" si="426"/>
        <v>0</v>
      </c>
      <c r="P606" s="231">
        <f t="shared" si="427"/>
        <v>0</v>
      </c>
      <c r="Q606" s="232">
        <f t="shared" si="428"/>
        <v>0</v>
      </c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172"/>
      <c r="AD606" s="172"/>
      <c r="AE606" s="172"/>
      <c r="AF606" s="172"/>
      <c r="AG606" s="172"/>
      <c r="AH606" s="172"/>
      <c r="AI606" s="172"/>
      <c r="AJ606" s="172"/>
      <c r="AK606" s="172"/>
      <c r="AL606" s="172"/>
      <c r="AM606" s="172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EA606" s="173"/>
      <c r="EB606" s="173"/>
    </row>
    <row r="607" spans="2:132" ht="15.75" customHeight="1">
      <c r="B607" s="181"/>
      <c r="C607" s="156"/>
      <c r="D607" s="181"/>
      <c r="E607" s="157"/>
      <c r="F607" s="157"/>
      <c r="G607" s="229">
        <f t="shared" si="429"/>
        <v>0</v>
      </c>
      <c r="H607" s="229">
        <f t="shared" si="425"/>
        <v>0</v>
      </c>
      <c r="I607" s="231"/>
      <c r="J607" s="182"/>
      <c r="K607" s="230"/>
      <c r="L607" s="157"/>
      <c r="M607" s="157"/>
      <c r="N607" s="236"/>
      <c r="O607" s="231">
        <f t="shared" si="426"/>
        <v>0</v>
      </c>
      <c r="P607" s="231">
        <f t="shared" si="427"/>
        <v>0</v>
      </c>
      <c r="Q607" s="232">
        <f t="shared" si="428"/>
        <v>0</v>
      </c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172"/>
      <c r="AD607" s="172"/>
      <c r="AE607" s="172"/>
      <c r="AF607" s="172"/>
      <c r="AG607" s="172"/>
      <c r="AH607" s="172"/>
      <c r="AI607" s="172"/>
      <c r="AJ607" s="172"/>
      <c r="AK607" s="172"/>
      <c r="AL607" s="172"/>
      <c r="AM607" s="172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EA607" s="173"/>
      <c r="EB607" s="173"/>
    </row>
    <row r="608" spans="2:132" ht="15.75" customHeight="1">
      <c r="B608" s="181"/>
      <c r="C608" s="156"/>
      <c r="D608" s="181"/>
      <c r="E608" s="157"/>
      <c r="F608" s="157"/>
      <c r="G608" s="229">
        <f t="shared" si="429"/>
        <v>0</v>
      </c>
      <c r="H608" s="229">
        <f t="shared" si="425"/>
        <v>0</v>
      </c>
      <c r="I608" s="231"/>
      <c r="J608" s="182"/>
      <c r="K608" s="230"/>
      <c r="L608" s="157"/>
      <c r="M608" s="157"/>
      <c r="N608" s="236"/>
      <c r="O608" s="231">
        <f t="shared" si="426"/>
        <v>0</v>
      </c>
      <c r="P608" s="231">
        <f t="shared" si="427"/>
        <v>0</v>
      </c>
      <c r="Q608" s="232">
        <f t="shared" si="428"/>
        <v>0</v>
      </c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172"/>
      <c r="AD608" s="172"/>
      <c r="AE608" s="172"/>
      <c r="AF608" s="172"/>
      <c r="AG608" s="172"/>
      <c r="AH608" s="172"/>
      <c r="AI608" s="172"/>
      <c r="AJ608" s="172"/>
      <c r="AK608" s="172"/>
      <c r="AL608" s="172"/>
      <c r="AM608" s="172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EA608" s="173"/>
      <c r="EB608" s="173"/>
    </row>
    <row r="609" spans="2:132" ht="15.75" customHeight="1">
      <c r="B609" s="181"/>
      <c r="C609" s="156"/>
      <c r="D609" s="181"/>
      <c r="E609" s="157"/>
      <c r="F609" s="157"/>
      <c r="G609" s="229">
        <f t="shared" si="429"/>
        <v>0</v>
      </c>
      <c r="H609" s="229">
        <f t="shared" si="425"/>
        <v>0</v>
      </c>
      <c r="I609" s="231"/>
      <c r="J609" s="182"/>
      <c r="K609" s="230"/>
      <c r="L609" s="157"/>
      <c r="M609" s="157"/>
      <c r="N609" s="236"/>
      <c r="O609" s="231">
        <f t="shared" si="426"/>
        <v>0</v>
      </c>
      <c r="P609" s="231">
        <f t="shared" si="427"/>
        <v>0</v>
      </c>
      <c r="Q609" s="232">
        <f t="shared" si="428"/>
        <v>0</v>
      </c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172"/>
      <c r="AD609" s="172"/>
      <c r="AE609" s="172"/>
      <c r="AF609" s="172"/>
      <c r="AG609" s="172"/>
      <c r="AH609" s="172"/>
      <c r="AI609" s="172"/>
      <c r="AJ609" s="172"/>
      <c r="AK609" s="172"/>
      <c r="AL609" s="172"/>
      <c r="AM609" s="172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EA609" s="173"/>
      <c r="EB609" s="173"/>
    </row>
    <row r="610" spans="2:132" ht="15.75" customHeight="1">
      <c r="B610" s="181"/>
      <c r="C610" s="156"/>
      <c r="D610" s="181"/>
      <c r="E610" s="157"/>
      <c r="F610" s="157"/>
      <c r="G610" s="229">
        <f t="shared" si="429"/>
        <v>0</v>
      </c>
      <c r="H610" s="229">
        <f t="shared" si="425"/>
        <v>0</v>
      </c>
      <c r="I610" s="231"/>
      <c r="J610" s="182"/>
      <c r="K610" s="230"/>
      <c r="L610" s="157"/>
      <c r="M610" s="157"/>
      <c r="N610" s="236"/>
      <c r="O610" s="231">
        <f t="shared" si="426"/>
        <v>0</v>
      </c>
      <c r="P610" s="231">
        <f t="shared" si="427"/>
        <v>0</v>
      </c>
      <c r="Q610" s="232">
        <f t="shared" si="428"/>
        <v>0</v>
      </c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172"/>
      <c r="AD610" s="172"/>
      <c r="AE610" s="172"/>
      <c r="AF610" s="172"/>
      <c r="AG610" s="172"/>
      <c r="AH610" s="172"/>
      <c r="AI610" s="172"/>
      <c r="AJ610" s="172"/>
      <c r="AK610" s="172"/>
      <c r="AL610" s="172"/>
      <c r="AM610" s="172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EA610" s="173"/>
      <c r="EB610" s="173"/>
    </row>
    <row r="611" spans="2:132" ht="15.75" customHeight="1">
      <c r="B611" s="181"/>
      <c r="C611" s="181"/>
      <c r="D611" s="181"/>
      <c r="E611" s="157"/>
      <c r="F611" s="157"/>
      <c r="G611" s="229">
        <f t="shared" si="429"/>
        <v>0</v>
      </c>
      <c r="H611" s="229">
        <f t="shared" si="425"/>
        <v>0</v>
      </c>
      <c r="I611" s="231"/>
      <c r="J611" s="182"/>
      <c r="K611" s="230"/>
      <c r="L611" s="157"/>
      <c r="M611" s="157"/>
      <c r="N611" s="236"/>
      <c r="O611" s="231">
        <f t="shared" si="426"/>
        <v>0</v>
      </c>
      <c r="P611" s="231">
        <f t="shared" si="427"/>
        <v>0</v>
      </c>
      <c r="Q611" s="232">
        <f t="shared" si="428"/>
        <v>0</v>
      </c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172"/>
      <c r="AD611" s="172"/>
      <c r="AE611" s="172"/>
      <c r="AF611" s="172"/>
      <c r="AG611" s="172"/>
      <c r="AH611" s="172"/>
      <c r="AI611" s="172"/>
      <c r="AJ611" s="172"/>
      <c r="AK611" s="172"/>
      <c r="AL611" s="172"/>
      <c r="AM611" s="172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EA611" s="173"/>
      <c r="EB611" s="173"/>
    </row>
    <row r="612" spans="2:132" ht="15.75" customHeight="1">
      <c r="B612" s="181"/>
      <c r="C612" s="181"/>
      <c r="D612" s="181"/>
      <c r="E612" s="157"/>
      <c r="F612" s="157"/>
      <c r="G612" s="229">
        <f t="shared" si="429"/>
        <v>0</v>
      </c>
      <c r="H612" s="229">
        <f t="shared" si="425"/>
        <v>0</v>
      </c>
      <c r="I612" s="231"/>
      <c r="J612" s="182"/>
      <c r="K612" s="230"/>
      <c r="L612" s="157"/>
      <c r="M612" s="157"/>
      <c r="N612" s="236"/>
      <c r="O612" s="231">
        <f t="shared" si="426"/>
        <v>0</v>
      </c>
      <c r="P612" s="231">
        <f t="shared" si="427"/>
        <v>0</v>
      </c>
      <c r="Q612" s="232">
        <f t="shared" si="428"/>
        <v>0</v>
      </c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172"/>
      <c r="AD612" s="172"/>
      <c r="AE612" s="172"/>
      <c r="AF612" s="172"/>
      <c r="AG612" s="172"/>
      <c r="AH612" s="172"/>
      <c r="AI612" s="172"/>
      <c r="AJ612" s="172"/>
      <c r="AK612" s="172"/>
      <c r="AL612" s="172"/>
      <c r="AM612" s="172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EA612" s="173"/>
      <c r="EB612" s="173"/>
    </row>
    <row r="613" spans="2:132" ht="15.75" customHeight="1">
      <c r="B613" s="188" t="s">
        <v>129</v>
      </c>
      <c r="C613" s="188"/>
      <c r="D613" s="244">
        <f>SUM(D593:D612)-L613</f>
        <v>0</v>
      </c>
      <c r="E613" s="245"/>
      <c r="F613" s="245"/>
      <c r="G613" s="245">
        <f>SUM(G593:G612)-SUM(Q593:Q612)</f>
        <v>0</v>
      </c>
      <c r="H613" s="245">
        <f t="shared" si="425"/>
        <v>0</v>
      </c>
      <c r="I613" s="246"/>
      <c r="J613" s="247"/>
      <c r="K613" s="188"/>
      <c r="L613" s="188">
        <f>SUM(L593:L612)</f>
        <v>0</v>
      </c>
      <c r="M613" s="245"/>
      <c r="N613" s="248"/>
      <c r="O613" s="249">
        <f t="shared" ref="O613:P613" si="430">SUM(O593:O612)</f>
        <v>0</v>
      </c>
      <c r="P613" s="249">
        <f t="shared" si="430"/>
        <v>0</v>
      </c>
      <c r="Q613" s="250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172"/>
      <c r="AD613" s="172"/>
      <c r="AE613" s="172"/>
      <c r="AF613" s="172"/>
      <c r="AG613" s="172"/>
      <c r="AH613" s="172"/>
      <c r="AI613" s="172"/>
      <c r="AJ613" s="172"/>
      <c r="AK613" s="172"/>
      <c r="AL613" s="172"/>
      <c r="AM613" s="172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EA613" s="173"/>
      <c r="EB613" s="173"/>
    </row>
    <row r="614" spans="2:132" ht="15.75" customHeight="1">
      <c r="B614" s="223" t="s">
        <v>88</v>
      </c>
      <c r="C614" s="224" t="s">
        <v>89</v>
      </c>
      <c r="D614" s="224" t="s">
        <v>99</v>
      </c>
      <c r="E614" s="224" t="s">
        <v>114</v>
      </c>
      <c r="F614" s="224" t="s">
        <v>115</v>
      </c>
      <c r="G614" s="224" t="s">
        <v>26</v>
      </c>
      <c r="H614" s="224" t="s">
        <v>100</v>
      </c>
      <c r="I614" s="225"/>
      <c r="J614" s="224" t="s">
        <v>116</v>
      </c>
      <c r="K614" s="224" t="s">
        <v>91</v>
      </c>
      <c r="L614" s="224" t="s">
        <v>99</v>
      </c>
      <c r="M614" s="224" t="s">
        <v>117</v>
      </c>
      <c r="N614" s="224" t="s">
        <v>115</v>
      </c>
      <c r="O614" s="224" t="s">
        <v>94</v>
      </c>
      <c r="P614" s="224" t="s">
        <v>118</v>
      </c>
      <c r="Q614" s="224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172"/>
      <c r="AD614" s="172"/>
      <c r="AE614" s="172"/>
      <c r="AF614" s="172"/>
      <c r="AG614" s="172"/>
      <c r="AH614" s="172"/>
      <c r="AI614" s="172"/>
      <c r="AJ614" s="172"/>
      <c r="AK614" s="172"/>
      <c r="AL614" s="172"/>
      <c r="AM614" s="172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EA614" s="173"/>
      <c r="EB614" s="173"/>
    </row>
    <row r="615" spans="2:132" ht="15.75" customHeight="1">
      <c r="B615" s="181"/>
      <c r="C615" s="156"/>
      <c r="D615" s="181"/>
      <c r="E615" s="157"/>
      <c r="F615" s="157"/>
      <c r="G615" s="229">
        <f>(D615*E615)+F615</f>
        <v>0</v>
      </c>
      <c r="H615" s="229">
        <f t="shared" ref="H615:H635" si="431">IF(D615=0,0,G615/D615)</f>
        <v>0</v>
      </c>
      <c r="I615" s="739" t="s">
        <v>126</v>
      </c>
      <c r="J615" s="182"/>
      <c r="K615" s="230"/>
      <c r="L615" s="181"/>
      <c r="M615" s="157"/>
      <c r="N615" s="157"/>
      <c r="O615" s="231">
        <f t="shared" ref="O615:O634" si="432">((L615*M615)-N615)-(L615*J615)</f>
        <v>0</v>
      </c>
      <c r="P615" s="231">
        <f t="shared" ref="P615:P634" si="433">IF(J615=0,0,(((L615*M615)-N615)+I625)-(L615*J615))</f>
        <v>0</v>
      </c>
      <c r="Q615" s="232">
        <f t="shared" ref="Q615:Q634" si="434">L615*J615</f>
        <v>0</v>
      </c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172"/>
      <c r="AD615" s="172"/>
      <c r="AE615" s="172"/>
      <c r="AF615" s="172"/>
      <c r="AG615" s="172"/>
      <c r="AH615" s="172"/>
      <c r="AI615" s="172"/>
      <c r="AJ615" s="172"/>
      <c r="AK615" s="172"/>
      <c r="AL615" s="172"/>
      <c r="AM615" s="172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EA615" s="173"/>
      <c r="EB615" s="173"/>
    </row>
    <row r="616" spans="2:132" ht="15.75" customHeight="1">
      <c r="B616" s="181"/>
      <c r="C616" s="156"/>
      <c r="D616" s="181"/>
      <c r="E616" s="157"/>
      <c r="F616" s="157"/>
      <c r="G616" s="229">
        <f t="shared" ref="G616:G634" si="435">D616*E616+F616</f>
        <v>0</v>
      </c>
      <c r="H616" s="229">
        <f t="shared" si="431"/>
        <v>0</v>
      </c>
      <c r="I616" s="740"/>
      <c r="J616" s="182"/>
      <c r="K616" s="230"/>
      <c r="L616" s="157"/>
      <c r="M616" s="157"/>
      <c r="N616" s="236"/>
      <c r="O616" s="231">
        <f t="shared" si="432"/>
        <v>0</v>
      </c>
      <c r="P616" s="231">
        <f t="shared" si="433"/>
        <v>0</v>
      </c>
      <c r="Q616" s="232">
        <f t="shared" si="434"/>
        <v>0</v>
      </c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172"/>
      <c r="AD616" s="172"/>
      <c r="AE616" s="172"/>
      <c r="AF616" s="172"/>
      <c r="AG616" s="172"/>
      <c r="AH616" s="172"/>
      <c r="AI616" s="172"/>
      <c r="AJ616" s="172"/>
      <c r="AK616" s="172"/>
      <c r="AL616" s="172"/>
      <c r="AM616" s="172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EA616" s="173"/>
      <c r="EB616" s="173"/>
    </row>
    <row r="617" spans="2:132" ht="15.75" customHeight="1">
      <c r="B617" s="181"/>
      <c r="C617" s="156"/>
      <c r="D617" s="181"/>
      <c r="E617" s="157"/>
      <c r="F617" s="157"/>
      <c r="G617" s="229">
        <f t="shared" si="435"/>
        <v>0</v>
      </c>
      <c r="H617" s="229">
        <f t="shared" si="431"/>
        <v>0</v>
      </c>
      <c r="I617" s="238">
        <f>IF(D635=0,0,G635/D635)</f>
        <v>0</v>
      </c>
      <c r="J617" s="182"/>
      <c r="K617" s="230"/>
      <c r="L617" s="157"/>
      <c r="M617" s="157"/>
      <c r="N617" s="236"/>
      <c r="O617" s="231">
        <f t="shared" si="432"/>
        <v>0</v>
      </c>
      <c r="P617" s="231">
        <f t="shared" si="433"/>
        <v>0</v>
      </c>
      <c r="Q617" s="232">
        <f t="shared" si="434"/>
        <v>0</v>
      </c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172"/>
      <c r="AD617" s="172"/>
      <c r="AE617" s="172"/>
      <c r="AF617" s="172"/>
      <c r="AG617" s="172"/>
      <c r="AH617" s="172"/>
      <c r="AI617" s="172"/>
      <c r="AJ617" s="172"/>
      <c r="AK617" s="172"/>
      <c r="AL617" s="172"/>
      <c r="AM617" s="172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EA617" s="173"/>
      <c r="EB617" s="173"/>
    </row>
    <row r="618" spans="2:132" ht="15.75" customHeight="1">
      <c r="B618" s="181"/>
      <c r="C618" s="156"/>
      <c r="D618" s="181"/>
      <c r="E618" s="157"/>
      <c r="F618" s="157"/>
      <c r="G618" s="229">
        <f t="shared" si="435"/>
        <v>0</v>
      </c>
      <c r="H618" s="229">
        <f t="shared" si="431"/>
        <v>0</v>
      </c>
      <c r="I618" s="239"/>
      <c r="J618" s="182"/>
      <c r="K618" s="230"/>
      <c r="L618" s="157"/>
      <c r="M618" s="157"/>
      <c r="N618" s="236"/>
      <c r="O618" s="231">
        <f t="shared" si="432"/>
        <v>0</v>
      </c>
      <c r="P618" s="231">
        <f t="shared" si="433"/>
        <v>0</v>
      </c>
      <c r="Q618" s="232">
        <f t="shared" si="434"/>
        <v>0</v>
      </c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172"/>
      <c r="AD618" s="172"/>
      <c r="AE618" s="172"/>
      <c r="AF618" s="172"/>
      <c r="AG618" s="172"/>
      <c r="AH618" s="172"/>
      <c r="AI618" s="172"/>
      <c r="AJ618" s="172"/>
      <c r="AK618" s="172"/>
      <c r="AL618" s="172"/>
      <c r="AM618" s="172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EA618" s="173"/>
      <c r="EB618" s="173"/>
    </row>
    <row r="619" spans="2:132" ht="15.75" customHeight="1">
      <c r="B619" s="181"/>
      <c r="C619" s="156"/>
      <c r="D619" s="181"/>
      <c r="E619" s="157"/>
      <c r="F619" s="157"/>
      <c r="G619" s="229">
        <f t="shared" si="435"/>
        <v>0</v>
      </c>
      <c r="H619" s="229">
        <f t="shared" si="431"/>
        <v>0</v>
      </c>
      <c r="I619" s="741" t="s">
        <v>127</v>
      </c>
      <c r="J619" s="182"/>
      <c r="K619" s="230"/>
      <c r="L619" s="157"/>
      <c r="M619" s="157"/>
      <c r="N619" s="236"/>
      <c r="O619" s="231">
        <f t="shared" si="432"/>
        <v>0</v>
      </c>
      <c r="P619" s="231">
        <f t="shared" si="433"/>
        <v>0</v>
      </c>
      <c r="Q619" s="232">
        <f t="shared" si="434"/>
        <v>0</v>
      </c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172"/>
      <c r="AD619" s="172"/>
      <c r="AE619" s="172"/>
      <c r="AF619" s="172"/>
      <c r="AG619" s="172"/>
      <c r="AH619" s="172"/>
      <c r="AI619" s="172"/>
      <c r="AJ619" s="172"/>
      <c r="AK619" s="172"/>
      <c r="AL619" s="172"/>
      <c r="AM619" s="172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EA619" s="173"/>
      <c r="EB619" s="173"/>
    </row>
    <row r="620" spans="2:132" ht="15.75" customHeight="1">
      <c r="B620" s="181"/>
      <c r="C620" s="156"/>
      <c r="D620" s="181"/>
      <c r="E620" s="157"/>
      <c r="F620" s="157"/>
      <c r="G620" s="229">
        <f t="shared" si="435"/>
        <v>0</v>
      </c>
      <c r="H620" s="229">
        <f t="shared" si="431"/>
        <v>0</v>
      </c>
      <c r="I620" s="742"/>
      <c r="J620" s="182"/>
      <c r="K620" s="230"/>
      <c r="L620" s="157"/>
      <c r="M620" s="157"/>
      <c r="N620" s="236"/>
      <c r="O620" s="231">
        <f t="shared" si="432"/>
        <v>0</v>
      </c>
      <c r="P620" s="231">
        <f t="shared" si="433"/>
        <v>0</v>
      </c>
      <c r="Q620" s="232">
        <f t="shared" si="434"/>
        <v>0</v>
      </c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172"/>
      <c r="AD620" s="172"/>
      <c r="AE620" s="172"/>
      <c r="AF620" s="172"/>
      <c r="AG620" s="172"/>
      <c r="AH620" s="172"/>
      <c r="AI620" s="172"/>
      <c r="AJ620" s="172"/>
      <c r="AK620" s="172"/>
      <c r="AL620" s="172"/>
      <c r="AM620" s="172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EA620" s="173"/>
      <c r="EB620" s="173"/>
    </row>
    <row r="621" spans="2:132" ht="15.75" customHeight="1">
      <c r="B621" s="181"/>
      <c r="C621" s="156"/>
      <c r="D621" s="181"/>
      <c r="E621" s="157"/>
      <c r="F621" s="157"/>
      <c r="G621" s="229">
        <f t="shared" si="435"/>
        <v>0</v>
      </c>
      <c r="H621" s="229">
        <f t="shared" si="431"/>
        <v>0</v>
      </c>
      <c r="I621" s="740"/>
      <c r="J621" s="182"/>
      <c r="K621" s="230"/>
      <c r="L621" s="157"/>
      <c r="M621" s="157"/>
      <c r="N621" s="236"/>
      <c r="O621" s="231">
        <f t="shared" si="432"/>
        <v>0</v>
      </c>
      <c r="P621" s="231">
        <f t="shared" si="433"/>
        <v>0</v>
      </c>
      <c r="Q621" s="232">
        <f t="shared" si="434"/>
        <v>0</v>
      </c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172"/>
      <c r="AD621" s="172"/>
      <c r="AE621" s="172"/>
      <c r="AF621" s="172"/>
      <c r="AG621" s="172"/>
      <c r="AH621" s="172"/>
      <c r="AI621" s="172"/>
      <c r="AJ621" s="172"/>
      <c r="AK621" s="172"/>
      <c r="AL621" s="172"/>
      <c r="AM621" s="172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EA621" s="173"/>
      <c r="EB621" s="173"/>
    </row>
    <row r="622" spans="2:132" ht="15.75" customHeight="1">
      <c r="B622" s="181"/>
      <c r="C622" s="156"/>
      <c r="D622" s="181"/>
      <c r="E622" s="157"/>
      <c r="F622" s="157"/>
      <c r="G622" s="229">
        <f t="shared" si="435"/>
        <v>0</v>
      </c>
      <c r="H622" s="229">
        <f t="shared" si="431"/>
        <v>0</v>
      </c>
      <c r="I622" s="240">
        <f>IF(D635=0,0,(G635-I625)/D635)</f>
        <v>0</v>
      </c>
      <c r="J622" s="182"/>
      <c r="K622" s="230"/>
      <c r="L622" s="157"/>
      <c r="M622" s="157"/>
      <c r="N622" s="236"/>
      <c r="O622" s="231">
        <f t="shared" si="432"/>
        <v>0</v>
      </c>
      <c r="P622" s="231">
        <f t="shared" si="433"/>
        <v>0</v>
      </c>
      <c r="Q622" s="232">
        <f t="shared" si="434"/>
        <v>0</v>
      </c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172"/>
      <c r="AD622" s="172"/>
      <c r="AE622" s="172"/>
      <c r="AF622" s="172"/>
      <c r="AG622" s="172"/>
      <c r="AH622" s="172"/>
      <c r="AI622" s="172"/>
      <c r="AJ622" s="172"/>
      <c r="AK622" s="172"/>
      <c r="AL622" s="172"/>
      <c r="AM622" s="172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EA622" s="173"/>
      <c r="EB622" s="173"/>
    </row>
    <row r="623" spans="2:132" ht="15.75" customHeight="1">
      <c r="B623" s="181"/>
      <c r="C623" s="156"/>
      <c r="D623" s="181"/>
      <c r="E623" s="157"/>
      <c r="F623" s="157"/>
      <c r="G623" s="229">
        <f t="shared" si="435"/>
        <v>0</v>
      </c>
      <c r="H623" s="229">
        <f t="shared" si="431"/>
        <v>0</v>
      </c>
      <c r="I623" s="241"/>
      <c r="J623" s="182"/>
      <c r="K623" s="230"/>
      <c r="L623" s="157"/>
      <c r="M623" s="157"/>
      <c r="N623" s="236"/>
      <c r="O623" s="231">
        <f t="shared" si="432"/>
        <v>0</v>
      </c>
      <c r="P623" s="231">
        <f t="shared" si="433"/>
        <v>0</v>
      </c>
      <c r="Q623" s="232">
        <f t="shared" si="434"/>
        <v>0</v>
      </c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172"/>
      <c r="AD623" s="172"/>
      <c r="AE623" s="172"/>
      <c r="AF623" s="172"/>
      <c r="AG623" s="172"/>
      <c r="AH623" s="172"/>
      <c r="AI623" s="172"/>
      <c r="AJ623" s="172"/>
      <c r="AK623" s="172"/>
      <c r="AL623" s="172"/>
      <c r="AM623" s="172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EA623" s="173"/>
      <c r="EB623" s="173"/>
    </row>
    <row r="624" spans="2:132" ht="15.75" customHeight="1">
      <c r="B624" s="181"/>
      <c r="C624" s="156"/>
      <c r="D624" s="242"/>
      <c r="E624" s="157"/>
      <c r="F624" s="157"/>
      <c r="G624" s="229">
        <f t="shared" si="435"/>
        <v>0</v>
      </c>
      <c r="H624" s="229">
        <f t="shared" si="431"/>
        <v>0</v>
      </c>
      <c r="I624" s="243" t="s">
        <v>128</v>
      </c>
      <c r="J624" s="182"/>
      <c r="K624" s="230"/>
      <c r="L624" s="157"/>
      <c r="M624" s="157"/>
      <c r="N624" s="236"/>
      <c r="O624" s="231">
        <f t="shared" si="432"/>
        <v>0</v>
      </c>
      <c r="P624" s="231">
        <f t="shared" si="433"/>
        <v>0</v>
      </c>
      <c r="Q624" s="232">
        <f t="shared" si="434"/>
        <v>0</v>
      </c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172"/>
      <c r="AD624" s="172"/>
      <c r="AE624" s="172"/>
      <c r="AF624" s="172"/>
      <c r="AG624" s="172"/>
      <c r="AH624" s="172"/>
      <c r="AI624" s="172"/>
      <c r="AJ624" s="172"/>
      <c r="AK624" s="172"/>
      <c r="AL624" s="172"/>
      <c r="AM624" s="172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EA624" s="173"/>
      <c r="EB624" s="173"/>
    </row>
    <row r="625" spans="2:132" ht="15.75" customHeight="1">
      <c r="B625" s="181"/>
      <c r="C625" s="156"/>
      <c r="D625" s="181"/>
      <c r="E625" s="157"/>
      <c r="F625" s="157"/>
      <c r="G625" s="229">
        <f t="shared" si="435"/>
        <v>0</v>
      </c>
      <c r="H625" s="229">
        <f t="shared" si="431"/>
        <v>0</v>
      </c>
      <c r="I625" s="238">
        <f>SUMIF(B$72:B$91,B615,P$72:P$91)</f>
        <v>0</v>
      </c>
      <c r="J625" s="182"/>
      <c r="K625" s="230"/>
      <c r="L625" s="157"/>
      <c r="M625" s="157"/>
      <c r="N625" s="236"/>
      <c r="O625" s="231">
        <f t="shared" si="432"/>
        <v>0</v>
      </c>
      <c r="P625" s="231">
        <f t="shared" si="433"/>
        <v>0</v>
      </c>
      <c r="Q625" s="232">
        <f t="shared" si="434"/>
        <v>0</v>
      </c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172"/>
      <c r="AD625" s="172"/>
      <c r="AE625" s="172"/>
      <c r="AF625" s="172"/>
      <c r="AG625" s="172"/>
      <c r="AH625" s="172"/>
      <c r="AI625" s="172"/>
      <c r="AJ625" s="172"/>
      <c r="AK625" s="172"/>
      <c r="AL625" s="172"/>
      <c r="AM625" s="172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EA625" s="173"/>
      <c r="EB625" s="173"/>
    </row>
    <row r="626" spans="2:132" ht="15.75" customHeight="1">
      <c r="B626" s="181"/>
      <c r="C626" s="156"/>
      <c r="D626" s="181"/>
      <c r="E626" s="157"/>
      <c r="F626" s="157"/>
      <c r="G626" s="229">
        <f t="shared" si="435"/>
        <v>0</v>
      </c>
      <c r="H626" s="229">
        <f t="shared" si="431"/>
        <v>0</v>
      </c>
      <c r="I626" s="231"/>
      <c r="J626" s="182"/>
      <c r="K626" s="230"/>
      <c r="L626" s="157"/>
      <c r="M626" s="157"/>
      <c r="N626" s="236"/>
      <c r="O626" s="231">
        <f t="shared" si="432"/>
        <v>0</v>
      </c>
      <c r="P626" s="231">
        <f t="shared" si="433"/>
        <v>0</v>
      </c>
      <c r="Q626" s="232">
        <f t="shared" si="434"/>
        <v>0</v>
      </c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172"/>
      <c r="AD626" s="172"/>
      <c r="AE626" s="172"/>
      <c r="AF626" s="172"/>
      <c r="AG626" s="172"/>
      <c r="AH626" s="172"/>
      <c r="AI626" s="172"/>
      <c r="AJ626" s="172"/>
      <c r="AK626" s="172"/>
      <c r="AL626" s="172"/>
      <c r="AM626" s="172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EA626" s="173"/>
      <c r="EB626" s="173"/>
    </row>
    <row r="627" spans="2:132" ht="15.75" customHeight="1">
      <c r="B627" s="181"/>
      <c r="C627" s="156"/>
      <c r="D627" s="181"/>
      <c r="E627" s="157"/>
      <c r="F627" s="157"/>
      <c r="G627" s="229">
        <f t="shared" si="435"/>
        <v>0</v>
      </c>
      <c r="H627" s="229">
        <f t="shared" si="431"/>
        <v>0</v>
      </c>
      <c r="I627" s="231"/>
      <c r="J627" s="182"/>
      <c r="K627" s="230"/>
      <c r="L627" s="157"/>
      <c r="M627" s="157"/>
      <c r="N627" s="236"/>
      <c r="O627" s="231">
        <f t="shared" si="432"/>
        <v>0</v>
      </c>
      <c r="P627" s="231">
        <f t="shared" si="433"/>
        <v>0</v>
      </c>
      <c r="Q627" s="232">
        <f t="shared" si="434"/>
        <v>0</v>
      </c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172"/>
      <c r="AD627" s="172"/>
      <c r="AE627" s="172"/>
      <c r="AF627" s="172"/>
      <c r="AG627" s="172"/>
      <c r="AH627" s="172"/>
      <c r="AI627" s="172"/>
      <c r="AJ627" s="172"/>
      <c r="AK627" s="172"/>
      <c r="AL627" s="172"/>
      <c r="AM627" s="172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EA627" s="173"/>
      <c r="EB627" s="173"/>
    </row>
    <row r="628" spans="2:132" ht="15.75" customHeight="1">
      <c r="B628" s="181"/>
      <c r="C628" s="156"/>
      <c r="D628" s="181"/>
      <c r="E628" s="157"/>
      <c r="F628" s="157"/>
      <c r="G628" s="229">
        <f t="shared" si="435"/>
        <v>0</v>
      </c>
      <c r="H628" s="229">
        <f t="shared" si="431"/>
        <v>0</v>
      </c>
      <c r="I628" s="231"/>
      <c r="J628" s="182"/>
      <c r="K628" s="230"/>
      <c r="L628" s="157"/>
      <c r="M628" s="157"/>
      <c r="N628" s="236"/>
      <c r="O628" s="231">
        <f t="shared" si="432"/>
        <v>0</v>
      </c>
      <c r="P628" s="231">
        <f t="shared" si="433"/>
        <v>0</v>
      </c>
      <c r="Q628" s="232">
        <f t="shared" si="434"/>
        <v>0</v>
      </c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172"/>
      <c r="AD628" s="172"/>
      <c r="AE628" s="172"/>
      <c r="AF628" s="172"/>
      <c r="AG628" s="172"/>
      <c r="AH628" s="172"/>
      <c r="AI628" s="172"/>
      <c r="AJ628" s="172"/>
      <c r="AK628" s="172"/>
      <c r="AL628" s="172"/>
      <c r="AM628" s="172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EA628" s="173"/>
      <c r="EB628" s="173"/>
    </row>
    <row r="629" spans="2:132" ht="15.75" customHeight="1">
      <c r="B629" s="181"/>
      <c r="C629" s="156"/>
      <c r="D629" s="181"/>
      <c r="E629" s="157"/>
      <c r="F629" s="157"/>
      <c r="G629" s="229">
        <f t="shared" si="435"/>
        <v>0</v>
      </c>
      <c r="H629" s="229">
        <f t="shared" si="431"/>
        <v>0</v>
      </c>
      <c r="I629" s="231"/>
      <c r="J629" s="182"/>
      <c r="K629" s="230"/>
      <c r="L629" s="157"/>
      <c r="M629" s="157"/>
      <c r="N629" s="236"/>
      <c r="O629" s="231">
        <f t="shared" si="432"/>
        <v>0</v>
      </c>
      <c r="P629" s="231">
        <f t="shared" si="433"/>
        <v>0</v>
      </c>
      <c r="Q629" s="232">
        <f t="shared" si="434"/>
        <v>0</v>
      </c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172"/>
      <c r="AD629" s="172"/>
      <c r="AE629" s="172"/>
      <c r="AF629" s="172"/>
      <c r="AG629" s="172"/>
      <c r="AH629" s="172"/>
      <c r="AI629" s="172"/>
      <c r="AJ629" s="172"/>
      <c r="AK629" s="172"/>
      <c r="AL629" s="172"/>
      <c r="AM629" s="172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EA629" s="173"/>
      <c r="EB629" s="173"/>
    </row>
    <row r="630" spans="2:132" ht="15.75" customHeight="1">
      <c r="B630" s="181"/>
      <c r="C630" s="156"/>
      <c r="D630" s="181"/>
      <c r="E630" s="157"/>
      <c r="F630" s="157"/>
      <c r="G630" s="229">
        <f t="shared" si="435"/>
        <v>0</v>
      </c>
      <c r="H630" s="229">
        <f t="shared" si="431"/>
        <v>0</v>
      </c>
      <c r="I630" s="231"/>
      <c r="J630" s="182"/>
      <c r="K630" s="230"/>
      <c r="L630" s="157"/>
      <c r="M630" s="157"/>
      <c r="N630" s="236"/>
      <c r="O630" s="231">
        <f t="shared" si="432"/>
        <v>0</v>
      </c>
      <c r="P630" s="231">
        <f t="shared" si="433"/>
        <v>0</v>
      </c>
      <c r="Q630" s="232">
        <f t="shared" si="434"/>
        <v>0</v>
      </c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172"/>
      <c r="AD630" s="172"/>
      <c r="AE630" s="172"/>
      <c r="AF630" s="172"/>
      <c r="AG630" s="172"/>
      <c r="AH630" s="172"/>
      <c r="AI630" s="172"/>
      <c r="AJ630" s="172"/>
      <c r="AK630" s="172"/>
      <c r="AL630" s="172"/>
      <c r="AM630" s="172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EA630" s="173"/>
      <c r="EB630" s="173"/>
    </row>
    <row r="631" spans="2:132" ht="15.75" customHeight="1">
      <c r="B631" s="181"/>
      <c r="C631" s="156"/>
      <c r="D631" s="181"/>
      <c r="E631" s="157"/>
      <c r="F631" s="157"/>
      <c r="G631" s="229">
        <f t="shared" si="435"/>
        <v>0</v>
      </c>
      <c r="H631" s="229">
        <f t="shared" si="431"/>
        <v>0</v>
      </c>
      <c r="I631" s="231"/>
      <c r="J631" s="182"/>
      <c r="K631" s="230"/>
      <c r="L631" s="157"/>
      <c r="M631" s="157"/>
      <c r="N631" s="236"/>
      <c r="O631" s="231">
        <f t="shared" si="432"/>
        <v>0</v>
      </c>
      <c r="P631" s="231">
        <f t="shared" si="433"/>
        <v>0</v>
      </c>
      <c r="Q631" s="232">
        <f t="shared" si="434"/>
        <v>0</v>
      </c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EA631" s="173"/>
      <c r="EB631" s="173"/>
    </row>
    <row r="632" spans="2:132" ht="15.75" customHeight="1">
      <c r="B632" s="181"/>
      <c r="C632" s="156"/>
      <c r="D632" s="181"/>
      <c r="E632" s="157"/>
      <c r="F632" s="157"/>
      <c r="G632" s="229">
        <f t="shared" si="435"/>
        <v>0</v>
      </c>
      <c r="H632" s="229">
        <f t="shared" si="431"/>
        <v>0</v>
      </c>
      <c r="I632" s="231"/>
      <c r="J632" s="182"/>
      <c r="K632" s="230"/>
      <c r="L632" s="157"/>
      <c r="M632" s="157"/>
      <c r="N632" s="236"/>
      <c r="O632" s="231">
        <f t="shared" si="432"/>
        <v>0</v>
      </c>
      <c r="P632" s="231">
        <f t="shared" si="433"/>
        <v>0</v>
      </c>
      <c r="Q632" s="232">
        <f t="shared" si="434"/>
        <v>0</v>
      </c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EA632" s="173"/>
      <c r="EB632" s="173"/>
    </row>
    <row r="633" spans="2:132" ht="15.75" customHeight="1">
      <c r="B633" s="181"/>
      <c r="C633" s="181"/>
      <c r="D633" s="181"/>
      <c r="E633" s="157"/>
      <c r="F633" s="157"/>
      <c r="G633" s="229">
        <f t="shared" si="435"/>
        <v>0</v>
      </c>
      <c r="H633" s="229">
        <f t="shared" si="431"/>
        <v>0</v>
      </c>
      <c r="I633" s="231"/>
      <c r="J633" s="182"/>
      <c r="K633" s="230"/>
      <c r="L633" s="157"/>
      <c r="M633" s="157"/>
      <c r="N633" s="236"/>
      <c r="O633" s="231">
        <f t="shared" si="432"/>
        <v>0</v>
      </c>
      <c r="P633" s="231">
        <f t="shared" si="433"/>
        <v>0</v>
      </c>
      <c r="Q633" s="232">
        <f t="shared" si="434"/>
        <v>0</v>
      </c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EA633" s="173"/>
      <c r="EB633" s="173"/>
    </row>
    <row r="634" spans="2:132" ht="15.75" customHeight="1">
      <c r="B634" s="181"/>
      <c r="C634" s="181"/>
      <c r="D634" s="181"/>
      <c r="E634" s="157"/>
      <c r="F634" s="157"/>
      <c r="G634" s="229">
        <f t="shared" si="435"/>
        <v>0</v>
      </c>
      <c r="H634" s="229">
        <f t="shared" si="431"/>
        <v>0</v>
      </c>
      <c r="I634" s="231"/>
      <c r="J634" s="182"/>
      <c r="K634" s="230"/>
      <c r="L634" s="157"/>
      <c r="M634" s="157"/>
      <c r="N634" s="236"/>
      <c r="O634" s="231">
        <f t="shared" si="432"/>
        <v>0</v>
      </c>
      <c r="P634" s="231">
        <f t="shared" si="433"/>
        <v>0</v>
      </c>
      <c r="Q634" s="232">
        <f t="shared" si="434"/>
        <v>0</v>
      </c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EA634" s="173"/>
      <c r="EB634" s="173"/>
    </row>
    <row r="635" spans="2:132" ht="15.75" customHeight="1">
      <c r="B635" s="188" t="s">
        <v>129</v>
      </c>
      <c r="C635" s="188"/>
      <c r="D635" s="244">
        <f>SUM(D615:D634)-L635</f>
        <v>0</v>
      </c>
      <c r="E635" s="245"/>
      <c r="F635" s="245"/>
      <c r="G635" s="245">
        <f>SUM(G615:G634)-SUM(Q615:Q634)</f>
        <v>0</v>
      </c>
      <c r="H635" s="245">
        <f t="shared" si="431"/>
        <v>0</v>
      </c>
      <c r="I635" s="246"/>
      <c r="J635" s="247"/>
      <c r="K635" s="188"/>
      <c r="L635" s="188">
        <f>SUM(L615:L634)</f>
        <v>0</v>
      </c>
      <c r="M635" s="245"/>
      <c r="N635" s="248"/>
      <c r="O635" s="249">
        <f t="shared" ref="O635:P635" si="436">SUM(O615:O634)</f>
        <v>0</v>
      </c>
      <c r="P635" s="249">
        <f t="shared" si="436"/>
        <v>0</v>
      </c>
      <c r="Q635" s="250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EA635" s="173"/>
      <c r="EB635" s="173"/>
    </row>
    <row r="636" spans="2:132" ht="15.75" customHeight="1">
      <c r="B636" s="223" t="s">
        <v>88</v>
      </c>
      <c r="C636" s="224" t="s">
        <v>89</v>
      </c>
      <c r="D636" s="224" t="s">
        <v>99</v>
      </c>
      <c r="E636" s="224" t="s">
        <v>114</v>
      </c>
      <c r="F636" s="224" t="s">
        <v>115</v>
      </c>
      <c r="G636" s="224" t="s">
        <v>26</v>
      </c>
      <c r="H636" s="224" t="s">
        <v>100</v>
      </c>
      <c r="I636" s="225"/>
      <c r="J636" s="224" t="s">
        <v>116</v>
      </c>
      <c r="K636" s="224" t="s">
        <v>91</v>
      </c>
      <c r="L636" s="224" t="s">
        <v>99</v>
      </c>
      <c r="M636" s="224" t="s">
        <v>117</v>
      </c>
      <c r="N636" s="224" t="s">
        <v>115</v>
      </c>
      <c r="O636" s="224" t="s">
        <v>94</v>
      </c>
      <c r="P636" s="224" t="s">
        <v>118</v>
      </c>
      <c r="Q636" s="224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EA636" s="173"/>
      <c r="EB636" s="173"/>
    </row>
    <row r="637" spans="2:132" ht="15.75" customHeight="1">
      <c r="B637" s="181"/>
      <c r="C637" s="156"/>
      <c r="D637" s="181"/>
      <c r="E637" s="157"/>
      <c r="F637" s="157"/>
      <c r="G637" s="229">
        <f>(D637*E637)+F637</f>
        <v>0</v>
      </c>
      <c r="H637" s="229">
        <f t="shared" ref="H637:H657" si="437">IF(D637=0,0,G637/D637)</f>
        <v>0</v>
      </c>
      <c r="I637" s="739" t="s">
        <v>126</v>
      </c>
      <c r="J637" s="182"/>
      <c r="K637" s="230"/>
      <c r="L637" s="181"/>
      <c r="M637" s="157"/>
      <c r="N637" s="157"/>
      <c r="O637" s="231">
        <f t="shared" ref="O637:O656" si="438">((L637*M637)-N637)-(L637*J637)</f>
        <v>0</v>
      </c>
      <c r="P637" s="231">
        <f t="shared" ref="P637:P656" si="439">IF(J637=0,0,(((L637*M637)-N637)+I647)-(L637*J637))</f>
        <v>0</v>
      </c>
      <c r="Q637" s="232">
        <f t="shared" ref="Q637:Q656" si="440">L637*J637</f>
        <v>0</v>
      </c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EA637" s="173"/>
      <c r="EB637" s="173"/>
    </row>
    <row r="638" spans="2:132" ht="15.75" customHeight="1">
      <c r="B638" s="181"/>
      <c r="C638" s="156"/>
      <c r="D638" s="181"/>
      <c r="E638" s="157"/>
      <c r="F638" s="157"/>
      <c r="G638" s="229">
        <f t="shared" ref="G638:G656" si="441">D638*E638+F638</f>
        <v>0</v>
      </c>
      <c r="H638" s="229">
        <f t="shared" si="437"/>
        <v>0</v>
      </c>
      <c r="I638" s="740"/>
      <c r="J638" s="182"/>
      <c r="K638" s="230"/>
      <c r="L638" s="157"/>
      <c r="M638" s="157"/>
      <c r="N638" s="236"/>
      <c r="O638" s="231">
        <f t="shared" si="438"/>
        <v>0</v>
      </c>
      <c r="P638" s="231">
        <f t="shared" si="439"/>
        <v>0</v>
      </c>
      <c r="Q638" s="232">
        <f t="shared" si="440"/>
        <v>0</v>
      </c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EA638" s="173"/>
      <c r="EB638" s="173"/>
    </row>
    <row r="639" spans="2:132" ht="15.75" customHeight="1">
      <c r="B639" s="181"/>
      <c r="C639" s="156"/>
      <c r="D639" s="181"/>
      <c r="E639" s="157"/>
      <c r="F639" s="157"/>
      <c r="G639" s="229">
        <f t="shared" si="441"/>
        <v>0</v>
      </c>
      <c r="H639" s="229">
        <f t="shared" si="437"/>
        <v>0</v>
      </c>
      <c r="I639" s="238">
        <f>IF(D657=0,0,G657/D657)</f>
        <v>0</v>
      </c>
      <c r="J639" s="182"/>
      <c r="K639" s="230"/>
      <c r="L639" s="157"/>
      <c r="M639" s="157"/>
      <c r="N639" s="236"/>
      <c r="O639" s="231">
        <f t="shared" si="438"/>
        <v>0</v>
      </c>
      <c r="P639" s="231">
        <f t="shared" si="439"/>
        <v>0</v>
      </c>
      <c r="Q639" s="232">
        <f t="shared" si="440"/>
        <v>0</v>
      </c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EA639" s="173"/>
      <c r="EB639" s="173"/>
    </row>
    <row r="640" spans="2:132" ht="15.75" customHeight="1">
      <c r="B640" s="181"/>
      <c r="C640" s="156"/>
      <c r="D640" s="181"/>
      <c r="E640" s="157"/>
      <c r="F640" s="157"/>
      <c r="G640" s="229">
        <f t="shared" si="441"/>
        <v>0</v>
      </c>
      <c r="H640" s="229">
        <f t="shared" si="437"/>
        <v>0</v>
      </c>
      <c r="I640" s="239"/>
      <c r="J640" s="182"/>
      <c r="K640" s="230"/>
      <c r="L640" s="157"/>
      <c r="M640" s="157"/>
      <c r="N640" s="236"/>
      <c r="O640" s="231">
        <f t="shared" si="438"/>
        <v>0</v>
      </c>
      <c r="P640" s="231">
        <f t="shared" si="439"/>
        <v>0</v>
      </c>
      <c r="Q640" s="232">
        <f t="shared" si="440"/>
        <v>0</v>
      </c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EA640" s="173"/>
      <c r="EB640" s="173"/>
    </row>
    <row r="641" spans="2:132" ht="15.75" customHeight="1">
      <c r="B641" s="181"/>
      <c r="C641" s="156"/>
      <c r="D641" s="181"/>
      <c r="E641" s="157"/>
      <c r="F641" s="157"/>
      <c r="G641" s="229">
        <f t="shared" si="441"/>
        <v>0</v>
      </c>
      <c r="H641" s="229">
        <f t="shared" si="437"/>
        <v>0</v>
      </c>
      <c r="I641" s="741" t="s">
        <v>127</v>
      </c>
      <c r="J641" s="182"/>
      <c r="K641" s="230"/>
      <c r="L641" s="157"/>
      <c r="M641" s="157"/>
      <c r="N641" s="236"/>
      <c r="O641" s="231">
        <f t="shared" si="438"/>
        <v>0</v>
      </c>
      <c r="P641" s="231">
        <f t="shared" si="439"/>
        <v>0</v>
      </c>
      <c r="Q641" s="232">
        <f t="shared" si="440"/>
        <v>0</v>
      </c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EA641" s="173"/>
      <c r="EB641" s="173"/>
    </row>
    <row r="642" spans="2:132" ht="15.75" customHeight="1">
      <c r="B642" s="181"/>
      <c r="C642" s="156"/>
      <c r="D642" s="181"/>
      <c r="E642" s="157"/>
      <c r="F642" s="157"/>
      <c r="G642" s="229">
        <f t="shared" si="441"/>
        <v>0</v>
      </c>
      <c r="H642" s="229">
        <f t="shared" si="437"/>
        <v>0</v>
      </c>
      <c r="I642" s="742"/>
      <c r="J642" s="182"/>
      <c r="K642" s="230"/>
      <c r="L642" s="157"/>
      <c r="M642" s="157"/>
      <c r="N642" s="236"/>
      <c r="O642" s="231">
        <f t="shared" si="438"/>
        <v>0</v>
      </c>
      <c r="P642" s="231">
        <f t="shared" si="439"/>
        <v>0</v>
      </c>
      <c r="Q642" s="232">
        <f t="shared" si="440"/>
        <v>0</v>
      </c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172"/>
      <c r="AD642" s="172"/>
      <c r="AE642" s="172"/>
      <c r="AF642" s="172"/>
      <c r="AG642" s="172"/>
      <c r="AH642" s="172"/>
      <c r="AI642" s="172"/>
      <c r="AJ642" s="172"/>
      <c r="AK642" s="172"/>
      <c r="AL642" s="172"/>
      <c r="AM642" s="172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EA642" s="173"/>
      <c r="EB642" s="173"/>
    </row>
    <row r="643" spans="2:132" ht="15.75" customHeight="1">
      <c r="B643" s="181"/>
      <c r="C643" s="156"/>
      <c r="D643" s="181"/>
      <c r="E643" s="157"/>
      <c r="F643" s="157"/>
      <c r="G643" s="229">
        <f t="shared" si="441"/>
        <v>0</v>
      </c>
      <c r="H643" s="229">
        <f t="shared" si="437"/>
        <v>0</v>
      </c>
      <c r="I643" s="740"/>
      <c r="J643" s="182"/>
      <c r="K643" s="230"/>
      <c r="L643" s="157"/>
      <c r="M643" s="157"/>
      <c r="N643" s="236"/>
      <c r="O643" s="231">
        <f t="shared" si="438"/>
        <v>0</v>
      </c>
      <c r="P643" s="231">
        <f t="shared" si="439"/>
        <v>0</v>
      </c>
      <c r="Q643" s="232">
        <f t="shared" si="440"/>
        <v>0</v>
      </c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172"/>
      <c r="AD643" s="172"/>
      <c r="AE643" s="172"/>
      <c r="AF643" s="172"/>
      <c r="AG643" s="172"/>
      <c r="AH643" s="172"/>
      <c r="AI643" s="172"/>
      <c r="AJ643" s="172"/>
      <c r="AK643" s="172"/>
      <c r="AL643" s="172"/>
      <c r="AM643" s="172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EA643" s="173"/>
      <c r="EB643" s="173"/>
    </row>
    <row r="644" spans="2:132" ht="15.75" customHeight="1">
      <c r="B644" s="181"/>
      <c r="C644" s="156"/>
      <c r="D644" s="181"/>
      <c r="E644" s="157"/>
      <c r="F644" s="157"/>
      <c r="G644" s="229">
        <f t="shared" si="441"/>
        <v>0</v>
      </c>
      <c r="H644" s="229">
        <f t="shared" si="437"/>
        <v>0</v>
      </c>
      <c r="I644" s="240">
        <f>IF(D657=0,0,(G657-I647)/D657)</f>
        <v>0</v>
      </c>
      <c r="J644" s="182"/>
      <c r="K644" s="230"/>
      <c r="L644" s="157"/>
      <c r="M644" s="157"/>
      <c r="N644" s="236"/>
      <c r="O644" s="231">
        <f t="shared" si="438"/>
        <v>0</v>
      </c>
      <c r="P644" s="231">
        <f t="shared" si="439"/>
        <v>0</v>
      </c>
      <c r="Q644" s="232">
        <f t="shared" si="440"/>
        <v>0</v>
      </c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EA644" s="173"/>
      <c r="EB644" s="173"/>
    </row>
    <row r="645" spans="2:132" ht="15.75" customHeight="1">
      <c r="B645" s="181"/>
      <c r="C645" s="156"/>
      <c r="D645" s="181"/>
      <c r="E645" s="157"/>
      <c r="F645" s="157"/>
      <c r="G645" s="229">
        <f t="shared" si="441"/>
        <v>0</v>
      </c>
      <c r="H645" s="229">
        <f t="shared" si="437"/>
        <v>0</v>
      </c>
      <c r="I645" s="241"/>
      <c r="J645" s="182"/>
      <c r="K645" s="230"/>
      <c r="L645" s="157"/>
      <c r="M645" s="157"/>
      <c r="N645" s="236"/>
      <c r="O645" s="231">
        <f t="shared" si="438"/>
        <v>0</v>
      </c>
      <c r="P645" s="231">
        <f t="shared" si="439"/>
        <v>0</v>
      </c>
      <c r="Q645" s="232">
        <f t="shared" si="440"/>
        <v>0</v>
      </c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EA645" s="173"/>
      <c r="EB645" s="173"/>
    </row>
    <row r="646" spans="2:132" ht="15.75" customHeight="1">
      <c r="B646" s="181"/>
      <c r="C646" s="156"/>
      <c r="D646" s="242"/>
      <c r="E646" s="157"/>
      <c r="F646" s="157"/>
      <c r="G646" s="229">
        <f t="shared" si="441"/>
        <v>0</v>
      </c>
      <c r="H646" s="229">
        <f t="shared" si="437"/>
        <v>0</v>
      </c>
      <c r="I646" s="243" t="s">
        <v>128</v>
      </c>
      <c r="J646" s="182"/>
      <c r="K646" s="230"/>
      <c r="L646" s="157"/>
      <c r="M646" s="157"/>
      <c r="N646" s="236"/>
      <c r="O646" s="231">
        <f t="shared" si="438"/>
        <v>0</v>
      </c>
      <c r="P646" s="231">
        <f t="shared" si="439"/>
        <v>0</v>
      </c>
      <c r="Q646" s="232">
        <f t="shared" si="440"/>
        <v>0</v>
      </c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EA646" s="173"/>
      <c r="EB646" s="173"/>
    </row>
    <row r="647" spans="2:132" ht="15.75" customHeight="1">
      <c r="B647" s="181"/>
      <c r="C647" s="156"/>
      <c r="D647" s="181"/>
      <c r="E647" s="157"/>
      <c r="F647" s="157"/>
      <c r="G647" s="229">
        <f t="shared" si="441"/>
        <v>0</v>
      </c>
      <c r="H647" s="229">
        <f t="shared" si="437"/>
        <v>0</v>
      </c>
      <c r="I647" s="238">
        <f>SUMIF(B$72:B$91,B637,P$72:P$91)</f>
        <v>0</v>
      </c>
      <c r="J647" s="182"/>
      <c r="K647" s="230"/>
      <c r="L647" s="157"/>
      <c r="M647" s="157"/>
      <c r="N647" s="236"/>
      <c r="O647" s="231">
        <f t="shared" si="438"/>
        <v>0</v>
      </c>
      <c r="P647" s="231">
        <f t="shared" si="439"/>
        <v>0</v>
      </c>
      <c r="Q647" s="232">
        <f t="shared" si="440"/>
        <v>0</v>
      </c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EA647" s="173"/>
      <c r="EB647" s="173"/>
    </row>
    <row r="648" spans="2:132" ht="15.75" customHeight="1">
      <c r="B648" s="181"/>
      <c r="C648" s="156"/>
      <c r="D648" s="181"/>
      <c r="E648" s="157"/>
      <c r="F648" s="157"/>
      <c r="G648" s="229">
        <f t="shared" si="441"/>
        <v>0</v>
      </c>
      <c r="H648" s="229">
        <f t="shared" si="437"/>
        <v>0</v>
      </c>
      <c r="I648" s="231"/>
      <c r="J648" s="182"/>
      <c r="K648" s="230"/>
      <c r="L648" s="157"/>
      <c r="M648" s="157"/>
      <c r="N648" s="236"/>
      <c r="O648" s="231">
        <f t="shared" si="438"/>
        <v>0</v>
      </c>
      <c r="P648" s="231">
        <f t="shared" si="439"/>
        <v>0</v>
      </c>
      <c r="Q648" s="232">
        <f t="shared" si="440"/>
        <v>0</v>
      </c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EA648" s="173"/>
      <c r="EB648" s="173"/>
    </row>
    <row r="649" spans="2:132" ht="15.75" customHeight="1">
      <c r="B649" s="181"/>
      <c r="C649" s="156"/>
      <c r="D649" s="181"/>
      <c r="E649" s="157"/>
      <c r="F649" s="157"/>
      <c r="G649" s="229">
        <f t="shared" si="441"/>
        <v>0</v>
      </c>
      <c r="H649" s="229">
        <f t="shared" si="437"/>
        <v>0</v>
      </c>
      <c r="I649" s="231"/>
      <c r="J649" s="182"/>
      <c r="K649" s="230"/>
      <c r="L649" s="157"/>
      <c r="M649" s="157"/>
      <c r="N649" s="236"/>
      <c r="O649" s="231">
        <f t="shared" si="438"/>
        <v>0</v>
      </c>
      <c r="P649" s="231">
        <f t="shared" si="439"/>
        <v>0</v>
      </c>
      <c r="Q649" s="232">
        <f t="shared" si="440"/>
        <v>0</v>
      </c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EA649" s="173"/>
      <c r="EB649" s="173"/>
    </row>
    <row r="650" spans="2:132" ht="15.75" customHeight="1">
      <c r="B650" s="181"/>
      <c r="C650" s="156"/>
      <c r="D650" s="181"/>
      <c r="E650" s="157"/>
      <c r="F650" s="157"/>
      <c r="G650" s="229">
        <f t="shared" si="441"/>
        <v>0</v>
      </c>
      <c r="H650" s="229">
        <f t="shared" si="437"/>
        <v>0</v>
      </c>
      <c r="I650" s="231"/>
      <c r="J650" s="182"/>
      <c r="K650" s="230"/>
      <c r="L650" s="157"/>
      <c r="M650" s="157"/>
      <c r="N650" s="236"/>
      <c r="O650" s="231">
        <f t="shared" si="438"/>
        <v>0</v>
      </c>
      <c r="P650" s="231">
        <f t="shared" si="439"/>
        <v>0</v>
      </c>
      <c r="Q650" s="232">
        <f t="shared" si="440"/>
        <v>0</v>
      </c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EA650" s="173"/>
      <c r="EB650" s="173"/>
    </row>
    <row r="651" spans="2:132" ht="15.75" customHeight="1">
      <c r="B651" s="181"/>
      <c r="C651" s="156"/>
      <c r="D651" s="181"/>
      <c r="E651" s="157"/>
      <c r="F651" s="157"/>
      <c r="G651" s="229">
        <f t="shared" si="441"/>
        <v>0</v>
      </c>
      <c r="H651" s="229">
        <f t="shared" si="437"/>
        <v>0</v>
      </c>
      <c r="I651" s="231"/>
      <c r="J651" s="182"/>
      <c r="K651" s="230"/>
      <c r="L651" s="157"/>
      <c r="M651" s="157"/>
      <c r="N651" s="236"/>
      <c r="O651" s="231">
        <f t="shared" si="438"/>
        <v>0</v>
      </c>
      <c r="P651" s="231">
        <f t="shared" si="439"/>
        <v>0</v>
      </c>
      <c r="Q651" s="232">
        <f t="shared" si="440"/>
        <v>0</v>
      </c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EA651" s="173"/>
      <c r="EB651" s="173"/>
    </row>
    <row r="652" spans="2:132" ht="15.75" customHeight="1">
      <c r="B652" s="181"/>
      <c r="C652" s="156"/>
      <c r="D652" s="181"/>
      <c r="E652" s="157"/>
      <c r="F652" s="157"/>
      <c r="G652" s="229">
        <f t="shared" si="441"/>
        <v>0</v>
      </c>
      <c r="H652" s="229">
        <f t="shared" si="437"/>
        <v>0</v>
      </c>
      <c r="I652" s="231"/>
      <c r="J652" s="182"/>
      <c r="K652" s="230"/>
      <c r="L652" s="157"/>
      <c r="M652" s="157"/>
      <c r="N652" s="236"/>
      <c r="O652" s="231">
        <f t="shared" si="438"/>
        <v>0</v>
      </c>
      <c r="P652" s="231">
        <f t="shared" si="439"/>
        <v>0</v>
      </c>
      <c r="Q652" s="232">
        <f t="shared" si="440"/>
        <v>0</v>
      </c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EA652" s="173"/>
      <c r="EB652" s="173"/>
    </row>
    <row r="653" spans="2:132" ht="15.75" customHeight="1">
      <c r="B653" s="181"/>
      <c r="C653" s="156"/>
      <c r="D653" s="181"/>
      <c r="E653" s="157"/>
      <c r="F653" s="157"/>
      <c r="G653" s="229">
        <f t="shared" si="441"/>
        <v>0</v>
      </c>
      <c r="H653" s="229">
        <f t="shared" si="437"/>
        <v>0</v>
      </c>
      <c r="I653" s="231"/>
      <c r="J653" s="182"/>
      <c r="K653" s="230"/>
      <c r="L653" s="157"/>
      <c r="M653" s="157"/>
      <c r="N653" s="236"/>
      <c r="O653" s="231">
        <f t="shared" si="438"/>
        <v>0</v>
      </c>
      <c r="P653" s="231">
        <f t="shared" si="439"/>
        <v>0</v>
      </c>
      <c r="Q653" s="232">
        <f t="shared" si="440"/>
        <v>0</v>
      </c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EA653" s="173"/>
      <c r="EB653" s="173"/>
    </row>
    <row r="654" spans="2:132" ht="15.75" customHeight="1">
      <c r="B654" s="181"/>
      <c r="C654" s="156"/>
      <c r="D654" s="181"/>
      <c r="E654" s="157"/>
      <c r="F654" s="157"/>
      <c r="G654" s="229">
        <f t="shared" si="441"/>
        <v>0</v>
      </c>
      <c r="H654" s="229">
        <f t="shared" si="437"/>
        <v>0</v>
      </c>
      <c r="I654" s="231"/>
      <c r="J654" s="182"/>
      <c r="K654" s="230"/>
      <c r="L654" s="157"/>
      <c r="M654" s="157"/>
      <c r="N654" s="236"/>
      <c r="O654" s="231">
        <f t="shared" si="438"/>
        <v>0</v>
      </c>
      <c r="P654" s="231">
        <f t="shared" si="439"/>
        <v>0</v>
      </c>
      <c r="Q654" s="232">
        <f t="shared" si="440"/>
        <v>0</v>
      </c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EA654" s="173"/>
      <c r="EB654" s="173"/>
    </row>
    <row r="655" spans="2:132" ht="15.75" customHeight="1">
      <c r="B655" s="181"/>
      <c r="C655" s="181"/>
      <c r="D655" s="181"/>
      <c r="E655" s="157"/>
      <c r="F655" s="157"/>
      <c r="G655" s="229">
        <f t="shared" si="441"/>
        <v>0</v>
      </c>
      <c r="H655" s="229">
        <f t="shared" si="437"/>
        <v>0</v>
      </c>
      <c r="I655" s="231"/>
      <c r="J655" s="182"/>
      <c r="K655" s="230"/>
      <c r="L655" s="157"/>
      <c r="M655" s="157"/>
      <c r="N655" s="236"/>
      <c r="O655" s="231">
        <f t="shared" si="438"/>
        <v>0</v>
      </c>
      <c r="P655" s="231">
        <f t="shared" si="439"/>
        <v>0</v>
      </c>
      <c r="Q655" s="232">
        <f t="shared" si="440"/>
        <v>0</v>
      </c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172"/>
      <c r="AD655" s="172"/>
      <c r="AE655" s="172"/>
      <c r="AF655" s="172"/>
      <c r="AG655" s="172"/>
      <c r="AH655" s="172"/>
      <c r="AI655" s="172"/>
      <c r="AJ655" s="172"/>
      <c r="AK655" s="172"/>
      <c r="AL655" s="172"/>
      <c r="AM655" s="172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EA655" s="173"/>
      <c r="EB655" s="173"/>
    </row>
    <row r="656" spans="2:132" ht="15.75" customHeight="1">
      <c r="B656" s="181"/>
      <c r="C656" s="181"/>
      <c r="D656" s="181"/>
      <c r="E656" s="157"/>
      <c r="F656" s="157"/>
      <c r="G656" s="229">
        <f t="shared" si="441"/>
        <v>0</v>
      </c>
      <c r="H656" s="229">
        <f t="shared" si="437"/>
        <v>0</v>
      </c>
      <c r="I656" s="231"/>
      <c r="J656" s="182"/>
      <c r="K656" s="230"/>
      <c r="L656" s="157"/>
      <c r="M656" s="157"/>
      <c r="N656" s="236"/>
      <c r="O656" s="231">
        <f t="shared" si="438"/>
        <v>0</v>
      </c>
      <c r="P656" s="231">
        <f t="shared" si="439"/>
        <v>0</v>
      </c>
      <c r="Q656" s="232">
        <f t="shared" si="440"/>
        <v>0</v>
      </c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EA656" s="173"/>
      <c r="EB656" s="173"/>
    </row>
    <row r="657" spans="2:132" ht="15.75" customHeight="1">
      <c r="B657" s="188" t="s">
        <v>129</v>
      </c>
      <c r="C657" s="188"/>
      <c r="D657" s="244">
        <f>SUM(D637:D656)-L657</f>
        <v>0</v>
      </c>
      <c r="E657" s="245"/>
      <c r="F657" s="245"/>
      <c r="G657" s="245">
        <f>SUM(G637:G656)-SUM(Q637:Q656)</f>
        <v>0</v>
      </c>
      <c r="H657" s="245">
        <f t="shared" si="437"/>
        <v>0</v>
      </c>
      <c r="I657" s="246"/>
      <c r="J657" s="247"/>
      <c r="K657" s="188"/>
      <c r="L657" s="188">
        <f>SUM(L637:L656)</f>
        <v>0</v>
      </c>
      <c r="M657" s="245"/>
      <c r="N657" s="248"/>
      <c r="O657" s="249">
        <f t="shared" ref="O657:P657" si="442">SUM(O637:O656)</f>
        <v>0</v>
      </c>
      <c r="P657" s="249">
        <f t="shared" si="442"/>
        <v>0</v>
      </c>
      <c r="Q657" s="250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172"/>
      <c r="AD657" s="172"/>
      <c r="AE657" s="172"/>
      <c r="AF657" s="172"/>
      <c r="AG657" s="172"/>
      <c r="AH657" s="172"/>
      <c r="AI657" s="172"/>
      <c r="AJ657" s="172"/>
      <c r="AK657" s="172"/>
      <c r="AL657" s="172"/>
      <c r="AM657" s="172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EA657" s="173"/>
      <c r="EB657" s="173"/>
    </row>
    <row r="658" spans="2:132" ht="15.75" customHeight="1">
      <c r="B658" s="223" t="s">
        <v>88</v>
      </c>
      <c r="C658" s="224" t="s">
        <v>89</v>
      </c>
      <c r="D658" s="224" t="s">
        <v>99</v>
      </c>
      <c r="E658" s="224" t="s">
        <v>114</v>
      </c>
      <c r="F658" s="224" t="s">
        <v>115</v>
      </c>
      <c r="G658" s="224" t="s">
        <v>26</v>
      </c>
      <c r="H658" s="224" t="s">
        <v>100</v>
      </c>
      <c r="I658" s="225"/>
      <c r="J658" s="224" t="s">
        <v>116</v>
      </c>
      <c r="K658" s="224" t="s">
        <v>91</v>
      </c>
      <c r="L658" s="224" t="s">
        <v>99</v>
      </c>
      <c r="M658" s="224" t="s">
        <v>117</v>
      </c>
      <c r="N658" s="224" t="s">
        <v>115</v>
      </c>
      <c r="O658" s="224" t="s">
        <v>94</v>
      </c>
      <c r="P658" s="224" t="s">
        <v>118</v>
      </c>
      <c r="Q658" s="224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EA658" s="173"/>
      <c r="EB658" s="173"/>
    </row>
    <row r="659" spans="2:132" ht="15.75" customHeight="1">
      <c r="B659" s="181"/>
      <c r="C659" s="156"/>
      <c r="D659" s="181"/>
      <c r="E659" s="157"/>
      <c r="F659" s="157"/>
      <c r="G659" s="229">
        <f>(D659*E659)+F659</f>
        <v>0</v>
      </c>
      <c r="H659" s="229">
        <f t="shared" ref="H659:H679" si="443">IF(D659=0,0,G659/D659)</f>
        <v>0</v>
      </c>
      <c r="I659" s="739" t="s">
        <v>126</v>
      </c>
      <c r="J659" s="182"/>
      <c r="K659" s="230"/>
      <c r="L659" s="181"/>
      <c r="M659" s="157"/>
      <c r="N659" s="157"/>
      <c r="O659" s="231">
        <f t="shared" ref="O659:O678" si="444">((L659*M659)-N659)-(L659*J659)</f>
        <v>0</v>
      </c>
      <c r="P659" s="231">
        <f t="shared" ref="P659:P678" si="445">IF(J659=0,0,(((L659*M659)-N659)+I669)-(L659*J659))</f>
        <v>0</v>
      </c>
      <c r="Q659" s="232">
        <f t="shared" ref="Q659:Q678" si="446">L659*J659</f>
        <v>0</v>
      </c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172"/>
      <c r="AD659" s="172"/>
      <c r="AE659" s="172"/>
      <c r="AF659" s="172"/>
      <c r="AG659" s="172"/>
      <c r="AH659" s="172"/>
      <c r="AI659" s="172"/>
      <c r="AJ659" s="172"/>
      <c r="AK659" s="172"/>
      <c r="AL659" s="172"/>
      <c r="AM659" s="172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EA659" s="173"/>
      <c r="EB659" s="173"/>
    </row>
    <row r="660" spans="2:132" ht="15.75" customHeight="1">
      <c r="B660" s="181"/>
      <c r="C660" s="156"/>
      <c r="D660" s="181"/>
      <c r="E660" s="157"/>
      <c r="F660" s="157"/>
      <c r="G660" s="229">
        <f t="shared" ref="G660:G678" si="447">D660*E660+F660</f>
        <v>0</v>
      </c>
      <c r="H660" s="229">
        <f t="shared" si="443"/>
        <v>0</v>
      </c>
      <c r="I660" s="740"/>
      <c r="J660" s="182"/>
      <c r="K660" s="230"/>
      <c r="L660" s="157"/>
      <c r="M660" s="157"/>
      <c r="N660" s="236"/>
      <c r="O660" s="231">
        <f t="shared" si="444"/>
        <v>0</v>
      </c>
      <c r="P660" s="231">
        <f t="shared" si="445"/>
        <v>0</v>
      </c>
      <c r="Q660" s="232">
        <f t="shared" si="446"/>
        <v>0</v>
      </c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  <c r="AM660" s="172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EA660" s="173"/>
      <c r="EB660" s="173"/>
    </row>
    <row r="661" spans="2:132" ht="15.75" customHeight="1">
      <c r="B661" s="181"/>
      <c r="C661" s="156"/>
      <c r="D661" s="181"/>
      <c r="E661" s="157"/>
      <c r="F661" s="157"/>
      <c r="G661" s="229">
        <f t="shared" si="447"/>
        <v>0</v>
      </c>
      <c r="H661" s="229">
        <f t="shared" si="443"/>
        <v>0</v>
      </c>
      <c r="I661" s="238">
        <f>IF(D679=0,0,G679/D679)</f>
        <v>0</v>
      </c>
      <c r="J661" s="182"/>
      <c r="K661" s="230"/>
      <c r="L661" s="157"/>
      <c r="M661" s="157"/>
      <c r="N661" s="236"/>
      <c r="O661" s="231">
        <f t="shared" si="444"/>
        <v>0</v>
      </c>
      <c r="P661" s="231">
        <f t="shared" si="445"/>
        <v>0</v>
      </c>
      <c r="Q661" s="232">
        <f t="shared" si="446"/>
        <v>0</v>
      </c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172"/>
      <c r="AD661" s="172"/>
      <c r="AE661" s="172"/>
      <c r="AF661" s="172"/>
      <c r="AG661" s="172"/>
      <c r="AH661" s="172"/>
      <c r="AI661" s="172"/>
      <c r="AJ661" s="172"/>
      <c r="AK661" s="172"/>
      <c r="AL661" s="172"/>
      <c r="AM661" s="172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EA661" s="173"/>
      <c r="EB661" s="173"/>
    </row>
    <row r="662" spans="2:132" ht="15.75" customHeight="1">
      <c r="B662" s="181"/>
      <c r="C662" s="156"/>
      <c r="D662" s="181"/>
      <c r="E662" s="157"/>
      <c r="F662" s="157"/>
      <c r="G662" s="229">
        <f t="shared" si="447"/>
        <v>0</v>
      </c>
      <c r="H662" s="229">
        <f t="shared" si="443"/>
        <v>0</v>
      </c>
      <c r="I662" s="239"/>
      <c r="J662" s="182"/>
      <c r="K662" s="230"/>
      <c r="L662" s="157"/>
      <c r="M662" s="157"/>
      <c r="N662" s="236"/>
      <c r="O662" s="231">
        <f t="shared" si="444"/>
        <v>0</v>
      </c>
      <c r="P662" s="231">
        <f t="shared" si="445"/>
        <v>0</v>
      </c>
      <c r="Q662" s="232">
        <f t="shared" si="446"/>
        <v>0</v>
      </c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EA662" s="173"/>
      <c r="EB662" s="173"/>
    </row>
    <row r="663" spans="2:132" ht="15.75" customHeight="1">
      <c r="B663" s="181"/>
      <c r="C663" s="156"/>
      <c r="D663" s="181"/>
      <c r="E663" s="157"/>
      <c r="F663" s="157"/>
      <c r="G663" s="229">
        <f t="shared" si="447"/>
        <v>0</v>
      </c>
      <c r="H663" s="229">
        <f t="shared" si="443"/>
        <v>0</v>
      </c>
      <c r="I663" s="741" t="s">
        <v>127</v>
      </c>
      <c r="J663" s="182"/>
      <c r="K663" s="230"/>
      <c r="L663" s="157"/>
      <c r="M663" s="157"/>
      <c r="N663" s="236"/>
      <c r="O663" s="231">
        <f t="shared" si="444"/>
        <v>0</v>
      </c>
      <c r="P663" s="231">
        <f t="shared" si="445"/>
        <v>0</v>
      </c>
      <c r="Q663" s="232">
        <f t="shared" si="446"/>
        <v>0</v>
      </c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172"/>
      <c r="AD663" s="172"/>
      <c r="AE663" s="172"/>
      <c r="AF663" s="172"/>
      <c r="AG663" s="172"/>
      <c r="AH663" s="172"/>
      <c r="AI663" s="172"/>
      <c r="AJ663" s="172"/>
      <c r="AK663" s="172"/>
      <c r="AL663" s="172"/>
      <c r="AM663" s="172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EA663" s="173"/>
      <c r="EB663" s="173"/>
    </row>
    <row r="664" spans="2:132" ht="15.75" customHeight="1">
      <c r="B664" s="181"/>
      <c r="C664" s="156"/>
      <c r="D664" s="181"/>
      <c r="E664" s="157"/>
      <c r="F664" s="157"/>
      <c r="G664" s="229">
        <f t="shared" si="447"/>
        <v>0</v>
      </c>
      <c r="H664" s="229">
        <f t="shared" si="443"/>
        <v>0</v>
      </c>
      <c r="I664" s="742"/>
      <c r="J664" s="182"/>
      <c r="K664" s="230"/>
      <c r="L664" s="157"/>
      <c r="M664" s="157"/>
      <c r="N664" s="236"/>
      <c r="O664" s="231">
        <f t="shared" si="444"/>
        <v>0</v>
      </c>
      <c r="P664" s="231">
        <f t="shared" si="445"/>
        <v>0</v>
      </c>
      <c r="Q664" s="232">
        <f t="shared" si="446"/>
        <v>0</v>
      </c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EA664" s="173"/>
      <c r="EB664" s="173"/>
    </row>
    <row r="665" spans="2:132" ht="15.75" customHeight="1">
      <c r="B665" s="181"/>
      <c r="C665" s="156"/>
      <c r="D665" s="181"/>
      <c r="E665" s="157"/>
      <c r="F665" s="157"/>
      <c r="G665" s="229">
        <f t="shared" si="447"/>
        <v>0</v>
      </c>
      <c r="H665" s="229">
        <f t="shared" si="443"/>
        <v>0</v>
      </c>
      <c r="I665" s="740"/>
      <c r="J665" s="182"/>
      <c r="K665" s="230"/>
      <c r="L665" s="157"/>
      <c r="M665" s="157"/>
      <c r="N665" s="236"/>
      <c r="O665" s="231">
        <f t="shared" si="444"/>
        <v>0</v>
      </c>
      <c r="P665" s="231">
        <f t="shared" si="445"/>
        <v>0</v>
      </c>
      <c r="Q665" s="232">
        <f t="shared" si="446"/>
        <v>0</v>
      </c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EA665" s="173"/>
      <c r="EB665" s="173"/>
    </row>
    <row r="666" spans="2:132" ht="15.75" customHeight="1">
      <c r="B666" s="181"/>
      <c r="C666" s="156"/>
      <c r="D666" s="181"/>
      <c r="E666" s="157"/>
      <c r="F666" s="157"/>
      <c r="G666" s="229">
        <f t="shared" si="447"/>
        <v>0</v>
      </c>
      <c r="H666" s="229">
        <f t="shared" si="443"/>
        <v>0</v>
      </c>
      <c r="I666" s="240">
        <f>IF(D679=0,0,(G679-I669)/D679)</f>
        <v>0</v>
      </c>
      <c r="J666" s="182"/>
      <c r="K666" s="230"/>
      <c r="L666" s="157"/>
      <c r="M666" s="157"/>
      <c r="N666" s="236"/>
      <c r="O666" s="231">
        <f t="shared" si="444"/>
        <v>0</v>
      </c>
      <c r="P666" s="231">
        <f t="shared" si="445"/>
        <v>0</v>
      </c>
      <c r="Q666" s="232">
        <f t="shared" si="446"/>
        <v>0</v>
      </c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EA666" s="173"/>
      <c r="EB666" s="173"/>
    </row>
    <row r="667" spans="2:132" ht="15.75" customHeight="1">
      <c r="B667" s="181"/>
      <c r="C667" s="156"/>
      <c r="D667" s="181"/>
      <c r="E667" s="157"/>
      <c r="F667" s="157"/>
      <c r="G667" s="229">
        <f t="shared" si="447"/>
        <v>0</v>
      </c>
      <c r="H667" s="229">
        <f t="shared" si="443"/>
        <v>0</v>
      </c>
      <c r="I667" s="241"/>
      <c r="J667" s="182"/>
      <c r="K667" s="230"/>
      <c r="L667" s="157"/>
      <c r="M667" s="157"/>
      <c r="N667" s="236"/>
      <c r="O667" s="231">
        <f t="shared" si="444"/>
        <v>0</v>
      </c>
      <c r="P667" s="231">
        <f t="shared" si="445"/>
        <v>0</v>
      </c>
      <c r="Q667" s="232">
        <f t="shared" si="446"/>
        <v>0</v>
      </c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EA667" s="173"/>
      <c r="EB667" s="173"/>
    </row>
    <row r="668" spans="2:132" ht="15.75" customHeight="1">
      <c r="B668" s="181"/>
      <c r="C668" s="156"/>
      <c r="D668" s="242"/>
      <c r="E668" s="157"/>
      <c r="F668" s="157"/>
      <c r="G668" s="229">
        <f t="shared" si="447"/>
        <v>0</v>
      </c>
      <c r="H668" s="229">
        <f t="shared" si="443"/>
        <v>0</v>
      </c>
      <c r="I668" s="243" t="s">
        <v>128</v>
      </c>
      <c r="J668" s="182"/>
      <c r="K668" s="230"/>
      <c r="L668" s="157"/>
      <c r="M668" s="157"/>
      <c r="N668" s="236"/>
      <c r="O668" s="231">
        <f t="shared" si="444"/>
        <v>0</v>
      </c>
      <c r="P668" s="231">
        <f t="shared" si="445"/>
        <v>0</v>
      </c>
      <c r="Q668" s="232">
        <f t="shared" si="446"/>
        <v>0</v>
      </c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EA668" s="173"/>
      <c r="EB668" s="173"/>
    </row>
    <row r="669" spans="2:132" ht="15.75" customHeight="1">
      <c r="B669" s="181"/>
      <c r="C669" s="156"/>
      <c r="D669" s="181"/>
      <c r="E669" s="157"/>
      <c r="F669" s="157"/>
      <c r="G669" s="229">
        <f t="shared" si="447"/>
        <v>0</v>
      </c>
      <c r="H669" s="229">
        <f t="shared" si="443"/>
        <v>0</v>
      </c>
      <c r="I669" s="238">
        <f>SUMIF(B$72:B$91,B659,P$72:P$91)</f>
        <v>0</v>
      </c>
      <c r="J669" s="182"/>
      <c r="K669" s="230"/>
      <c r="L669" s="157"/>
      <c r="M669" s="157"/>
      <c r="N669" s="236"/>
      <c r="O669" s="231">
        <f t="shared" si="444"/>
        <v>0</v>
      </c>
      <c r="P669" s="231">
        <f t="shared" si="445"/>
        <v>0</v>
      </c>
      <c r="Q669" s="232">
        <f t="shared" si="446"/>
        <v>0</v>
      </c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EA669" s="173"/>
      <c r="EB669" s="173"/>
    </row>
    <row r="670" spans="2:132" ht="15.75" customHeight="1">
      <c r="B670" s="181"/>
      <c r="C670" s="156"/>
      <c r="D670" s="181"/>
      <c r="E670" s="157"/>
      <c r="F670" s="157"/>
      <c r="G670" s="229">
        <f t="shared" si="447"/>
        <v>0</v>
      </c>
      <c r="H670" s="229">
        <f t="shared" si="443"/>
        <v>0</v>
      </c>
      <c r="I670" s="231"/>
      <c r="J670" s="182"/>
      <c r="K670" s="230"/>
      <c r="L670" s="157"/>
      <c r="M670" s="157"/>
      <c r="N670" s="236"/>
      <c r="O670" s="231">
        <f t="shared" si="444"/>
        <v>0</v>
      </c>
      <c r="P670" s="231">
        <f t="shared" si="445"/>
        <v>0</v>
      </c>
      <c r="Q670" s="232">
        <f t="shared" si="446"/>
        <v>0</v>
      </c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EA670" s="173"/>
      <c r="EB670" s="173"/>
    </row>
    <row r="671" spans="2:132" ht="15.75" customHeight="1">
      <c r="B671" s="181"/>
      <c r="C671" s="156"/>
      <c r="D671" s="181"/>
      <c r="E671" s="157"/>
      <c r="F671" s="157"/>
      <c r="G671" s="229">
        <f t="shared" si="447"/>
        <v>0</v>
      </c>
      <c r="H671" s="229">
        <f t="shared" si="443"/>
        <v>0</v>
      </c>
      <c r="I671" s="231"/>
      <c r="J671" s="182"/>
      <c r="K671" s="230"/>
      <c r="L671" s="157"/>
      <c r="M671" s="157"/>
      <c r="N671" s="236"/>
      <c r="O671" s="231">
        <f t="shared" si="444"/>
        <v>0</v>
      </c>
      <c r="P671" s="231">
        <f t="shared" si="445"/>
        <v>0</v>
      </c>
      <c r="Q671" s="232">
        <f t="shared" si="446"/>
        <v>0</v>
      </c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EA671" s="173"/>
      <c r="EB671" s="173"/>
    </row>
    <row r="672" spans="2:132" ht="15.75" customHeight="1">
      <c r="B672" s="181"/>
      <c r="C672" s="156"/>
      <c r="D672" s="181"/>
      <c r="E672" s="157"/>
      <c r="F672" s="157"/>
      <c r="G672" s="229">
        <f t="shared" si="447"/>
        <v>0</v>
      </c>
      <c r="H672" s="229">
        <f t="shared" si="443"/>
        <v>0</v>
      </c>
      <c r="I672" s="231"/>
      <c r="J672" s="182"/>
      <c r="K672" s="230"/>
      <c r="L672" s="157"/>
      <c r="M672" s="157"/>
      <c r="N672" s="236"/>
      <c r="O672" s="231">
        <f t="shared" si="444"/>
        <v>0</v>
      </c>
      <c r="P672" s="231">
        <f t="shared" si="445"/>
        <v>0</v>
      </c>
      <c r="Q672" s="232">
        <f t="shared" si="446"/>
        <v>0</v>
      </c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EA672" s="173"/>
      <c r="EB672" s="173"/>
    </row>
    <row r="673" spans="2:132" ht="15.75" customHeight="1">
      <c r="B673" s="181"/>
      <c r="C673" s="156"/>
      <c r="D673" s="181"/>
      <c r="E673" s="157"/>
      <c r="F673" s="157"/>
      <c r="G673" s="229">
        <f t="shared" si="447"/>
        <v>0</v>
      </c>
      <c r="H673" s="229">
        <f t="shared" si="443"/>
        <v>0</v>
      </c>
      <c r="I673" s="231"/>
      <c r="J673" s="182"/>
      <c r="K673" s="230"/>
      <c r="L673" s="157"/>
      <c r="M673" s="157"/>
      <c r="N673" s="236"/>
      <c r="O673" s="231">
        <f t="shared" si="444"/>
        <v>0</v>
      </c>
      <c r="P673" s="231">
        <f t="shared" si="445"/>
        <v>0</v>
      </c>
      <c r="Q673" s="232">
        <f t="shared" si="446"/>
        <v>0</v>
      </c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EA673" s="173"/>
      <c r="EB673" s="173"/>
    </row>
    <row r="674" spans="2:132" ht="15.75" customHeight="1">
      <c r="B674" s="181"/>
      <c r="C674" s="156"/>
      <c r="D674" s="181"/>
      <c r="E674" s="157"/>
      <c r="F674" s="157"/>
      <c r="G674" s="229">
        <f t="shared" si="447"/>
        <v>0</v>
      </c>
      <c r="H674" s="229">
        <f t="shared" si="443"/>
        <v>0</v>
      </c>
      <c r="I674" s="231"/>
      <c r="J674" s="182"/>
      <c r="K674" s="230"/>
      <c r="L674" s="157"/>
      <c r="M674" s="157"/>
      <c r="N674" s="236"/>
      <c r="O674" s="231">
        <f t="shared" si="444"/>
        <v>0</v>
      </c>
      <c r="P674" s="231">
        <f t="shared" si="445"/>
        <v>0</v>
      </c>
      <c r="Q674" s="232">
        <f t="shared" si="446"/>
        <v>0</v>
      </c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EA674" s="173"/>
      <c r="EB674" s="173"/>
    </row>
    <row r="675" spans="2:132" ht="15.75" customHeight="1">
      <c r="B675" s="181"/>
      <c r="C675" s="156"/>
      <c r="D675" s="181"/>
      <c r="E675" s="157"/>
      <c r="F675" s="157"/>
      <c r="G675" s="229">
        <f t="shared" si="447"/>
        <v>0</v>
      </c>
      <c r="H675" s="229">
        <f t="shared" si="443"/>
        <v>0</v>
      </c>
      <c r="I675" s="231"/>
      <c r="J675" s="182"/>
      <c r="K675" s="230"/>
      <c r="L675" s="157"/>
      <c r="M675" s="157"/>
      <c r="N675" s="236"/>
      <c r="O675" s="231">
        <f t="shared" si="444"/>
        <v>0</v>
      </c>
      <c r="P675" s="231">
        <f t="shared" si="445"/>
        <v>0</v>
      </c>
      <c r="Q675" s="232">
        <f t="shared" si="446"/>
        <v>0</v>
      </c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EA675" s="173"/>
      <c r="EB675" s="173"/>
    </row>
    <row r="676" spans="2:132" ht="15.75" customHeight="1">
      <c r="B676" s="181"/>
      <c r="C676" s="156"/>
      <c r="D676" s="181"/>
      <c r="E676" s="157"/>
      <c r="F676" s="157"/>
      <c r="G676" s="229">
        <f t="shared" si="447"/>
        <v>0</v>
      </c>
      <c r="H676" s="229">
        <f t="shared" si="443"/>
        <v>0</v>
      </c>
      <c r="I676" s="231"/>
      <c r="J676" s="182"/>
      <c r="K676" s="230"/>
      <c r="L676" s="157"/>
      <c r="M676" s="157"/>
      <c r="N676" s="236"/>
      <c r="O676" s="231">
        <f t="shared" si="444"/>
        <v>0</v>
      </c>
      <c r="P676" s="231">
        <f t="shared" si="445"/>
        <v>0</v>
      </c>
      <c r="Q676" s="232">
        <f t="shared" si="446"/>
        <v>0</v>
      </c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EA676" s="173"/>
      <c r="EB676" s="173"/>
    </row>
    <row r="677" spans="2:132" ht="15.75" customHeight="1">
      <c r="B677" s="181"/>
      <c r="C677" s="181"/>
      <c r="D677" s="181"/>
      <c r="E677" s="157"/>
      <c r="F677" s="157"/>
      <c r="G677" s="229">
        <f t="shared" si="447"/>
        <v>0</v>
      </c>
      <c r="H677" s="229">
        <f t="shared" si="443"/>
        <v>0</v>
      </c>
      <c r="I677" s="231"/>
      <c r="J677" s="182"/>
      <c r="K677" s="230"/>
      <c r="L677" s="157"/>
      <c r="M677" s="157"/>
      <c r="N677" s="236"/>
      <c r="O677" s="231">
        <f t="shared" si="444"/>
        <v>0</v>
      </c>
      <c r="P677" s="231">
        <f t="shared" si="445"/>
        <v>0</v>
      </c>
      <c r="Q677" s="232">
        <f t="shared" si="446"/>
        <v>0</v>
      </c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EA677" s="173"/>
      <c r="EB677" s="173"/>
    </row>
    <row r="678" spans="2:132" ht="15.75" customHeight="1">
      <c r="B678" s="181"/>
      <c r="C678" s="181"/>
      <c r="D678" s="181"/>
      <c r="E678" s="157"/>
      <c r="F678" s="157"/>
      <c r="G678" s="229">
        <f t="shared" si="447"/>
        <v>0</v>
      </c>
      <c r="H678" s="229">
        <f t="shared" si="443"/>
        <v>0</v>
      </c>
      <c r="I678" s="231"/>
      <c r="J678" s="182"/>
      <c r="K678" s="230"/>
      <c r="L678" s="157"/>
      <c r="M678" s="157"/>
      <c r="N678" s="236"/>
      <c r="O678" s="231">
        <f t="shared" si="444"/>
        <v>0</v>
      </c>
      <c r="P678" s="231">
        <f t="shared" si="445"/>
        <v>0</v>
      </c>
      <c r="Q678" s="232">
        <f t="shared" si="446"/>
        <v>0</v>
      </c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EA678" s="173"/>
      <c r="EB678" s="173"/>
    </row>
    <row r="679" spans="2:132" ht="15.75" customHeight="1">
      <c r="B679" s="188" t="s">
        <v>129</v>
      </c>
      <c r="C679" s="188"/>
      <c r="D679" s="244">
        <f>SUM(D659:D678)-L679</f>
        <v>0</v>
      </c>
      <c r="E679" s="245"/>
      <c r="F679" s="245"/>
      <c r="G679" s="245">
        <f>SUM(G659:G678)-SUM(Q659:Q678)</f>
        <v>0</v>
      </c>
      <c r="H679" s="245">
        <f t="shared" si="443"/>
        <v>0</v>
      </c>
      <c r="I679" s="246"/>
      <c r="J679" s="247"/>
      <c r="K679" s="188"/>
      <c r="L679" s="188">
        <f>SUM(L659:L678)</f>
        <v>0</v>
      </c>
      <c r="M679" s="245"/>
      <c r="N679" s="248"/>
      <c r="O679" s="249">
        <f t="shared" ref="O679:P679" si="448">SUM(O659:O678)</f>
        <v>0</v>
      </c>
      <c r="P679" s="249">
        <f t="shared" si="448"/>
        <v>0</v>
      </c>
      <c r="Q679" s="250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172"/>
      <c r="AD679" s="172"/>
      <c r="AE679" s="172"/>
      <c r="AF679" s="172"/>
      <c r="AG679" s="172"/>
      <c r="AH679" s="172"/>
      <c r="AI679" s="172"/>
      <c r="AJ679" s="172"/>
      <c r="AK679" s="172"/>
      <c r="AL679" s="172"/>
      <c r="AM679" s="172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EA679" s="173"/>
      <c r="EB679" s="173"/>
    </row>
    <row r="680" spans="2:132" ht="15.75" customHeight="1">
      <c r="B680" s="223" t="s">
        <v>88</v>
      </c>
      <c r="C680" s="224" t="s">
        <v>89</v>
      </c>
      <c r="D680" s="224" t="s">
        <v>99</v>
      </c>
      <c r="E680" s="224" t="s">
        <v>114</v>
      </c>
      <c r="F680" s="224" t="s">
        <v>115</v>
      </c>
      <c r="G680" s="224" t="s">
        <v>26</v>
      </c>
      <c r="H680" s="224" t="s">
        <v>100</v>
      </c>
      <c r="I680" s="225"/>
      <c r="J680" s="224" t="s">
        <v>116</v>
      </c>
      <c r="K680" s="224" t="s">
        <v>91</v>
      </c>
      <c r="L680" s="224" t="s">
        <v>99</v>
      </c>
      <c r="M680" s="224" t="s">
        <v>117</v>
      </c>
      <c r="N680" s="224" t="s">
        <v>115</v>
      </c>
      <c r="O680" s="224" t="s">
        <v>94</v>
      </c>
      <c r="P680" s="224" t="s">
        <v>118</v>
      </c>
      <c r="Q680" s="224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172"/>
      <c r="AD680" s="172"/>
      <c r="AE680" s="172"/>
      <c r="AF680" s="172"/>
      <c r="AG680" s="172"/>
      <c r="AH680" s="172"/>
      <c r="AI680" s="172"/>
      <c r="AJ680" s="172"/>
      <c r="AK680" s="172"/>
      <c r="AL680" s="172"/>
      <c r="AM680" s="172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EA680" s="173"/>
      <c r="EB680" s="173"/>
    </row>
    <row r="681" spans="2:132" ht="15.75" customHeight="1">
      <c r="B681" s="181"/>
      <c r="C681" s="156"/>
      <c r="D681" s="181"/>
      <c r="E681" s="157"/>
      <c r="F681" s="157"/>
      <c r="G681" s="229">
        <f>(D681*E681)+F681</f>
        <v>0</v>
      </c>
      <c r="H681" s="229">
        <f t="shared" ref="H681:H701" si="449">IF(D681=0,0,G681/D681)</f>
        <v>0</v>
      </c>
      <c r="I681" s="739" t="s">
        <v>126</v>
      </c>
      <c r="J681" s="182"/>
      <c r="K681" s="230"/>
      <c r="L681" s="181"/>
      <c r="M681" s="157"/>
      <c r="N681" s="157"/>
      <c r="O681" s="231">
        <f t="shared" ref="O681:O700" si="450">((L681*M681)-N681)-(L681*J681)</f>
        <v>0</v>
      </c>
      <c r="P681" s="231">
        <f t="shared" ref="P681:P700" si="451">IF(J681=0,0,(((L681*M681)-N681)+I691)-(L681*J681))</f>
        <v>0</v>
      </c>
      <c r="Q681" s="232">
        <f t="shared" ref="Q681:Q700" si="452">L681*J681</f>
        <v>0</v>
      </c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172"/>
      <c r="AD681" s="172"/>
      <c r="AE681" s="172"/>
      <c r="AF681" s="172"/>
      <c r="AG681" s="172"/>
      <c r="AH681" s="172"/>
      <c r="AI681" s="172"/>
      <c r="AJ681" s="172"/>
      <c r="AK681" s="172"/>
      <c r="AL681" s="172"/>
      <c r="AM681" s="172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EA681" s="173"/>
      <c r="EB681" s="173"/>
    </row>
    <row r="682" spans="2:132" ht="15.75" customHeight="1">
      <c r="B682" s="181"/>
      <c r="C682" s="156"/>
      <c r="D682" s="181"/>
      <c r="E682" s="157"/>
      <c r="F682" s="157"/>
      <c r="G682" s="229">
        <f t="shared" ref="G682:G700" si="453">D682*E682+F682</f>
        <v>0</v>
      </c>
      <c r="H682" s="229">
        <f t="shared" si="449"/>
        <v>0</v>
      </c>
      <c r="I682" s="740"/>
      <c r="J682" s="182"/>
      <c r="K682" s="230"/>
      <c r="L682" s="157"/>
      <c r="M682" s="157"/>
      <c r="N682" s="236"/>
      <c r="O682" s="231">
        <f t="shared" si="450"/>
        <v>0</v>
      </c>
      <c r="P682" s="231">
        <f t="shared" si="451"/>
        <v>0</v>
      </c>
      <c r="Q682" s="232">
        <f t="shared" si="452"/>
        <v>0</v>
      </c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172"/>
      <c r="AD682" s="172"/>
      <c r="AE682" s="172"/>
      <c r="AF682" s="172"/>
      <c r="AG682" s="172"/>
      <c r="AH682" s="172"/>
      <c r="AI682" s="172"/>
      <c r="AJ682" s="172"/>
      <c r="AK682" s="172"/>
      <c r="AL682" s="172"/>
      <c r="AM682" s="172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EA682" s="173"/>
      <c r="EB682" s="173"/>
    </row>
    <row r="683" spans="2:132" ht="15.75" customHeight="1">
      <c r="B683" s="181"/>
      <c r="C683" s="156"/>
      <c r="D683" s="181"/>
      <c r="E683" s="157"/>
      <c r="F683" s="157"/>
      <c r="G683" s="229">
        <f t="shared" si="453"/>
        <v>0</v>
      </c>
      <c r="H683" s="229">
        <f t="shared" si="449"/>
        <v>0</v>
      </c>
      <c r="I683" s="238">
        <f>IF(D701=0,0,G701/D701)</f>
        <v>0</v>
      </c>
      <c r="J683" s="182"/>
      <c r="K683" s="230"/>
      <c r="L683" s="157"/>
      <c r="M683" s="157"/>
      <c r="N683" s="236"/>
      <c r="O683" s="231">
        <f t="shared" si="450"/>
        <v>0</v>
      </c>
      <c r="P683" s="231">
        <f t="shared" si="451"/>
        <v>0</v>
      </c>
      <c r="Q683" s="232">
        <f t="shared" si="452"/>
        <v>0</v>
      </c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EA683" s="173"/>
      <c r="EB683" s="173"/>
    </row>
    <row r="684" spans="2:132" ht="15.75" customHeight="1">
      <c r="B684" s="181"/>
      <c r="C684" s="156"/>
      <c r="D684" s="181"/>
      <c r="E684" s="157"/>
      <c r="F684" s="157"/>
      <c r="G684" s="229">
        <f t="shared" si="453"/>
        <v>0</v>
      </c>
      <c r="H684" s="229">
        <f t="shared" si="449"/>
        <v>0</v>
      </c>
      <c r="I684" s="239"/>
      <c r="J684" s="182"/>
      <c r="K684" s="230"/>
      <c r="L684" s="157"/>
      <c r="M684" s="157"/>
      <c r="N684" s="236"/>
      <c r="O684" s="231">
        <f t="shared" si="450"/>
        <v>0</v>
      </c>
      <c r="P684" s="231">
        <f t="shared" si="451"/>
        <v>0</v>
      </c>
      <c r="Q684" s="232">
        <f t="shared" si="452"/>
        <v>0</v>
      </c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EA684" s="173"/>
      <c r="EB684" s="173"/>
    </row>
    <row r="685" spans="2:132" ht="15.75" customHeight="1">
      <c r="B685" s="181"/>
      <c r="C685" s="156"/>
      <c r="D685" s="181"/>
      <c r="E685" s="157"/>
      <c r="F685" s="157"/>
      <c r="G685" s="229">
        <f t="shared" si="453"/>
        <v>0</v>
      </c>
      <c r="H685" s="229">
        <f t="shared" si="449"/>
        <v>0</v>
      </c>
      <c r="I685" s="741" t="s">
        <v>127</v>
      </c>
      <c r="J685" s="182"/>
      <c r="K685" s="230"/>
      <c r="L685" s="157"/>
      <c r="M685" s="157"/>
      <c r="N685" s="236"/>
      <c r="O685" s="231">
        <f t="shared" si="450"/>
        <v>0</v>
      </c>
      <c r="P685" s="231">
        <f t="shared" si="451"/>
        <v>0</v>
      </c>
      <c r="Q685" s="232">
        <f t="shared" si="452"/>
        <v>0</v>
      </c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EA685" s="173"/>
      <c r="EB685" s="173"/>
    </row>
    <row r="686" spans="2:132" ht="15.75" customHeight="1">
      <c r="B686" s="181"/>
      <c r="C686" s="156"/>
      <c r="D686" s="181"/>
      <c r="E686" s="157"/>
      <c r="F686" s="157"/>
      <c r="G686" s="229">
        <f t="shared" si="453"/>
        <v>0</v>
      </c>
      <c r="H686" s="229">
        <f t="shared" si="449"/>
        <v>0</v>
      </c>
      <c r="I686" s="742"/>
      <c r="J686" s="182"/>
      <c r="K686" s="230"/>
      <c r="L686" s="157"/>
      <c r="M686" s="157"/>
      <c r="N686" s="236"/>
      <c r="O686" s="231">
        <f t="shared" si="450"/>
        <v>0</v>
      </c>
      <c r="P686" s="231">
        <f t="shared" si="451"/>
        <v>0</v>
      </c>
      <c r="Q686" s="232">
        <f t="shared" si="452"/>
        <v>0</v>
      </c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EA686" s="173"/>
      <c r="EB686" s="173"/>
    </row>
    <row r="687" spans="2:132" ht="15.75" customHeight="1">
      <c r="B687" s="181"/>
      <c r="C687" s="156"/>
      <c r="D687" s="181"/>
      <c r="E687" s="157"/>
      <c r="F687" s="157"/>
      <c r="G687" s="229">
        <f t="shared" si="453"/>
        <v>0</v>
      </c>
      <c r="H687" s="229">
        <f t="shared" si="449"/>
        <v>0</v>
      </c>
      <c r="I687" s="740"/>
      <c r="J687" s="182"/>
      <c r="K687" s="230"/>
      <c r="L687" s="157"/>
      <c r="M687" s="157"/>
      <c r="N687" s="236"/>
      <c r="O687" s="231">
        <f t="shared" si="450"/>
        <v>0</v>
      </c>
      <c r="P687" s="231">
        <f t="shared" si="451"/>
        <v>0</v>
      </c>
      <c r="Q687" s="232">
        <f t="shared" si="452"/>
        <v>0</v>
      </c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EA687" s="173"/>
      <c r="EB687" s="173"/>
    </row>
    <row r="688" spans="2:132" ht="15.75" customHeight="1">
      <c r="B688" s="181"/>
      <c r="C688" s="156"/>
      <c r="D688" s="181"/>
      <c r="E688" s="157"/>
      <c r="F688" s="157"/>
      <c r="G688" s="229">
        <f t="shared" si="453"/>
        <v>0</v>
      </c>
      <c r="H688" s="229">
        <f t="shared" si="449"/>
        <v>0</v>
      </c>
      <c r="I688" s="240">
        <f>IF(D701=0,0,(G701-I691)/D701)</f>
        <v>0</v>
      </c>
      <c r="J688" s="182"/>
      <c r="K688" s="230"/>
      <c r="L688" s="157"/>
      <c r="M688" s="157"/>
      <c r="N688" s="236"/>
      <c r="O688" s="231">
        <f t="shared" si="450"/>
        <v>0</v>
      </c>
      <c r="P688" s="231">
        <f t="shared" si="451"/>
        <v>0</v>
      </c>
      <c r="Q688" s="232">
        <f t="shared" si="452"/>
        <v>0</v>
      </c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EA688" s="173"/>
      <c r="EB688" s="173"/>
    </row>
    <row r="689" spans="2:132" ht="15.75" customHeight="1">
      <c r="B689" s="181"/>
      <c r="C689" s="156"/>
      <c r="D689" s="181"/>
      <c r="E689" s="157"/>
      <c r="F689" s="157"/>
      <c r="G689" s="229">
        <f t="shared" si="453"/>
        <v>0</v>
      </c>
      <c r="H689" s="229">
        <f t="shared" si="449"/>
        <v>0</v>
      </c>
      <c r="I689" s="241"/>
      <c r="J689" s="182"/>
      <c r="K689" s="230"/>
      <c r="L689" s="157"/>
      <c r="M689" s="157"/>
      <c r="N689" s="236"/>
      <c r="O689" s="231">
        <f t="shared" si="450"/>
        <v>0</v>
      </c>
      <c r="P689" s="231">
        <f t="shared" si="451"/>
        <v>0</v>
      </c>
      <c r="Q689" s="232">
        <f t="shared" si="452"/>
        <v>0</v>
      </c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EA689" s="173"/>
      <c r="EB689" s="173"/>
    </row>
    <row r="690" spans="2:132" ht="15.75" customHeight="1">
      <c r="B690" s="181"/>
      <c r="C690" s="156"/>
      <c r="D690" s="242"/>
      <c r="E690" s="157"/>
      <c r="F690" s="157"/>
      <c r="G690" s="229">
        <f t="shared" si="453"/>
        <v>0</v>
      </c>
      <c r="H690" s="229">
        <f t="shared" si="449"/>
        <v>0</v>
      </c>
      <c r="I690" s="243" t="s">
        <v>128</v>
      </c>
      <c r="J690" s="182"/>
      <c r="K690" s="230"/>
      <c r="L690" s="157"/>
      <c r="M690" s="157"/>
      <c r="N690" s="236"/>
      <c r="O690" s="231">
        <f t="shared" si="450"/>
        <v>0</v>
      </c>
      <c r="P690" s="231">
        <f t="shared" si="451"/>
        <v>0</v>
      </c>
      <c r="Q690" s="232">
        <f t="shared" si="452"/>
        <v>0</v>
      </c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EA690" s="173"/>
      <c r="EB690" s="173"/>
    </row>
    <row r="691" spans="2:132" ht="15.75" customHeight="1">
      <c r="B691" s="181"/>
      <c r="C691" s="156"/>
      <c r="D691" s="181"/>
      <c r="E691" s="157"/>
      <c r="F691" s="157"/>
      <c r="G691" s="229">
        <f t="shared" si="453"/>
        <v>0</v>
      </c>
      <c r="H691" s="229">
        <f t="shared" si="449"/>
        <v>0</v>
      </c>
      <c r="I691" s="238">
        <f>SUMIF(B$72:B$91,B681,P$72:P$91)</f>
        <v>0</v>
      </c>
      <c r="J691" s="182"/>
      <c r="K691" s="230"/>
      <c r="L691" s="157"/>
      <c r="M691" s="157"/>
      <c r="N691" s="236"/>
      <c r="O691" s="231">
        <f t="shared" si="450"/>
        <v>0</v>
      </c>
      <c r="P691" s="231">
        <f t="shared" si="451"/>
        <v>0</v>
      </c>
      <c r="Q691" s="232">
        <f t="shared" si="452"/>
        <v>0</v>
      </c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EA691" s="173"/>
      <c r="EB691" s="173"/>
    </row>
    <row r="692" spans="2:132" ht="15.75" customHeight="1">
      <c r="B692" s="181"/>
      <c r="C692" s="156"/>
      <c r="D692" s="181"/>
      <c r="E692" s="157"/>
      <c r="F692" s="157"/>
      <c r="G692" s="229">
        <f t="shared" si="453"/>
        <v>0</v>
      </c>
      <c r="H692" s="229">
        <f t="shared" si="449"/>
        <v>0</v>
      </c>
      <c r="I692" s="231"/>
      <c r="J692" s="182"/>
      <c r="K692" s="230"/>
      <c r="L692" s="157"/>
      <c r="M692" s="157"/>
      <c r="N692" s="236"/>
      <c r="O692" s="231">
        <f t="shared" si="450"/>
        <v>0</v>
      </c>
      <c r="P692" s="231">
        <f t="shared" si="451"/>
        <v>0</v>
      </c>
      <c r="Q692" s="232">
        <f t="shared" si="452"/>
        <v>0</v>
      </c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EA692" s="173"/>
      <c r="EB692" s="173"/>
    </row>
    <row r="693" spans="2:132" ht="15.75" customHeight="1">
      <c r="B693" s="181"/>
      <c r="C693" s="156"/>
      <c r="D693" s="181"/>
      <c r="E693" s="157"/>
      <c r="F693" s="157"/>
      <c r="G693" s="229">
        <f t="shared" si="453"/>
        <v>0</v>
      </c>
      <c r="H693" s="229">
        <f t="shared" si="449"/>
        <v>0</v>
      </c>
      <c r="I693" s="231"/>
      <c r="J693" s="182"/>
      <c r="K693" s="230"/>
      <c r="L693" s="157"/>
      <c r="M693" s="157"/>
      <c r="N693" s="236"/>
      <c r="O693" s="231">
        <f t="shared" si="450"/>
        <v>0</v>
      </c>
      <c r="P693" s="231">
        <f t="shared" si="451"/>
        <v>0</v>
      </c>
      <c r="Q693" s="232">
        <f t="shared" si="452"/>
        <v>0</v>
      </c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EA693" s="173"/>
      <c r="EB693" s="173"/>
    </row>
    <row r="694" spans="2:132" ht="15.75" customHeight="1">
      <c r="B694" s="181"/>
      <c r="C694" s="156"/>
      <c r="D694" s="181"/>
      <c r="E694" s="157"/>
      <c r="F694" s="157"/>
      <c r="G694" s="229">
        <f t="shared" si="453"/>
        <v>0</v>
      </c>
      <c r="H694" s="229">
        <f t="shared" si="449"/>
        <v>0</v>
      </c>
      <c r="I694" s="231"/>
      <c r="J694" s="182"/>
      <c r="K694" s="230"/>
      <c r="L694" s="157"/>
      <c r="M694" s="157"/>
      <c r="N694" s="236"/>
      <c r="O694" s="231">
        <f t="shared" si="450"/>
        <v>0</v>
      </c>
      <c r="P694" s="231">
        <f t="shared" si="451"/>
        <v>0</v>
      </c>
      <c r="Q694" s="232">
        <f t="shared" si="452"/>
        <v>0</v>
      </c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EA694" s="173"/>
      <c r="EB694" s="173"/>
    </row>
    <row r="695" spans="2:132" ht="15.75" customHeight="1">
      <c r="B695" s="181"/>
      <c r="C695" s="156"/>
      <c r="D695" s="181"/>
      <c r="E695" s="157"/>
      <c r="F695" s="157"/>
      <c r="G695" s="229">
        <f t="shared" si="453"/>
        <v>0</v>
      </c>
      <c r="H695" s="229">
        <f t="shared" si="449"/>
        <v>0</v>
      </c>
      <c r="I695" s="231"/>
      <c r="J695" s="182"/>
      <c r="K695" s="230"/>
      <c r="L695" s="157"/>
      <c r="M695" s="157"/>
      <c r="N695" s="236"/>
      <c r="O695" s="231">
        <f t="shared" si="450"/>
        <v>0</v>
      </c>
      <c r="P695" s="231">
        <f t="shared" si="451"/>
        <v>0</v>
      </c>
      <c r="Q695" s="232">
        <f t="shared" si="452"/>
        <v>0</v>
      </c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EA695" s="173"/>
      <c r="EB695" s="173"/>
    </row>
    <row r="696" spans="2:132" ht="15.75" customHeight="1">
      <c r="B696" s="181"/>
      <c r="C696" s="156"/>
      <c r="D696" s="181"/>
      <c r="E696" s="157"/>
      <c r="F696" s="157"/>
      <c r="G696" s="229">
        <f t="shared" si="453"/>
        <v>0</v>
      </c>
      <c r="H696" s="229">
        <f t="shared" si="449"/>
        <v>0</v>
      </c>
      <c r="I696" s="231"/>
      <c r="J696" s="182"/>
      <c r="K696" s="230"/>
      <c r="L696" s="157"/>
      <c r="M696" s="157"/>
      <c r="N696" s="236"/>
      <c r="O696" s="231">
        <f t="shared" si="450"/>
        <v>0</v>
      </c>
      <c r="P696" s="231">
        <f t="shared" si="451"/>
        <v>0</v>
      </c>
      <c r="Q696" s="232">
        <f t="shared" si="452"/>
        <v>0</v>
      </c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172"/>
      <c r="AD696" s="172"/>
      <c r="AE696" s="172"/>
      <c r="AF696" s="172"/>
      <c r="AG696" s="172"/>
      <c r="AH696" s="172"/>
      <c r="AI696" s="172"/>
      <c r="AJ696" s="172"/>
      <c r="AK696" s="172"/>
      <c r="AL696" s="172"/>
      <c r="AM696" s="172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EA696" s="173"/>
      <c r="EB696" s="173"/>
    </row>
    <row r="697" spans="2:132" ht="15.75" customHeight="1">
      <c r="B697" s="181"/>
      <c r="C697" s="156"/>
      <c r="D697" s="181"/>
      <c r="E697" s="157"/>
      <c r="F697" s="157"/>
      <c r="G697" s="229">
        <f t="shared" si="453"/>
        <v>0</v>
      </c>
      <c r="H697" s="229">
        <f t="shared" si="449"/>
        <v>0</v>
      </c>
      <c r="I697" s="231"/>
      <c r="J697" s="182"/>
      <c r="K697" s="230"/>
      <c r="L697" s="157"/>
      <c r="M697" s="157"/>
      <c r="N697" s="236"/>
      <c r="O697" s="231">
        <f t="shared" si="450"/>
        <v>0</v>
      </c>
      <c r="P697" s="231">
        <f t="shared" si="451"/>
        <v>0</v>
      </c>
      <c r="Q697" s="232">
        <f t="shared" si="452"/>
        <v>0</v>
      </c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EA697" s="173"/>
      <c r="EB697" s="173"/>
    </row>
    <row r="698" spans="2:132" ht="15.75" customHeight="1">
      <c r="B698" s="181"/>
      <c r="C698" s="156"/>
      <c r="D698" s="181"/>
      <c r="E698" s="157"/>
      <c r="F698" s="157"/>
      <c r="G698" s="229">
        <f t="shared" si="453"/>
        <v>0</v>
      </c>
      <c r="H698" s="229">
        <f t="shared" si="449"/>
        <v>0</v>
      </c>
      <c r="I698" s="231"/>
      <c r="J698" s="182"/>
      <c r="K698" s="230"/>
      <c r="L698" s="157"/>
      <c r="M698" s="157"/>
      <c r="N698" s="236"/>
      <c r="O698" s="231">
        <f t="shared" si="450"/>
        <v>0</v>
      </c>
      <c r="P698" s="231">
        <f t="shared" si="451"/>
        <v>0</v>
      </c>
      <c r="Q698" s="232">
        <f t="shared" si="452"/>
        <v>0</v>
      </c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172"/>
      <c r="AD698" s="172"/>
      <c r="AE698" s="172"/>
      <c r="AF698" s="172"/>
      <c r="AG698" s="172"/>
      <c r="AH698" s="172"/>
      <c r="AI698" s="172"/>
      <c r="AJ698" s="172"/>
      <c r="AK698" s="172"/>
      <c r="AL698" s="172"/>
      <c r="AM698" s="172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EA698" s="173"/>
      <c r="EB698" s="173"/>
    </row>
    <row r="699" spans="2:132" ht="15.75" customHeight="1">
      <c r="B699" s="181"/>
      <c r="C699" s="181"/>
      <c r="D699" s="181"/>
      <c r="E699" s="157"/>
      <c r="F699" s="157"/>
      <c r="G699" s="229">
        <f t="shared" si="453"/>
        <v>0</v>
      </c>
      <c r="H699" s="229">
        <f t="shared" si="449"/>
        <v>0</v>
      </c>
      <c r="I699" s="231"/>
      <c r="J699" s="182"/>
      <c r="K699" s="230"/>
      <c r="L699" s="157"/>
      <c r="M699" s="157"/>
      <c r="N699" s="236"/>
      <c r="O699" s="231">
        <f t="shared" si="450"/>
        <v>0</v>
      </c>
      <c r="P699" s="231">
        <f t="shared" si="451"/>
        <v>0</v>
      </c>
      <c r="Q699" s="232">
        <f t="shared" si="452"/>
        <v>0</v>
      </c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EA699" s="173"/>
      <c r="EB699" s="173"/>
    </row>
    <row r="700" spans="2:132" ht="15.75" customHeight="1">
      <c r="B700" s="181"/>
      <c r="C700" s="181"/>
      <c r="D700" s="181"/>
      <c r="E700" s="157"/>
      <c r="F700" s="157"/>
      <c r="G700" s="229">
        <f t="shared" si="453"/>
        <v>0</v>
      </c>
      <c r="H700" s="229">
        <f t="shared" si="449"/>
        <v>0</v>
      </c>
      <c r="I700" s="231"/>
      <c r="J700" s="182"/>
      <c r="K700" s="230"/>
      <c r="L700" s="157"/>
      <c r="M700" s="157"/>
      <c r="N700" s="236"/>
      <c r="O700" s="231">
        <f t="shared" si="450"/>
        <v>0</v>
      </c>
      <c r="P700" s="231">
        <f t="shared" si="451"/>
        <v>0</v>
      </c>
      <c r="Q700" s="232">
        <f t="shared" si="452"/>
        <v>0</v>
      </c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172"/>
      <c r="AD700" s="172"/>
      <c r="AE700" s="172"/>
      <c r="AF700" s="172"/>
      <c r="AG700" s="172"/>
      <c r="AH700" s="172"/>
      <c r="AI700" s="172"/>
      <c r="AJ700" s="172"/>
      <c r="AK700" s="172"/>
      <c r="AL700" s="172"/>
      <c r="AM700" s="172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EA700" s="173"/>
      <c r="EB700" s="173"/>
    </row>
    <row r="701" spans="2:132" ht="15.75" customHeight="1">
      <c r="B701" s="188" t="s">
        <v>129</v>
      </c>
      <c r="C701" s="188"/>
      <c r="D701" s="244">
        <f>SUM(D681:D700)-L701</f>
        <v>0</v>
      </c>
      <c r="E701" s="245"/>
      <c r="F701" s="245"/>
      <c r="G701" s="245">
        <f>SUM(G681:G700)-SUM(Q681:Q700)</f>
        <v>0</v>
      </c>
      <c r="H701" s="245">
        <f t="shared" si="449"/>
        <v>0</v>
      </c>
      <c r="I701" s="246"/>
      <c r="J701" s="247"/>
      <c r="K701" s="188"/>
      <c r="L701" s="188">
        <f>SUM(L681:L700)</f>
        <v>0</v>
      </c>
      <c r="M701" s="245"/>
      <c r="N701" s="248"/>
      <c r="O701" s="249">
        <f t="shared" ref="O701:P701" si="454">SUM(O681:O700)</f>
        <v>0</v>
      </c>
      <c r="P701" s="249">
        <f t="shared" si="454"/>
        <v>0</v>
      </c>
      <c r="Q701" s="250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EA701" s="173"/>
      <c r="EB701" s="173"/>
    </row>
    <row r="702" spans="2:132" ht="15.75" customHeight="1">
      <c r="B702" s="223" t="s">
        <v>88</v>
      </c>
      <c r="C702" s="224" t="s">
        <v>89</v>
      </c>
      <c r="D702" s="224" t="s">
        <v>99</v>
      </c>
      <c r="E702" s="224" t="s">
        <v>114</v>
      </c>
      <c r="F702" s="224" t="s">
        <v>115</v>
      </c>
      <c r="G702" s="224" t="s">
        <v>26</v>
      </c>
      <c r="H702" s="224" t="s">
        <v>100</v>
      </c>
      <c r="I702" s="225"/>
      <c r="J702" s="224" t="s">
        <v>116</v>
      </c>
      <c r="K702" s="224" t="s">
        <v>91</v>
      </c>
      <c r="L702" s="224" t="s">
        <v>99</v>
      </c>
      <c r="M702" s="224" t="s">
        <v>117</v>
      </c>
      <c r="N702" s="224" t="s">
        <v>115</v>
      </c>
      <c r="O702" s="224" t="s">
        <v>94</v>
      </c>
      <c r="P702" s="224" t="s">
        <v>118</v>
      </c>
      <c r="Q702" s="224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EA702" s="173"/>
      <c r="EB702" s="173"/>
    </row>
    <row r="703" spans="2:132" ht="15.75" customHeight="1">
      <c r="B703" s="181"/>
      <c r="C703" s="156"/>
      <c r="D703" s="181"/>
      <c r="E703" s="157"/>
      <c r="F703" s="157"/>
      <c r="G703" s="229">
        <f>(D703*E703)+F703</f>
        <v>0</v>
      </c>
      <c r="H703" s="229">
        <f t="shared" ref="H703:H723" si="455">IF(D703=0,0,G703/D703)</f>
        <v>0</v>
      </c>
      <c r="I703" s="739" t="s">
        <v>126</v>
      </c>
      <c r="J703" s="182"/>
      <c r="K703" s="230"/>
      <c r="L703" s="181"/>
      <c r="M703" s="157"/>
      <c r="N703" s="157"/>
      <c r="O703" s="231">
        <f t="shared" ref="O703:O722" si="456">((L703*M703)-N703)-(L703*J703)</f>
        <v>0</v>
      </c>
      <c r="P703" s="231">
        <f t="shared" ref="P703:P722" si="457">IF(J703=0,0,(((L703*M703)-N703)+I713)-(L703*J703))</f>
        <v>0</v>
      </c>
      <c r="Q703" s="232">
        <f t="shared" ref="Q703:Q722" si="458">L703*J703</f>
        <v>0</v>
      </c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EA703" s="173"/>
      <c r="EB703" s="173"/>
    </row>
    <row r="704" spans="2:132" ht="15.75" customHeight="1">
      <c r="B704" s="181"/>
      <c r="C704" s="156"/>
      <c r="D704" s="181"/>
      <c r="E704" s="157"/>
      <c r="F704" s="157"/>
      <c r="G704" s="229">
        <f t="shared" ref="G704:G722" si="459">D704*E704+F704</f>
        <v>0</v>
      </c>
      <c r="H704" s="229">
        <f t="shared" si="455"/>
        <v>0</v>
      </c>
      <c r="I704" s="740"/>
      <c r="J704" s="182"/>
      <c r="K704" s="230"/>
      <c r="L704" s="157"/>
      <c r="M704" s="157"/>
      <c r="N704" s="236"/>
      <c r="O704" s="231">
        <f t="shared" si="456"/>
        <v>0</v>
      </c>
      <c r="P704" s="231">
        <f t="shared" si="457"/>
        <v>0</v>
      </c>
      <c r="Q704" s="232">
        <f t="shared" si="458"/>
        <v>0</v>
      </c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EA704" s="173"/>
      <c r="EB704" s="173"/>
    </row>
    <row r="705" spans="2:132" ht="15.75" customHeight="1">
      <c r="B705" s="181"/>
      <c r="C705" s="156"/>
      <c r="D705" s="181"/>
      <c r="E705" s="157"/>
      <c r="F705" s="157"/>
      <c r="G705" s="229">
        <f t="shared" si="459"/>
        <v>0</v>
      </c>
      <c r="H705" s="229">
        <f t="shared" si="455"/>
        <v>0</v>
      </c>
      <c r="I705" s="238">
        <f>IF(D723=0,0,G723/D723)</f>
        <v>0</v>
      </c>
      <c r="J705" s="182"/>
      <c r="K705" s="230"/>
      <c r="L705" s="157"/>
      <c r="M705" s="157"/>
      <c r="N705" s="236"/>
      <c r="O705" s="231">
        <f t="shared" si="456"/>
        <v>0</v>
      </c>
      <c r="P705" s="231">
        <f t="shared" si="457"/>
        <v>0</v>
      </c>
      <c r="Q705" s="232">
        <f t="shared" si="458"/>
        <v>0</v>
      </c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EA705" s="173"/>
      <c r="EB705" s="173"/>
    </row>
    <row r="706" spans="2:132" ht="15.75" customHeight="1">
      <c r="B706" s="181"/>
      <c r="C706" s="156"/>
      <c r="D706" s="181"/>
      <c r="E706" s="157"/>
      <c r="F706" s="157"/>
      <c r="G706" s="229">
        <f t="shared" si="459"/>
        <v>0</v>
      </c>
      <c r="H706" s="229">
        <f t="shared" si="455"/>
        <v>0</v>
      </c>
      <c r="I706" s="239"/>
      <c r="J706" s="182"/>
      <c r="K706" s="230"/>
      <c r="L706" s="157"/>
      <c r="M706" s="157"/>
      <c r="N706" s="236"/>
      <c r="O706" s="231">
        <f t="shared" si="456"/>
        <v>0</v>
      </c>
      <c r="P706" s="231">
        <f t="shared" si="457"/>
        <v>0</v>
      </c>
      <c r="Q706" s="232">
        <f t="shared" si="458"/>
        <v>0</v>
      </c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EA706" s="173"/>
      <c r="EB706" s="173"/>
    </row>
    <row r="707" spans="2:132" ht="15.75" customHeight="1">
      <c r="B707" s="181"/>
      <c r="C707" s="156"/>
      <c r="D707" s="181"/>
      <c r="E707" s="157"/>
      <c r="F707" s="157"/>
      <c r="G707" s="229">
        <f t="shared" si="459"/>
        <v>0</v>
      </c>
      <c r="H707" s="229">
        <f t="shared" si="455"/>
        <v>0</v>
      </c>
      <c r="I707" s="741" t="s">
        <v>127</v>
      </c>
      <c r="J707" s="182"/>
      <c r="K707" s="230"/>
      <c r="L707" s="157"/>
      <c r="M707" s="157"/>
      <c r="N707" s="236"/>
      <c r="O707" s="231">
        <f t="shared" si="456"/>
        <v>0</v>
      </c>
      <c r="P707" s="231">
        <f t="shared" si="457"/>
        <v>0</v>
      </c>
      <c r="Q707" s="232">
        <f t="shared" si="458"/>
        <v>0</v>
      </c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EA707" s="173"/>
      <c r="EB707" s="173"/>
    </row>
    <row r="708" spans="2:132" ht="15.75" customHeight="1">
      <c r="B708" s="181"/>
      <c r="C708" s="156"/>
      <c r="D708" s="181"/>
      <c r="E708" s="157"/>
      <c r="F708" s="157"/>
      <c r="G708" s="229">
        <f t="shared" si="459"/>
        <v>0</v>
      </c>
      <c r="H708" s="229">
        <f t="shared" si="455"/>
        <v>0</v>
      </c>
      <c r="I708" s="742"/>
      <c r="J708" s="182"/>
      <c r="K708" s="230"/>
      <c r="L708" s="157"/>
      <c r="M708" s="157"/>
      <c r="N708" s="236"/>
      <c r="O708" s="231">
        <f t="shared" si="456"/>
        <v>0</v>
      </c>
      <c r="P708" s="231">
        <f t="shared" si="457"/>
        <v>0</v>
      </c>
      <c r="Q708" s="232">
        <f t="shared" si="458"/>
        <v>0</v>
      </c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EA708" s="173"/>
      <c r="EB708" s="173"/>
    </row>
    <row r="709" spans="2:132" ht="15.75" customHeight="1">
      <c r="B709" s="181"/>
      <c r="C709" s="156"/>
      <c r="D709" s="181"/>
      <c r="E709" s="157"/>
      <c r="F709" s="157"/>
      <c r="G709" s="229">
        <f t="shared" si="459"/>
        <v>0</v>
      </c>
      <c r="H709" s="229">
        <f t="shared" si="455"/>
        <v>0</v>
      </c>
      <c r="I709" s="740"/>
      <c r="J709" s="182"/>
      <c r="K709" s="230"/>
      <c r="L709" s="157"/>
      <c r="M709" s="157"/>
      <c r="N709" s="236"/>
      <c r="O709" s="231">
        <f t="shared" si="456"/>
        <v>0</v>
      </c>
      <c r="P709" s="231">
        <f t="shared" si="457"/>
        <v>0</v>
      </c>
      <c r="Q709" s="232">
        <f t="shared" si="458"/>
        <v>0</v>
      </c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EA709" s="173"/>
      <c r="EB709" s="173"/>
    </row>
    <row r="710" spans="2:132" ht="15.75" customHeight="1">
      <c r="B710" s="181"/>
      <c r="C710" s="156"/>
      <c r="D710" s="181"/>
      <c r="E710" s="157"/>
      <c r="F710" s="157"/>
      <c r="G710" s="229">
        <f t="shared" si="459"/>
        <v>0</v>
      </c>
      <c r="H710" s="229">
        <f t="shared" si="455"/>
        <v>0</v>
      </c>
      <c r="I710" s="240">
        <f>IF(D723=0,0,(G723-I713)/D723)</f>
        <v>0</v>
      </c>
      <c r="J710" s="182"/>
      <c r="K710" s="230"/>
      <c r="L710" s="157"/>
      <c r="M710" s="157"/>
      <c r="N710" s="236"/>
      <c r="O710" s="231">
        <f t="shared" si="456"/>
        <v>0</v>
      </c>
      <c r="P710" s="231">
        <f t="shared" si="457"/>
        <v>0</v>
      </c>
      <c r="Q710" s="232">
        <f t="shared" si="458"/>
        <v>0</v>
      </c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EA710" s="173"/>
      <c r="EB710" s="173"/>
    </row>
    <row r="711" spans="2:132" ht="15.75" customHeight="1">
      <c r="B711" s="181"/>
      <c r="C711" s="156"/>
      <c r="D711" s="181"/>
      <c r="E711" s="157"/>
      <c r="F711" s="157"/>
      <c r="G711" s="229">
        <f t="shared" si="459"/>
        <v>0</v>
      </c>
      <c r="H711" s="229">
        <f t="shared" si="455"/>
        <v>0</v>
      </c>
      <c r="I711" s="241"/>
      <c r="J711" s="182"/>
      <c r="K711" s="230"/>
      <c r="L711" s="157"/>
      <c r="M711" s="157"/>
      <c r="N711" s="236"/>
      <c r="O711" s="231">
        <f t="shared" si="456"/>
        <v>0</v>
      </c>
      <c r="P711" s="231">
        <f t="shared" si="457"/>
        <v>0</v>
      </c>
      <c r="Q711" s="232">
        <f t="shared" si="458"/>
        <v>0</v>
      </c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EA711" s="173"/>
      <c r="EB711" s="173"/>
    </row>
    <row r="712" spans="2:132" ht="15.75" customHeight="1">
      <c r="B712" s="181"/>
      <c r="C712" s="156"/>
      <c r="D712" s="242"/>
      <c r="E712" s="157"/>
      <c r="F712" s="157"/>
      <c r="G712" s="229">
        <f t="shared" si="459"/>
        <v>0</v>
      </c>
      <c r="H712" s="229">
        <f t="shared" si="455"/>
        <v>0</v>
      </c>
      <c r="I712" s="243" t="s">
        <v>128</v>
      </c>
      <c r="J712" s="182"/>
      <c r="K712" s="230"/>
      <c r="L712" s="157"/>
      <c r="M712" s="157"/>
      <c r="N712" s="236"/>
      <c r="O712" s="231">
        <f t="shared" si="456"/>
        <v>0</v>
      </c>
      <c r="P712" s="231">
        <f t="shared" si="457"/>
        <v>0</v>
      </c>
      <c r="Q712" s="232">
        <f t="shared" si="458"/>
        <v>0</v>
      </c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EA712" s="173"/>
      <c r="EB712" s="173"/>
    </row>
    <row r="713" spans="2:132" ht="15.75" customHeight="1">
      <c r="B713" s="181"/>
      <c r="C713" s="156"/>
      <c r="D713" s="181"/>
      <c r="E713" s="157"/>
      <c r="F713" s="157"/>
      <c r="G713" s="229">
        <f t="shared" si="459"/>
        <v>0</v>
      </c>
      <c r="H713" s="229">
        <f t="shared" si="455"/>
        <v>0</v>
      </c>
      <c r="I713" s="238">
        <f>SUMIF(B$72:B$91,B703,P$72:P$91)</f>
        <v>0</v>
      </c>
      <c r="J713" s="182"/>
      <c r="K713" s="230"/>
      <c r="L713" s="157"/>
      <c r="M713" s="157"/>
      <c r="N713" s="236"/>
      <c r="O713" s="231">
        <f t="shared" si="456"/>
        <v>0</v>
      </c>
      <c r="P713" s="231">
        <f t="shared" si="457"/>
        <v>0</v>
      </c>
      <c r="Q713" s="232">
        <f t="shared" si="458"/>
        <v>0</v>
      </c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EA713" s="173"/>
      <c r="EB713" s="173"/>
    </row>
    <row r="714" spans="2:132" ht="15.75" customHeight="1">
      <c r="B714" s="181"/>
      <c r="C714" s="156"/>
      <c r="D714" s="181"/>
      <c r="E714" s="157"/>
      <c r="F714" s="157"/>
      <c r="G714" s="229">
        <f t="shared" si="459"/>
        <v>0</v>
      </c>
      <c r="H714" s="229">
        <f t="shared" si="455"/>
        <v>0</v>
      </c>
      <c r="I714" s="231"/>
      <c r="J714" s="182"/>
      <c r="K714" s="230"/>
      <c r="L714" s="157"/>
      <c r="M714" s="157"/>
      <c r="N714" s="236"/>
      <c r="O714" s="231">
        <f t="shared" si="456"/>
        <v>0</v>
      </c>
      <c r="P714" s="231">
        <f t="shared" si="457"/>
        <v>0</v>
      </c>
      <c r="Q714" s="232">
        <f t="shared" si="458"/>
        <v>0</v>
      </c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EA714" s="173"/>
      <c r="EB714" s="173"/>
    </row>
    <row r="715" spans="2:132" ht="15.75" customHeight="1">
      <c r="B715" s="181"/>
      <c r="C715" s="156"/>
      <c r="D715" s="181"/>
      <c r="E715" s="157"/>
      <c r="F715" s="157"/>
      <c r="G715" s="229">
        <f t="shared" si="459"/>
        <v>0</v>
      </c>
      <c r="H715" s="229">
        <f t="shared" si="455"/>
        <v>0</v>
      </c>
      <c r="I715" s="231"/>
      <c r="J715" s="182"/>
      <c r="K715" s="230"/>
      <c r="L715" s="157"/>
      <c r="M715" s="157"/>
      <c r="N715" s="236"/>
      <c r="O715" s="231">
        <f t="shared" si="456"/>
        <v>0</v>
      </c>
      <c r="P715" s="231">
        <f t="shared" si="457"/>
        <v>0</v>
      </c>
      <c r="Q715" s="232">
        <f t="shared" si="458"/>
        <v>0</v>
      </c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EA715" s="173"/>
      <c r="EB715" s="173"/>
    </row>
    <row r="716" spans="2:132" ht="15.75" customHeight="1">
      <c r="B716" s="181"/>
      <c r="C716" s="156"/>
      <c r="D716" s="181"/>
      <c r="E716" s="157"/>
      <c r="F716" s="157"/>
      <c r="G716" s="229">
        <f t="shared" si="459"/>
        <v>0</v>
      </c>
      <c r="H716" s="229">
        <f t="shared" si="455"/>
        <v>0</v>
      </c>
      <c r="I716" s="231"/>
      <c r="J716" s="182"/>
      <c r="K716" s="230"/>
      <c r="L716" s="157"/>
      <c r="M716" s="157"/>
      <c r="N716" s="236"/>
      <c r="O716" s="231">
        <f t="shared" si="456"/>
        <v>0</v>
      </c>
      <c r="P716" s="231">
        <f t="shared" si="457"/>
        <v>0</v>
      </c>
      <c r="Q716" s="232">
        <f t="shared" si="458"/>
        <v>0</v>
      </c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EA716" s="173"/>
      <c r="EB716" s="173"/>
    </row>
    <row r="717" spans="2:132" ht="15.75" customHeight="1">
      <c r="B717" s="181"/>
      <c r="C717" s="156"/>
      <c r="D717" s="181"/>
      <c r="E717" s="157"/>
      <c r="F717" s="157"/>
      <c r="G717" s="229">
        <f t="shared" si="459"/>
        <v>0</v>
      </c>
      <c r="H717" s="229">
        <f t="shared" si="455"/>
        <v>0</v>
      </c>
      <c r="I717" s="231"/>
      <c r="J717" s="182"/>
      <c r="K717" s="230"/>
      <c r="L717" s="157"/>
      <c r="M717" s="157"/>
      <c r="N717" s="236"/>
      <c r="O717" s="231">
        <f t="shared" si="456"/>
        <v>0</v>
      </c>
      <c r="P717" s="231">
        <f t="shared" si="457"/>
        <v>0</v>
      </c>
      <c r="Q717" s="232">
        <f t="shared" si="458"/>
        <v>0</v>
      </c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EA717" s="173"/>
      <c r="EB717" s="173"/>
    </row>
    <row r="718" spans="2:132" ht="15.75" customHeight="1">
      <c r="B718" s="181"/>
      <c r="C718" s="156"/>
      <c r="D718" s="181"/>
      <c r="E718" s="157"/>
      <c r="F718" s="157"/>
      <c r="G718" s="229">
        <f t="shared" si="459"/>
        <v>0</v>
      </c>
      <c r="H718" s="229">
        <f t="shared" si="455"/>
        <v>0</v>
      </c>
      <c r="I718" s="231"/>
      <c r="J718" s="182"/>
      <c r="K718" s="230"/>
      <c r="L718" s="157"/>
      <c r="M718" s="157"/>
      <c r="N718" s="236"/>
      <c r="O718" s="231">
        <f t="shared" si="456"/>
        <v>0</v>
      </c>
      <c r="P718" s="231">
        <f t="shared" si="457"/>
        <v>0</v>
      </c>
      <c r="Q718" s="232">
        <f t="shared" si="458"/>
        <v>0</v>
      </c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172"/>
      <c r="AD718" s="172"/>
      <c r="AE718" s="172"/>
      <c r="AF718" s="172"/>
      <c r="AG718" s="172"/>
      <c r="AH718" s="172"/>
      <c r="AI718" s="172"/>
      <c r="AJ718" s="172"/>
      <c r="AK718" s="172"/>
      <c r="AL718" s="172"/>
      <c r="AM718" s="172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EA718" s="173"/>
      <c r="EB718" s="173"/>
    </row>
    <row r="719" spans="2:132" ht="15.75" customHeight="1">
      <c r="B719" s="181"/>
      <c r="C719" s="156"/>
      <c r="D719" s="181"/>
      <c r="E719" s="157"/>
      <c r="F719" s="157"/>
      <c r="G719" s="229">
        <f t="shared" si="459"/>
        <v>0</v>
      </c>
      <c r="H719" s="229">
        <f t="shared" si="455"/>
        <v>0</v>
      </c>
      <c r="I719" s="231"/>
      <c r="J719" s="182"/>
      <c r="K719" s="230"/>
      <c r="L719" s="157"/>
      <c r="M719" s="157"/>
      <c r="N719" s="236"/>
      <c r="O719" s="231">
        <f t="shared" si="456"/>
        <v>0</v>
      </c>
      <c r="P719" s="231">
        <f t="shared" si="457"/>
        <v>0</v>
      </c>
      <c r="Q719" s="232">
        <f t="shared" si="458"/>
        <v>0</v>
      </c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172"/>
      <c r="AD719" s="172"/>
      <c r="AE719" s="172"/>
      <c r="AF719" s="172"/>
      <c r="AG719" s="172"/>
      <c r="AH719" s="172"/>
      <c r="AI719" s="172"/>
      <c r="AJ719" s="172"/>
      <c r="AK719" s="172"/>
      <c r="AL719" s="172"/>
      <c r="AM719" s="172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EA719" s="173"/>
      <c r="EB719" s="173"/>
    </row>
    <row r="720" spans="2:132" ht="15.75" customHeight="1">
      <c r="B720" s="181"/>
      <c r="C720" s="156"/>
      <c r="D720" s="181"/>
      <c r="E720" s="157"/>
      <c r="F720" s="157"/>
      <c r="G720" s="229">
        <f t="shared" si="459"/>
        <v>0</v>
      </c>
      <c r="H720" s="229">
        <f t="shared" si="455"/>
        <v>0</v>
      </c>
      <c r="I720" s="231"/>
      <c r="J720" s="182"/>
      <c r="K720" s="230"/>
      <c r="L720" s="157"/>
      <c r="M720" s="157"/>
      <c r="N720" s="236"/>
      <c r="O720" s="231">
        <f t="shared" si="456"/>
        <v>0</v>
      </c>
      <c r="P720" s="231">
        <f t="shared" si="457"/>
        <v>0</v>
      </c>
      <c r="Q720" s="232">
        <f t="shared" si="458"/>
        <v>0</v>
      </c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172"/>
      <c r="AD720" s="172"/>
      <c r="AE720" s="172"/>
      <c r="AF720" s="172"/>
      <c r="AG720" s="172"/>
      <c r="AH720" s="172"/>
      <c r="AI720" s="172"/>
      <c r="AJ720" s="172"/>
      <c r="AK720" s="172"/>
      <c r="AL720" s="172"/>
      <c r="AM720" s="172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EA720" s="173"/>
      <c r="EB720" s="173"/>
    </row>
    <row r="721" spans="2:132" ht="15.75" customHeight="1">
      <c r="B721" s="181"/>
      <c r="C721" s="181"/>
      <c r="D721" s="181"/>
      <c r="E721" s="157"/>
      <c r="F721" s="157"/>
      <c r="G721" s="229">
        <f t="shared" si="459"/>
        <v>0</v>
      </c>
      <c r="H721" s="229">
        <f t="shared" si="455"/>
        <v>0</v>
      </c>
      <c r="I721" s="231"/>
      <c r="J721" s="182"/>
      <c r="K721" s="230"/>
      <c r="L721" s="157"/>
      <c r="M721" s="157"/>
      <c r="N721" s="236"/>
      <c r="O721" s="231">
        <f t="shared" si="456"/>
        <v>0</v>
      </c>
      <c r="P721" s="231">
        <f t="shared" si="457"/>
        <v>0</v>
      </c>
      <c r="Q721" s="232">
        <f t="shared" si="458"/>
        <v>0</v>
      </c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172"/>
      <c r="AD721" s="172"/>
      <c r="AE721" s="172"/>
      <c r="AF721" s="172"/>
      <c r="AG721" s="172"/>
      <c r="AH721" s="172"/>
      <c r="AI721" s="172"/>
      <c r="AJ721" s="172"/>
      <c r="AK721" s="172"/>
      <c r="AL721" s="172"/>
      <c r="AM721" s="172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EA721" s="173"/>
      <c r="EB721" s="173"/>
    </row>
    <row r="722" spans="2:132" ht="15.75" customHeight="1">
      <c r="B722" s="181"/>
      <c r="C722" s="181"/>
      <c r="D722" s="181"/>
      <c r="E722" s="157"/>
      <c r="F722" s="157"/>
      <c r="G722" s="229">
        <f t="shared" si="459"/>
        <v>0</v>
      </c>
      <c r="H722" s="229">
        <f t="shared" si="455"/>
        <v>0</v>
      </c>
      <c r="I722" s="231"/>
      <c r="J722" s="182"/>
      <c r="K722" s="230"/>
      <c r="L722" s="157"/>
      <c r="M722" s="157"/>
      <c r="N722" s="236"/>
      <c r="O722" s="231">
        <f t="shared" si="456"/>
        <v>0</v>
      </c>
      <c r="P722" s="231">
        <f t="shared" si="457"/>
        <v>0</v>
      </c>
      <c r="Q722" s="232">
        <f t="shared" si="458"/>
        <v>0</v>
      </c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EA722" s="173"/>
      <c r="EB722" s="173"/>
    </row>
    <row r="723" spans="2:132" ht="15.75" customHeight="1">
      <c r="B723" s="188" t="s">
        <v>129</v>
      </c>
      <c r="C723" s="188"/>
      <c r="D723" s="244">
        <f>SUM(D703:D722)-L723</f>
        <v>0</v>
      </c>
      <c r="E723" s="245"/>
      <c r="F723" s="245"/>
      <c r="G723" s="245">
        <f>SUM(G703:G722)-SUM(Q703:Q722)</f>
        <v>0</v>
      </c>
      <c r="H723" s="245">
        <f t="shared" si="455"/>
        <v>0</v>
      </c>
      <c r="I723" s="246"/>
      <c r="J723" s="247"/>
      <c r="K723" s="188"/>
      <c r="L723" s="188">
        <f>SUM(L703:L722)</f>
        <v>0</v>
      </c>
      <c r="M723" s="245"/>
      <c r="N723" s="248"/>
      <c r="O723" s="249">
        <f t="shared" ref="O723:P723" si="460">SUM(O703:O722)</f>
        <v>0</v>
      </c>
      <c r="P723" s="249">
        <f t="shared" si="460"/>
        <v>0</v>
      </c>
      <c r="Q723" s="250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EA723" s="173"/>
      <c r="EB723" s="173"/>
    </row>
    <row r="724" spans="2:132" ht="15.75" customHeight="1">
      <c r="B724" s="223" t="s">
        <v>88</v>
      </c>
      <c r="C724" s="224" t="s">
        <v>89</v>
      </c>
      <c r="D724" s="224" t="s">
        <v>99</v>
      </c>
      <c r="E724" s="224" t="s">
        <v>114</v>
      </c>
      <c r="F724" s="224" t="s">
        <v>115</v>
      </c>
      <c r="G724" s="224" t="s">
        <v>26</v>
      </c>
      <c r="H724" s="224" t="s">
        <v>100</v>
      </c>
      <c r="I724" s="225"/>
      <c r="J724" s="224" t="s">
        <v>116</v>
      </c>
      <c r="K724" s="224" t="s">
        <v>91</v>
      </c>
      <c r="L724" s="224" t="s">
        <v>99</v>
      </c>
      <c r="M724" s="224" t="s">
        <v>117</v>
      </c>
      <c r="N724" s="224" t="s">
        <v>115</v>
      </c>
      <c r="O724" s="224" t="s">
        <v>94</v>
      </c>
      <c r="P724" s="224" t="s">
        <v>118</v>
      </c>
      <c r="Q724" s="224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EA724" s="173"/>
      <c r="EB724" s="173"/>
    </row>
    <row r="725" spans="2:132" ht="15.75" customHeight="1">
      <c r="B725" s="181"/>
      <c r="C725" s="156"/>
      <c r="D725" s="181"/>
      <c r="E725" s="157"/>
      <c r="F725" s="157"/>
      <c r="G725" s="229">
        <f>(D725*E725)+F725</f>
        <v>0</v>
      </c>
      <c r="H725" s="229">
        <f t="shared" ref="H725:H745" si="461">IF(D725=0,0,G725/D725)</f>
        <v>0</v>
      </c>
      <c r="I725" s="739" t="s">
        <v>126</v>
      </c>
      <c r="J725" s="182"/>
      <c r="K725" s="230"/>
      <c r="L725" s="181"/>
      <c r="M725" s="157"/>
      <c r="N725" s="157"/>
      <c r="O725" s="231">
        <f t="shared" ref="O725:O744" si="462">((L725*M725)-N725)-(L725*J725)</f>
        <v>0</v>
      </c>
      <c r="P725" s="231">
        <f t="shared" ref="P725:P744" si="463">IF(J725=0,0,(((L725*M725)-N725)+I735)-(L725*J725))</f>
        <v>0</v>
      </c>
      <c r="Q725" s="232">
        <f t="shared" ref="Q725:Q744" si="464">L725*J725</f>
        <v>0</v>
      </c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EA725" s="173"/>
      <c r="EB725" s="173"/>
    </row>
    <row r="726" spans="2:132" ht="15.75" customHeight="1">
      <c r="B726" s="181"/>
      <c r="C726" s="156"/>
      <c r="D726" s="181"/>
      <c r="E726" s="157"/>
      <c r="F726" s="157"/>
      <c r="G726" s="229">
        <f t="shared" ref="G726:G744" si="465">D726*E726+F726</f>
        <v>0</v>
      </c>
      <c r="H726" s="229">
        <f t="shared" si="461"/>
        <v>0</v>
      </c>
      <c r="I726" s="740"/>
      <c r="J726" s="182"/>
      <c r="K726" s="230"/>
      <c r="L726" s="157"/>
      <c r="M726" s="157"/>
      <c r="N726" s="236"/>
      <c r="O726" s="231">
        <f t="shared" si="462"/>
        <v>0</v>
      </c>
      <c r="P726" s="231">
        <f t="shared" si="463"/>
        <v>0</v>
      </c>
      <c r="Q726" s="232">
        <f t="shared" si="464"/>
        <v>0</v>
      </c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172"/>
      <c r="AD726" s="172"/>
      <c r="AE726" s="172"/>
      <c r="AF726" s="172"/>
      <c r="AG726" s="172"/>
      <c r="AH726" s="172"/>
      <c r="AI726" s="172"/>
      <c r="AJ726" s="172"/>
      <c r="AK726" s="172"/>
      <c r="AL726" s="172"/>
      <c r="AM726" s="172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EA726" s="173"/>
      <c r="EB726" s="173"/>
    </row>
    <row r="727" spans="2:132" ht="15.75" customHeight="1">
      <c r="B727" s="181"/>
      <c r="C727" s="156"/>
      <c r="D727" s="181"/>
      <c r="E727" s="157"/>
      <c r="F727" s="157"/>
      <c r="G727" s="229">
        <f t="shared" si="465"/>
        <v>0</v>
      </c>
      <c r="H727" s="229">
        <f t="shared" si="461"/>
        <v>0</v>
      </c>
      <c r="I727" s="238">
        <f>IF(D745=0,0,G745/D745)</f>
        <v>0</v>
      </c>
      <c r="J727" s="182"/>
      <c r="K727" s="230"/>
      <c r="L727" s="157"/>
      <c r="M727" s="157"/>
      <c r="N727" s="236"/>
      <c r="O727" s="231">
        <f t="shared" si="462"/>
        <v>0</v>
      </c>
      <c r="P727" s="231">
        <f t="shared" si="463"/>
        <v>0</v>
      </c>
      <c r="Q727" s="232">
        <f t="shared" si="464"/>
        <v>0</v>
      </c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EA727" s="173"/>
      <c r="EB727" s="173"/>
    </row>
    <row r="728" spans="2:132" ht="15.75" customHeight="1">
      <c r="B728" s="181"/>
      <c r="C728" s="156"/>
      <c r="D728" s="181"/>
      <c r="E728" s="157"/>
      <c r="F728" s="157"/>
      <c r="G728" s="229">
        <f t="shared" si="465"/>
        <v>0</v>
      </c>
      <c r="H728" s="229">
        <f t="shared" si="461"/>
        <v>0</v>
      </c>
      <c r="I728" s="239"/>
      <c r="J728" s="182"/>
      <c r="K728" s="230"/>
      <c r="L728" s="157"/>
      <c r="M728" s="157"/>
      <c r="N728" s="236"/>
      <c r="O728" s="231">
        <f t="shared" si="462"/>
        <v>0</v>
      </c>
      <c r="P728" s="231">
        <f t="shared" si="463"/>
        <v>0</v>
      </c>
      <c r="Q728" s="232">
        <f t="shared" si="464"/>
        <v>0</v>
      </c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172"/>
      <c r="AD728" s="172"/>
      <c r="AE728" s="172"/>
      <c r="AF728" s="172"/>
      <c r="AG728" s="172"/>
      <c r="AH728" s="172"/>
      <c r="AI728" s="172"/>
      <c r="AJ728" s="172"/>
      <c r="AK728" s="172"/>
      <c r="AL728" s="172"/>
      <c r="AM728" s="172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EA728" s="173"/>
      <c r="EB728" s="173"/>
    </row>
    <row r="729" spans="2:132" ht="15.75" customHeight="1">
      <c r="B729" s="181"/>
      <c r="C729" s="156"/>
      <c r="D729" s="181"/>
      <c r="E729" s="157"/>
      <c r="F729" s="157"/>
      <c r="G729" s="229">
        <f t="shared" si="465"/>
        <v>0</v>
      </c>
      <c r="H729" s="229">
        <f t="shared" si="461"/>
        <v>0</v>
      </c>
      <c r="I729" s="741" t="s">
        <v>127</v>
      </c>
      <c r="J729" s="182"/>
      <c r="K729" s="230"/>
      <c r="L729" s="157"/>
      <c r="M729" s="157"/>
      <c r="N729" s="236"/>
      <c r="O729" s="231">
        <f t="shared" si="462"/>
        <v>0</v>
      </c>
      <c r="P729" s="231">
        <f t="shared" si="463"/>
        <v>0</v>
      </c>
      <c r="Q729" s="232">
        <f t="shared" si="464"/>
        <v>0</v>
      </c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172"/>
      <c r="AD729" s="172"/>
      <c r="AE729" s="172"/>
      <c r="AF729" s="172"/>
      <c r="AG729" s="172"/>
      <c r="AH729" s="172"/>
      <c r="AI729" s="172"/>
      <c r="AJ729" s="172"/>
      <c r="AK729" s="172"/>
      <c r="AL729" s="172"/>
      <c r="AM729" s="172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EA729" s="173"/>
      <c r="EB729" s="173"/>
    </row>
    <row r="730" spans="2:132" ht="15.75" customHeight="1">
      <c r="B730" s="181"/>
      <c r="C730" s="156"/>
      <c r="D730" s="181"/>
      <c r="E730" s="157"/>
      <c r="F730" s="157"/>
      <c r="G730" s="229">
        <f t="shared" si="465"/>
        <v>0</v>
      </c>
      <c r="H730" s="229">
        <f t="shared" si="461"/>
        <v>0</v>
      </c>
      <c r="I730" s="742"/>
      <c r="J730" s="182"/>
      <c r="K730" s="230"/>
      <c r="L730" s="157"/>
      <c r="M730" s="157"/>
      <c r="N730" s="236"/>
      <c r="O730" s="231">
        <f t="shared" si="462"/>
        <v>0</v>
      </c>
      <c r="P730" s="231">
        <f t="shared" si="463"/>
        <v>0</v>
      </c>
      <c r="Q730" s="232">
        <f t="shared" si="464"/>
        <v>0</v>
      </c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172"/>
      <c r="AD730" s="172"/>
      <c r="AE730" s="172"/>
      <c r="AF730" s="172"/>
      <c r="AG730" s="172"/>
      <c r="AH730" s="172"/>
      <c r="AI730" s="172"/>
      <c r="AJ730" s="172"/>
      <c r="AK730" s="172"/>
      <c r="AL730" s="172"/>
      <c r="AM730" s="172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EA730" s="173"/>
      <c r="EB730" s="173"/>
    </row>
    <row r="731" spans="2:132" ht="15.75" customHeight="1">
      <c r="B731" s="181"/>
      <c r="C731" s="156"/>
      <c r="D731" s="181"/>
      <c r="E731" s="157"/>
      <c r="F731" s="157"/>
      <c r="G731" s="229">
        <f t="shared" si="465"/>
        <v>0</v>
      </c>
      <c r="H731" s="229">
        <f t="shared" si="461"/>
        <v>0</v>
      </c>
      <c r="I731" s="740"/>
      <c r="J731" s="182"/>
      <c r="K731" s="230"/>
      <c r="L731" s="157"/>
      <c r="M731" s="157"/>
      <c r="N731" s="236"/>
      <c r="O731" s="231">
        <f t="shared" si="462"/>
        <v>0</v>
      </c>
      <c r="P731" s="231">
        <f t="shared" si="463"/>
        <v>0</v>
      </c>
      <c r="Q731" s="232">
        <f t="shared" si="464"/>
        <v>0</v>
      </c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172"/>
      <c r="AD731" s="172"/>
      <c r="AE731" s="172"/>
      <c r="AF731" s="172"/>
      <c r="AG731" s="172"/>
      <c r="AH731" s="172"/>
      <c r="AI731" s="172"/>
      <c r="AJ731" s="172"/>
      <c r="AK731" s="172"/>
      <c r="AL731" s="172"/>
      <c r="AM731" s="172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EA731" s="173"/>
      <c r="EB731" s="173"/>
    </row>
    <row r="732" spans="2:132" ht="15.75" customHeight="1">
      <c r="B732" s="181"/>
      <c r="C732" s="156"/>
      <c r="D732" s="181"/>
      <c r="E732" s="157"/>
      <c r="F732" s="157"/>
      <c r="G732" s="229">
        <f t="shared" si="465"/>
        <v>0</v>
      </c>
      <c r="H732" s="229">
        <f t="shared" si="461"/>
        <v>0</v>
      </c>
      <c r="I732" s="240">
        <f>IF(D745=0,0,(G745-I735)/D745)</f>
        <v>0</v>
      </c>
      <c r="J732" s="182"/>
      <c r="K732" s="230"/>
      <c r="L732" s="157"/>
      <c r="M732" s="157"/>
      <c r="N732" s="236"/>
      <c r="O732" s="231">
        <f t="shared" si="462"/>
        <v>0</v>
      </c>
      <c r="P732" s="231">
        <f t="shared" si="463"/>
        <v>0</v>
      </c>
      <c r="Q732" s="232">
        <f t="shared" si="464"/>
        <v>0</v>
      </c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172"/>
      <c r="AD732" s="172"/>
      <c r="AE732" s="172"/>
      <c r="AF732" s="172"/>
      <c r="AG732" s="172"/>
      <c r="AH732" s="172"/>
      <c r="AI732" s="172"/>
      <c r="AJ732" s="172"/>
      <c r="AK732" s="172"/>
      <c r="AL732" s="172"/>
      <c r="AM732" s="172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EA732" s="173"/>
      <c r="EB732" s="173"/>
    </row>
    <row r="733" spans="2:132" ht="15.75" customHeight="1">
      <c r="B733" s="181"/>
      <c r="C733" s="156"/>
      <c r="D733" s="181"/>
      <c r="E733" s="157"/>
      <c r="F733" s="157"/>
      <c r="G733" s="229">
        <f t="shared" si="465"/>
        <v>0</v>
      </c>
      <c r="H733" s="229">
        <f t="shared" si="461"/>
        <v>0</v>
      </c>
      <c r="I733" s="241"/>
      <c r="J733" s="182"/>
      <c r="K733" s="230"/>
      <c r="L733" s="157"/>
      <c r="M733" s="157"/>
      <c r="N733" s="236"/>
      <c r="O733" s="231">
        <f t="shared" si="462"/>
        <v>0</v>
      </c>
      <c r="P733" s="231">
        <f t="shared" si="463"/>
        <v>0</v>
      </c>
      <c r="Q733" s="232">
        <f t="shared" si="464"/>
        <v>0</v>
      </c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172"/>
      <c r="AD733" s="172"/>
      <c r="AE733" s="172"/>
      <c r="AF733" s="172"/>
      <c r="AG733" s="172"/>
      <c r="AH733" s="172"/>
      <c r="AI733" s="172"/>
      <c r="AJ733" s="172"/>
      <c r="AK733" s="172"/>
      <c r="AL733" s="172"/>
      <c r="AM733" s="172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EA733" s="173"/>
      <c r="EB733" s="173"/>
    </row>
    <row r="734" spans="2:132" ht="15.75" customHeight="1">
      <c r="B734" s="181"/>
      <c r="C734" s="156"/>
      <c r="D734" s="242"/>
      <c r="E734" s="157"/>
      <c r="F734" s="157"/>
      <c r="G734" s="229">
        <f t="shared" si="465"/>
        <v>0</v>
      </c>
      <c r="H734" s="229">
        <f t="shared" si="461"/>
        <v>0</v>
      </c>
      <c r="I734" s="243" t="s">
        <v>128</v>
      </c>
      <c r="J734" s="182"/>
      <c r="K734" s="230"/>
      <c r="L734" s="157"/>
      <c r="M734" s="157"/>
      <c r="N734" s="236"/>
      <c r="O734" s="231">
        <f t="shared" si="462"/>
        <v>0</v>
      </c>
      <c r="P734" s="231">
        <f t="shared" si="463"/>
        <v>0</v>
      </c>
      <c r="Q734" s="232">
        <f t="shared" si="464"/>
        <v>0</v>
      </c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172"/>
      <c r="AD734" s="172"/>
      <c r="AE734" s="172"/>
      <c r="AF734" s="172"/>
      <c r="AG734" s="172"/>
      <c r="AH734" s="172"/>
      <c r="AI734" s="172"/>
      <c r="AJ734" s="172"/>
      <c r="AK734" s="172"/>
      <c r="AL734" s="172"/>
      <c r="AM734" s="172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EA734" s="173"/>
      <c r="EB734" s="173"/>
    </row>
    <row r="735" spans="2:132" ht="15.75" customHeight="1">
      <c r="B735" s="181"/>
      <c r="C735" s="156"/>
      <c r="D735" s="181"/>
      <c r="E735" s="157"/>
      <c r="F735" s="157"/>
      <c r="G735" s="229">
        <f t="shared" si="465"/>
        <v>0</v>
      </c>
      <c r="H735" s="229">
        <f t="shared" si="461"/>
        <v>0</v>
      </c>
      <c r="I735" s="238">
        <f>SUMIF(B$72:B$91,B725,P$72:P$91)</f>
        <v>0</v>
      </c>
      <c r="J735" s="182"/>
      <c r="K735" s="230"/>
      <c r="L735" s="157"/>
      <c r="M735" s="157"/>
      <c r="N735" s="236"/>
      <c r="O735" s="231">
        <f t="shared" si="462"/>
        <v>0</v>
      </c>
      <c r="P735" s="231">
        <f t="shared" si="463"/>
        <v>0</v>
      </c>
      <c r="Q735" s="232">
        <f t="shared" si="464"/>
        <v>0</v>
      </c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172"/>
      <c r="AD735" s="172"/>
      <c r="AE735" s="172"/>
      <c r="AF735" s="172"/>
      <c r="AG735" s="172"/>
      <c r="AH735" s="172"/>
      <c r="AI735" s="172"/>
      <c r="AJ735" s="172"/>
      <c r="AK735" s="172"/>
      <c r="AL735" s="172"/>
      <c r="AM735" s="172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EA735" s="173"/>
      <c r="EB735" s="173"/>
    </row>
    <row r="736" spans="2:132" ht="15.75" customHeight="1">
      <c r="B736" s="181"/>
      <c r="C736" s="156"/>
      <c r="D736" s="181"/>
      <c r="E736" s="157"/>
      <c r="F736" s="157"/>
      <c r="G736" s="229">
        <f t="shared" si="465"/>
        <v>0</v>
      </c>
      <c r="H736" s="229">
        <f t="shared" si="461"/>
        <v>0</v>
      </c>
      <c r="I736" s="231"/>
      <c r="J736" s="182"/>
      <c r="K736" s="230"/>
      <c r="L736" s="157"/>
      <c r="M736" s="157"/>
      <c r="N736" s="236"/>
      <c r="O736" s="231">
        <f t="shared" si="462"/>
        <v>0</v>
      </c>
      <c r="P736" s="231">
        <f t="shared" si="463"/>
        <v>0</v>
      </c>
      <c r="Q736" s="232">
        <f t="shared" si="464"/>
        <v>0</v>
      </c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  <c r="AM736" s="172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EA736" s="173"/>
      <c r="EB736" s="173"/>
    </row>
    <row r="737" spans="2:132" ht="15.75" customHeight="1">
      <c r="B737" s="181"/>
      <c r="C737" s="156"/>
      <c r="D737" s="181"/>
      <c r="E737" s="157"/>
      <c r="F737" s="157"/>
      <c r="G737" s="229">
        <f t="shared" si="465"/>
        <v>0</v>
      </c>
      <c r="H737" s="229">
        <f t="shared" si="461"/>
        <v>0</v>
      </c>
      <c r="I737" s="231"/>
      <c r="J737" s="182"/>
      <c r="K737" s="230"/>
      <c r="L737" s="157"/>
      <c r="M737" s="157"/>
      <c r="N737" s="236"/>
      <c r="O737" s="231">
        <f t="shared" si="462"/>
        <v>0</v>
      </c>
      <c r="P737" s="231">
        <f t="shared" si="463"/>
        <v>0</v>
      </c>
      <c r="Q737" s="232">
        <f t="shared" si="464"/>
        <v>0</v>
      </c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172"/>
      <c r="AD737" s="172"/>
      <c r="AE737" s="172"/>
      <c r="AF737" s="172"/>
      <c r="AG737" s="172"/>
      <c r="AH737" s="172"/>
      <c r="AI737" s="172"/>
      <c r="AJ737" s="172"/>
      <c r="AK737" s="172"/>
      <c r="AL737" s="172"/>
      <c r="AM737" s="172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EA737" s="173"/>
      <c r="EB737" s="173"/>
    </row>
    <row r="738" spans="2:132" ht="15.75" customHeight="1">
      <c r="B738" s="181"/>
      <c r="C738" s="156"/>
      <c r="D738" s="181"/>
      <c r="E738" s="157"/>
      <c r="F738" s="157"/>
      <c r="G738" s="229">
        <f t="shared" si="465"/>
        <v>0</v>
      </c>
      <c r="H738" s="229">
        <f t="shared" si="461"/>
        <v>0</v>
      </c>
      <c r="I738" s="231"/>
      <c r="J738" s="182"/>
      <c r="K738" s="230"/>
      <c r="L738" s="157"/>
      <c r="M738" s="157"/>
      <c r="N738" s="236"/>
      <c r="O738" s="231">
        <f t="shared" si="462"/>
        <v>0</v>
      </c>
      <c r="P738" s="231">
        <f t="shared" si="463"/>
        <v>0</v>
      </c>
      <c r="Q738" s="232">
        <f t="shared" si="464"/>
        <v>0</v>
      </c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172"/>
      <c r="AD738" s="172"/>
      <c r="AE738" s="172"/>
      <c r="AF738" s="172"/>
      <c r="AG738" s="172"/>
      <c r="AH738" s="172"/>
      <c r="AI738" s="172"/>
      <c r="AJ738" s="172"/>
      <c r="AK738" s="172"/>
      <c r="AL738" s="172"/>
      <c r="AM738" s="172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EA738" s="173"/>
      <c r="EB738" s="173"/>
    </row>
    <row r="739" spans="2:132" ht="15.75" customHeight="1">
      <c r="B739" s="181"/>
      <c r="C739" s="156"/>
      <c r="D739" s="181"/>
      <c r="E739" s="157"/>
      <c r="F739" s="157"/>
      <c r="G739" s="229">
        <f t="shared" si="465"/>
        <v>0</v>
      </c>
      <c r="H739" s="229">
        <f t="shared" si="461"/>
        <v>0</v>
      </c>
      <c r="I739" s="231"/>
      <c r="J739" s="182"/>
      <c r="K739" s="230"/>
      <c r="L739" s="157"/>
      <c r="M739" s="157"/>
      <c r="N739" s="236"/>
      <c r="O739" s="231">
        <f t="shared" si="462"/>
        <v>0</v>
      </c>
      <c r="P739" s="231">
        <f t="shared" si="463"/>
        <v>0</v>
      </c>
      <c r="Q739" s="232">
        <f t="shared" si="464"/>
        <v>0</v>
      </c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172"/>
      <c r="AD739" s="172"/>
      <c r="AE739" s="172"/>
      <c r="AF739" s="172"/>
      <c r="AG739" s="172"/>
      <c r="AH739" s="172"/>
      <c r="AI739" s="172"/>
      <c r="AJ739" s="172"/>
      <c r="AK739" s="172"/>
      <c r="AL739" s="172"/>
      <c r="AM739" s="172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EA739" s="173"/>
      <c r="EB739" s="173"/>
    </row>
    <row r="740" spans="2:132" ht="15.75" customHeight="1">
      <c r="B740" s="181"/>
      <c r="C740" s="156"/>
      <c r="D740" s="181"/>
      <c r="E740" s="157"/>
      <c r="F740" s="157"/>
      <c r="G740" s="229">
        <f t="shared" si="465"/>
        <v>0</v>
      </c>
      <c r="H740" s="229">
        <f t="shared" si="461"/>
        <v>0</v>
      </c>
      <c r="I740" s="231"/>
      <c r="J740" s="182"/>
      <c r="K740" s="230"/>
      <c r="L740" s="157"/>
      <c r="M740" s="157"/>
      <c r="N740" s="236"/>
      <c r="O740" s="231">
        <f t="shared" si="462"/>
        <v>0</v>
      </c>
      <c r="P740" s="231">
        <f t="shared" si="463"/>
        <v>0</v>
      </c>
      <c r="Q740" s="232">
        <f t="shared" si="464"/>
        <v>0</v>
      </c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172"/>
      <c r="AD740" s="172"/>
      <c r="AE740" s="172"/>
      <c r="AF740" s="172"/>
      <c r="AG740" s="172"/>
      <c r="AH740" s="172"/>
      <c r="AI740" s="172"/>
      <c r="AJ740" s="172"/>
      <c r="AK740" s="172"/>
      <c r="AL740" s="172"/>
      <c r="AM740" s="172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EA740" s="173"/>
      <c r="EB740" s="173"/>
    </row>
    <row r="741" spans="2:132" ht="15.75" customHeight="1">
      <c r="B741" s="181"/>
      <c r="C741" s="156"/>
      <c r="D741" s="181"/>
      <c r="E741" s="157"/>
      <c r="F741" s="157"/>
      <c r="G741" s="229">
        <f t="shared" si="465"/>
        <v>0</v>
      </c>
      <c r="H741" s="229">
        <f t="shared" si="461"/>
        <v>0</v>
      </c>
      <c r="I741" s="231"/>
      <c r="J741" s="182"/>
      <c r="K741" s="230"/>
      <c r="L741" s="157"/>
      <c r="M741" s="157"/>
      <c r="N741" s="236"/>
      <c r="O741" s="231">
        <f t="shared" si="462"/>
        <v>0</v>
      </c>
      <c r="P741" s="231">
        <f t="shared" si="463"/>
        <v>0</v>
      </c>
      <c r="Q741" s="232">
        <f t="shared" si="464"/>
        <v>0</v>
      </c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EA741" s="173"/>
      <c r="EB741" s="173"/>
    </row>
    <row r="742" spans="2:132" ht="15.75" customHeight="1">
      <c r="B742" s="181"/>
      <c r="C742" s="156"/>
      <c r="D742" s="181"/>
      <c r="E742" s="157"/>
      <c r="F742" s="157"/>
      <c r="G742" s="229">
        <f t="shared" si="465"/>
        <v>0</v>
      </c>
      <c r="H742" s="229">
        <f t="shared" si="461"/>
        <v>0</v>
      </c>
      <c r="I742" s="231"/>
      <c r="J742" s="182"/>
      <c r="K742" s="230"/>
      <c r="L742" s="157"/>
      <c r="M742" s="157"/>
      <c r="N742" s="236"/>
      <c r="O742" s="231">
        <f t="shared" si="462"/>
        <v>0</v>
      </c>
      <c r="P742" s="231">
        <f t="shared" si="463"/>
        <v>0</v>
      </c>
      <c r="Q742" s="232">
        <f t="shared" si="464"/>
        <v>0</v>
      </c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EA742" s="173"/>
      <c r="EB742" s="173"/>
    </row>
    <row r="743" spans="2:132" ht="15.75" customHeight="1">
      <c r="B743" s="181"/>
      <c r="C743" s="181"/>
      <c r="D743" s="181"/>
      <c r="E743" s="157"/>
      <c r="F743" s="157"/>
      <c r="G743" s="229">
        <f t="shared" si="465"/>
        <v>0</v>
      </c>
      <c r="H743" s="229">
        <f t="shared" si="461"/>
        <v>0</v>
      </c>
      <c r="I743" s="231"/>
      <c r="J743" s="182"/>
      <c r="K743" s="230"/>
      <c r="L743" s="157"/>
      <c r="M743" s="157"/>
      <c r="N743" s="236"/>
      <c r="O743" s="231">
        <f t="shared" si="462"/>
        <v>0</v>
      </c>
      <c r="P743" s="231">
        <f t="shared" si="463"/>
        <v>0</v>
      </c>
      <c r="Q743" s="232">
        <f t="shared" si="464"/>
        <v>0</v>
      </c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EA743" s="173"/>
      <c r="EB743" s="173"/>
    </row>
    <row r="744" spans="2:132" ht="15.75" customHeight="1">
      <c r="B744" s="181"/>
      <c r="C744" s="181"/>
      <c r="D744" s="181"/>
      <c r="E744" s="157"/>
      <c r="F744" s="157"/>
      <c r="G744" s="229">
        <f t="shared" si="465"/>
        <v>0</v>
      </c>
      <c r="H744" s="229">
        <f t="shared" si="461"/>
        <v>0</v>
      </c>
      <c r="I744" s="231"/>
      <c r="J744" s="182"/>
      <c r="K744" s="230"/>
      <c r="L744" s="157"/>
      <c r="M744" s="157"/>
      <c r="N744" s="236"/>
      <c r="O744" s="231">
        <f t="shared" si="462"/>
        <v>0</v>
      </c>
      <c r="P744" s="231">
        <f t="shared" si="463"/>
        <v>0</v>
      </c>
      <c r="Q744" s="232">
        <f t="shared" si="464"/>
        <v>0</v>
      </c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EA744" s="173"/>
      <c r="EB744" s="173"/>
    </row>
    <row r="745" spans="2:132" ht="15.75" customHeight="1">
      <c r="B745" s="188" t="s">
        <v>129</v>
      </c>
      <c r="C745" s="188"/>
      <c r="D745" s="244">
        <f>SUM(D725:D744)-L745</f>
        <v>0</v>
      </c>
      <c r="E745" s="245"/>
      <c r="F745" s="245"/>
      <c r="G745" s="245">
        <f>SUM(G725:G744)-SUM(Q725:Q744)</f>
        <v>0</v>
      </c>
      <c r="H745" s="245">
        <f t="shared" si="461"/>
        <v>0</v>
      </c>
      <c r="I745" s="246"/>
      <c r="J745" s="247"/>
      <c r="K745" s="188"/>
      <c r="L745" s="188">
        <f>SUM(L725:L744)</f>
        <v>0</v>
      </c>
      <c r="M745" s="245"/>
      <c r="N745" s="248"/>
      <c r="O745" s="249">
        <f t="shared" ref="O745:P745" si="466">SUM(O725:O744)</f>
        <v>0</v>
      </c>
      <c r="P745" s="249">
        <f t="shared" si="466"/>
        <v>0</v>
      </c>
      <c r="Q745" s="250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EA745" s="173"/>
      <c r="EB745" s="173"/>
    </row>
    <row r="746" spans="2:132" ht="15.75" customHeight="1">
      <c r="B746" s="223" t="s">
        <v>88</v>
      </c>
      <c r="C746" s="224" t="s">
        <v>89</v>
      </c>
      <c r="D746" s="224" t="s">
        <v>99</v>
      </c>
      <c r="E746" s="224" t="s">
        <v>114</v>
      </c>
      <c r="F746" s="224" t="s">
        <v>115</v>
      </c>
      <c r="G746" s="224" t="s">
        <v>26</v>
      </c>
      <c r="H746" s="224" t="s">
        <v>100</v>
      </c>
      <c r="I746" s="225"/>
      <c r="J746" s="224" t="s">
        <v>116</v>
      </c>
      <c r="K746" s="224" t="s">
        <v>91</v>
      </c>
      <c r="L746" s="224" t="s">
        <v>99</v>
      </c>
      <c r="M746" s="224" t="s">
        <v>117</v>
      </c>
      <c r="N746" s="224" t="s">
        <v>115</v>
      </c>
      <c r="O746" s="224" t="s">
        <v>94</v>
      </c>
      <c r="P746" s="224" t="s">
        <v>118</v>
      </c>
      <c r="Q746" s="224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EA746" s="173"/>
      <c r="EB746" s="173"/>
    </row>
    <row r="747" spans="2:132" ht="15.75" customHeight="1">
      <c r="B747" s="181"/>
      <c r="C747" s="156"/>
      <c r="D747" s="181"/>
      <c r="E747" s="157"/>
      <c r="F747" s="157"/>
      <c r="G747" s="229">
        <f>(D747*E747)+F747</f>
        <v>0</v>
      </c>
      <c r="H747" s="229">
        <f t="shared" ref="H747:H767" si="467">IF(D747=0,0,G747/D747)</f>
        <v>0</v>
      </c>
      <c r="I747" s="739" t="s">
        <v>126</v>
      </c>
      <c r="J747" s="182"/>
      <c r="K747" s="230"/>
      <c r="L747" s="181"/>
      <c r="M747" s="157"/>
      <c r="N747" s="157"/>
      <c r="O747" s="231">
        <f t="shared" ref="O747:O766" si="468">((L747*M747)-N747)-(L747*J747)</f>
        <v>0</v>
      </c>
      <c r="P747" s="231">
        <f t="shared" ref="P747:P766" si="469">IF(J747=0,0,(((L747*M747)-N747)+I757)-(L747*J747))</f>
        <v>0</v>
      </c>
      <c r="Q747" s="232">
        <f t="shared" ref="Q747:Q766" si="470">L747*J747</f>
        <v>0</v>
      </c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EA747" s="173"/>
      <c r="EB747" s="173"/>
    </row>
    <row r="748" spans="2:132" ht="15.75" customHeight="1">
      <c r="B748" s="181"/>
      <c r="C748" s="156"/>
      <c r="D748" s="181"/>
      <c r="E748" s="157"/>
      <c r="F748" s="157"/>
      <c r="G748" s="229">
        <f t="shared" ref="G748:G766" si="471">D748*E748+F748</f>
        <v>0</v>
      </c>
      <c r="H748" s="229">
        <f t="shared" si="467"/>
        <v>0</v>
      </c>
      <c r="I748" s="740"/>
      <c r="J748" s="182"/>
      <c r="K748" s="230"/>
      <c r="L748" s="157"/>
      <c r="M748" s="157"/>
      <c r="N748" s="236"/>
      <c r="O748" s="231">
        <f t="shared" si="468"/>
        <v>0</v>
      </c>
      <c r="P748" s="231">
        <f t="shared" si="469"/>
        <v>0</v>
      </c>
      <c r="Q748" s="232">
        <f t="shared" si="470"/>
        <v>0</v>
      </c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172"/>
      <c r="AD748" s="172"/>
      <c r="AE748" s="172"/>
      <c r="AF748" s="172"/>
      <c r="AG748" s="172"/>
      <c r="AH748" s="172"/>
      <c r="AI748" s="172"/>
      <c r="AJ748" s="172"/>
      <c r="AK748" s="172"/>
      <c r="AL748" s="172"/>
      <c r="AM748" s="172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EA748" s="173"/>
      <c r="EB748" s="173"/>
    </row>
    <row r="749" spans="2:132" ht="15.75" customHeight="1">
      <c r="B749" s="181"/>
      <c r="C749" s="156"/>
      <c r="D749" s="181"/>
      <c r="E749" s="157"/>
      <c r="F749" s="157"/>
      <c r="G749" s="229">
        <f t="shared" si="471"/>
        <v>0</v>
      </c>
      <c r="H749" s="229">
        <f t="shared" si="467"/>
        <v>0</v>
      </c>
      <c r="I749" s="238">
        <f>IF(D767=0,0,G767/D767)</f>
        <v>0</v>
      </c>
      <c r="J749" s="182"/>
      <c r="K749" s="230"/>
      <c r="L749" s="157"/>
      <c r="M749" s="157"/>
      <c r="N749" s="236"/>
      <c r="O749" s="231">
        <f t="shared" si="468"/>
        <v>0</v>
      </c>
      <c r="P749" s="231">
        <f t="shared" si="469"/>
        <v>0</v>
      </c>
      <c r="Q749" s="232">
        <f t="shared" si="470"/>
        <v>0</v>
      </c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172"/>
      <c r="AD749" s="172"/>
      <c r="AE749" s="172"/>
      <c r="AF749" s="172"/>
      <c r="AG749" s="172"/>
      <c r="AH749" s="172"/>
      <c r="AI749" s="172"/>
      <c r="AJ749" s="172"/>
      <c r="AK749" s="172"/>
      <c r="AL749" s="172"/>
      <c r="AM749" s="172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EA749" s="173"/>
      <c r="EB749" s="173"/>
    </row>
    <row r="750" spans="2:132" ht="15.75" customHeight="1">
      <c r="B750" s="181"/>
      <c r="C750" s="156"/>
      <c r="D750" s="181"/>
      <c r="E750" s="157"/>
      <c r="F750" s="157"/>
      <c r="G750" s="229">
        <f t="shared" si="471"/>
        <v>0</v>
      </c>
      <c r="H750" s="229">
        <f t="shared" si="467"/>
        <v>0</v>
      </c>
      <c r="I750" s="239"/>
      <c r="J750" s="182"/>
      <c r="K750" s="230"/>
      <c r="L750" s="157"/>
      <c r="M750" s="157"/>
      <c r="N750" s="236"/>
      <c r="O750" s="231">
        <f t="shared" si="468"/>
        <v>0</v>
      </c>
      <c r="P750" s="231">
        <f t="shared" si="469"/>
        <v>0</v>
      </c>
      <c r="Q750" s="232">
        <f t="shared" si="470"/>
        <v>0</v>
      </c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172"/>
      <c r="AD750" s="172"/>
      <c r="AE750" s="172"/>
      <c r="AF750" s="172"/>
      <c r="AG750" s="172"/>
      <c r="AH750" s="172"/>
      <c r="AI750" s="172"/>
      <c r="AJ750" s="172"/>
      <c r="AK750" s="172"/>
      <c r="AL750" s="172"/>
      <c r="AM750" s="172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EA750" s="173"/>
      <c r="EB750" s="173"/>
    </row>
    <row r="751" spans="2:132" ht="15.75" customHeight="1">
      <c r="B751" s="181"/>
      <c r="C751" s="156"/>
      <c r="D751" s="181"/>
      <c r="E751" s="157"/>
      <c r="F751" s="157"/>
      <c r="G751" s="229">
        <f t="shared" si="471"/>
        <v>0</v>
      </c>
      <c r="H751" s="229">
        <f t="shared" si="467"/>
        <v>0</v>
      </c>
      <c r="I751" s="741" t="s">
        <v>127</v>
      </c>
      <c r="J751" s="182"/>
      <c r="K751" s="230"/>
      <c r="L751" s="157"/>
      <c r="M751" s="157"/>
      <c r="N751" s="236"/>
      <c r="O751" s="231">
        <f t="shared" si="468"/>
        <v>0</v>
      </c>
      <c r="P751" s="231">
        <f t="shared" si="469"/>
        <v>0</v>
      </c>
      <c r="Q751" s="232">
        <f t="shared" si="470"/>
        <v>0</v>
      </c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172"/>
      <c r="AD751" s="172"/>
      <c r="AE751" s="172"/>
      <c r="AF751" s="172"/>
      <c r="AG751" s="172"/>
      <c r="AH751" s="172"/>
      <c r="AI751" s="172"/>
      <c r="AJ751" s="172"/>
      <c r="AK751" s="172"/>
      <c r="AL751" s="172"/>
      <c r="AM751" s="172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EA751" s="173"/>
      <c r="EB751" s="173"/>
    </row>
    <row r="752" spans="2:132" ht="15.75" customHeight="1">
      <c r="B752" s="181"/>
      <c r="C752" s="156"/>
      <c r="D752" s="181"/>
      <c r="E752" s="157"/>
      <c r="F752" s="157"/>
      <c r="G752" s="229">
        <f t="shared" si="471"/>
        <v>0</v>
      </c>
      <c r="H752" s="229">
        <f t="shared" si="467"/>
        <v>0</v>
      </c>
      <c r="I752" s="742"/>
      <c r="J752" s="182"/>
      <c r="K752" s="230"/>
      <c r="L752" s="157"/>
      <c r="M752" s="157"/>
      <c r="N752" s="236"/>
      <c r="O752" s="231">
        <f t="shared" si="468"/>
        <v>0</v>
      </c>
      <c r="P752" s="231">
        <f t="shared" si="469"/>
        <v>0</v>
      </c>
      <c r="Q752" s="232">
        <f t="shared" si="470"/>
        <v>0</v>
      </c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172"/>
      <c r="AD752" s="172"/>
      <c r="AE752" s="172"/>
      <c r="AF752" s="172"/>
      <c r="AG752" s="172"/>
      <c r="AH752" s="172"/>
      <c r="AI752" s="172"/>
      <c r="AJ752" s="172"/>
      <c r="AK752" s="172"/>
      <c r="AL752" s="172"/>
      <c r="AM752" s="172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EA752" s="173"/>
      <c r="EB752" s="173"/>
    </row>
    <row r="753" spans="2:132" ht="15.75" customHeight="1">
      <c r="B753" s="181"/>
      <c r="C753" s="156"/>
      <c r="D753" s="181"/>
      <c r="E753" s="157"/>
      <c r="F753" s="157"/>
      <c r="G753" s="229">
        <f t="shared" si="471"/>
        <v>0</v>
      </c>
      <c r="H753" s="229">
        <f t="shared" si="467"/>
        <v>0</v>
      </c>
      <c r="I753" s="740"/>
      <c r="J753" s="182"/>
      <c r="K753" s="230"/>
      <c r="L753" s="157"/>
      <c r="M753" s="157"/>
      <c r="N753" s="236"/>
      <c r="O753" s="231">
        <f t="shared" si="468"/>
        <v>0</v>
      </c>
      <c r="P753" s="231">
        <f t="shared" si="469"/>
        <v>0</v>
      </c>
      <c r="Q753" s="232">
        <f t="shared" si="470"/>
        <v>0</v>
      </c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172"/>
      <c r="AD753" s="172"/>
      <c r="AE753" s="172"/>
      <c r="AF753" s="172"/>
      <c r="AG753" s="172"/>
      <c r="AH753" s="172"/>
      <c r="AI753" s="172"/>
      <c r="AJ753" s="172"/>
      <c r="AK753" s="172"/>
      <c r="AL753" s="172"/>
      <c r="AM753" s="172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EA753" s="173"/>
      <c r="EB753" s="173"/>
    </row>
    <row r="754" spans="2:132" ht="15.75" customHeight="1">
      <c r="B754" s="181"/>
      <c r="C754" s="156"/>
      <c r="D754" s="181"/>
      <c r="E754" s="157"/>
      <c r="F754" s="157"/>
      <c r="G754" s="229">
        <f t="shared" si="471"/>
        <v>0</v>
      </c>
      <c r="H754" s="229">
        <f t="shared" si="467"/>
        <v>0</v>
      </c>
      <c r="I754" s="240">
        <f>IF(D767=0,0,(G767-I757)/D767)</f>
        <v>0</v>
      </c>
      <c r="J754" s="182"/>
      <c r="K754" s="230"/>
      <c r="L754" s="157"/>
      <c r="M754" s="157"/>
      <c r="N754" s="236"/>
      <c r="O754" s="231">
        <f t="shared" si="468"/>
        <v>0</v>
      </c>
      <c r="P754" s="231">
        <f t="shared" si="469"/>
        <v>0</v>
      </c>
      <c r="Q754" s="232">
        <f t="shared" si="470"/>
        <v>0</v>
      </c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172"/>
      <c r="AD754" s="172"/>
      <c r="AE754" s="172"/>
      <c r="AF754" s="172"/>
      <c r="AG754" s="172"/>
      <c r="AH754" s="172"/>
      <c r="AI754" s="172"/>
      <c r="AJ754" s="172"/>
      <c r="AK754" s="172"/>
      <c r="AL754" s="172"/>
      <c r="AM754" s="172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EA754" s="173"/>
      <c r="EB754" s="173"/>
    </row>
    <row r="755" spans="2:132" ht="15.75" customHeight="1">
      <c r="B755" s="181"/>
      <c r="C755" s="156"/>
      <c r="D755" s="181"/>
      <c r="E755" s="157"/>
      <c r="F755" s="157"/>
      <c r="G755" s="229">
        <f t="shared" si="471"/>
        <v>0</v>
      </c>
      <c r="H755" s="229">
        <f t="shared" si="467"/>
        <v>0</v>
      </c>
      <c r="I755" s="241"/>
      <c r="J755" s="182"/>
      <c r="K755" s="230"/>
      <c r="L755" s="157"/>
      <c r="M755" s="157"/>
      <c r="N755" s="236"/>
      <c r="O755" s="231">
        <f t="shared" si="468"/>
        <v>0</v>
      </c>
      <c r="P755" s="231">
        <f t="shared" si="469"/>
        <v>0</v>
      </c>
      <c r="Q755" s="232">
        <f t="shared" si="470"/>
        <v>0</v>
      </c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172"/>
      <c r="AD755" s="172"/>
      <c r="AE755" s="172"/>
      <c r="AF755" s="172"/>
      <c r="AG755" s="172"/>
      <c r="AH755" s="172"/>
      <c r="AI755" s="172"/>
      <c r="AJ755" s="172"/>
      <c r="AK755" s="172"/>
      <c r="AL755" s="172"/>
      <c r="AM755" s="172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EA755" s="173"/>
      <c r="EB755" s="173"/>
    </row>
    <row r="756" spans="2:132" ht="15.75" customHeight="1">
      <c r="B756" s="181"/>
      <c r="C756" s="156"/>
      <c r="D756" s="242"/>
      <c r="E756" s="157"/>
      <c r="F756" s="157"/>
      <c r="G756" s="229">
        <f t="shared" si="471"/>
        <v>0</v>
      </c>
      <c r="H756" s="229">
        <f t="shared" si="467"/>
        <v>0</v>
      </c>
      <c r="I756" s="243" t="s">
        <v>128</v>
      </c>
      <c r="J756" s="182"/>
      <c r="K756" s="230"/>
      <c r="L756" s="157"/>
      <c r="M756" s="157"/>
      <c r="N756" s="236"/>
      <c r="O756" s="231">
        <f t="shared" si="468"/>
        <v>0</v>
      </c>
      <c r="P756" s="231">
        <f t="shared" si="469"/>
        <v>0</v>
      </c>
      <c r="Q756" s="232">
        <f t="shared" si="470"/>
        <v>0</v>
      </c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172"/>
      <c r="AD756" s="172"/>
      <c r="AE756" s="172"/>
      <c r="AF756" s="172"/>
      <c r="AG756" s="172"/>
      <c r="AH756" s="172"/>
      <c r="AI756" s="172"/>
      <c r="AJ756" s="172"/>
      <c r="AK756" s="172"/>
      <c r="AL756" s="172"/>
      <c r="AM756" s="172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EA756" s="173"/>
      <c r="EB756" s="173"/>
    </row>
    <row r="757" spans="2:132" ht="15.75" customHeight="1">
      <c r="B757" s="181"/>
      <c r="C757" s="156"/>
      <c r="D757" s="181"/>
      <c r="E757" s="157"/>
      <c r="F757" s="157"/>
      <c r="G757" s="229">
        <f t="shared" si="471"/>
        <v>0</v>
      </c>
      <c r="H757" s="229">
        <f t="shared" si="467"/>
        <v>0</v>
      </c>
      <c r="I757" s="238">
        <f>SUMIF(B$72:B$91,B747,P$72:P$91)</f>
        <v>0</v>
      </c>
      <c r="J757" s="182"/>
      <c r="K757" s="230"/>
      <c r="L757" s="157"/>
      <c r="M757" s="157"/>
      <c r="N757" s="236"/>
      <c r="O757" s="231">
        <f t="shared" si="468"/>
        <v>0</v>
      </c>
      <c r="P757" s="231">
        <f t="shared" si="469"/>
        <v>0</v>
      </c>
      <c r="Q757" s="232">
        <f t="shared" si="470"/>
        <v>0</v>
      </c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172"/>
      <c r="AD757" s="172"/>
      <c r="AE757" s="172"/>
      <c r="AF757" s="172"/>
      <c r="AG757" s="172"/>
      <c r="AH757" s="172"/>
      <c r="AI757" s="172"/>
      <c r="AJ757" s="172"/>
      <c r="AK757" s="172"/>
      <c r="AL757" s="172"/>
      <c r="AM757" s="172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EA757" s="173"/>
      <c r="EB757" s="173"/>
    </row>
    <row r="758" spans="2:132" ht="15.75" customHeight="1">
      <c r="B758" s="181"/>
      <c r="C758" s="156"/>
      <c r="D758" s="181"/>
      <c r="E758" s="157"/>
      <c r="F758" s="157"/>
      <c r="G758" s="229">
        <f t="shared" si="471"/>
        <v>0</v>
      </c>
      <c r="H758" s="229">
        <f t="shared" si="467"/>
        <v>0</v>
      </c>
      <c r="I758" s="231"/>
      <c r="J758" s="182"/>
      <c r="K758" s="230"/>
      <c r="L758" s="157"/>
      <c r="M758" s="157"/>
      <c r="N758" s="236"/>
      <c r="O758" s="231">
        <f t="shared" si="468"/>
        <v>0</v>
      </c>
      <c r="P758" s="231">
        <f t="shared" si="469"/>
        <v>0</v>
      </c>
      <c r="Q758" s="232">
        <f t="shared" si="470"/>
        <v>0</v>
      </c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172"/>
      <c r="AD758" s="172"/>
      <c r="AE758" s="172"/>
      <c r="AF758" s="172"/>
      <c r="AG758" s="172"/>
      <c r="AH758" s="172"/>
      <c r="AI758" s="172"/>
      <c r="AJ758" s="172"/>
      <c r="AK758" s="172"/>
      <c r="AL758" s="172"/>
      <c r="AM758" s="172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EA758" s="173"/>
      <c r="EB758" s="173"/>
    </row>
    <row r="759" spans="2:132" ht="15.75" customHeight="1">
      <c r="B759" s="181"/>
      <c r="C759" s="156"/>
      <c r="D759" s="181"/>
      <c r="E759" s="157"/>
      <c r="F759" s="157"/>
      <c r="G759" s="229">
        <f t="shared" si="471"/>
        <v>0</v>
      </c>
      <c r="H759" s="229">
        <f t="shared" si="467"/>
        <v>0</v>
      </c>
      <c r="I759" s="231"/>
      <c r="J759" s="182"/>
      <c r="K759" s="230"/>
      <c r="L759" s="157"/>
      <c r="M759" s="157"/>
      <c r="N759" s="236"/>
      <c r="O759" s="231">
        <f t="shared" si="468"/>
        <v>0</v>
      </c>
      <c r="P759" s="231">
        <f t="shared" si="469"/>
        <v>0</v>
      </c>
      <c r="Q759" s="232">
        <f t="shared" si="470"/>
        <v>0</v>
      </c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172"/>
      <c r="AD759" s="172"/>
      <c r="AE759" s="172"/>
      <c r="AF759" s="172"/>
      <c r="AG759" s="172"/>
      <c r="AH759" s="172"/>
      <c r="AI759" s="172"/>
      <c r="AJ759" s="172"/>
      <c r="AK759" s="172"/>
      <c r="AL759" s="172"/>
      <c r="AM759" s="172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EA759" s="173"/>
      <c r="EB759" s="173"/>
    </row>
    <row r="760" spans="2:132" ht="15.75" customHeight="1">
      <c r="B760" s="181"/>
      <c r="C760" s="156"/>
      <c r="D760" s="181"/>
      <c r="E760" s="157"/>
      <c r="F760" s="157"/>
      <c r="G760" s="229">
        <f t="shared" si="471"/>
        <v>0</v>
      </c>
      <c r="H760" s="229">
        <f t="shared" si="467"/>
        <v>0</v>
      </c>
      <c r="I760" s="231"/>
      <c r="J760" s="182"/>
      <c r="K760" s="230"/>
      <c r="L760" s="157"/>
      <c r="M760" s="157"/>
      <c r="N760" s="236"/>
      <c r="O760" s="231">
        <f t="shared" si="468"/>
        <v>0</v>
      </c>
      <c r="P760" s="231">
        <f t="shared" si="469"/>
        <v>0</v>
      </c>
      <c r="Q760" s="232">
        <f t="shared" si="470"/>
        <v>0</v>
      </c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172"/>
      <c r="AD760" s="172"/>
      <c r="AE760" s="172"/>
      <c r="AF760" s="172"/>
      <c r="AG760" s="172"/>
      <c r="AH760" s="172"/>
      <c r="AI760" s="172"/>
      <c r="AJ760" s="172"/>
      <c r="AK760" s="172"/>
      <c r="AL760" s="172"/>
      <c r="AM760" s="172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EA760" s="173"/>
      <c r="EB760" s="173"/>
    </row>
    <row r="761" spans="2:132" ht="15.75" customHeight="1">
      <c r="B761" s="181"/>
      <c r="C761" s="156"/>
      <c r="D761" s="181"/>
      <c r="E761" s="157"/>
      <c r="F761" s="157"/>
      <c r="G761" s="229">
        <f t="shared" si="471"/>
        <v>0</v>
      </c>
      <c r="H761" s="229">
        <f t="shared" si="467"/>
        <v>0</v>
      </c>
      <c r="I761" s="231"/>
      <c r="J761" s="182"/>
      <c r="K761" s="230"/>
      <c r="L761" s="157"/>
      <c r="M761" s="157"/>
      <c r="N761" s="236"/>
      <c r="O761" s="231">
        <f t="shared" si="468"/>
        <v>0</v>
      </c>
      <c r="P761" s="231">
        <f t="shared" si="469"/>
        <v>0</v>
      </c>
      <c r="Q761" s="232">
        <f t="shared" si="470"/>
        <v>0</v>
      </c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172"/>
      <c r="AD761" s="172"/>
      <c r="AE761" s="172"/>
      <c r="AF761" s="172"/>
      <c r="AG761" s="172"/>
      <c r="AH761" s="172"/>
      <c r="AI761" s="172"/>
      <c r="AJ761" s="172"/>
      <c r="AK761" s="172"/>
      <c r="AL761" s="172"/>
      <c r="AM761" s="172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EA761" s="173"/>
      <c r="EB761" s="173"/>
    </row>
    <row r="762" spans="2:132" ht="15.75" customHeight="1">
      <c r="B762" s="181"/>
      <c r="C762" s="156"/>
      <c r="D762" s="181"/>
      <c r="E762" s="157"/>
      <c r="F762" s="157"/>
      <c r="G762" s="229">
        <f t="shared" si="471"/>
        <v>0</v>
      </c>
      <c r="H762" s="229">
        <f t="shared" si="467"/>
        <v>0</v>
      </c>
      <c r="I762" s="231"/>
      <c r="J762" s="182"/>
      <c r="K762" s="230"/>
      <c r="L762" s="157"/>
      <c r="M762" s="157"/>
      <c r="N762" s="236"/>
      <c r="O762" s="231">
        <f t="shared" si="468"/>
        <v>0</v>
      </c>
      <c r="P762" s="231">
        <f t="shared" si="469"/>
        <v>0</v>
      </c>
      <c r="Q762" s="232">
        <f t="shared" si="470"/>
        <v>0</v>
      </c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172"/>
      <c r="AD762" s="172"/>
      <c r="AE762" s="172"/>
      <c r="AF762" s="172"/>
      <c r="AG762" s="172"/>
      <c r="AH762" s="172"/>
      <c r="AI762" s="172"/>
      <c r="AJ762" s="172"/>
      <c r="AK762" s="172"/>
      <c r="AL762" s="172"/>
      <c r="AM762" s="172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EA762" s="173"/>
      <c r="EB762" s="173"/>
    </row>
    <row r="763" spans="2:132" ht="15.75" customHeight="1">
      <c r="B763" s="181"/>
      <c r="C763" s="156"/>
      <c r="D763" s="181"/>
      <c r="E763" s="157"/>
      <c r="F763" s="157"/>
      <c r="G763" s="229">
        <f t="shared" si="471"/>
        <v>0</v>
      </c>
      <c r="H763" s="229">
        <f t="shared" si="467"/>
        <v>0</v>
      </c>
      <c r="I763" s="231"/>
      <c r="J763" s="182"/>
      <c r="K763" s="230"/>
      <c r="L763" s="157"/>
      <c r="M763" s="157"/>
      <c r="N763" s="236"/>
      <c r="O763" s="231">
        <f t="shared" si="468"/>
        <v>0</v>
      </c>
      <c r="P763" s="231">
        <f t="shared" si="469"/>
        <v>0</v>
      </c>
      <c r="Q763" s="232">
        <f t="shared" si="470"/>
        <v>0</v>
      </c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172"/>
      <c r="AD763" s="172"/>
      <c r="AE763" s="172"/>
      <c r="AF763" s="172"/>
      <c r="AG763" s="172"/>
      <c r="AH763" s="172"/>
      <c r="AI763" s="172"/>
      <c r="AJ763" s="172"/>
      <c r="AK763" s="172"/>
      <c r="AL763" s="172"/>
      <c r="AM763" s="172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EA763" s="173"/>
      <c r="EB763" s="173"/>
    </row>
    <row r="764" spans="2:132" ht="15.75" customHeight="1">
      <c r="B764" s="181"/>
      <c r="C764" s="156"/>
      <c r="D764" s="181"/>
      <c r="E764" s="157"/>
      <c r="F764" s="157"/>
      <c r="G764" s="229">
        <f t="shared" si="471"/>
        <v>0</v>
      </c>
      <c r="H764" s="229">
        <f t="shared" si="467"/>
        <v>0</v>
      </c>
      <c r="I764" s="231"/>
      <c r="J764" s="182"/>
      <c r="K764" s="230"/>
      <c r="L764" s="157"/>
      <c r="M764" s="157"/>
      <c r="N764" s="236"/>
      <c r="O764" s="231">
        <f t="shared" si="468"/>
        <v>0</v>
      </c>
      <c r="P764" s="231">
        <f t="shared" si="469"/>
        <v>0</v>
      </c>
      <c r="Q764" s="232">
        <f t="shared" si="470"/>
        <v>0</v>
      </c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172"/>
      <c r="AD764" s="172"/>
      <c r="AE764" s="172"/>
      <c r="AF764" s="172"/>
      <c r="AG764" s="172"/>
      <c r="AH764" s="172"/>
      <c r="AI764" s="172"/>
      <c r="AJ764" s="172"/>
      <c r="AK764" s="172"/>
      <c r="AL764" s="172"/>
      <c r="AM764" s="172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EA764" s="173"/>
      <c r="EB764" s="173"/>
    </row>
    <row r="765" spans="2:132" ht="15.75" customHeight="1">
      <c r="B765" s="181"/>
      <c r="C765" s="181"/>
      <c r="D765" s="181"/>
      <c r="E765" s="157"/>
      <c r="F765" s="157"/>
      <c r="G765" s="229">
        <f t="shared" si="471"/>
        <v>0</v>
      </c>
      <c r="H765" s="229">
        <f t="shared" si="467"/>
        <v>0</v>
      </c>
      <c r="I765" s="231"/>
      <c r="J765" s="182"/>
      <c r="K765" s="230"/>
      <c r="L765" s="157"/>
      <c r="M765" s="157"/>
      <c r="N765" s="236"/>
      <c r="O765" s="231">
        <f t="shared" si="468"/>
        <v>0</v>
      </c>
      <c r="P765" s="231">
        <f t="shared" si="469"/>
        <v>0</v>
      </c>
      <c r="Q765" s="232">
        <f t="shared" si="470"/>
        <v>0</v>
      </c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172"/>
      <c r="AD765" s="172"/>
      <c r="AE765" s="172"/>
      <c r="AF765" s="172"/>
      <c r="AG765" s="172"/>
      <c r="AH765" s="172"/>
      <c r="AI765" s="172"/>
      <c r="AJ765" s="172"/>
      <c r="AK765" s="172"/>
      <c r="AL765" s="172"/>
      <c r="AM765" s="172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EA765" s="173"/>
      <c r="EB765" s="173"/>
    </row>
    <row r="766" spans="2:132" ht="15.75" customHeight="1">
      <c r="B766" s="181"/>
      <c r="C766" s="181"/>
      <c r="D766" s="181"/>
      <c r="E766" s="157"/>
      <c r="F766" s="157"/>
      <c r="G766" s="229">
        <f t="shared" si="471"/>
        <v>0</v>
      </c>
      <c r="H766" s="229">
        <f t="shared" si="467"/>
        <v>0</v>
      </c>
      <c r="I766" s="231"/>
      <c r="J766" s="182"/>
      <c r="K766" s="230"/>
      <c r="L766" s="157"/>
      <c r="M766" s="157"/>
      <c r="N766" s="236"/>
      <c r="O766" s="231">
        <f t="shared" si="468"/>
        <v>0</v>
      </c>
      <c r="P766" s="231">
        <f t="shared" si="469"/>
        <v>0</v>
      </c>
      <c r="Q766" s="232">
        <f t="shared" si="470"/>
        <v>0</v>
      </c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172"/>
      <c r="AD766" s="172"/>
      <c r="AE766" s="172"/>
      <c r="AF766" s="172"/>
      <c r="AG766" s="172"/>
      <c r="AH766" s="172"/>
      <c r="AI766" s="172"/>
      <c r="AJ766" s="172"/>
      <c r="AK766" s="172"/>
      <c r="AL766" s="172"/>
      <c r="AM766" s="172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EA766" s="173"/>
      <c r="EB766" s="173"/>
    </row>
    <row r="767" spans="2:132" ht="15.75" customHeight="1">
      <c r="B767" s="188" t="s">
        <v>129</v>
      </c>
      <c r="C767" s="188"/>
      <c r="D767" s="244">
        <f>SUM(D747:D766)-L767</f>
        <v>0</v>
      </c>
      <c r="E767" s="245"/>
      <c r="F767" s="245"/>
      <c r="G767" s="245">
        <f>SUM(G747:G766)-SUM(Q747:Q766)</f>
        <v>0</v>
      </c>
      <c r="H767" s="245">
        <f t="shared" si="467"/>
        <v>0</v>
      </c>
      <c r="I767" s="246"/>
      <c r="J767" s="247"/>
      <c r="K767" s="188"/>
      <c r="L767" s="188">
        <f>SUM(L747:L766)</f>
        <v>0</v>
      </c>
      <c r="M767" s="245"/>
      <c r="N767" s="248"/>
      <c r="O767" s="249">
        <f t="shared" ref="O767:P767" si="472">SUM(O747:O766)</f>
        <v>0</v>
      </c>
      <c r="P767" s="249">
        <f t="shared" si="472"/>
        <v>0</v>
      </c>
      <c r="Q767" s="250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172"/>
      <c r="AD767" s="172"/>
      <c r="AE767" s="172"/>
      <c r="AF767" s="172"/>
      <c r="AG767" s="172"/>
      <c r="AH767" s="172"/>
      <c r="AI767" s="172"/>
      <c r="AJ767" s="172"/>
      <c r="AK767" s="172"/>
      <c r="AL767" s="172"/>
      <c r="AM767" s="172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EA767" s="173"/>
      <c r="EB767" s="173"/>
    </row>
    <row r="768" spans="2:132" ht="15.75" customHeight="1">
      <c r="B768" s="223" t="s">
        <v>88</v>
      </c>
      <c r="C768" s="224" t="s">
        <v>89</v>
      </c>
      <c r="D768" s="224" t="s">
        <v>99</v>
      </c>
      <c r="E768" s="224" t="s">
        <v>114</v>
      </c>
      <c r="F768" s="224" t="s">
        <v>115</v>
      </c>
      <c r="G768" s="224" t="s">
        <v>26</v>
      </c>
      <c r="H768" s="224" t="s">
        <v>100</v>
      </c>
      <c r="I768" s="225"/>
      <c r="J768" s="224" t="s">
        <v>116</v>
      </c>
      <c r="K768" s="224" t="s">
        <v>91</v>
      </c>
      <c r="L768" s="224" t="s">
        <v>99</v>
      </c>
      <c r="M768" s="224" t="s">
        <v>117</v>
      </c>
      <c r="N768" s="224" t="s">
        <v>115</v>
      </c>
      <c r="O768" s="224" t="s">
        <v>94</v>
      </c>
      <c r="P768" s="224" t="s">
        <v>118</v>
      </c>
      <c r="Q768" s="224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172"/>
      <c r="AD768" s="172"/>
      <c r="AE768" s="172"/>
      <c r="AF768" s="172"/>
      <c r="AG768" s="172"/>
      <c r="AH768" s="172"/>
      <c r="AI768" s="172"/>
      <c r="AJ768" s="172"/>
      <c r="AK768" s="172"/>
      <c r="AL768" s="172"/>
      <c r="AM768" s="172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EA768" s="173"/>
      <c r="EB768" s="173"/>
    </row>
    <row r="769" spans="2:132" ht="15.75" customHeight="1">
      <c r="B769" s="181"/>
      <c r="C769" s="156"/>
      <c r="D769" s="181"/>
      <c r="E769" s="157"/>
      <c r="F769" s="157"/>
      <c r="G769" s="229">
        <f>(D769*E769)+F769</f>
        <v>0</v>
      </c>
      <c r="H769" s="229">
        <f t="shared" ref="H769:H789" si="473">IF(D769=0,0,G769/D769)</f>
        <v>0</v>
      </c>
      <c r="I769" s="739" t="s">
        <v>126</v>
      </c>
      <c r="J769" s="182"/>
      <c r="K769" s="230"/>
      <c r="L769" s="181"/>
      <c r="M769" s="157"/>
      <c r="N769" s="157"/>
      <c r="O769" s="231">
        <f t="shared" ref="O769:O788" si="474">((L769*M769)-N769)-(L769*J769)</f>
        <v>0</v>
      </c>
      <c r="P769" s="231">
        <f t="shared" ref="P769:P788" si="475">IF(J769=0,0,(((L769*M769)-N769)+I779)-(L769*J769))</f>
        <v>0</v>
      </c>
      <c r="Q769" s="232">
        <f t="shared" ref="Q769:Q788" si="476">L769*J769</f>
        <v>0</v>
      </c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172"/>
      <c r="AD769" s="172"/>
      <c r="AE769" s="172"/>
      <c r="AF769" s="172"/>
      <c r="AG769" s="172"/>
      <c r="AH769" s="172"/>
      <c r="AI769" s="172"/>
      <c r="AJ769" s="172"/>
      <c r="AK769" s="172"/>
      <c r="AL769" s="172"/>
      <c r="AM769" s="172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EA769" s="173"/>
      <c r="EB769" s="173"/>
    </row>
    <row r="770" spans="2:132" ht="15.75" customHeight="1">
      <c r="B770" s="181"/>
      <c r="C770" s="156"/>
      <c r="D770" s="181"/>
      <c r="E770" s="157"/>
      <c r="F770" s="157"/>
      <c r="G770" s="229">
        <f t="shared" ref="G770:G788" si="477">D770*E770+F770</f>
        <v>0</v>
      </c>
      <c r="H770" s="229">
        <f t="shared" si="473"/>
        <v>0</v>
      </c>
      <c r="I770" s="740"/>
      <c r="J770" s="182"/>
      <c r="K770" s="230"/>
      <c r="L770" s="157"/>
      <c r="M770" s="157"/>
      <c r="N770" s="236"/>
      <c r="O770" s="231">
        <f t="shared" si="474"/>
        <v>0</v>
      </c>
      <c r="P770" s="231">
        <f t="shared" si="475"/>
        <v>0</v>
      </c>
      <c r="Q770" s="232">
        <f t="shared" si="476"/>
        <v>0</v>
      </c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172"/>
      <c r="AD770" s="172"/>
      <c r="AE770" s="172"/>
      <c r="AF770" s="172"/>
      <c r="AG770" s="172"/>
      <c r="AH770" s="172"/>
      <c r="AI770" s="172"/>
      <c r="AJ770" s="172"/>
      <c r="AK770" s="172"/>
      <c r="AL770" s="172"/>
      <c r="AM770" s="172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EA770" s="173"/>
      <c r="EB770" s="173"/>
    </row>
    <row r="771" spans="2:132" ht="15.75" customHeight="1">
      <c r="B771" s="181"/>
      <c r="C771" s="156"/>
      <c r="D771" s="181"/>
      <c r="E771" s="157"/>
      <c r="F771" s="157"/>
      <c r="G771" s="229">
        <f t="shared" si="477"/>
        <v>0</v>
      </c>
      <c r="H771" s="229">
        <f t="shared" si="473"/>
        <v>0</v>
      </c>
      <c r="I771" s="238">
        <f>IF(D789=0,0,G789/D789)</f>
        <v>0</v>
      </c>
      <c r="J771" s="182"/>
      <c r="K771" s="230"/>
      <c r="L771" s="157"/>
      <c r="M771" s="157"/>
      <c r="N771" s="236"/>
      <c r="O771" s="231">
        <f t="shared" si="474"/>
        <v>0</v>
      </c>
      <c r="P771" s="231">
        <f t="shared" si="475"/>
        <v>0</v>
      </c>
      <c r="Q771" s="232">
        <f t="shared" si="476"/>
        <v>0</v>
      </c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172"/>
      <c r="AD771" s="172"/>
      <c r="AE771" s="172"/>
      <c r="AF771" s="172"/>
      <c r="AG771" s="172"/>
      <c r="AH771" s="172"/>
      <c r="AI771" s="172"/>
      <c r="AJ771" s="172"/>
      <c r="AK771" s="172"/>
      <c r="AL771" s="172"/>
      <c r="AM771" s="172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EA771" s="173"/>
      <c r="EB771" s="173"/>
    </row>
    <row r="772" spans="2:132" ht="15.75" customHeight="1">
      <c r="B772" s="181"/>
      <c r="C772" s="156"/>
      <c r="D772" s="181"/>
      <c r="E772" s="157"/>
      <c r="F772" s="157"/>
      <c r="G772" s="229">
        <f t="shared" si="477"/>
        <v>0</v>
      </c>
      <c r="H772" s="229">
        <f t="shared" si="473"/>
        <v>0</v>
      </c>
      <c r="I772" s="239"/>
      <c r="J772" s="182"/>
      <c r="K772" s="230"/>
      <c r="L772" s="157"/>
      <c r="M772" s="157"/>
      <c r="N772" s="236"/>
      <c r="O772" s="231">
        <f t="shared" si="474"/>
        <v>0</v>
      </c>
      <c r="P772" s="231">
        <f t="shared" si="475"/>
        <v>0</v>
      </c>
      <c r="Q772" s="232">
        <f t="shared" si="476"/>
        <v>0</v>
      </c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172"/>
      <c r="AD772" s="172"/>
      <c r="AE772" s="172"/>
      <c r="AF772" s="172"/>
      <c r="AG772" s="172"/>
      <c r="AH772" s="172"/>
      <c r="AI772" s="172"/>
      <c r="AJ772" s="172"/>
      <c r="AK772" s="172"/>
      <c r="AL772" s="172"/>
      <c r="AM772" s="172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EA772" s="173"/>
      <c r="EB772" s="173"/>
    </row>
    <row r="773" spans="2:132" ht="15.75" customHeight="1">
      <c r="B773" s="181"/>
      <c r="C773" s="156"/>
      <c r="D773" s="181"/>
      <c r="E773" s="157"/>
      <c r="F773" s="157"/>
      <c r="G773" s="229">
        <f t="shared" si="477"/>
        <v>0</v>
      </c>
      <c r="H773" s="229">
        <f t="shared" si="473"/>
        <v>0</v>
      </c>
      <c r="I773" s="741" t="s">
        <v>127</v>
      </c>
      <c r="J773" s="182"/>
      <c r="K773" s="230"/>
      <c r="L773" s="157"/>
      <c r="M773" s="157"/>
      <c r="N773" s="236"/>
      <c r="O773" s="231">
        <f t="shared" si="474"/>
        <v>0</v>
      </c>
      <c r="P773" s="231">
        <f t="shared" si="475"/>
        <v>0</v>
      </c>
      <c r="Q773" s="232">
        <f t="shared" si="476"/>
        <v>0</v>
      </c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172"/>
      <c r="AD773" s="172"/>
      <c r="AE773" s="172"/>
      <c r="AF773" s="172"/>
      <c r="AG773" s="172"/>
      <c r="AH773" s="172"/>
      <c r="AI773" s="172"/>
      <c r="AJ773" s="172"/>
      <c r="AK773" s="172"/>
      <c r="AL773" s="172"/>
      <c r="AM773" s="172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EA773" s="173"/>
      <c r="EB773" s="173"/>
    </row>
    <row r="774" spans="2:132" ht="15.75" customHeight="1">
      <c r="B774" s="181"/>
      <c r="C774" s="156"/>
      <c r="D774" s="181"/>
      <c r="E774" s="157"/>
      <c r="F774" s="157"/>
      <c r="G774" s="229">
        <f t="shared" si="477"/>
        <v>0</v>
      </c>
      <c r="H774" s="229">
        <f t="shared" si="473"/>
        <v>0</v>
      </c>
      <c r="I774" s="742"/>
      <c r="J774" s="182"/>
      <c r="K774" s="230"/>
      <c r="L774" s="157"/>
      <c r="M774" s="157"/>
      <c r="N774" s="236"/>
      <c r="O774" s="231">
        <f t="shared" si="474"/>
        <v>0</v>
      </c>
      <c r="P774" s="231">
        <f t="shared" si="475"/>
        <v>0</v>
      </c>
      <c r="Q774" s="232">
        <f t="shared" si="476"/>
        <v>0</v>
      </c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172"/>
      <c r="AD774" s="172"/>
      <c r="AE774" s="172"/>
      <c r="AF774" s="172"/>
      <c r="AG774" s="172"/>
      <c r="AH774" s="172"/>
      <c r="AI774" s="172"/>
      <c r="AJ774" s="172"/>
      <c r="AK774" s="172"/>
      <c r="AL774" s="172"/>
      <c r="AM774" s="172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EA774" s="173"/>
      <c r="EB774" s="173"/>
    </row>
    <row r="775" spans="2:132" ht="15.75" customHeight="1">
      <c r="B775" s="181"/>
      <c r="C775" s="156"/>
      <c r="D775" s="181"/>
      <c r="E775" s="157"/>
      <c r="F775" s="157"/>
      <c r="G775" s="229">
        <f t="shared" si="477"/>
        <v>0</v>
      </c>
      <c r="H775" s="229">
        <f t="shared" si="473"/>
        <v>0</v>
      </c>
      <c r="I775" s="740"/>
      <c r="J775" s="182"/>
      <c r="K775" s="230"/>
      <c r="L775" s="157"/>
      <c r="M775" s="157"/>
      <c r="N775" s="236"/>
      <c r="O775" s="231">
        <f t="shared" si="474"/>
        <v>0</v>
      </c>
      <c r="P775" s="231">
        <f t="shared" si="475"/>
        <v>0</v>
      </c>
      <c r="Q775" s="232">
        <f t="shared" si="476"/>
        <v>0</v>
      </c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172"/>
      <c r="AD775" s="172"/>
      <c r="AE775" s="172"/>
      <c r="AF775" s="172"/>
      <c r="AG775" s="172"/>
      <c r="AH775" s="172"/>
      <c r="AI775" s="172"/>
      <c r="AJ775" s="172"/>
      <c r="AK775" s="172"/>
      <c r="AL775" s="172"/>
      <c r="AM775" s="172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EA775" s="173"/>
      <c r="EB775" s="173"/>
    </row>
    <row r="776" spans="2:132" ht="15.75" customHeight="1">
      <c r="B776" s="181"/>
      <c r="C776" s="156"/>
      <c r="D776" s="181"/>
      <c r="E776" s="157"/>
      <c r="F776" s="157"/>
      <c r="G776" s="229">
        <f t="shared" si="477"/>
        <v>0</v>
      </c>
      <c r="H776" s="229">
        <f t="shared" si="473"/>
        <v>0</v>
      </c>
      <c r="I776" s="240">
        <f>IF(D789=0,0,(G789-I779)/D789)</f>
        <v>0</v>
      </c>
      <c r="J776" s="182"/>
      <c r="K776" s="230"/>
      <c r="L776" s="157"/>
      <c r="M776" s="157"/>
      <c r="N776" s="236"/>
      <c r="O776" s="231">
        <f t="shared" si="474"/>
        <v>0</v>
      </c>
      <c r="P776" s="231">
        <f t="shared" si="475"/>
        <v>0</v>
      </c>
      <c r="Q776" s="232">
        <f t="shared" si="476"/>
        <v>0</v>
      </c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172"/>
      <c r="AD776" s="172"/>
      <c r="AE776" s="172"/>
      <c r="AF776" s="172"/>
      <c r="AG776" s="172"/>
      <c r="AH776" s="172"/>
      <c r="AI776" s="172"/>
      <c r="AJ776" s="172"/>
      <c r="AK776" s="172"/>
      <c r="AL776" s="172"/>
      <c r="AM776" s="172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EA776" s="173"/>
      <c r="EB776" s="173"/>
    </row>
    <row r="777" spans="2:132" ht="15.75" customHeight="1">
      <c r="B777" s="181"/>
      <c r="C777" s="156"/>
      <c r="D777" s="181"/>
      <c r="E777" s="157"/>
      <c r="F777" s="157"/>
      <c r="G777" s="229">
        <f t="shared" si="477"/>
        <v>0</v>
      </c>
      <c r="H777" s="229">
        <f t="shared" si="473"/>
        <v>0</v>
      </c>
      <c r="I777" s="241"/>
      <c r="J777" s="182"/>
      <c r="K777" s="230"/>
      <c r="L777" s="157"/>
      <c r="M777" s="157"/>
      <c r="N777" s="236"/>
      <c r="O777" s="231">
        <f t="shared" si="474"/>
        <v>0</v>
      </c>
      <c r="P777" s="231">
        <f t="shared" si="475"/>
        <v>0</v>
      </c>
      <c r="Q777" s="232">
        <f t="shared" si="476"/>
        <v>0</v>
      </c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172"/>
      <c r="AD777" s="172"/>
      <c r="AE777" s="172"/>
      <c r="AF777" s="172"/>
      <c r="AG777" s="172"/>
      <c r="AH777" s="172"/>
      <c r="AI777" s="172"/>
      <c r="AJ777" s="172"/>
      <c r="AK777" s="172"/>
      <c r="AL777" s="172"/>
      <c r="AM777" s="172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EA777" s="173"/>
      <c r="EB777" s="173"/>
    </row>
    <row r="778" spans="2:132" ht="15.75" customHeight="1">
      <c r="B778" s="181"/>
      <c r="C778" s="156"/>
      <c r="D778" s="242"/>
      <c r="E778" s="157"/>
      <c r="F778" s="157"/>
      <c r="G778" s="229">
        <f t="shared" si="477"/>
        <v>0</v>
      </c>
      <c r="H778" s="229">
        <f t="shared" si="473"/>
        <v>0</v>
      </c>
      <c r="I778" s="243" t="s">
        <v>128</v>
      </c>
      <c r="J778" s="182"/>
      <c r="K778" s="230"/>
      <c r="L778" s="157"/>
      <c r="M778" s="157"/>
      <c r="N778" s="236"/>
      <c r="O778" s="231">
        <f t="shared" si="474"/>
        <v>0</v>
      </c>
      <c r="P778" s="231">
        <f t="shared" si="475"/>
        <v>0</v>
      </c>
      <c r="Q778" s="232">
        <f t="shared" si="476"/>
        <v>0</v>
      </c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172"/>
      <c r="AD778" s="172"/>
      <c r="AE778" s="172"/>
      <c r="AF778" s="172"/>
      <c r="AG778" s="172"/>
      <c r="AH778" s="172"/>
      <c r="AI778" s="172"/>
      <c r="AJ778" s="172"/>
      <c r="AK778" s="172"/>
      <c r="AL778" s="172"/>
      <c r="AM778" s="172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EA778" s="173"/>
      <c r="EB778" s="173"/>
    </row>
    <row r="779" spans="2:132" ht="15.75" customHeight="1">
      <c r="B779" s="181"/>
      <c r="C779" s="156"/>
      <c r="D779" s="181"/>
      <c r="E779" s="157"/>
      <c r="F779" s="157"/>
      <c r="G779" s="229">
        <f t="shared" si="477"/>
        <v>0</v>
      </c>
      <c r="H779" s="229">
        <f t="shared" si="473"/>
        <v>0</v>
      </c>
      <c r="I779" s="238">
        <f>SUMIF(B$72:B$91,B769,P$72:P$91)</f>
        <v>0</v>
      </c>
      <c r="J779" s="182"/>
      <c r="K779" s="230"/>
      <c r="L779" s="157"/>
      <c r="M779" s="157"/>
      <c r="N779" s="236"/>
      <c r="O779" s="231">
        <f t="shared" si="474"/>
        <v>0</v>
      </c>
      <c r="P779" s="231">
        <f t="shared" si="475"/>
        <v>0</v>
      </c>
      <c r="Q779" s="232">
        <f t="shared" si="476"/>
        <v>0</v>
      </c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172"/>
      <c r="AD779" s="172"/>
      <c r="AE779" s="172"/>
      <c r="AF779" s="172"/>
      <c r="AG779" s="172"/>
      <c r="AH779" s="172"/>
      <c r="AI779" s="172"/>
      <c r="AJ779" s="172"/>
      <c r="AK779" s="172"/>
      <c r="AL779" s="172"/>
      <c r="AM779" s="172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EA779" s="173"/>
      <c r="EB779" s="173"/>
    </row>
    <row r="780" spans="2:132" ht="15.75" customHeight="1">
      <c r="B780" s="181"/>
      <c r="C780" s="156"/>
      <c r="D780" s="181"/>
      <c r="E780" s="157"/>
      <c r="F780" s="157"/>
      <c r="G780" s="229">
        <f t="shared" si="477"/>
        <v>0</v>
      </c>
      <c r="H780" s="229">
        <f t="shared" si="473"/>
        <v>0</v>
      </c>
      <c r="I780" s="231"/>
      <c r="J780" s="182"/>
      <c r="K780" s="230"/>
      <c r="L780" s="157"/>
      <c r="M780" s="157"/>
      <c r="N780" s="236"/>
      <c r="O780" s="231">
        <f t="shared" si="474"/>
        <v>0</v>
      </c>
      <c r="P780" s="231">
        <f t="shared" si="475"/>
        <v>0</v>
      </c>
      <c r="Q780" s="232">
        <f t="shared" si="476"/>
        <v>0</v>
      </c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172"/>
      <c r="AD780" s="172"/>
      <c r="AE780" s="172"/>
      <c r="AF780" s="172"/>
      <c r="AG780" s="172"/>
      <c r="AH780" s="172"/>
      <c r="AI780" s="172"/>
      <c r="AJ780" s="172"/>
      <c r="AK780" s="172"/>
      <c r="AL780" s="172"/>
      <c r="AM780" s="172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EA780" s="173"/>
      <c r="EB780" s="173"/>
    </row>
    <row r="781" spans="2:132" ht="15.75" customHeight="1">
      <c r="B781" s="181"/>
      <c r="C781" s="156"/>
      <c r="D781" s="181"/>
      <c r="E781" s="157"/>
      <c r="F781" s="157"/>
      <c r="G781" s="229">
        <f t="shared" si="477"/>
        <v>0</v>
      </c>
      <c r="H781" s="229">
        <f t="shared" si="473"/>
        <v>0</v>
      </c>
      <c r="I781" s="231"/>
      <c r="J781" s="182"/>
      <c r="K781" s="230"/>
      <c r="L781" s="157"/>
      <c r="M781" s="157"/>
      <c r="N781" s="236"/>
      <c r="O781" s="231">
        <f t="shared" si="474"/>
        <v>0</v>
      </c>
      <c r="P781" s="231">
        <f t="shared" si="475"/>
        <v>0</v>
      </c>
      <c r="Q781" s="232">
        <f t="shared" si="476"/>
        <v>0</v>
      </c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172"/>
      <c r="AD781" s="172"/>
      <c r="AE781" s="172"/>
      <c r="AF781" s="172"/>
      <c r="AG781" s="172"/>
      <c r="AH781" s="172"/>
      <c r="AI781" s="172"/>
      <c r="AJ781" s="172"/>
      <c r="AK781" s="172"/>
      <c r="AL781" s="172"/>
      <c r="AM781" s="172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EA781" s="173"/>
      <c r="EB781" s="173"/>
    </row>
    <row r="782" spans="2:132" ht="15.75" customHeight="1">
      <c r="B782" s="181"/>
      <c r="C782" s="156"/>
      <c r="D782" s="181"/>
      <c r="E782" s="157"/>
      <c r="F782" s="157"/>
      <c r="G782" s="229">
        <f t="shared" si="477"/>
        <v>0</v>
      </c>
      <c r="H782" s="229">
        <f t="shared" si="473"/>
        <v>0</v>
      </c>
      <c r="I782" s="231"/>
      <c r="J782" s="182"/>
      <c r="K782" s="230"/>
      <c r="L782" s="157"/>
      <c r="M782" s="157"/>
      <c r="N782" s="236"/>
      <c r="O782" s="231">
        <f t="shared" si="474"/>
        <v>0</v>
      </c>
      <c r="P782" s="231">
        <f t="shared" si="475"/>
        <v>0</v>
      </c>
      <c r="Q782" s="232">
        <f t="shared" si="476"/>
        <v>0</v>
      </c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172"/>
      <c r="AD782" s="172"/>
      <c r="AE782" s="172"/>
      <c r="AF782" s="172"/>
      <c r="AG782" s="172"/>
      <c r="AH782" s="172"/>
      <c r="AI782" s="172"/>
      <c r="AJ782" s="172"/>
      <c r="AK782" s="172"/>
      <c r="AL782" s="172"/>
      <c r="AM782" s="172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EA782" s="173"/>
      <c r="EB782" s="173"/>
    </row>
    <row r="783" spans="2:132" ht="15.75" customHeight="1">
      <c r="B783" s="181"/>
      <c r="C783" s="156"/>
      <c r="D783" s="181"/>
      <c r="E783" s="157"/>
      <c r="F783" s="157"/>
      <c r="G783" s="229">
        <f t="shared" si="477"/>
        <v>0</v>
      </c>
      <c r="H783" s="229">
        <f t="shared" si="473"/>
        <v>0</v>
      </c>
      <c r="I783" s="231"/>
      <c r="J783" s="182"/>
      <c r="K783" s="230"/>
      <c r="L783" s="157"/>
      <c r="M783" s="157"/>
      <c r="N783" s="236"/>
      <c r="O783" s="231">
        <f t="shared" si="474"/>
        <v>0</v>
      </c>
      <c r="P783" s="231">
        <f t="shared" si="475"/>
        <v>0</v>
      </c>
      <c r="Q783" s="232">
        <f t="shared" si="476"/>
        <v>0</v>
      </c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172"/>
      <c r="AD783" s="172"/>
      <c r="AE783" s="172"/>
      <c r="AF783" s="172"/>
      <c r="AG783" s="172"/>
      <c r="AH783" s="172"/>
      <c r="AI783" s="172"/>
      <c r="AJ783" s="172"/>
      <c r="AK783" s="172"/>
      <c r="AL783" s="172"/>
      <c r="AM783" s="172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EA783" s="173"/>
      <c r="EB783" s="173"/>
    </row>
    <row r="784" spans="2:132" ht="15.75" customHeight="1">
      <c r="B784" s="181"/>
      <c r="C784" s="156"/>
      <c r="D784" s="181"/>
      <c r="E784" s="157"/>
      <c r="F784" s="157"/>
      <c r="G784" s="229">
        <f t="shared" si="477"/>
        <v>0</v>
      </c>
      <c r="H784" s="229">
        <f t="shared" si="473"/>
        <v>0</v>
      </c>
      <c r="I784" s="231"/>
      <c r="J784" s="182"/>
      <c r="K784" s="230"/>
      <c r="L784" s="157"/>
      <c r="M784" s="157"/>
      <c r="N784" s="236"/>
      <c r="O784" s="231">
        <f t="shared" si="474"/>
        <v>0</v>
      </c>
      <c r="P784" s="231">
        <f t="shared" si="475"/>
        <v>0</v>
      </c>
      <c r="Q784" s="232">
        <f t="shared" si="476"/>
        <v>0</v>
      </c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172"/>
      <c r="AD784" s="172"/>
      <c r="AE784" s="172"/>
      <c r="AF784" s="172"/>
      <c r="AG784" s="172"/>
      <c r="AH784" s="172"/>
      <c r="AI784" s="172"/>
      <c r="AJ784" s="172"/>
      <c r="AK784" s="172"/>
      <c r="AL784" s="172"/>
      <c r="AM784" s="172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EA784" s="173"/>
      <c r="EB784" s="173"/>
    </row>
    <row r="785" spans="2:132" ht="15.75" customHeight="1">
      <c r="B785" s="181"/>
      <c r="C785" s="156"/>
      <c r="D785" s="181"/>
      <c r="E785" s="157"/>
      <c r="F785" s="157"/>
      <c r="G785" s="229">
        <f t="shared" si="477"/>
        <v>0</v>
      </c>
      <c r="H785" s="229">
        <f t="shared" si="473"/>
        <v>0</v>
      </c>
      <c r="I785" s="231"/>
      <c r="J785" s="182"/>
      <c r="K785" s="230"/>
      <c r="L785" s="157"/>
      <c r="M785" s="157"/>
      <c r="N785" s="236"/>
      <c r="O785" s="231">
        <f t="shared" si="474"/>
        <v>0</v>
      </c>
      <c r="P785" s="231">
        <f t="shared" si="475"/>
        <v>0</v>
      </c>
      <c r="Q785" s="232">
        <f t="shared" si="476"/>
        <v>0</v>
      </c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172"/>
      <c r="AD785" s="172"/>
      <c r="AE785" s="172"/>
      <c r="AF785" s="172"/>
      <c r="AG785" s="172"/>
      <c r="AH785" s="172"/>
      <c r="AI785" s="172"/>
      <c r="AJ785" s="172"/>
      <c r="AK785" s="172"/>
      <c r="AL785" s="172"/>
      <c r="AM785" s="172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EA785" s="173"/>
      <c r="EB785" s="173"/>
    </row>
    <row r="786" spans="2:132" ht="15.75" customHeight="1">
      <c r="B786" s="181"/>
      <c r="C786" s="156"/>
      <c r="D786" s="181"/>
      <c r="E786" s="157"/>
      <c r="F786" s="157"/>
      <c r="G786" s="229">
        <f t="shared" si="477"/>
        <v>0</v>
      </c>
      <c r="H786" s="229">
        <f t="shared" si="473"/>
        <v>0</v>
      </c>
      <c r="I786" s="231"/>
      <c r="J786" s="182"/>
      <c r="K786" s="230"/>
      <c r="L786" s="157"/>
      <c r="M786" s="157"/>
      <c r="N786" s="236"/>
      <c r="O786" s="231">
        <f t="shared" si="474"/>
        <v>0</v>
      </c>
      <c r="P786" s="231">
        <f t="shared" si="475"/>
        <v>0</v>
      </c>
      <c r="Q786" s="232">
        <f t="shared" si="476"/>
        <v>0</v>
      </c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172"/>
      <c r="AD786" s="172"/>
      <c r="AE786" s="172"/>
      <c r="AF786" s="172"/>
      <c r="AG786" s="172"/>
      <c r="AH786" s="172"/>
      <c r="AI786" s="172"/>
      <c r="AJ786" s="172"/>
      <c r="AK786" s="172"/>
      <c r="AL786" s="172"/>
      <c r="AM786" s="172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EA786" s="173"/>
      <c r="EB786" s="173"/>
    </row>
    <row r="787" spans="2:132" ht="15.75" customHeight="1">
      <c r="B787" s="181"/>
      <c r="C787" s="181"/>
      <c r="D787" s="181"/>
      <c r="E787" s="157"/>
      <c r="F787" s="157"/>
      <c r="G787" s="229">
        <f t="shared" si="477"/>
        <v>0</v>
      </c>
      <c r="H787" s="229">
        <f t="shared" si="473"/>
        <v>0</v>
      </c>
      <c r="I787" s="231"/>
      <c r="J787" s="182"/>
      <c r="K787" s="230"/>
      <c r="L787" s="157"/>
      <c r="M787" s="157"/>
      <c r="N787" s="236"/>
      <c r="O787" s="231">
        <f t="shared" si="474"/>
        <v>0</v>
      </c>
      <c r="P787" s="231">
        <f t="shared" si="475"/>
        <v>0</v>
      </c>
      <c r="Q787" s="232">
        <f t="shared" si="476"/>
        <v>0</v>
      </c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172"/>
      <c r="AD787" s="172"/>
      <c r="AE787" s="172"/>
      <c r="AF787" s="172"/>
      <c r="AG787" s="172"/>
      <c r="AH787" s="172"/>
      <c r="AI787" s="172"/>
      <c r="AJ787" s="172"/>
      <c r="AK787" s="172"/>
      <c r="AL787" s="172"/>
      <c r="AM787" s="172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EA787" s="173"/>
      <c r="EB787" s="173"/>
    </row>
    <row r="788" spans="2:132" ht="15.75" customHeight="1">
      <c r="B788" s="181"/>
      <c r="C788" s="181"/>
      <c r="D788" s="181"/>
      <c r="E788" s="157"/>
      <c r="F788" s="157"/>
      <c r="G788" s="229">
        <f t="shared" si="477"/>
        <v>0</v>
      </c>
      <c r="H788" s="229">
        <f t="shared" si="473"/>
        <v>0</v>
      </c>
      <c r="I788" s="231"/>
      <c r="J788" s="182"/>
      <c r="K788" s="230"/>
      <c r="L788" s="157"/>
      <c r="M788" s="157"/>
      <c r="N788" s="236"/>
      <c r="O788" s="231">
        <f t="shared" si="474"/>
        <v>0</v>
      </c>
      <c r="P788" s="231">
        <f t="shared" si="475"/>
        <v>0</v>
      </c>
      <c r="Q788" s="232">
        <f t="shared" si="476"/>
        <v>0</v>
      </c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172"/>
      <c r="AD788" s="172"/>
      <c r="AE788" s="172"/>
      <c r="AF788" s="172"/>
      <c r="AG788" s="172"/>
      <c r="AH788" s="172"/>
      <c r="AI788" s="172"/>
      <c r="AJ788" s="172"/>
      <c r="AK788" s="172"/>
      <c r="AL788" s="172"/>
      <c r="AM788" s="172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EA788" s="173"/>
      <c r="EB788" s="173"/>
    </row>
    <row r="789" spans="2:132" ht="15.75" customHeight="1">
      <c r="B789" s="188" t="s">
        <v>129</v>
      </c>
      <c r="C789" s="188"/>
      <c r="D789" s="244">
        <f>SUM(D769:D788)-L789</f>
        <v>0</v>
      </c>
      <c r="E789" s="245"/>
      <c r="F789" s="245"/>
      <c r="G789" s="245">
        <f>SUM(G769:G788)-SUM(Q769:Q788)</f>
        <v>0</v>
      </c>
      <c r="H789" s="245">
        <f t="shared" si="473"/>
        <v>0</v>
      </c>
      <c r="I789" s="246"/>
      <c r="J789" s="247"/>
      <c r="K789" s="188"/>
      <c r="L789" s="188">
        <f>SUM(L769:L788)</f>
        <v>0</v>
      </c>
      <c r="M789" s="245"/>
      <c r="N789" s="248"/>
      <c r="O789" s="249">
        <f t="shared" ref="O789:P789" si="478">SUM(O769:O788)</f>
        <v>0</v>
      </c>
      <c r="P789" s="249">
        <f t="shared" si="478"/>
        <v>0</v>
      </c>
      <c r="Q789" s="250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172"/>
      <c r="AD789" s="172"/>
      <c r="AE789" s="172"/>
      <c r="AF789" s="172"/>
      <c r="AG789" s="172"/>
      <c r="AH789" s="172"/>
      <c r="AI789" s="172"/>
      <c r="AJ789" s="172"/>
      <c r="AK789" s="172"/>
      <c r="AL789" s="172"/>
      <c r="AM789" s="172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EA789" s="173"/>
      <c r="EB789" s="173"/>
    </row>
    <row r="790" spans="2:132" ht="15.75" customHeight="1">
      <c r="B790" s="223" t="s">
        <v>88</v>
      </c>
      <c r="C790" s="224" t="s">
        <v>89</v>
      </c>
      <c r="D790" s="224" t="s">
        <v>99</v>
      </c>
      <c r="E790" s="224" t="s">
        <v>114</v>
      </c>
      <c r="F790" s="224" t="s">
        <v>115</v>
      </c>
      <c r="G790" s="224" t="s">
        <v>26</v>
      </c>
      <c r="H790" s="224" t="s">
        <v>100</v>
      </c>
      <c r="I790" s="225"/>
      <c r="J790" s="224" t="s">
        <v>116</v>
      </c>
      <c r="K790" s="224" t="s">
        <v>91</v>
      </c>
      <c r="L790" s="224" t="s">
        <v>99</v>
      </c>
      <c r="M790" s="224" t="s">
        <v>117</v>
      </c>
      <c r="N790" s="224" t="s">
        <v>115</v>
      </c>
      <c r="O790" s="224" t="s">
        <v>94</v>
      </c>
      <c r="P790" s="224" t="s">
        <v>118</v>
      </c>
      <c r="Q790" s="224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172"/>
      <c r="AD790" s="172"/>
      <c r="AE790" s="172"/>
      <c r="AF790" s="172"/>
      <c r="AG790" s="172"/>
      <c r="AH790" s="172"/>
      <c r="AI790" s="172"/>
      <c r="AJ790" s="172"/>
      <c r="AK790" s="172"/>
      <c r="AL790" s="172"/>
      <c r="AM790" s="172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EA790" s="173"/>
      <c r="EB790" s="173"/>
    </row>
    <row r="791" spans="2:132" ht="15.75" customHeight="1">
      <c r="B791" s="181"/>
      <c r="C791" s="156"/>
      <c r="D791" s="181"/>
      <c r="E791" s="157"/>
      <c r="F791" s="157"/>
      <c r="G791" s="229">
        <f>(D791*E791)+F791</f>
        <v>0</v>
      </c>
      <c r="H791" s="229">
        <f t="shared" ref="H791:H811" si="479">IF(D791=0,0,G791/D791)</f>
        <v>0</v>
      </c>
      <c r="I791" s="739" t="s">
        <v>126</v>
      </c>
      <c r="J791" s="182"/>
      <c r="K791" s="230"/>
      <c r="L791" s="181"/>
      <c r="M791" s="157"/>
      <c r="N791" s="157"/>
      <c r="O791" s="231">
        <f t="shared" ref="O791:O810" si="480">((L791*M791)-N791)-(L791*J791)</f>
        <v>0</v>
      </c>
      <c r="P791" s="231">
        <f t="shared" ref="P791:P810" si="481">IF(J791=0,0,(((L791*M791)-N791)+I801)-(L791*J791))</f>
        <v>0</v>
      </c>
      <c r="Q791" s="232">
        <f t="shared" ref="Q791:Q810" si="482">L791*J791</f>
        <v>0</v>
      </c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172"/>
      <c r="AD791" s="172"/>
      <c r="AE791" s="172"/>
      <c r="AF791" s="172"/>
      <c r="AG791" s="172"/>
      <c r="AH791" s="172"/>
      <c r="AI791" s="172"/>
      <c r="AJ791" s="172"/>
      <c r="AK791" s="172"/>
      <c r="AL791" s="172"/>
      <c r="AM791" s="172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EA791" s="173"/>
      <c r="EB791" s="173"/>
    </row>
    <row r="792" spans="2:132" ht="15.75" customHeight="1">
      <c r="B792" s="181"/>
      <c r="C792" s="156"/>
      <c r="D792" s="181"/>
      <c r="E792" s="157"/>
      <c r="F792" s="157"/>
      <c r="G792" s="229">
        <f t="shared" ref="G792:G810" si="483">D792*E792+F792</f>
        <v>0</v>
      </c>
      <c r="H792" s="229">
        <f t="shared" si="479"/>
        <v>0</v>
      </c>
      <c r="I792" s="740"/>
      <c r="J792" s="182"/>
      <c r="K792" s="230"/>
      <c r="L792" s="157"/>
      <c r="M792" s="157"/>
      <c r="N792" s="236"/>
      <c r="O792" s="231">
        <f t="shared" si="480"/>
        <v>0</v>
      </c>
      <c r="P792" s="231">
        <f t="shared" si="481"/>
        <v>0</v>
      </c>
      <c r="Q792" s="232">
        <f t="shared" si="482"/>
        <v>0</v>
      </c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172"/>
      <c r="AD792" s="172"/>
      <c r="AE792" s="172"/>
      <c r="AF792" s="172"/>
      <c r="AG792" s="172"/>
      <c r="AH792" s="172"/>
      <c r="AI792" s="172"/>
      <c r="AJ792" s="172"/>
      <c r="AK792" s="172"/>
      <c r="AL792" s="172"/>
      <c r="AM792" s="172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EA792" s="173"/>
      <c r="EB792" s="173"/>
    </row>
    <row r="793" spans="2:132" ht="15.75" customHeight="1">
      <c r="B793" s="181"/>
      <c r="C793" s="156"/>
      <c r="D793" s="181"/>
      <c r="E793" s="157"/>
      <c r="F793" s="157"/>
      <c r="G793" s="229">
        <f t="shared" si="483"/>
        <v>0</v>
      </c>
      <c r="H793" s="229">
        <f t="shared" si="479"/>
        <v>0</v>
      </c>
      <c r="I793" s="238">
        <f>IF(D811=0,0,G811/D811)</f>
        <v>0</v>
      </c>
      <c r="J793" s="182"/>
      <c r="K793" s="230"/>
      <c r="L793" s="157"/>
      <c r="M793" s="157"/>
      <c r="N793" s="236"/>
      <c r="O793" s="231">
        <f t="shared" si="480"/>
        <v>0</v>
      </c>
      <c r="P793" s="231">
        <f t="shared" si="481"/>
        <v>0</v>
      </c>
      <c r="Q793" s="232">
        <f t="shared" si="482"/>
        <v>0</v>
      </c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172"/>
      <c r="AD793" s="172"/>
      <c r="AE793" s="172"/>
      <c r="AF793" s="172"/>
      <c r="AG793" s="172"/>
      <c r="AH793" s="172"/>
      <c r="AI793" s="172"/>
      <c r="AJ793" s="172"/>
      <c r="AK793" s="172"/>
      <c r="AL793" s="172"/>
      <c r="AM793" s="172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EA793" s="173"/>
      <c r="EB793" s="173"/>
    </row>
    <row r="794" spans="2:132" ht="15.75" customHeight="1">
      <c r="B794" s="181"/>
      <c r="C794" s="156"/>
      <c r="D794" s="181"/>
      <c r="E794" s="157"/>
      <c r="F794" s="157"/>
      <c r="G794" s="229">
        <f t="shared" si="483"/>
        <v>0</v>
      </c>
      <c r="H794" s="229">
        <f t="shared" si="479"/>
        <v>0</v>
      </c>
      <c r="I794" s="239"/>
      <c r="J794" s="182"/>
      <c r="K794" s="230"/>
      <c r="L794" s="157"/>
      <c r="M794" s="157"/>
      <c r="N794" s="236"/>
      <c r="O794" s="231">
        <f t="shared" si="480"/>
        <v>0</v>
      </c>
      <c r="P794" s="231">
        <f t="shared" si="481"/>
        <v>0</v>
      </c>
      <c r="Q794" s="232">
        <f t="shared" si="482"/>
        <v>0</v>
      </c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172"/>
      <c r="AD794" s="172"/>
      <c r="AE794" s="172"/>
      <c r="AF794" s="172"/>
      <c r="AG794" s="172"/>
      <c r="AH794" s="172"/>
      <c r="AI794" s="172"/>
      <c r="AJ794" s="172"/>
      <c r="AK794" s="172"/>
      <c r="AL794" s="172"/>
      <c r="AM794" s="172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EA794" s="173"/>
      <c r="EB794" s="173"/>
    </row>
    <row r="795" spans="2:132" ht="15.75" customHeight="1">
      <c r="B795" s="181"/>
      <c r="C795" s="156"/>
      <c r="D795" s="181"/>
      <c r="E795" s="157"/>
      <c r="F795" s="157"/>
      <c r="G795" s="229">
        <f t="shared" si="483"/>
        <v>0</v>
      </c>
      <c r="H795" s="229">
        <f t="shared" si="479"/>
        <v>0</v>
      </c>
      <c r="I795" s="741" t="s">
        <v>127</v>
      </c>
      <c r="J795" s="182"/>
      <c r="K795" s="230"/>
      <c r="L795" s="157"/>
      <c r="M795" s="157"/>
      <c r="N795" s="236"/>
      <c r="O795" s="231">
        <f t="shared" si="480"/>
        <v>0</v>
      </c>
      <c r="P795" s="231">
        <f t="shared" si="481"/>
        <v>0</v>
      </c>
      <c r="Q795" s="232">
        <f t="shared" si="482"/>
        <v>0</v>
      </c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172"/>
      <c r="AD795" s="172"/>
      <c r="AE795" s="172"/>
      <c r="AF795" s="172"/>
      <c r="AG795" s="172"/>
      <c r="AH795" s="172"/>
      <c r="AI795" s="172"/>
      <c r="AJ795" s="172"/>
      <c r="AK795" s="172"/>
      <c r="AL795" s="172"/>
      <c r="AM795" s="172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EA795" s="173"/>
      <c r="EB795" s="173"/>
    </row>
    <row r="796" spans="2:132" ht="15.75" customHeight="1">
      <c r="B796" s="181"/>
      <c r="C796" s="156"/>
      <c r="D796" s="181"/>
      <c r="E796" s="157"/>
      <c r="F796" s="157"/>
      <c r="G796" s="229">
        <f t="shared" si="483"/>
        <v>0</v>
      </c>
      <c r="H796" s="229">
        <f t="shared" si="479"/>
        <v>0</v>
      </c>
      <c r="I796" s="742"/>
      <c r="J796" s="182"/>
      <c r="K796" s="230"/>
      <c r="L796" s="157"/>
      <c r="M796" s="157"/>
      <c r="N796" s="236"/>
      <c r="O796" s="231">
        <f t="shared" si="480"/>
        <v>0</v>
      </c>
      <c r="P796" s="231">
        <f t="shared" si="481"/>
        <v>0</v>
      </c>
      <c r="Q796" s="232">
        <f t="shared" si="482"/>
        <v>0</v>
      </c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172"/>
      <c r="AD796" s="172"/>
      <c r="AE796" s="172"/>
      <c r="AF796" s="172"/>
      <c r="AG796" s="172"/>
      <c r="AH796" s="172"/>
      <c r="AI796" s="172"/>
      <c r="AJ796" s="172"/>
      <c r="AK796" s="172"/>
      <c r="AL796" s="172"/>
      <c r="AM796" s="172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EA796" s="173"/>
      <c r="EB796" s="173"/>
    </row>
    <row r="797" spans="2:132" ht="15.75" customHeight="1">
      <c r="B797" s="181"/>
      <c r="C797" s="156"/>
      <c r="D797" s="181"/>
      <c r="E797" s="157"/>
      <c r="F797" s="157"/>
      <c r="G797" s="229">
        <f t="shared" si="483"/>
        <v>0</v>
      </c>
      <c r="H797" s="229">
        <f t="shared" si="479"/>
        <v>0</v>
      </c>
      <c r="I797" s="740"/>
      <c r="J797" s="182"/>
      <c r="K797" s="230"/>
      <c r="L797" s="157"/>
      <c r="M797" s="157"/>
      <c r="N797" s="236"/>
      <c r="O797" s="231">
        <f t="shared" si="480"/>
        <v>0</v>
      </c>
      <c r="P797" s="231">
        <f t="shared" si="481"/>
        <v>0</v>
      </c>
      <c r="Q797" s="232">
        <f t="shared" si="482"/>
        <v>0</v>
      </c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172"/>
      <c r="AD797" s="172"/>
      <c r="AE797" s="172"/>
      <c r="AF797" s="172"/>
      <c r="AG797" s="172"/>
      <c r="AH797" s="172"/>
      <c r="AI797" s="172"/>
      <c r="AJ797" s="172"/>
      <c r="AK797" s="172"/>
      <c r="AL797" s="172"/>
      <c r="AM797" s="172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EA797" s="173"/>
      <c r="EB797" s="173"/>
    </row>
    <row r="798" spans="2:132" ht="15.75" customHeight="1">
      <c r="B798" s="181"/>
      <c r="C798" s="156"/>
      <c r="D798" s="181"/>
      <c r="E798" s="157"/>
      <c r="F798" s="157"/>
      <c r="G798" s="229">
        <f t="shared" si="483"/>
        <v>0</v>
      </c>
      <c r="H798" s="229">
        <f t="shared" si="479"/>
        <v>0</v>
      </c>
      <c r="I798" s="240">
        <f>IF(D811=0,0,(G811-I801)/D811)</f>
        <v>0</v>
      </c>
      <c r="J798" s="182"/>
      <c r="K798" s="230"/>
      <c r="L798" s="157"/>
      <c r="M798" s="157"/>
      <c r="N798" s="236"/>
      <c r="O798" s="231">
        <f t="shared" si="480"/>
        <v>0</v>
      </c>
      <c r="P798" s="231">
        <f t="shared" si="481"/>
        <v>0</v>
      </c>
      <c r="Q798" s="232">
        <f t="shared" si="482"/>
        <v>0</v>
      </c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172"/>
      <c r="AD798" s="172"/>
      <c r="AE798" s="172"/>
      <c r="AF798" s="172"/>
      <c r="AG798" s="172"/>
      <c r="AH798" s="172"/>
      <c r="AI798" s="172"/>
      <c r="AJ798" s="172"/>
      <c r="AK798" s="172"/>
      <c r="AL798" s="172"/>
      <c r="AM798" s="172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EA798" s="173"/>
      <c r="EB798" s="173"/>
    </row>
    <row r="799" spans="2:132" ht="15.75" customHeight="1">
      <c r="B799" s="181"/>
      <c r="C799" s="156"/>
      <c r="D799" s="181"/>
      <c r="E799" s="157"/>
      <c r="F799" s="157"/>
      <c r="G799" s="229">
        <f t="shared" si="483"/>
        <v>0</v>
      </c>
      <c r="H799" s="229">
        <f t="shared" si="479"/>
        <v>0</v>
      </c>
      <c r="I799" s="241"/>
      <c r="J799" s="182"/>
      <c r="K799" s="230"/>
      <c r="L799" s="157"/>
      <c r="M799" s="157"/>
      <c r="N799" s="236"/>
      <c r="O799" s="231">
        <f t="shared" si="480"/>
        <v>0</v>
      </c>
      <c r="P799" s="231">
        <f t="shared" si="481"/>
        <v>0</v>
      </c>
      <c r="Q799" s="232">
        <f t="shared" si="482"/>
        <v>0</v>
      </c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172"/>
      <c r="AD799" s="172"/>
      <c r="AE799" s="172"/>
      <c r="AF799" s="172"/>
      <c r="AG799" s="172"/>
      <c r="AH799" s="172"/>
      <c r="AI799" s="172"/>
      <c r="AJ799" s="172"/>
      <c r="AK799" s="172"/>
      <c r="AL799" s="172"/>
      <c r="AM799" s="172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EA799" s="173"/>
      <c r="EB799" s="173"/>
    </row>
    <row r="800" spans="2:132" ht="15.75" customHeight="1">
      <c r="B800" s="181"/>
      <c r="C800" s="156"/>
      <c r="D800" s="242"/>
      <c r="E800" s="157"/>
      <c r="F800" s="157"/>
      <c r="G800" s="229">
        <f t="shared" si="483"/>
        <v>0</v>
      </c>
      <c r="H800" s="229">
        <f t="shared" si="479"/>
        <v>0</v>
      </c>
      <c r="I800" s="243" t="s">
        <v>128</v>
      </c>
      <c r="J800" s="182"/>
      <c r="K800" s="230"/>
      <c r="L800" s="157"/>
      <c r="M800" s="157"/>
      <c r="N800" s="236"/>
      <c r="O800" s="231">
        <f t="shared" si="480"/>
        <v>0</v>
      </c>
      <c r="P800" s="231">
        <f t="shared" si="481"/>
        <v>0</v>
      </c>
      <c r="Q800" s="232">
        <f t="shared" si="482"/>
        <v>0</v>
      </c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172"/>
      <c r="AD800" s="172"/>
      <c r="AE800" s="172"/>
      <c r="AF800" s="172"/>
      <c r="AG800" s="172"/>
      <c r="AH800" s="172"/>
      <c r="AI800" s="172"/>
      <c r="AJ800" s="172"/>
      <c r="AK800" s="172"/>
      <c r="AL800" s="172"/>
      <c r="AM800" s="172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EA800" s="173"/>
      <c r="EB800" s="173"/>
    </row>
    <row r="801" spans="2:132" ht="15.75" customHeight="1">
      <c r="B801" s="181"/>
      <c r="C801" s="156"/>
      <c r="D801" s="181"/>
      <c r="E801" s="157"/>
      <c r="F801" s="157"/>
      <c r="G801" s="229">
        <f t="shared" si="483"/>
        <v>0</v>
      </c>
      <c r="H801" s="229">
        <f t="shared" si="479"/>
        <v>0</v>
      </c>
      <c r="I801" s="238">
        <f>SUMIF(B$72:B$91,B791,P$72:P$91)</f>
        <v>0</v>
      </c>
      <c r="J801" s="182"/>
      <c r="K801" s="230"/>
      <c r="L801" s="157"/>
      <c r="M801" s="157"/>
      <c r="N801" s="236"/>
      <c r="O801" s="231">
        <f t="shared" si="480"/>
        <v>0</v>
      </c>
      <c r="P801" s="231">
        <f t="shared" si="481"/>
        <v>0</v>
      </c>
      <c r="Q801" s="232">
        <f t="shared" si="482"/>
        <v>0</v>
      </c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172"/>
      <c r="AD801" s="172"/>
      <c r="AE801" s="172"/>
      <c r="AF801" s="172"/>
      <c r="AG801" s="172"/>
      <c r="AH801" s="172"/>
      <c r="AI801" s="172"/>
      <c r="AJ801" s="172"/>
      <c r="AK801" s="172"/>
      <c r="AL801" s="172"/>
      <c r="AM801" s="172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EA801" s="173"/>
      <c r="EB801" s="173"/>
    </row>
    <row r="802" spans="2:132" ht="15.75" customHeight="1">
      <c r="B802" s="181"/>
      <c r="C802" s="156"/>
      <c r="D802" s="181"/>
      <c r="E802" s="157"/>
      <c r="F802" s="157"/>
      <c r="G802" s="229">
        <f t="shared" si="483"/>
        <v>0</v>
      </c>
      <c r="H802" s="229">
        <f t="shared" si="479"/>
        <v>0</v>
      </c>
      <c r="I802" s="231"/>
      <c r="J802" s="182"/>
      <c r="K802" s="230"/>
      <c r="L802" s="157"/>
      <c r="M802" s="157"/>
      <c r="N802" s="236"/>
      <c r="O802" s="231">
        <f t="shared" si="480"/>
        <v>0</v>
      </c>
      <c r="P802" s="231">
        <f t="shared" si="481"/>
        <v>0</v>
      </c>
      <c r="Q802" s="232">
        <f t="shared" si="482"/>
        <v>0</v>
      </c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172"/>
      <c r="AD802" s="172"/>
      <c r="AE802" s="172"/>
      <c r="AF802" s="172"/>
      <c r="AG802" s="172"/>
      <c r="AH802" s="172"/>
      <c r="AI802" s="172"/>
      <c r="AJ802" s="172"/>
      <c r="AK802" s="172"/>
      <c r="AL802" s="172"/>
      <c r="AM802" s="172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EA802" s="173"/>
      <c r="EB802" s="173"/>
    </row>
    <row r="803" spans="2:132" ht="15.75" customHeight="1">
      <c r="B803" s="181"/>
      <c r="C803" s="156"/>
      <c r="D803" s="181"/>
      <c r="E803" s="157"/>
      <c r="F803" s="157"/>
      <c r="G803" s="229">
        <f t="shared" si="483"/>
        <v>0</v>
      </c>
      <c r="H803" s="229">
        <f t="shared" si="479"/>
        <v>0</v>
      </c>
      <c r="I803" s="231"/>
      <c r="J803" s="182"/>
      <c r="K803" s="230"/>
      <c r="L803" s="157"/>
      <c r="M803" s="157"/>
      <c r="N803" s="236"/>
      <c r="O803" s="231">
        <f t="shared" si="480"/>
        <v>0</v>
      </c>
      <c r="P803" s="231">
        <f t="shared" si="481"/>
        <v>0</v>
      </c>
      <c r="Q803" s="232">
        <f t="shared" si="482"/>
        <v>0</v>
      </c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172"/>
      <c r="AD803" s="172"/>
      <c r="AE803" s="172"/>
      <c r="AF803" s="172"/>
      <c r="AG803" s="172"/>
      <c r="AH803" s="172"/>
      <c r="AI803" s="172"/>
      <c r="AJ803" s="172"/>
      <c r="AK803" s="172"/>
      <c r="AL803" s="172"/>
      <c r="AM803" s="172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EA803" s="173"/>
      <c r="EB803" s="173"/>
    </row>
    <row r="804" spans="2:132" ht="15.75" customHeight="1">
      <c r="B804" s="181"/>
      <c r="C804" s="156"/>
      <c r="D804" s="181"/>
      <c r="E804" s="157"/>
      <c r="F804" s="157"/>
      <c r="G804" s="229">
        <f t="shared" si="483"/>
        <v>0</v>
      </c>
      <c r="H804" s="229">
        <f t="shared" si="479"/>
        <v>0</v>
      </c>
      <c r="I804" s="231"/>
      <c r="J804" s="182"/>
      <c r="K804" s="230"/>
      <c r="L804" s="157"/>
      <c r="M804" s="157"/>
      <c r="N804" s="236"/>
      <c r="O804" s="231">
        <f t="shared" si="480"/>
        <v>0</v>
      </c>
      <c r="P804" s="231">
        <f t="shared" si="481"/>
        <v>0</v>
      </c>
      <c r="Q804" s="232">
        <f t="shared" si="482"/>
        <v>0</v>
      </c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172"/>
      <c r="AD804" s="172"/>
      <c r="AE804" s="172"/>
      <c r="AF804" s="172"/>
      <c r="AG804" s="172"/>
      <c r="AH804" s="172"/>
      <c r="AI804" s="172"/>
      <c r="AJ804" s="172"/>
      <c r="AK804" s="172"/>
      <c r="AL804" s="172"/>
      <c r="AM804" s="172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EA804" s="173"/>
      <c r="EB804" s="173"/>
    </row>
    <row r="805" spans="2:132" ht="15.75" customHeight="1">
      <c r="B805" s="181"/>
      <c r="C805" s="156"/>
      <c r="D805" s="181"/>
      <c r="E805" s="157"/>
      <c r="F805" s="157"/>
      <c r="G805" s="229">
        <f t="shared" si="483"/>
        <v>0</v>
      </c>
      <c r="H805" s="229">
        <f t="shared" si="479"/>
        <v>0</v>
      </c>
      <c r="I805" s="231"/>
      <c r="J805" s="182"/>
      <c r="K805" s="230"/>
      <c r="L805" s="157"/>
      <c r="M805" s="157"/>
      <c r="N805" s="236"/>
      <c r="O805" s="231">
        <f t="shared" si="480"/>
        <v>0</v>
      </c>
      <c r="P805" s="231">
        <f t="shared" si="481"/>
        <v>0</v>
      </c>
      <c r="Q805" s="232">
        <f t="shared" si="482"/>
        <v>0</v>
      </c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172"/>
      <c r="AD805" s="172"/>
      <c r="AE805" s="172"/>
      <c r="AF805" s="172"/>
      <c r="AG805" s="172"/>
      <c r="AH805" s="172"/>
      <c r="AI805" s="172"/>
      <c r="AJ805" s="172"/>
      <c r="AK805" s="172"/>
      <c r="AL805" s="172"/>
      <c r="AM805" s="172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EA805" s="173"/>
      <c r="EB805" s="173"/>
    </row>
    <row r="806" spans="2:132" ht="15.75" customHeight="1">
      <c r="B806" s="181"/>
      <c r="C806" s="156"/>
      <c r="D806" s="181"/>
      <c r="E806" s="157"/>
      <c r="F806" s="157"/>
      <c r="G806" s="229">
        <f t="shared" si="483"/>
        <v>0</v>
      </c>
      <c r="H806" s="229">
        <f t="shared" si="479"/>
        <v>0</v>
      </c>
      <c r="I806" s="231"/>
      <c r="J806" s="182"/>
      <c r="K806" s="230"/>
      <c r="L806" s="157"/>
      <c r="M806" s="157"/>
      <c r="N806" s="236"/>
      <c r="O806" s="231">
        <f t="shared" si="480"/>
        <v>0</v>
      </c>
      <c r="P806" s="231">
        <f t="shared" si="481"/>
        <v>0</v>
      </c>
      <c r="Q806" s="232">
        <f t="shared" si="482"/>
        <v>0</v>
      </c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172"/>
      <c r="AD806" s="172"/>
      <c r="AE806" s="172"/>
      <c r="AF806" s="172"/>
      <c r="AG806" s="172"/>
      <c r="AH806" s="172"/>
      <c r="AI806" s="172"/>
      <c r="AJ806" s="172"/>
      <c r="AK806" s="172"/>
      <c r="AL806" s="172"/>
      <c r="AM806" s="172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EA806" s="173"/>
      <c r="EB806" s="173"/>
    </row>
    <row r="807" spans="2:132" ht="15.75" customHeight="1">
      <c r="B807" s="181"/>
      <c r="C807" s="156"/>
      <c r="D807" s="181"/>
      <c r="E807" s="157"/>
      <c r="F807" s="157"/>
      <c r="G807" s="229">
        <f t="shared" si="483"/>
        <v>0</v>
      </c>
      <c r="H807" s="229">
        <f t="shared" si="479"/>
        <v>0</v>
      </c>
      <c r="I807" s="231"/>
      <c r="J807" s="182"/>
      <c r="K807" s="230"/>
      <c r="L807" s="157"/>
      <c r="M807" s="157"/>
      <c r="N807" s="236"/>
      <c r="O807" s="231">
        <f t="shared" si="480"/>
        <v>0</v>
      </c>
      <c r="P807" s="231">
        <f t="shared" si="481"/>
        <v>0</v>
      </c>
      <c r="Q807" s="232">
        <f t="shared" si="482"/>
        <v>0</v>
      </c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172"/>
      <c r="AD807" s="172"/>
      <c r="AE807" s="172"/>
      <c r="AF807" s="172"/>
      <c r="AG807" s="172"/>
      <c r="AH807" s="172"/>
      <c r="AI807" s="172"/>
      <c r="AJ807" s="172"/>
      <c r="AK807" s="172"/>
      <c r="AL807" s="172"/>
      <c r="AM807" s="172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EA807" s="173"/>
      <c r="EB807" s="173"/>
    </row>
    <row r="808" spans="2:132" ht="15.75" customHeight="1">
      <c r="B808" s="181"/>
      <c r="C808" s="156"/>
      <c r="D808" s="181"/>
      <c r="E808" s="157"/>
      <c r="F808" s="157"/>
      <c r="G808" s="229">
        <f t="shared" si="483"/>
        <v>0</v>
      </c>
      <c r="H808" s="229">
        <f t="shared" si="479"/>
        <v>0</v>
      </c>
      <c r="I808" s="231"/>
      <c r="J808" s="182"/>
      <c r="K808" s="230"/>
      <c r="L808" s="157"/>
      <c r="M808" s="157"/>
      <c r="N808" s="236"/>
      <c r="O808" s="231">
        <f t="shared" si="480"/>
        <v>0</v>
      </c>
      <c r="P808" s="231">
        <f t="shared" si="481"/>
        <v>0</v>
      </c>
      <c r="Q808" s="232">
        <f t="shared" si="482"/>
        <v>0</v>
      </c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172"/>
      <c r="AD808" s="172"/>
      <c r="AE808" s="172"/>
      <c r="AF808" s="172"/>
      <c r="AG808" s="172"/>
      <c r="AH808" s="172"/>
      <c r="AI808" s="172"/>
      <c r="AJ808" s="172"/>
      <c r="AK808" s="172"/>
      <c r="AL808" s="172"/>
      <c r="AM808" s="172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EA808" s="173"/>
      <c r="EB808" s="173"/>
    </row>
    <row r="809" spans="2:132" ht="15.75" customHeight="1">
      <c r="B809" s="181"/>
      <c r="C809" s="181"/>
      <c r="D809" s="181"/>
      <c r="E809" s="157"/>
      <c r="F809" s="157"/>
      <c r="G809" s="229">
        <f t="shared" si="483"/>
        <v>0</v>
      </c>
      <c r="H809" s="229">
        <f t="shared" si="479"/>
        <v>0</v>
      </c>
      <c r="I809" s="231"/>
      <c r="J809" s="182"/>
      <c r="K809" s="230"/>
      <c r="L809" s="157"/>
      <c r="M809" s="157"/>
      <c r="N809" s="236"/>
      <c r="O809" s="231">
        <f t="shared" si="480"/>
        <v>0</v>
      </c>
      <c r="P809" s="231">
        <f t="shared" si="481"/>
        <v>0</v>
      </c>
      <c r="Q809" s="232">
        <f t="shared" si="482"/>
        <v>0</v>
      </c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172"/>
      <c r="AD809" s="172"/>
      <c r="AE809" s="172"/>
      <c r="AF809" s="172"/>
      <c r="AG809" s="172"/>
      <c r="AH809" s="172"/>
      <c r="AI809" s="172"/>
      <c r="AJ809" s="172"/>
      <c r="AK809" s="172"/>
      <c r="AL809" s="172"/>
      <c r="AM809" s="172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EA809" s="173"/>
      <c r="EB809" s="173"/>
    </row>
    <row r="810" spans="2:132" ht="15.75" customHeight="1">
      <c r="B810" s="181"/>
      <c r="C810" s="181"/>
      <c r="D810" s="181"/>
      <c r="E810" s="157"/>
      <c r="F810" s="157"/>
      <c r="G810" s="229">
        <f t="shared" si="483"/>
        <v>0</v>
      </c>
      <c r="H810" s="229">
        <f t="shared" si="479"/>
        <v>0</v>
      </c>
      <c r="I810" s="231"/>
      <c r="J810" s="182"/>
      <c r="K810" s="230"/>
      <c r="L810" s="157"/>
      <c r="M810" s="157"/>
      <c r="N810" s="236"/>
      <c r="O810" s="231">
        <f t="shared" si="480"/>
        <v>0</v>
      </c>
      <c r="P810" s="231">
        <f t="shared" si="481"/>
        <v>0</v>
      </c>
      <c r="Q810" s="232">
        <f t="shared" si="482"/>
        <v>0</v>
      </c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172"/>
      <c r="AD810" s="172"/>
      <c r="AE810" s="172"/>
      <c r="AF810" s="172"/>
      <c r="AG810" s="172"/>
      <c r="AH810" s="172"/>
      <c r="AI810" s="172"/>
      <c r="AJ810" s="172"/>
      <c r="AK810" s="172"/>
      <c r="AL810" s="172"/>
      <c r="AM810" s="172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EA810" s="173"/>
      <c r="EB810" s="173"/>
    </row>
    <row r="811" spans="2:132" ht="15.75" customHeight="1">
      <c r="B811" s="188" t="s">
        <v>129</v>
      </c>
      <c r="C811" s="188"/>
      <c r="D811" s="244">
        <f>SUM(D791:D810)-L811</f>
        <v>0</v>
      </c>
      <c r="E811" s="245"/>
      <c r="F811" s="245"/>
      <c r="G811" s="245">
        <f>SUM(G791:G810)-SUM(Q791:Q810)</f>
        <v>0</v>
      </c>
      <c r="H811" s="245">
        <f t="shared" si="479"/>
        <v>0</v>
      </c>
      <c r="I811" s="246"/>
      <c r="J811" s="247"/>
      <c r="K811" s="188"/>
      <c r="L811" s="188">
        <f>SUM(L791:L810)</f>
        <v>0</v>
      </c>
      <c r="M811" s="245"/>
      <c r="N811" s="248"/>
      <c r="O811" s="249">
        <f t="shared" ref="O811:P811" si="484">SUM(O791:O810)</f>
        <v>0</v>
      </c>
      <c r="P811" s="249">
        <f t="shared" si="484"/>
        <v>0</v>
      </c>
      <c r="Q811" s="250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172"/>
      <c r="AD811" s="172"/>
      <c r="AE811" s="172"/>
      <c r="AF811" s="172"/>
      <c r="AG811" s="172"/>
      <c r="AH811" s="172"/>
      <c r="AI811" s="172"/>
      <c r="AJ811" s="172"/>
      <c r="AK811" s="172"/>
      <c r="AL811" s="172"/>
      <c r="AM811" s="172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EA811" s="173"/>
      <c r="EB811" s="173"/>
    </row>
    <row r="812" spans="2:132" ht="15.75" customHeight="1">
      <c r="B812" s="223" t="s">
        <v>88</v>
      </c>
      <c r="C812" s="224" t="s">
        <v>89</v>
      </c>
      <c r="D812" s="224" t="s">
        <v>99</v>
      </c>
      <c r="E812" s="224" t="s">
        <v>114</v>
      </c>
      <c r="F812" s="224" t="s">
        <v>115</v>
      </c>
      <c r="G812" s="224" t="s">
        <v>26</v>
      </c>
      <c r="H812" s="224" t="s">
        <v>100</v>
      </c>
      <c r="I812" s="225"/>
      <c r="J812" s="224" t="s">
        <v>116</v>
      </c>
      <c r="K812" s="224" t="s">
        <v>91</v>
      </c>
      <c r="L812" s="224" t="s">
        <v>99</v>
      </c>
      <c r="M812" s="224" t="s">
        <v>117</v>
      </c>
      <c r="N812" s="224" t="s">
        <v>115</v>
      </c>
      <c r="O812" s="224" t="s">
        <v>94</v>
      </c>
      <c r="P812" s="224" t="s">
        <v>118</v>
      </c>
      <c r="Q812" s="224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172"/>
      <c r="AD812" s="172"/>
      <c r="AE812" s="172"/>
      <c r="AF812" s="172"/>
      <c r="AG812" s="172"/>
      <c r="AH812" s="172"/>
      <c r="AI812" s="172"/>
      <c r="AJ812" s="172"/>
      <c r="AK812" s="172"/>
      <c r="AL812" s="172"/>
      <c r="AM812" s="172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EA812" s="173"/>
      <c r="EB812" s="173"/>
    </row>
    <row r="813" spans="2:132" ht="15.75" customHeight="1">
      <c r="B813" s="181"/>
      <c r="C813" s="156"/>
      <c r="D813" s="181"/>
      <c r="E813" s="157"/>
      <c r="F813" s="157"/>
      <c r="G813" s="229">
        <f>(D813*E813)+F813</f>
        <v>0</v>
      </c>
      <c r="H813" s="229">
        <f t="shared" ref="H813:H833" si="485">IF(D813=0,0,G813/D813)</f>
        <v>0</v>
      </c>
      <c r="I813" s="739" t="s">
        <v>126</v>
      </c>
      <c r="J813" s="182"/>
      <c r="K813" s="230"/>
      <c r="L813" s="181"/>
      <c r="M813" s="157"/>
      <c r="N813" s="157"/>
      <c r="O813" s="231">
        <f t="shared" ref="O813:O832" si="486">((L813*M813)-N813)-(L813*J813)</f>
        <v>0</v>
      </c>
      <c r="P813" s="231">
        <f t="shared" ref="P813:P832" si="487">IF(J813=0,0,(((L813*M813)-N813)+I823)-(L813*J813))</f>
        <v>0</v>
      </c>
      <c r="Q813" s="232">
        <f t="shared" ref="Q813:Q832" si="488">L813*J813</f>
        <v>0</v>
      </c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172"/>
      <c r="AD813" s="172"/>
      <c r="AE813" s="172"/>
      <c r="AF813" s="172"/>
      <c r="AG813" s="172"/>
      <c r="AH813" s="172"/>
      <c r="AI813" s="172"/>
      <c r="AJ813" s="172"/>
      <c r="AK813" s="172"/>
      <c r="AL813" s="172"/>
      <c r="AM813" s="172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EA813" s="173"/>
      <c r="EB813" s="173"/>
    </row>
    <row r="814" spans="2:132" ht="15.75" customHeight="1">
      <c r="B814" s="181"/>
      <c r="C814" s="156"/>
      <c r="D814" s="181"/>
      <c r="E814" s="157"/>
      <c r="F814" s="157"/>
      <c r="G814" s="229">
        <f t="shared" ref="G814:G832" si="489">D814*E814+F814</f>
        <v>0</v>
      </c>
      <c r="H814" s="229">
        <f t="shared" si="485"/>
        <v>0</v>
      </c>
      <c r="I814" s="740"/>
      <c r="J814" s="182"/>
      <c r="K814" s="230"/>
      <c r="L814" s="157"/>
      <c r="M814" s="157"/>
      <c r="N814" s="236"/>
      <c r="O814" s="231">
        <f t="shared" si="486"/>
        <v>0</v>
      </c>
      <c r="P814" s="231">
        <f t="shared" si="487"/>
        <v>0</v>
      </c>
      <c r="Q814" s="232">
        <f t="shared" si="488"/>
        <v>0</v>
      </c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172"/>
      <c r="AD814" s="172"/>
      <c r="AE814" s="172"/>
      <c r="AF814" s="172"/>
      <c r="AG814" s="172"/>
      <c r="AH814" s="172"/>
      <c r="AI814" s="172"/>
      <c r="AJ814" s="172"/>
      <c r="AK814" s="172"/>
      <c r="AL814" s="172"/>
      <c r="AM814" s="172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EA814" s="173"/>
      <c r="EB814" s="173"/>
    </row>
    <row r="815" spans="2:132" ht="15.75" customHeight="1">
      <c r="B815" s="181"/>
      <c r="C815" s="156"/>
      <c r="D815" s="181"/>
      <c r="E815" s="157"/>
      <c r="F815" s="157"/>
      <c r="G815" s="229">
        <f t="shared" si="489"/>
        <v>0</v>
      </c>
      <c r="H815" s="229">
        <f t="shared" si="485"/>
        <v>0</v>
      </c>
      <c r="I815" s="238">
        <f>IF(D833=0,0,G833/D833)</f>
        <v>0</v>
      </c>
      <c r="J815" s="182"/>
      <c r="K815" s="230"/>
      <c r="L815" s="157"/>
      <c r="M815" s="157"/>
      <c r="N815" s="236"/>
      <c r="O815" s="231">
        <f t="shared" si="486"/>
        <v>0</v>
      </c>
      <c r="P815" s="231">
        <f t="shared" si="487"/>
        <v>0</v>
      </c>
      <c r="Q815" s="232">
        <f t="shared" si="488"/>
        <v>0</v>
      </c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172"/>
      <c r="AD815" s="172"/>
      <c r="AE815" s="172"/>
      <c r="AF815" s="172"/>
      <c r="AG815" s="172"/>
      <c r="AH815" s="172"/>
      <c r="AI815" s="172"/>
      <c r="AJ815" s="172"/>
      <c r="AK815" s="172"/>
      <c r="AL815" s="172"/>
      <c r="AM815" s="172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EA815" s="173"/>
      <c r="EB815" s="173"/>
    </row>
    <row r="816" spans="2:132" ht="15.75" customHeight="1">
      <c r="B816" s="181"/>
      <c r="C816" s="156"/>
      <c r="D816" s="181"/>
      <c r="E816" s="157"/>
      <c r="F816" s="157"/>
      <c r="G816" s="229">
        <f t="shared" si="489"/>
        <v>0</v>
      </c>
      <c r="H816" s="229">
        <f t="shared" si="485"/>
        <v>0</v>
      </c>
      <c r="I816" s="239"/>
      <c r="J816" s="182"/>
      <c r="K816" s="230"/>
      <c r="L816" s="157"/>
      <c r="M816" s="157"/>
      <c r="N816" s="236"/>
      <c r="O816" s="231">
        <f t="shared" si="486"/>
        <v>0</v>
      </c>
      <c r="P816" s="231">
        <f t="shared" si="487"/>
        <v>0</v>
      </c>
      <c r="Q816" s="232">
        <f t="shared" si="488"/>
        <v>0</v>
      </c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172"/>
      <c r="AD816" s="172"/>
      <c r="AE816" s="172"/>
      <c r="AF816" s="172"/>
      <c r="AG816" s="172"/>
      <c r="AH816" s="172"/>
      <c r="AI816" s="172"/>
      <c r="AJ816" s="172"/>
      <c r="AK816" s="172"/>
      <c r="AL816" s="172"/>
      <c r="AM816" s="172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EA816" s="173"/>
      <c r="EB816" s="173"/>
    </row>
    <row r="817" spans="2:132" ht="15.75" customHeight="1">
      <c r="B817" s="181"/>
      <c r="C817" s="156"/>
      <c r="D817" s="181"/>
      <c r="E817" s="157"/>
      <c r="F817" s="157"/>
      <c r="G817" s="229">
        <f t="shared" si="489"/>
        <v>0</v>
      </c>
      <c r="H817" s="229">
        <f t="shared" si="485"/>
        <v>0</v>
      </c>
      <c r="I817" s="741" t="s">
        <v>127</v>
      </c>
      <c r="J817" s="182"/>
      <c r="K817" s="230"/>
      <c r="L817" s="157"/>
      <c r="M817" s="157"/>
      <c r="N817" s="236"/>
      <c r="O817" s="231">
        <f t="shared" si="486"/>
        <v>0</v>
      </c>
      <c r="P817" s="231">
        <f t="shared" si="487"/>
        <v>0</v>
      </c>
      <c r="Q817" s="232">
        <f t="shared" si="488"/>
        <v>0</v>
      </c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172"/>
      <c r="AD817" s="172"/>
      <c r="AE817" s="172"/>
      <c r="AF817" s="172"/>
      <c r="AG817" s="172"/>
      <c r="AH817" s="172"/>
      <c r="AI817" s="172"/>
      <c r="AJ817" s="172"/>
      <c r="AK817" s="172"/>
      <c r="AL817" s="172"/>
      <c r="AM817" s="172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EA817" s="173"/>
      <c r="EB817" s="173"/>
    </row>
    <row r="818" spans="2:132" ht="15.75" customHeight="1">
      <c r="B818" s="181"/>
      <c r="C818" s="156"/>
      <c r="D818" s="181"/>
      <c r="E818" s="157"/>
      <c r="F818" s="157"/>
      <c r="G818" s="229">
        <f t="shared" si="489"/>
        <v>0</v>
      </c>
      <c r="H818" s="229">
        <f t="shared" si="485"/>
        <v>0</v>
      </c>
      <c r="I818" s="742"/>
      <c r="J818" s="182"/>
      <c r="K818" s="230"/>
      <c r="L818" s="157"/>
      <c r="M818" s="157"/>
      <c r="N818" s="236"/>
      <c r="O818" s="231">
        <f t="shared" si="486"/>
        <v>0</v>
      </c>
      <c r="P818" s="231">
        <f t="shared" si="487"/>
        <v>0</v>
      </c>
      <c r="Q818" s="232">
        <f t="shared" si="488"/>
        <v>0</v>
      </c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172"/>
      <c r="AD818" s="172"/>
      <c r="AE818" s="172"/>
      <c r="AF818" s="172"/>
      <c r="AG818" s="172"/>
      <c r="AH818" s="172"/>
      <c r="AI818" s="172"/>
      <c r="AJ818" s="172"/>
      <c r="AK818" s="172"/>
      <c r="AL818" s="172"/>
      <c r="AM818" s="172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EA818" s="173"/>
      <c r="EB818" s="173"/>
    </row>
    <row r="819" spans="2:132" ht="15.75" customHeight="1">
      <c r="B819" s="181"/>
      <c r="C819" s="156"/>
      <c r="D819" s="181"/>
      <c r="E819" s="157"/>
      <c r="F819" s="157"/>
      <c r="G819" s="229">
        <f t="shared" si="489"/>
        <v>0</v>
      </c>
      <c r="H819" s="229">
        <f t="shared" si="485"/>
        <v>0</v>
      </c>
      <c r="I819" s="740"/>
      <c r="J819" s="182"/>
      <c r="K819" s="230"/>
      <c r="L819" s="157"/>
      <c r="M819" s="157"/>
      <c r="N819" s="236"/>
      <c r="O819" s="231">
        <f t="shared" si="486"/>
        <v>0</v>
      </c>
      <c r="P819" s="231">
        <f t="shared" si="487"/>
        <v>0</v>
      </c>
      <c r="Q819" s="232">
        <f t="shared" si="488"/>
        <v>0</v>
      </c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172"/>
      <c r="AD819" s="172"/>
      <c r="AE819" s="172"/>
      <c r="AF819" s="172"/>
      <c r="AG819" s="172"/>
      <c r="AH819" s="172"/>
      <c r="AI819" s="172"/>
      <c r="AJ819" s="172"/>
      <c r="AK819" s="172"/>
      <c r="AL819" s="172"/>
      <c r="AM819" s="172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EA819" s="173"/>
      <c r="EB819" s="173"/>
    </row>
    <row r="820" spans="2:132" ht="15.75" customHeight="1">
      <c r="B820" s="181"/>
      <c r="C820" s="156"/>
      <c r="D820" s="181"/>
      <c r="E820" s="157"/>
      <c r="F820" s="157"/>
      <c r="G820" s="229">
        <f t="shared" si="489"/>
        <v>0</v>
      </c>
      <c r="H820" s="229">
        <f t="shared" si="485"/>
        <v>0</v>
      </c>
      <c r="I820" s="240">
        <f>IF(D833=0,0,(G833-I823)/D833)</f>
        <v>0</v>
      </c>
      <c r="J820" s="182"/>
      <c r="K820" s="230"/>
      <c r="L820" s="157"/>
      <c r="M820" s="157"/>
      <c r="N820" s="236"/>
      <c r="O820" s="231">
        <f t="shared" si="486"/>
        <v>0</v>
      </c>
      <c r="P820" s="231">
        <f t="shared" si="487"/>
        <v>0</v>
      </c>
      <c r="Q820" s="232">
        <f t="shared" si="488"/>
        <v>0</v>
      </c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172"/>
      <c r="AD820" s="172"/>
      <c r="AE820" s="172"/>
      <c r="AF820" s="172"/>
      <c r="AG820" s="172"/>
      <c r="AH820" s="172"/>
      <c r="AI820" s="172"/>
      <c r="AJ820" s="172"/>
      <c r="AK820" s="172"/>
      <c r="AL820" s="172"/>
      <c r="AM820" s="172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EA820" s="173"/>
      <c r="EB820" s="173"/>
    </row>
    <row r="821" spans="2:132" ht="15.75" customHeight="1">
      <c r="B821" s="181"/>
      <c r="C821" s="156"/>
      <c r="D821" s="181"/>
      <c r="E821" s="157"/>
      <c r="F821" s="157"/>
      <c r="G821" s="229">
        <f t="shared" si="489"/>
        <v>0</v>
      </c>
      <c r="H821" s="229">
        <f t="shared" si="485"/>
        <v>0</v>
      </c>
      <c r="I821" s="241"/>
      <c r="J821" s="182"/>
      <c r="K821" s="230"/>
      <c r="L821" s="157"/>
      <c r="M821" s="157"/>
      <c r="N821" s="236"/>
      <c r="O821" s="231">
        <f t="shared" si="486"/>
        <v>0</v>
      </c>
      <c r="P821" s="231">
        <f t="shared" si="487"/>
        <v>0</v>
      </c>
      <c r="Q821" s="232">
        <f t="shared" si="488"/>
        <v>0</v>
      </c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172"/>
      <c r="AD821" s="172"/>
      <c r="AE821" s="172"/>
      <c r="AF821" s="172"/>
      <c r="AG821" s="172"/>
      <c r="AH821" s="172"/>
      <c r="AI821" s="172"/>
      <c r="AJ821" s="172"/>
      <c r="AK821" s="172"/>
      <c r="AL821" s="172"/>
      <c r="AM821" s="172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EA821" s="173"/>
      <c r="EB821" s="173"/>
    </row>
    <row r="822" spans="2:132" ht="15.75" customHeight="1">
      <c r="B822" s="181"/>
      <c r="C822" s="156"/>
      <c r="D822" s="242"/>
      <c r="E822" s="157"/>
      <c r="F822" s="157"/>
      <c r="G822" s="229">
        <f t="shared" si="489"/>
        <v>0</v>
      </c>
      <c r="H822" s="229">
        <f t="shared" si="485"/>
        <v>0</v>
      </c>
      <c r="I822" s="243" t="s">
        <v>128</v>
      </c>
      <c r="J822" s="182"/>
      <c r="K822" s="230"/>
      <c r="L822" s="157"/>
      <c r="M822" s="157"/>
      <c r="N822" s="236"/>
      <c r="O822" s="231">
        <f t="shared" si="486"/>
        <v>0</v>
      </c>
      <c r="P822" s="231">
        <f t="shared" si="487"/>
        <v>0</v>
      </c>
      <c r="Q822" s="232">
        <f t="shared" si="488"/>
        <v>0</v>
      </c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172"/>
      <c r="AD822" s="172"/>
      <c r="AE822" s="172"/>
      <c r="AF822" s="172"/>
      <c r="AG822" s="172"/>
      <c r="AH822" s="172"/>
      <c r="AI822" s="172"/>
      <c r="AJ822" s="172"/>
      <c r="AK822" s="172"/>
      <c r="AL822" s="172"/>
      <c r="AM822" s="172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EA822" s="173"/>
      <c r="EB822" s="173"/>
    </row>
    <row r="823" spans="2:132" ht="15.75" customHeight="1">
      <c r="B823" s="181"/>
      <c r="C823" s="156"/>
      <c r="D823" s="181"/>
      <c r="E823" s="157"/>
      <c r="F823" s="157"/>
      <c r="G823" s="229">
        <f t="shared" si="489"/>
        <v>0</v>
      </c>
      <c r="H823" s="229">
        <f t="shared" si="485"/>
        <v>0</v>
      </c>
      <c r="I823" s="238">
        <f>SUMIF(B$72:B$91,B813,P$72:P$91)</f>
        <v>0</v>
      </c>
      <c r="J823" s="182"/>
      <c r="K823" s="230"/>
      <c r="L823" s="157"/>
      <c r="M823" s="157"/>
      <c r="N823" s="236"/>
      <c r="O823" s="231">
        <f t="shared" si="486"/>
        <v>0</v>
      </c>
      <c r="P823" s="231">
        <f t="shared" si="487"/>
        <v>0</v>
      </c>
      <c r="Q823" s="232">
        <f t="shared" si="488"/>
        <v>0</v>
      </c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172"/>
      <c r="AD823" s="172"/>
      <c r="AE823" s="172"/>
      <c r="AF823" s="172"/>
      <c r="AG823" s="172"/>
      <c r="AH823" s="172"/>
      <c r="AI823" s="172"/>
      <c r="AJ823" s="172"/>
      <c r="AK823" s="172"/>
      <c r="AL823" s="172"/>
      <c r="AM823" s="172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EA823" s="173"/>
      <c r="EB823" s="173"/>
    </row>
    <row r="824" spans="2:132" ht="15.75" customHeight="1">
      <c r="B824" s="181"/>
      <c r="C824" s="156"/>
      <c r="D824" s="181"/>
      <c r="E824" s="157"/>
      <c r="F824" s="157"/>
      <c r="G824" s="229">
        <f t="shared" si="489"/>
        <v>0</v>
      </c>
      <c r="H824" s="229">
        <f t="shared" si="485"/>
        <v>0</v>
      </c>
      <c r="I824" s="231"/>
      <c r="J824" s="182"/>
      <c r="K824" s="230"/>
      <c r="L824" s="157"/>
      <c r="M824" s="157"/>
      <c r="N824" s="236"/>
      <c r="O824" s="231">
        <f t="shared" si="486"/>
        <v>0</v>
      </c>
      <c r="P824" s="231">
        <f t="shared" si="487"/>
        <v>0</v>
      </c>
      <c r="Q824" s="232">
        <f t="shared" si="488"/>
        <v>0</v>
      </c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172"/>
      <c r="AD824" s="172"/>
      <c r="AE824" s="172"/>
      <c r="AF824" s="172"/>
      <c r="AG824" s="172"/>
      <c r="AH824" s="172"/>
      <c r="AI824" s="172"/>
      <c r="AJ824" s="172"/>
      <c r="AK824" s="172"/>
      <c r="AL824" s="172"/>
      <c r="AM824" s="172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EA824" s="173"/>
      <c r="EB824" s="173"/>
    </row>
    <row r="825" spans="2:132" ht="15.75" customHeight="1">
      <c r="B825" s="181"/>
      <c r="C825" s="156"/>
      <c r="D825" s="181"/>
      <c r="E825" s="157"/>
      <c r="F825" s="157"/>
      <c r="G825" s="229">
        <f t="shared" si="489"/>
        <v>0</v>
      </c>
      <c r="H825" s="229">
        <f t="shared" si="485"/>
        <v>0</v>
      </c>
      <c r="I825" s="231"/>
      <c r="J825" s="182"/>
      <c r="K825" s="230"/>
      <c r="L825" s="157"/>
      <c r="M825" s="157"/>
      <c r="N825" s="236"/>
      <c r="O825" s="231">
        <f t="shared" si="486"/>
        <v>0</v>
      </c>
      <c r="P825" s="231">
        <f t="shared" si="487"/>
        <v>0</v>
      </c>
      <c r="Q825" s="232">
        <f t="shared" si="488"/>
        <v>0</v>
      </c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172"/>
      <c r="AD825" s="172"/>
      <c r="AE825" s="172"/>
      <c r="AF825" s="172"/>
      <c r="AG825" s="172"/>
      <c r="AH825" s="172"/>
      <c r="AI825" s="172"/>
      <c r="AJ825" s="172"/>
      <c r="AK825" s="172"/>
      <c r="AL825" s="172"/>
      <c r="AM825" s="172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EA825" s="173"/>
      <c r="EB825" s="173"/>
    </row>
    <row r="826" spans="2:132" ht="15.75" customHeight="1">
      <c r="B826" s="181"/>
      <c r="C826" s="156"/>
      <c r="D826" s="181"/>
      <c r="E826" s="157"/>
      <c r="F826" s="157"/>
      <c r="G826" s="229">
        <f t="shared" si="489"/>
        <v>0</v>
      </c>
      <c r="H826" s="229">
        <f t="shared" si="485"/>
        <v>0</v>
      </c>
      <c r="I826" s="231"/>
      <c r="J826" s="182"/>
      <c r="K826" s="230"/>
      <c r="L826" s="157"/>
      <c r="M826" s="157"/>
      <c r="N826" s="236"/>
      <c r="O826" s="231">
        <f t="shared" si="486"/>
        <v>0</v>
      </c>
      <c r="P826" s="231">
        <f t="shared" si="487"/>
        <v>0</v>
      </c>
      <c r="Q826" s="232">
        <f t="shared" si="488"/>
        <v>0</v>
      </c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172"/>
      <c r="AD826" s="172"/>
      <c r="AE826" s="172"/>
      <c r="AF826" s="172"/>
      <c r="AG826" s="172"/>
      <c r="AH826" s="172"/>
      <c r="AI826" s="172"/>
      <c r="AJ826" s="172"/>
      <c r="AK826" s="172"/>
      <c r="AL826" s="172"/>
      <c r="AM826" s="172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EA826" s="173"/>
      <c r="EB826" s="173"/>
    </row>
    <row r="827" spans="2:132" ht="15.75" customHeight="1">
      <c r="B827" s="181"/>
      <c r="C827" s="156"/>
      <c r="D827" s="181"/>
      <c r="E827" s="157"/>
      <c r="F827" s="157"/>
      <c r="G827" s="229">
        <f t="shared" si="489"/>
        <v>0</v>
      </c>
      <c r="H827" s="229">
        <f t="shared" si="485"/>
        <v>0</v>
      </c>
      <c r="I827" s="231"/>
      <c r="J827" s="182"/>
      <c r="K827" s="230"/>
      <c r="L827" s="157"/>
      <c r="M827" s="157"/>
      <c r="N827" s="236"/>
      <c r="O827" s="231">
        <f t="shared" si="486"/>
        <v>0</v>
      </c>
      <c r="P827" s="231">
        <f t="shared" si="487"/>
        <v>0</v>
      </c>
      <c r="Q827" s="232">
        <f t="shared" si="488"/>
        <v>0</v>
      </c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172"/>
      <c r="AD827" s="172"/>
      <c r="AE827" s="172"/>
      <c r="AF827" s="172"/>
      <c r="AG827" s="172"/>
      <c r="AH827" s="172"/>
      <c r="AI827" s="172"/>
      <c r="AJ827" s="172"/>
      <c r="AK827" s="172"/>
      <c r="AL827" s="172"/>
      <c r="AM827" s="172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EA827" s="173"/>
      <c r="EB827" s="173"/>
    </row>
    <row r="828" spans="2:132" ht="15.75" customHeight="1">
      <c r="B828" s="181"/>
      <c r="C828" s="156"/>
      <c r="D828" s="181"/>
      <c r="E828" s="157"/>
      <c r="F828" s="157"/>
      <c r="G828" s="229">
        <f t="shared" si="489"/>
        <v>0</v>
      </c>
      <c r="H828" s="229">
        <f t="shared" si="485"/>
        <v>0</v>
      </c>
      <c r="I828" s="231"/>
      <c r="J828" s="182"/>
      <c r="K828" s="230"/>
      <c r="L828" s="157"/>
      <c r="M828" s="157"/>
      <c r="N828" s="236"/>
      <c r="O828" s="231">
        <f t="shared" si="486"/>
        <v>0</v>
      </c>
      <c r="P828" s="231">
        <f t="shared" si="487"/>
        <v>0</v>
      </c>
      <c r="Q828" s="232">
        <f t="shared" si="488"/>
        <v>0</v>
      </c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172"/>
      <c r="AD828" s="172"/>
      <c r="AE828" s="172"/>
      <c r="AF828" s="172"/>
      <c r="AG828" s="172"/>
      <c r="AH828" s="172"/>
      <c r="AI828" s="172"/>
      <c r="AJ828" s="172"/>
      <c r="AK828" s="172"/>
      <c r="AL828" s="172"/>
      <c r="AM828" s="172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EA828" s="173"/>
      <c r="EB828" s="173"/>
    </row>
    <row r="829" spans="2:132" ht="15.75" customHeight="1">
      <c r="B829" s="181"/>
      <c r="C829" s="156"/>
      <c r="D829" s="181"/>
      <c r="E829" s="157"/>
      <c r="F829" s="157"/>
      <c r="G829" s="229">
        <f t="shared" si="489"/>
        <v>0</v>
      </c>
      <c r="H829" s="229">
        <f t="shared" si="485"/>
        <v>0</v>
      </c>
      <c r="I829" s="231"/>
      <c r="J829" s="182"/>
      <c r="K829" s="230"/>
      <c r="L829" s="157"/>
      <c r="M829" s="157"/>
      <c r="N829" s="236"/>
      <c r="O829" s="231">
        <f t="shared" si="486"/>
        <v>0</v>
      </c>
      <c r="P829" s="231">
        <f t="shared" si="487"/>
        <v>0</v>
      </c>
      <c r="Q829" s="232">
        <f t="shared" si="488"/>
        <v>0</v>
      </c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172"/>
      <c r="AD829" s="172"/>
      <c r="AE829" s="172"/>
      <c r="AF829" s="172"/>
      <c r="AG829" s="172"/>
      <c r="AH829" s="172"/>
      <c r="AI829" s="172"/>
      <c r="AJ829" s="172"/>
      <c r="AK829" s="172"/>
      <c r="AL829" s="172"/>
      <c r="AM829" s="172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EA829" s="173"/>
      <c r="EB829" s="173"/>
    </row>
    <row r="830" spans="2:132" ht="15.75" customHeight="1">
      <c r="B830" s="181"/>
      <c r="C830" s="156"/>
      <c r="D830" s="181"/>
      <c r="E830" s="157"/>
      <c r="F830" s="157"/>
      <c r="G830" s="229">
        <f t="shared" si="489"/>
        <v>0</v>
      </c>
      <c r="H830" s="229">
        <f t="shared" si="485"/>
        <v>0</v>
      </c>
      <c r="I830" s="231"/>
      <c r="J830" s="182"/>
      <c r="K830" s="230"/>
      <c r="L830" s="157"/>
      <c r="M830" s="157"/>
      <c r="N830" s="236"/>
      <c r="O830" s="231">
        <f t="shared" si="486"/>
        <v>0</v>
      </c>
      <c r="P830" s="231">
        <f t="shared" si="487"/>
        <v>0</v>
      </c>
      <c r="Q830" s="232">
        <f t="shared" si="488"/>
        <v>0</v>
      </c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172"/>
      <c r="AD830" s="172"/>
      <c r="AE830" s="172"/>
      <c r="AF830" s="172"/>
      <c r="AG830" s="172"/>
      <c r="AH830" s="172"/>
      <c r="AI830" s="172"/>
      <c r="AJ830" s="172"/>
      <c r="AK830" s="172"/>
      <c r="AL830" s="172"/>
      <c r="AM830" s="172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EA830" s="173"/>
      <c r="EB830" s="173"/>
    </row>
    <row r="831" spans="2:132" ht="15.75" customHeight="1">
      <c r="B831" s="181"/>
      <c r="C831" s="181"/>
      <c r="D831" s="181"/>
      <c r="E831" s="157"/>
      <c r="F831" s="157"/>
      <c r="G831" s="229">
        <f t="shared" si="489"/>
        <v>0</v>
      </c>
      <c r="H831" s="229">
        <f t="shared" si="485"/>
        <v>0</v>
      </c>
      <c r="I831" s="231"/>
      <c r="J831" s="182"/>
      <c r="K831" s="230"/>
      <c r="L831" s="157"/>
      <c r="M831" s="157"/>
      <c r="N831" s="236"/>
      <c r="O831" s="231">
        <f t="shared" si="486"/>
        <v>0</v>
      </c>
      <c r="P831" s="231">
        <f t="shared" si="487"/>
        <v>0</v>
      </c>
      <c r="Q831" s="232">
        <f t="shared" si="488"/>
        <v>0</v>
      </c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172"/>
      <c r="AD831" s="172"/>
      <c r="AE831" s="172"/>
      <c r="AF831" s="172"/>
      <c r="AG831" s="172"/>
      <c r="AH831" s="172"/>
      <c r="AI831" s="172"/>
      <c r="AJ831" s="172"/>
      <c r="AK831" s="172"/>
      <c r="AL831" s="172"/>
      <c r="AM831" s="172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EA831" s="173"/>
      <c r="EB831" s="173"/>
    </row>
    <row r="832" spans="2:132" ht="15.75" customHeight="1">
      <c r="B832" s="181"/>
      <c r="C832" s="181"/>
      <c r="D832" s="181"/>
      <c r="E832" s="157"/>
      <c r="F832" s="157"/>
      <c r="G832" s="229">
        <f t="shared" si="489"/>
        <v>0</v>
      </c>
      <c r="H832" s="229">
        <f t="shared" si="485"/>
        <v>0</v>
      </c>
      <c r="I832" s="231"/>
      <c r="J832" s="182"/>
      <c r="K832" s="230"/>
      <c r="L832" s="157"/>
      <c r="M832" s="157"/>
      <c r="N832" s="236"/>
      <c r="O832" s="231">
        <f t="shared" si="486"/>
        <v>0</v>
      </c>
      <c r="P832" s="231">
        <f t="shared" si="487"/>
        <v>0</v>
      </c>
      <c r="Q832" s="232">
        <f t="shared" si="488"/>
        <v>0</v>
      </c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172"/>
      <c r="AD832" s="172"/>
      <c r="AE832" s="172"/>
      <c r="AF832" s="172"/>
      <c r="AG832" s="172"/>
      <c r="AH832" s="172"/>
      <c r="AI832" s="172"/>
      <c r="AJ832" s="172"/>
      <c r="AK832" s="172"/>
      <c r="AL832" s="172"/>
      <c r="AM832" s="172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EA832" s="173"/>
      <c r="EB832" s="173"/>
    </row>
    <row r="833" spans="2:132" ht="15.75" customHeight="1">
      <c r="B833" s="188" t="s">
        <v>129</v>
      </c>
      <c r="C833" s="188"/>
      <c r="D833" s="244">
        <f>SUM(D813:D832)-L833</f>
        <v>0</v>
      </c>
      <c r="E833" s="245"/>
      <c r="F833" s="245"/>
      <c r="G833" s="245">
        <f>SUM(G813:G832)-SUM(Q813:Q832)</f>
        <v>0</v>
      </c>
      <c r="H833" s="245">
        <f t="shared" si="485"/>
        <v>0</v>
      </c>
      <c r="I833" s="246"/>
      <c r="J833" s="247"/>
      <c r="K833" s="188"/>
      <c r="L833" s="188">
        <f>SUM(L813:L832)</f>
        <v>0</v>
      </c>
      <c r="M833" s="245"/>
      <c r="N833" s="248"/>
      <c r="O833" s="249">
        <f t="shared" ref="O833:P833" si="490">SUM(O813:O832)</f>
        <v>0</v>
      </c>
      <c r="P833" s="249">
        <f t="shared" si="490"/>
        <v>0</v>
      </c>
      <c r="Q833" s="250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172"/>
      <c r="AD833" s="172"/>
      <c r="AE833" s="172"/>
      <c r="AF833" s="172"/>
      <c r="AG833" s="172"/>
      <c r="AH833" s="172"/>
      <c r="AI833" s="172"/>
      <c r="AJ833" s="172"/>
      <c r="AK833" s="172"/>
      <c r="AL833" s="172"/>
      <c r="AM833" s="172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EA833" s="173"/>
      <c r="EB833" s="173"/>
    </row>
    <row r="834" spans="2:132" ht="15.75" customHeight="1">
      <c r="B834" s="223" t="s">
        <v>88</v>
      </c>
      <c r="C834" s="224" t="s">
        <v>89</v>
      </c>
      <c r="D834" s="224" t="s">
        <v>99</v>
      </c>
      <c r="E834" s="224" t="s">
        <v>114</v>
      </c>
      <c r="F834" s="224" t="s">
        <v>115</v>
      </c>
      <c r="G834" s="224" t="s">
        <v>26</v>
      </c>
      <c r="H834" s="224" t="s">
        <v>100</v>
      </c>
      <c r="I834" s="225"/>
      <c r="J834" s="224" t="s">
        <v>116</v>
      </c>
      <c r="K834" s="224" t="s">
        <v>91</v>
      </c>
      <c r="L834" s="224" t="s">
        <v>99</v>
      </c>
      <c r="M834" s="224" t="s">
        <v>117</v>
      </c>
      <c r="N834" s="224" t="s">
        <v>115</v>
      </c>
      <c r="O834" s="224" t="s">
        <v>94</v>
      </c>
      <c r="P834" s="224" t="s">
        <v>118</v>
      </c>
      <c r="Q834" s="224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172"/>
      <c r="AD834" s="172"/>
      <c r="AE834" s="172"/>
      <c r="AF834" s="172"/>
      <c r="AG834" s="172"/>
      <c r="AH834" s="172"/>
      <c r="AI834" s="172"/>
      <c r="AJ834" s="172"/>
      <c r="AK834" s="172"/>
      <c r="AL834" s="172"/>
      <c r="AM834" s="172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EA834" s="173"/>
      <c r="EB834" s="173"/>
    </row>
    <row r="835" spans="2:132" ht="15.75" customHeight="1">
      <c r="B835" s="181"/>
      <c r="C835" s="156"/>
      <c r="D835" s="181"/>
      <c r="E835" s="157"/>
      <c r="F835" s="157"/>
      <c r="G835" s="229">
        <f>(D835*E835)+F835</f>
        <v>0</v>
      </c>
      <c r="H835" s="229">
        <f t="shared" ref="H835:H855" si="491">IF(D835=0,0,G835/D835)</f>
        <v>0</v>
      </c>
      <c r="I835" s="739" t="s">
        <v>126</v>
      </c>
      <c r="J835" s="182"/>
      <c r="K835" s="230"/>
      <c r="L835" s="181"/>
      <c r="M835" s="157"/>
      <c r="N835" s="157"/>
      <c r="O835" s="231">
        <f t="shared" ref="O835:O854" si="492">((L835*M835)-N835)-(L835*J835)</f>
        <v>0</v>
      </c>
      <c r="P835" s="231">
        <f t="shared" ref="P835:P854" si="493">IF(J835=0,0,(((L835*M835)-N835)+I845)-(L835*J835))</f>
        <v>0</v>
      </c>
      <c r="Q835" s="232">
        <f t="shared" ref="Q835:Q854" si="494">L835*J835</f>
        <v>0</v>
      </c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172"/>
      <c r="AD835" s="172"/>
      <c r="AE835" s="172"/>
      <c r="AF835" s="172"/>
      <c r="AG835" s="172"/>
      <c r="AH835" s="172"/>
      <c r="AI835" s="172"/>
      <c r="AJ835" s="172"/>
      <c r="AK835" s="172"/>
      <c r="AL835" s="172"/>
      <c r="AM835" s="172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EA835" s="173"/>
      <c r="EB835" s="173"/>
    </row>
    <row r="836" spans="2:132" ht="15.75" customHeight="1">
      <c r="B836" s="181"/>
      <c r="C836" s="156"/>
      <c r="D836" s="181"/>
      <c r="E836" s="157"/>
      <c r="F836" s="157"/>
      <c r="G836" s="229">
        <f t="shared" ref="G836:G854" si="495">D836*E836+F836</f>
        <v>0</v>
      </c>
      <c r="H836" s="229">
        <f t="shared" si="491"/>
        <v>0</v>
      </c>
      <c r="I836" s="740"/>
      <c r="J836" s="182"/>
      <c r="K836" s="230"/>
      <c r="L836" s="157"/>
      <c r="M836" s="157"/>
      <c r="N836" s="236"/>
      <c r="O836" s="231">
        <f t="shared" si="492"/>
        <v>0</v>
      </c>
      <c r="P836" s="231">
        <f t="shared" si="493"/>
        <v>0</v>
      </c>
      <c r="Q836" s="232">
        <f t="shared" si="494"/>
        <v>0</v>
      </c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172"/>
      <c r="AD836" s="172"/>
      <c r="AE836" s="172"/>
      <c r="AF836" s="172"/>
      <c r="AG836" s="172"/>
      <c r="AH836" s="172"/>
      <c r="AI836" s="172"/>
      <c r="AJ836" s="172"/>
      <c r="AK836" s="172"/>
      <c r="AL836" s="172"/>
      <c r="AM836" s="172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EA836" s="173"/>
      <c r="EB836" s="173"/>
    </row>
    <row r="837" spans="2:132" ht="15.75" customHeight="1">
      <c r="B837" s="181"/>
      <c r="C837" s="156"/>
      <c r="D837" s="181"/>
      <c r="E837" s="157"/>
      <c r="F837" s="157"/>
      <c r="G837" s="229">
        <f t="shared" si="495"/>
        <v>0</v>
      </c>
      <c r="H837" s="229">
        <f t="shared" si="491"/>
        <v>0</v>
      </c>
      <c r="I837" s="238">
        <f>IF(D855=0,0,G855/D855)</f>
        <v>0</v>
      </c>
      <c r="J837" s="182"/>
      <c r="K837" s="230"/>
      <c r="L837" s="157"/>
      <c r="M837" s="157"/>
      <c r="N837" s="236"/>
      <c r="O837" s="231">
        <f t="shared" si="492"/>
        <v>0</v>
      </c>
      <c r="P837" s="231">
        <f t="shared" si="493"/>
        <v>0</v>
      </c>
      <c r="Q837" s="232">
        <f t="shared" si="494"/>
        <v>0</v>
      </c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172"/>
      <c r="AD837" s="172"/>
      <c r="AE837" s="172"/>
      <c r="AF837" s="172"/>
      <c r="AG837" s="172"/>
      <c r="AH837" s="172"/>
      <c r="AI837" s="172"/>
      <c r="AJ837" s="172"/>
      <c r="AK837" s="172"/>
      <c r="AL837" s="172"/>
      <c r="AM837" s="172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EA837" s="173"/>
      <c r="EB837" s="173"/>
    </row>
    <row r="838" spans="2:132" ht="15.75" customHeight="1">
      <c r="B838" s="181"/>
      <c r="C838" s="156"/>
      <c r="D838" s="181"/>
      <c r="E838" s="157"/>
      <c r="F838" s="157"/>
      <c r="G838" s="229">
        <f t="shared" si="495"/>
        <v>0</v>
      </c>
      <c r="H838" s="229">
        <f t="shared" si="491"/>
        <v>0</v>
      </c>
      <c r="I838" s="239"/>
      <c r="J838" s="182"/>
      <c r="K838" s="230"/>
      <c r="L838" s="157"/>
      <c r="M838" s="157"/>
      <c r="N838" s="236"/>
      <c r="O838" s="231">
        <f t="shared" si="492"/>
        <v>0</v>
      </c>
      <c r="P838" s="231">
        <f t="shared" si="493"/>
        <v>0</v>
      </c>
      <c r="Q838" s="232">
        <f t="shared" si="494"/>
        <v>0</v>
      </c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172"/>
      <c r="AD838" s="172"/>
      <c r="AE838" s="172"/>
      <c r="AF838" s="172"/>
      <c r="AG838" s="172"/>
      <c r="AH838" s="172"/>
      <c r="AI838" s="172"/>
      <c r="AJ838" s="172"/>
      <c r="AK838" s="172"/>
      <c r="AL838" s="172"/>
      <c r="AM838" s="172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EA838" s="173"/>
      <c r="EB838" s="173"/>
    </row>
    <row r="839" spans="2:132" ht="15.75" customHeight="1">
      <c r="B839" s="181"/>
      <c r="C839" s="156"/>
      <c r="D839" s="181"/>
      <c r="E839" s="157"/>
      <c r="F839" s="157"/>
      <c r="G839" s="229">
        <f t="shared" si="495"/>
        <v>0</v>
      </c>
      <c r="H839" s="229">
        <f t="shared" si="491"/>
        <v>0</v>
      </c>
      <c r="I839" s="741" t="s">
        <v>127</v>
      </c>
      <c r="J839" s="182"/>
      <c r="K839" s="230"/>
      <c r="L839" s="157"/>
      <c r="M839" s="157"/>
      <c r="N839" s="236"/>
      <c r="O839" s="231">
        <f t="shared" si="492"/>
        <v>0</v>
      </c>
      <c r="P839" s="231">
        <f t="shared" si="493"/>
        <v>0</v>
      </c>
      <c r="Q839" s="232">
        <f t="shared" si="494"/>
        <v>0</v>
      </c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172"/>
      <c r="AD839" s="172"/>
      <c r="AE839" s="172"/>
      <c r="AF839" s="172"/>
      <c r="AG839" s="172"/>
      <c r="AH839" s="172"/>
      <c r="AI839" s="172"/>
      <c r="AJ839" s="172"/>
      <c r="AK839" s="172"/>
      <c r="AL839" s="172"/>
      <c r="AM839" s="172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EA839" s="173"/>
      <c r="EB839" s="173"/>
    </row>
    <row r="840" spans="2:132" ht="15.75" customHeight="1">
      <c r="B840" s="181"/>
      <c r="C840" s="156"/>
      <c r="D840" s="181"/>
      <c r="E840" s="157"/>
      <c r="F840" s="157"/>
      <c r="G840" s="229">
        <f t="shared" si="495"/>
        <v>0</v>
      </c>
      <c r="H840" s="229">
        <f t="shared" si="491"/>
        <v>0</v>
      </c>
      <c r="I840" s="742"/>
      <c r="J840" s="182"/>
      <c r="K840" s="230"/>
      <c r="L840" s="157"/>
      <c r="M840" s="157"/>
      <c r="N840" s="236"/>
      <c r="O840" s="231">
        <f t="shared" si="492"/>
        <v>0</v>
      </c>
      <c r="P840" s="231">
        <f t="shared" si="493"/>
        <v>0</v>
      </c>
      <c r="Q840" s="232">
        <f t="shared" si="494"/>
        <v>0</v>
      </c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172"/>
      <c r="AD840" s="172"/>
      <c r="AE840" s="172"/>
      <c r="AF840" s="172"/>
      <c r="AG840" s="172"/>
      <c r="AH840" s="172"/>
      <c r="AI840" s="172"/>
      <c r="AJ840" s="172"/>
      <c r="AK840" s="172"/>
      <c r="AL840" s="172"/>
      <c r="AM840" s="172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EA840" s="173"/>
      <c r="EB840" s="173"/>
    </row>
    <row r="841" spans="2:132" ht="15.75" customHeight="1">
      <c r="B841" s="181"/>
      <c r="C841" s="156"/>
      <c r="D841" s="181"/>
      <c r="E841" s="157"/>
      <c r="F841" s="157"/>
      <c r="G841" s="229">
        <f t="shared" si="495"/>
        <v>0</v>
      </c>
      <c r="H841" s="229">
        <f t="shared" si="491"/>
        <v>0</v>
      </c>
      <c r="I841" s="740"/>
      <c r="J841" s="182"/>
      <c r="K841" s="230"/>
      <c r="L841" s="157"/>
      <c r="M841" s="157"/>
      <c r="N841" s="236"/>
      <c r="O841" s="231">
        <f t="shared" si="492"/>
        <v>0</v>
      </c>
      <c r="P841" s="231">
        <f t="shared" si="493"/>
        <v>0</v>
      </c>
      <c r="Q841" s="232">
        <f t="shared" si="494"/>
        <v>0</v>
      </c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172"/>
      <c r="AD841" s="172"/>
      <c r="AE841" s="172"/>
      <c r="AF841" s="172"/>
      <c r="AG841" s="172"/>
      <c r="AH841" s="172"/>
      <c r="AI841" s="172"/>
      <c r="AJ841" s="172"/>
      <c r="AK841" s="172"/>
      <c r="AL841" s="172"/>
      <c r="AM841" s="172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EA841" s="173"/>
      <c r="EB841" s="173"/>
    </row>
    <row r="842" spans="2:132" ht="15.75" customHeight="1">
      <c r="B842" s="181"/>
      <c r="C842" s="156"/>
      <c r="D842" s="181"/>
      <c r="E842" s="157"/>
      <c r="F842" s="157"/>
      <c r="G842" s="229">
        <f t="shared" si="495"/>
        <v>0</v>
      </c>
      <c r="H842" s="229">
        <f t="shared" si="491"/>
        <v>0</v>
      </c>
      <c r="I842" s="240">
        <f>IF(D855=0,0,(G855-I845)/D855)</f>
        <v>0</v>
      </c>
      <c r="J842" s="182"/>
      <c r="K842" s="230"/>
      <c r="L842" s="157"/>
      <c r="M842" s="157"/>
      <c r="N842" s="236"/>
      <c r="O842" s="231">
        <f t="shared" si="492"/>
        <v>0</v>
      </c>
      <c r="P842" s="231">
        <f t="shared" si="493"/>
        <v>0</v>
      </c>
      <c r="Q842" s="232">
        <f t="shared" si="494"/>
        <v>0</v>
      </c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172"/>
      <c r="AD842" s="172"/>
      <c r="AE842" s="172"/>
      <c r="AF842" s="172"/>
      <c r="AG842" s="172"/>
      <c r="AH842" s="172"/>
      <c r="AI842" s="172"/>
      <c r="AJ842" s="172"/>
      <c r="AK842" s="172"/>
      <c r="AL842" s="172"/>
      <c r="AM842" s="172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EA842" s="173"/>
      <c r="EB842" s="173"/>
    </row>
    <row r="843" spans="2:132" ht="15.75" customHeight="1">
      <c r="B843" s="181"/>
      <c r="C843" s="156"/>
      <c r="D843" s="181"/>
      <c r="E843" s="157"/>
      <c r="F843" s="157"/>
      <c r="G843" s="229">
        <f t="shared" si="495"/>
        <v>0</v>
      </c>
      <c r="H843" s="229">
        <f t="shared" si="491"/>
        <v>0</v>
      </c>
      <c r="I843" s="241"/>
      <c r="J843" s="182"/>
      <c r="K843" s="230"/>
      <c r="L843" s="157"/>
      <c r="M843" s="157"/>
      <c r="N843" s="236"/>
      <c r="O843" s="231">
        <f t="shared" si="492"/>
        <v>0</v>
      </c>
      <c r="P843" s="231">
        <f t="shared" si="493"/>
        <v>0</v>
      </c>
      <c r="Q843" s="232">
        <f t="shared" si="494"/>
        <v>0</v>
      </c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172"/>
      <c r="AD843" s="172"/>
      <c r="AE843" s="172"/>
      <c r="AF843" s="172"/>
      <c r="AG843" s="172"/>
      <c r="AH843" s="172"/>
      <c r="AI843" s="172"/>
      <c r="AJ843" s="172"/>
      <c r="AK843" s="172"/>
      <c r="AL843" s="172"/>
      <c r="AM843" s="172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EA843" s="173"/>
      <c r="EB843" s="173"/>
    </row>
    <row r="844" spans="2:132" ht="15.75" customHeight="1">
      <c r="B844" s="181"/>
      <c r="C844" s="156"/>
      <c r="D844" s="242"/>
      <c r="E844" s="157"/>
      <c r="F844" s="157"/>
      <c r="G844" s="229">
        <f t="shared" si="495"/>
        <v>0</v>
      </c>
      <c r="H844" s="229">
        <f t="shared" si="491"/>
        <v>0</v>
      </c>
      <c r="I844" s="243" t="s">
        <v>128</v>
      </c>
      <c r="J844" s="182"/>
      <c r="K844" s="230"/>
      <c r="L844" s="157"/>
      <c r="M844" s="157"/>
      <c r="N844" s="236"/>
      <c r="O844" s="231">
        <f t="shared" si="492"/>
        <v>0</v>
      </c>
      <c r="P844" s="231">
        <f t="shared" si="493"/>
        <v>0</v>
      </c>
      <c r="Q844" s="232">
        <f t="shared" si="494"/>
        <v>0</v>
      </c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172"/>
      <c r="AD844" s="172"/>
      <c r="AE844" s="172"/>
      <c r="AF844" s="172"/>
      <c r="AG844" s="172"/>
      <c r="AH844" s="172"/>
      <c r="AI844" s="172"/>
      <c r="AJ844" s="172"/>
      <c r="AK844" s="172"/>
      <c r="AL844" s="172"/>
      <c r="AM844" s="172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EA844" s="173"/>
      <c r="EB844" s="173"/>
    </row>
    <row r="845" spans="2:132" ht="15.75" customHeight="1">
      <c r="B845" s="181"/>
      <c r="C845" s="156"/>
      <c r="D845" s="181"/>
      <c r="E845" s="157"/>
      <c r="F845" s="157"/>
      <c r="G845" s="229">
        <f t="shared" si="495"/>
        <v>0</v>
      </c>
      <c r="H845" s="229">
        <f t="shared" si="491"/>
        <v>0</v>
      </c>
      <c r="I845" s="238">
        <f>SUMIF(B$72:B$91,B835,P$72:P$91)</f>
        <v>0</v>
      </c>
      <c r="J845" s="182"/>
      <c r="K845" s="230"/>
      <c r="L845" s="157"/>
      <c r="M845" s="157"/>
      <c r="N845" s="236"/>
      <c r="O845" s="231">
        <f t="shared" si="492"/>
        <v>0</v>
      </c>
      <c r="P845" s="231">
        <f t="shared" si="493"/>
        <v>0</v>
      </c>
      <c r="Q845" s="232">
        <f t="shared" si="494"/>
        <v>0</v>
      </c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172"/>
      <c r="AD845" s="172"/>
      <c r="AE845" s="172"/>
      <c r="AF845" s="172"/>
      <c r="AG845" s="172"/>
      <c r="AH845" s="172"/>
      <c r="AI845" s="172"/>
      <c r="AJ845" s="172"/>
      <c r="AK845" s="172"/>
      <c r="AL845" s="172"/>
      <c r="AM845" s="172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EA845" s="173"/>
      <c r="EB845" s="173"/>
    </row>
    <row r="846" spans="2:132" ht="15.75" customHeight="1">
      <c r="B846" s="181"/>
      <c r="C846" s="156"/>
      <c r="D846" s="181"/>
      <c r="E846" s="157"/>
      <c r="F846" s="157"/>
      <c r="G846" s="229">
        <f t="shared" si="495"/>
        <v>0</v>
      </c>
      <c r="H846" s="229">
        <f t="shared" si="491"/>
        <v>0</v>
      </c>
      <c r="I846" s="231"/>
      <c r="J846" s="182"/>
      <c r="K846" s="230"/>
      <c r="L846" s="157"/>
      <c r="M846" s="157"/>
      <c r="N846" s="236"/>
      <c r="O846" s="231">
        <f t="shared" si="492"/>
        <v>0</v>
      </c>
      <c r="P846" s="231">
        <f t="shared" si="493"/>
        <v>0</v>
      </c>
      <c r="Q846" s="232">
        <f t="shared" si="494"/>
        <v>0</v>
      </c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172"/>
      <c r="AD846" s="172"/>
      <c r="AE846" s="172"/>
      <c r="AF846" s="172"/>
      <c r="AG846" s="172"/>
      <c r="AH846" s="172"/>
      <c r="AI846" s="172"/>
      <c r="AJ846" s="172"/>
      <c r="AK846" s="172"/>
      <c r="AL846" s="172"/>
      <c r="AM846" s="172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EA846" s="173"/>
      <c r="EB846" s="173"/>
    </row>
    <row r="847" spans="2:132" ht="15.75" customHeight="1">
      <c r="B847" s="181"/>
      <c r="C847" s="156"/>
      <c r="D847" s="181"/>
      <c r="E847" s="157"/>
      <c r="F847" s="157"/>
      <c r="G847" s="229">
        <f t="shared" si="495"/>
        <v>0</v>
      </c>
      <c r="H847" s="229">
        <f t="shared" si="491"/>
        <v>0</v>
      </c>
      <c r="I847" s="231"/>
      <c r="J847" s="182"/>
      <c r="K847" s="230"/>
      <c r="L847" s="157"/>
      <c r="M847" s="157"/>
      <c r="N847" s="236"/>
      <c r="O847" s="231">
        <f t="shared" si="492"/>
        <v>0</v>
      </c>
      <c r="P847" s="231">
        <f t="shared" si="493"/>
        <v>0</v>
      </c>
      <c r="Q847" s="232">
        <f t="shared" si="494"/>
        <v>0</v>
      </c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172"/>
      <c r="AD847" s="172"/>
      <c r="AE847" s="172"/>
      <c r="AF847" s="172"/>
      <c r="AG847" s="172"/>
      <c r="AH847" s="172"/>
      <c r="AI847" s="172"/>
      <c r="AJ847" s="172"/>
      <c r="AK847" s="172"/>
      <c r="AL847" s="172"/>
      <c r="AM847" s="172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EA847" s="173"/>
      <c r="EB847" s="173"/>
    </row>
    <row r="848" spans="2:132" ht="15.75" customHeight="1">
      <c r="B848" s="181"/>
      <c r="C848" s="156"/>
      <c r="D848" s="181"/>
      <c r="E848" s="157"/>
      <c r="F848" s="157"/>
      <c r="G848" s="229">
        <f t="shared" si="495"/>
        <v>0</v>
      </c>
      <c r="H848" s="229">
        <f t="shared" si="491"/>
        <v>0</v>
      </c>
      <c r="I848" s="231"/>
      <c r="J848" s="182"/>
      <c r="K848" s="230"/>
      <c r="L848" s="157"/>
      <c r="M848" s="157"/>
      <c r="N848" s="236"/>
      <c r="O848" s="231">
        <f t="shared" si="492"/>
        <v>0</v>
      </c>
      <c r="P848" s="231">
        <f t="shared" si="493"/>
        <v>0</v>
      </c>
      <c r="Q848" s="232">
        <f t="shared" si="494"/>
        <v>0</v>
      </c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172"/>
      <c r="AD848" s="172"/>
      <c r="AE848" s="172"/>
      <c r="AF848" s="172"/>
      <c r="AG848" s="172"/>
      <c r="AH848" s="172"/>
      <c r="AI848" s="172"/>
      <c r="AJ848" s="172"/>
      <c r="AK848" s="172"/>
      <c r="AL848" s="172"/>
      <c r="AM848" s="172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EA848" s="173"/>
      <c r="EB848" s="173"/>
    </row>
    <row r="849" spans="2:132" ht="15.75" customHeight="1">
      <c r="B849" s="181"/>
      <c r="C849" s="156"/>
      <c r="D849" s="181"/>
      <c r="E849" s="157"/>
      <c r="F849" s="157"/>
      <c r="G849" s="229">
        <f t="shared" si="495"/>
        <v>0</v>
      </c>
      <c r="H849" s="229">
        <f t="shared" si="491"/>
        <v>0</v>
      </c>
      <c r="I849" s="231"/>
      <c r="J849" s="182"/>
      <c r="K849" s="230"/>
      <c r="L849" s="157"/>
      <c r="M849" s="157"/>
      <c r="N849" s="236"/>
      <c r="O849" s="231">
        <f t="shared" si="492"/>
        <v>0</v>
      </c>
      <c r="P849" s="231">
        <f t="shared" si="493"/>
        <v>0</v>
      </c>
      <c r="Q849" s="232">
        <f t="shared" si="494"/>
        <v>0</v>
      </c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172"/>
      <c r="AD849" s="172"/>
      <c r="AE849" s="172"/>
      <c r="AF849" s="172"/>
      <c r="AG849" s="172"/>
      <c r="AH849" s="172"/>
      <c r="AI849" s="172"/>
      <c r="AJ849" s="172"/>
      <c r="AK849" s="172"/>
      <c r="AL849" s="172"/>
      <c r="AM849" s="172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EA849" s="173"/>
      <c r="EB849" s="173"/>
    </row>
    <row r="850" spans="2:132" ht="15.75" customHeight="1">
      <c r="B850" s="181"/>
      <c r="C850" s="156"/>
      <c r="D850" s="181"/>
      <c r="E850" s="157"/>
      <c r="F850" s="157"/>
      <c r="G850" s="229">
        <f t="shared" si="495"/>
        <v>0</v>
      </c>
      <c r="H850" s="229">
        <f t="shared" si="491"/>
        <v>0</v>
      </c>
      <c r="I850" s="231"/>
      <c r="J850" s="182"/>
      <c r="K850" s="230"/>
      <c r="L850" s="157"/>
      <c r="M850" s="157"/>
      <c r="N850" s="236"/>
      <c r="O850" s="231">
        <f t="shared" si="492"/>
        <v>0</v>
      </c>
      <c r="P850" s="231">
        <f t="shared" si="493"/>
        <v>0</v>
      </c>
      <c r="Q850" s="232">
        <f t="shared" si="494"/>
        <v>0</v>
      </c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172"/>
      <c r="AD850" s="172"/>
      <c r="AE850" s="172"/>
      <c r="AF850" s="172"/>
      <c r="AG850" s="172"/>
      <c r="AH850" s="172"/>
      <c r="AI850" s="172"/>
      <c r="AJ850" s="172"/>
      <c r="AK850" s="172"/>
      <c r="AL850" s="172"/>
      <c r="AM850" s="172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EA850" s="173"/>
      <c r="EB850" s="173"/>
    </row>
    <row r="851" spans="2:132" ht="15.75" customHeight="1">
      <c r="B851" s="181"/>
      <c r="C851" s="156"/>
      <c r="D851" s="181"/>
      <c r="E851" s="157"/>
      <c r="F851" s="157"/>
      <c r="G851" s="229">
        <f t="shared" si="495"/>
        <v>0</v>
      </c>
      <c r="H851" s="229">
        <f t="shared" si="491"/>
        <v>0</v>
      </c>
      <c r="I851" s="231"/>
      <c r="J851" s="182"/>
      <c r="K851" s="230"/>
      <c r="L851" s="157"/>
      <c r="M851" s="157"/>
      <c r="N851" s="236"/>
      <c r="O851" s="231">
        <f t="shared" si="492"/>
        <v>0</v>
      </c>
      <c r="P851" s="231">
        <f t="shared" si="493"/>
        <v>0</v>
      </c>
      <c r="Q851" s="232">
        <f t="shared" si="494"/>
        <v>0</v>
      </c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172"/>
      <c r="AD851" s="172"/>
      <c r="AE851" s="172"/>
      <c r="AF851" s="172"/>
      <c r="AG851" s="172"/>
      <c r="AH851" s="172"/>
      <c r="AI851" s="172"/>
      <c r="AJ851" s="172"/>
      <c r="AK851" s="172"/>
      <c r="AL851" s="172"/>
      <c r="AM851" s="172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EA851" s="173"/>
      <c r="EB851" s="173"/>
    </row>
    <row r="852" spans="2:132" ht="15.75" customHeight="1">
      <c r="B852" s="181"/>
      <c r="C852" s="156"/>
      <c r="D852" s="181"/>
      <c r="E852" s="157"/>
      <c r="F852" s="157"/>
      <c r="G852" s="229">
        <f t="shared" si="495"/>
        <v>0</v>
      </c>
      <c r="H852" s="229">
        <f t="shared" si="491"/>
        <v>0</v>
      </c>
      <c r="I852" s="231"/>
      <c r="J852" s="182"/>
      <c r="K852" s="230"/>
      <c r="L852" s="157"/>
      <c r="M852" s="157"/>
      <c r="N852" s="236"/>
      <c r="O852" s="231">
        <f t="shared" si="492"/>
        <v>0</v>
      </c>
      <c r="P852" s="231">
        <f t="shared" si="493"/>
        <v>0</v>
      </c>
      <c r="Q852" s="232">
        <f t="shared" si="494"/>
        <v>0</v>
      </c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172"/>
      <c r="AD852" s="172"/>
      <c r="AE852" s="172"/>
      <c r="AF852" s="172"/>
      <c r="AG852" s="172"/>
      <c r="AH852" s="172"/>
      <c r="AI852" s="172"/>
      <c r="AJ852" s="172"/>
      <c r="AK852" s="172"/>
      <c r="AL852" s="172"/>
      <c r="AM852" s="172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EA852" s="173"/>
      <c r="EB852" s="173"/>
    </row>
    <row r="853" spans="2:132" ht="15.75" customHeight="1">
      <c r="B853" s="181"/>
      <c r="C853" s="181"/>
      <c r="D853" s="181"/>
      <c r="E853" s="157"/>
      <c r="F853" s="157"/>
      <c r="G853" s="229">
        <f t="shared" si="495"/>
        <v>0</v>
      </c>
      <c r="H853" s="229">
        <f t="shared" si="491"/>
        <v>0</v>
      </c>
      <c r="I853" s="231"/>
      <c r="J853" s="182"/>
      <c r="K853" s="230"/>
      <c r="L853" s="157"/>
      <c r="M853" s="157"/>
      <c r="N853" s="236"/>
      <c r="O853" s="231">
        <f t="shared" si="492"/>
        <v>0</v>
      </c>
      <c r="P853" s="231">
        <f t="shared" si="493"/>
        <v>0</v>
      </c>
      <c r="Q853" s="232">
        <f t="shared" si="494"/>
        <v>0</v>
      </c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172"/>
      <c r="AD853" s="172"/>
      <c r="AE853" s="172"/>
      <c r="AF853" s="172"/>
      <c r="AG853" s="172"/>
      <c r="AH853" s="172"/>
      <c r="AI853" s="172"/>
      <c r="AJ853" s="172"/>
      <c r="AK853" s="172"/>
      <c r="AL853" s="172"/>
      <c r="AM853" s="172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EA853" s="173"/>
      <c r="EB853" s="173"/>
    </row>
    <row r="854" spans="2:132" ht="15.75" customHeight="1">
      <c r="B854" s="181"/>
      <c r="C854" s="181"/>
      <c r="D854" s="181"/>
      <c r="E854" s="157"/>
      <c r="F854" s="157"/>
      <c r="G854" s="229">
        <f t="shared" si="495"/>
        <v>0</v>
      </c>
      <c r="H854" s="229">
        <f t="shared" si="491"/>
        <v>0</v>
      </c>
      <c r="I854" s="231"/>
      <c r="J854" s="182"/>
      <c r="K854" s="230"/>
      <c r="L854" s="157"/>
      <c r="M854" s="157"/>
      <c r="N854" s="236"/>
      <c r="O854" s="231">
        <f t="shared" si="492"/>
        <v>0</v>
      </c>
      <c r="P854" s="231">
        <f t="shared" si="493"/>
        <v>0</v>
      </c>
      <c r="Q854" s="232">
        <f t="shared" si="494"/>
        <v>0</v>
      </c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172"/>
      <c r="AD854" s="172"/>
      <c r="AE854" s="172"/>
      <c r="AF854" s="172"/>
      <c r="AG854" s="172"/>
      <c r="AH854" s="172"/>
      <c r="AI854" s="172"/>
      <c r="AJ854" s="172"/>
      <c r="AK854" s="172"/>
      <c r="AL854" s="172"/>
      <c r="AM854" s="172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EA854" s="173"/>
      <c r="EB854" s="173"/>
    </row>
    <row r="855" spans="2:132" ht="15.75" customHeight="1">
      <c r="B855" s="188" t="s">
        <v>129</v>
      </c>
      <c r="C855" s="188"/>
      <c r="D855" s="244">
        <f>SUM(D835:D854)-L855</f>
        <v>0</v>
      </c>
      <c r="E855" s="245"/>
      <c r="F855" s="245"/>
      <c r="G855" s="245">
        <f>SUM(G835:G854)-SUM(Q835:Q854)</f>
        <v>0</v>
      </c>
      <c r="H855" s="245">
        <f t="shared" si="491"/>
        <v>0</v>
      </c>
      <c r="I855" s="246"/>
      <c r="J855" s="247"/>
      <c r="K855" s="188"/>
      <c r="L855" s="188">
        <f>SUM(L835:L854)</f>
        <v>0</v>
      </c>
      <c r="M855" s="245"/>
      <c r="N855" s="248"/>
      <c r="O855" s="249">
        <f t="shared" ref="O855:P855" si="496">SUM(O835:O854)</f>
        <v>0</v>
      </c>
      <c r="P855" s="249">
        <f t="shared" si="496"/>
        <v>0</v>
      </c>
      <c r="Q855" s="250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172"/>
      <c r="AD855" s="172"/>
      <c r="AE855" s="172"/>
      <c r="AF855" s="172"/>
      <c r="AG855" s="172"/>
      <c r="AH855" s="172"/>
      <c r="AI855" s="172"/>
      <c r="AJ855" s="172"/>
      <c r="AK855" s="172"/>
      <c r="AL855" s="172"/>
      <c r="AM855" s="172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EA855" s="173"/>
      <c r="EB855" s="173"/>
    </row>
    <row r="856" spans="2:132" ht="15.75" customHeight="1">
      <c r="B856" s="223" t="s">
        <v>88</v>
      </c>
      <c r="C856" s="224" t="s">
        <v>89</v>
      </c>
      <c r="D856" s="224" t="s">
        <v>99</v>
      </c>
      <c r="E856" s="224" t="s">
        <v>114</v>
      </c>
      <c r="F856" s="224" t="s">
        <v>115</v>
      </c>
      <c r="G856" s="224" t="s">
        <v>26</v>
      </c>
      <c r="H856" s="224" t="s">
        <v>100</v>
      </c>
      <c r="I856" s="225"/>
      <c r="J856" s="224" t="s">
        <v>116</v>
      </c>
      <c r="K856" s="224" t="s">
        <v>91</v>
      </c>
      <c r="L856" s="224" t="s">
        <v>99</v>
      </c>
      <c r="M856" s="224" t="s">
        <v>117</v>
      </c>
      <c r="N856" s="224" t="s">
        <v>115</v>
      </c>
      <c r="O856" s="224" t="s">
        <v>94</v>
      </c>
      <c r="P856" s="224" t="s">
        <v>118</v>
      </c>
      <c r="Q856" s="224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172"/>
      <c r="AD856" s="172"/>
      <c r="AE856" s="172"/>
      <c r="AF856" s="172"/>
      <c r="AG856" s="172"/>
      <c r="AH856" s="172"/>
      <c r="AI856" s="172"/>
      <c r="AJ856" s="172"/>
      <c r="AK856" s="172"/>
      <c r="AL856" s="172"/>
      <c r="AM856" s="172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EA856" s="173"/>
      <c r="EB856" s="173"/>
    </row>
    <row r="857" spans="2:132" ht="15.75" customHeight="1">
      <c r="B857" s="181"/>
      <c r="C857" s="156"/>
      <c r="D857" s="181"/>
      <c r="E857" s="157"/>
      <c r="F857" s="157"/>
      <c r="G857" s="229">
        <f>(D857*E857)+F857</f>
        <v>0</v>
      </c>
      <c r="H857" s="229">
        <f t="shared" ref="H857:H877" si="497">IF(D857=0,0,G857/D857)</f>
        <v>0</v>
      </c>
      <c r="I857" s="739" t="s">
        <v>126</v>
      </c>
      <c r="J857" s="182"/>
      <c r="K857" s="230"/>
      <c r="L857" s="181"/>
      <c r="M857" s="157"/>
      <c r="N857" s="157"/>
      <c r="O857" s="231">
        <f t="shared" ref="O857:O876" si="498">((L857*M857)-N857)-(L857*J857)</f>
        <v>0</v>
      </c>
      <c r="P857" s="231">
        <f t="shared" ref="P857:P876" si="499">IF(J857=0,0,(((L857*M857)-N857)+I867)-(L857*J857))</f>
        <v>0</v>
      </c>
      <c r="Q857" s="232">
        <f t="shared" ref="Q857:Q876" si="500">L857*J857</f>
        <v>0</v>
      </c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172"/>
      <c r="AD857" s="172"/>
      <c r="AE857" s="172"/>
      <c r="AF857" s="172"/>
      <c r="AG857" s="172"/>
      <c r="AH857" s="172"/>
      <c r="AI857" s="172"/>
      <c r="AJ857" s="172"/>
      <c r="AK857" s="172"/>
      <c r="AL857" s="172"/>
      <c r="AM857" s="172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EA857" s="173"/>
      <c r="EB857" s="173"/>
    </row>
    <row r="858" spans="2:132" ht="15.75" customHeight="1">
      <c r="B858" s="181"/>
      <c r="C858" s="156"/>
      <c r="D858" s="181"/>
      <c r="E858" s="157"/>
      <c r="F858" s="157"/>
      <c r="G858" s="229">
        <f t="shared" ref="G858:G876" si="501">D858*E858+F858</f>
        <v>0</v>
      </c>
      <c r="H858" s="229">
        <f t="shared" si="497"/>
        <v>0</v>
      </c>
      <c r="I858" s="740"/>
      <c r="J858" s="182"/>
      <c r="K858" s="230"/>
      <c r="L858" s="157"/>
      <c r="M858" s="157"/>
      <c r="N858" s="236"/>
      <c r="O858" s="231">
        <f t="shared" si="498"/>
        <v>0</v>
      </c>
      <c r="P858" s="231">
        <f t="shared" si="499"/>
        <v>0</v>
      </c>
      <c r="Q858" s="232">
        <f t="shared" si="500"/>
        <v>0</v>
      </c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172"/>
      <c r="AD858" s="172"/>
      <c r="AE858" s="172"/>
      <c r="AF858" s="172"/>
      <c r="AG858" s="172"/>
      <c r="AH858" s="172"/>
      <c r="AI858" s="172"/>
      <c r="AJ858" s="172"/>
      <c r="AK858" s="172"/>
      <c r="AL858" s="172"/>
      <c r="AM858" s="172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EA858" s="173"/>
      <c r="EB858" s="173"/>
    </row>
    <row r="859" spans="2:132" ht="15.75" customHeight="1">
      <c r="B859" s="181"/>
      <c r="C859" s="156"/>
      <c r="D859" s="181"/>
      <c r="E859" s="157"/>
      <c r="F859" s="157"/>
      <c r="G859" s="229">
        <f t="shared" si="501"/>
        <v>0</v>
      </c>
      <c r="H859" s="229">
        <f t="shared" si="497"/>
        <v>0</v>
      </c>
      <c r="I859" s="238">
        <f>IF(D877=0,0,G877/D877)</f>
        <v>0</v>
      </c>
      <c r="J859" s="182"/>
      <c r="K859" s="230"/>
      <c r="L859" s="157"/>
      <c r="M859" s="157"/>
      <c r="N859" s="236"/>
      <c r="O859" s="231">
        <f t="shared" si="498"/>
        <v>0</v>
      </c>
      <c r="P859" s="231">
        <f t="shared" si="499"/>
        <v>0</v>
      </c>
      <c r="Q859" s="232">
        <f t="shared" si="500"/>
        <v>0</v>
      </c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172"/>
      <c r="AD859" s="172"/>
      <c r="AE859" s="172"/>
      <c r="AF859" s="172"/>
      <c r="AG859" s="172"/>
      <c r="AH859" s="172"/>
      <c r="AI859" s="172"/>
      <c r="AJ859" s="172"/>
      <c r="AK859" s="172"/>
      <c r="AL859" s="172"/>
      <c r="AM859" s="172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EA859" s="173"/>
      <c r="EB859" s="173"/>
    </row>
    <row r="860" spans="2:132" ht="15.75" customHeight="1">
      <c r="B860" s="181"/>
      <c r="C860" s="156"/>
      <c r="D860" s="181"/>
      <c r="E860" s="157"/>
      <c r="F860" s="157"/>
      <c r="G860" s="229">
        <f t="shared" si="501"/>
        <v>0</v>
      </c>
      <c r="H860" s="229">
        <f t="shared" si="497"/>
        <v>0</v>
      </c>
      <c r="I860" s="239"/>
      <c r="J860" s="182"/>
      <c r="K860" s="230"/>
      <c r="L860" s="157"/>
      <c r="M860" s="157"/>
      <c r="N860" s="236"/>
      <c r="O860" s="231">
        <f t="shared" si="498"/>
        <v>0</v>
      </c>
      <c r="P860" s="231">
        <f t="shared" si="499"/>
        <v>0</v>
      </c>
      <c r="Q860" s="232">
        <f t="shared" si="500"/>
        <v>0</v>
      </c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172"/>
      <c r="AD860" s="172"/>
      <c r="AE860" s="172"/>
      <c r="AF860" s="172"/>
      <c r="AG860" s="172"/>
      <c r="AH860" s="172"/>
      <c r="AI860" s="172"/>
      <c r="AJ860" s="172"/>
      <c r="AK860" s="172"/>
      <c r="AL860" s="172"/>
      <c r="AM860" s="172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EA860" s="173"/>
      <c r="EB860" s="173"/>
    </row>
    <row r="861" spans="2:132" ht="15.75" customHeight="1">
      <c r="B861" s="181"/>
      <c r="C861" s="156"/>
      <c r="D861" s="181"/>
      <c r="E861" s="157"/>
      <c r="F861" s="157"/>
      <c r="G861" s="229">
        <f t="shared" si="501"/>
        <v>0</v>
      </c>
      <c r="H861" s="229">
        <f t="shared" si="497"/>
        <v>0</v>
      </c>
      <c r="I861" s="741" t="s">
        <v>127</v>
      </c>
      <c r="J861" s="182"/>
      <c r="K861" s="230"/>
      <c r="L861" s="157"/>
      <c r="M861" s="157"/>
      <c r="N861" s="236"/>
      <c r="O861" s="231">
        <f t="shared" si="498"/>
        <v>0</v>
      </c>
      <c r="P861" s="231">
        <f t="shared" si="499"/>
        <v>0</v>
      </c>
      <c r="Q861" s="232">
        <f t="shared" si="500"/>
        <v>0</v>
      </c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172"/>
      <c r="AD861" s="172"/>
      <c r="AE861" s="172"/>
      <c r="AF861" s="172"/>
      <c r="AG861" s="172"/>
      <c r="AH861" s="172"/>
      <c r="AI861" s="172"/>
      <c r="AJ861" s="172"/>
      <c r="AK861" s="172"/>
      <c r="AL861" s="172"/>
      <c r="AM861" s="172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EA861" s="173"/>
      <c r="EB861" s="173"/>
    </row>
    <row r="862" spans="2:132" ht="15.75" customHeight="1">
      <c r="B862" s="181"/>
      <c r="C862" s="156"/>
      <c r="D862" s="181"/>
      <c r="E862" s="157"/>
      <c r="F862" s="157"/>
      <c r="G862" s="229">
        <f t="shared" si="501"/>
        <v>0</v>
      </c>
      <c r="H862" s="229">
        <f t="shared" si="497"/>
        <v>0</v>
      </c>
      <c r="I862" s="742"/>
      <c r="J862" s="182"/>
      <c r="K862" s="230"/>
      <c r="L862" s="157"/>
      <c r="M862" s="157"/>
      <c r="N862" s="236"/>
      <c r="O862" s="231">
        <f t="shared" si="498"/>
        <v>0</v>
      </c>
      <c r="P862" s="231">
        <f t="shared" si="499"/>
        <v>0</v>
      </c>
      <c r="Q862" s="232">
        <f t="shared" si="500"/>
        <v>0</v>
      </c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172"/>
      <c r="AD862" s="172"/>
      <c r="AE862" s="172"/>
      <c r="AF862" s="172"/>
      <c r="AG862" s="172"/>
      <c r="AH862" s="172"/>
      <c r="AI862" s="172"/>
      <c r="AJ862" s="172"/>
      <c r="AK862" s="172"/>
      <c r="AL862" s="172"/>
      <c r="AM862" s="172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EA862" s="173"/>
      <c r="EB862" s="173"/>
    </row>
    <row r="863" spans="2:132" ht="15.75" customHeight="1">
      <c r="B863" s="181"/>
      <c r="C863" s="156"/>
      <c r="D863" s="181"/>
      <c r="E863" s="157"/>
      <c r="F863" s="157"/>
      <c r="G863" s="229">
        <f t="shared" si="501"/>
        <v>0</v>
      </c>
      <c r="H863" s="229">
        <f t="shared" si="497"/>
        <v>0</v>
      </c>
      <c r="I863" s="740"/>
      <c r="J863" s="182"/>
      <c r="K863" s="230"/>
      <c r="L863" s="157"/>
      <c r="M863" s="157"/>
      <c r="N863" s="236"/>
      <c r="O863" s="231">
        <f t="shared" si="498"/>
        <v>0</v>
      </c>
      <c r="P863" s="231">
        <f t="shared" si="499"/>
        <v>0</v>
      </c>
      <c r="Q863" s="232">
        <f t="shared" si="500"/>
        <v>0</v>
      </c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172"/>
      <c r="AD863" s="172"/>
      <c r="AE863" s="172"/>
      <c r="AF863" s="172"/>
      <c r="AG863" s="172"/>
      <c r="AH863" s="172"/>
      <c r="AI863" s="172"/>
      <c r="AJ863" s="172"/>
      <c r="AK863" s="172"/>
      <c r="AL863" s="172"/>
      <c r="AM863" s="172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EA863" s="173"/>
      <c r="EB863" s="173"/>
    </row>
    <row r="864" spans="2:132" ht="15.75" customHeight="1">
      <c r="B864" s="181"/>
      <c r="C864" s="156"/>
      <c r="D864" s="181"/>
      <c r="E864" s="157"/>
      <c r="F864" s="157"/>
      <c r="G864" s="229">
        <f t="shared" si="501"/>
        <v>0</v>
      </c>
      <c r="H864" s="229">
        <f t="shared" si="497"/>
        <v>0</v>
      </c>
      <c r="I864" s="240">
        <f>IF(D877=0,0,(G877-I867)/D877)</f>
        <v>0</v>
      </c>
      <c r="J864" s="182"/>
      <c r="K864" s="230"/>
      <c r="L864" s="157"/>
      <c r="M864" s="157"/>
      <c r="N864" s="236"/>
      <c r="O864" s="231">
        <f t="shared" si="498"/>
        <v>0</v>
      </c>
      <c r="P864" s="231">
        <f t="shared" si="499"/>
        <v>0</v>
      </c>
      <c r="Q864" s="232">
        <f t="shared" si="500"/>
        <v>0</v>
      </c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172"/>
      <c r="AD864" s="172"/>
      <c r="AE864" s="172"/>
      <c r="AF864" s="172"/>
      <c r="AG864" s="172"/>
      <c r="AH864" s="172"/>
      <c r="AI864" s="172"/>
      <c r="AJ864" s="172"/>
      <c r="AK864" s="172"/>
      <c r="AL864" s="172"/>
      <c r="AM864" s="172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EA864" s="173"/>
      <c r="EB864" s="173"/>
    </row>
    <row r="865" spans="2:132" ht="15.75" customHeight="1">
      <c r="B865" s="181"/>
      <c r="C865" s="156"/>
      <c r="D865" s="181"/>
      <c r="E865" s="157"/>
      <c r="F865" s="157"/>
      <c r="G865" s="229">
        <f t="shared" si="501"/>
        <v>0</v>
      </c>
      <c r="H865" s="229">
        <f t="shared" si="497"/>
        <v>0</v>
      </c>
      <c r="I865" s="241"/>
      <c r="J865" s="182"/>
      <c r="K865" s="230"/>
      <c r="L865" s="157"/>
      <c r="M865" s="157"/>
      <c r="N865" s="236"/>
      <c r="O865" s="231">
        <f t="shared" si="498"/>
        <v>0</v>
      </c>
      <c r="P865" s="231">
        <f t="shared" si="499"/>
        <v>0</v>
      </c>
      <c r="Q865" s="232">
        <f t="shared" si="500"/>
        <v>0</v>
      </c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172"/>
      <c r="AD865" s="172"/>
      <c r="AE865" s="172"/>
      <c r="AF865" s="172"/>
      <c r="AG865" s="172"/>
      <c r="AH865" s="172"/>
      <c r="AI865" s="172"/>
      <c r="AJ865" s="172"/>
      <c r="AK865" s="172"/>
      <c r="AL865" s="172"/>
      <c r="AM865" s="172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EA865" s="173"/>
      <c r="EB865" s="173"/>
    </row>
    <row r="866" spans="2:132" ht="15.75" customHeight="1">
      <c r="B866" s="181"/>
      <c r="C866" s="156"/>
      <c r="D866" s="242"/>
      <c r="E866" s="157"/>
      <c r="F866" s="157"/>
      <c r="G866" s="229">
        <f t="shared" si="501"/>
        <v>0</v>
      </c>
      <c r="H866" s="229">
        <f t="shared" si="497"/>
        <v>0</v>
      </c>
      <c r="I866" s="243" t="s">
        <v>128</v>
      </c>
      <c r="J866" s="182"/>
      <c r="K866" s="230"/>
      <c r="L866" s="157"/>
      <c r="M866" s="157"/>
      <c r="N866" s="236"/>
      <c r="O866" s="231">
        <f t="shared" si="498"/>
        <v>0</v>
      </c>
      <c r="P866" s="231">
        <f t="shared" si="499"/>
        <v>0</v>
      </c>
      <c r="Q866" s="232">
        <f t="shared" si="500"/>
        <v>0</v>
      </c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172"/>
      <c r="AD866" s="172"/>
      <c r="AE866" s="172"/>
      <c r="AF866" s="172"/>
      <c r="AG866" s="172"/>
      <c r="AH866" s="172"/>
      <c r="AI866" s="172"/>
      <c r="AJ866" s="172"/>
      <c r="AK866" s="172"/>
      <c r="AL866" s="172"/>
      <c r="AM866" s="172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EA866" s="173"/>
      <c r="EB866" s="173"/>
    </row>
    <row r="867" spans="2:132" ht="15.75" customHeight="1">
      <c r="B867" s="181"/>
      <c r="C867" s="156"/>
      <c r="D867" s="181"/>
      <c r="E867" s="157"/>
      <c r="F867" s="157"/>
      <c r="G867" s="229">
        <f t="shared" si="501"/>
        <v>0</v>
      </c>
      <c r="H867" s="229">
        <f t="shared" si="497"/>
        <v>0</v>
      </c>
      <c r="I867" s="238">
        <f>SUMIF(B$72:B$91,B857,P$72:P$91)</f>
        <v>0</v>
      </c>
      <c r="J867" s="182"/>
      <c r="K867" s="230"/>
      <c r="L867" s="157"/>
      <c r="M867" s="157"/>
      <c r="N867" s="236"/>
      <c r="O867" s="231">
        <f t="shared" si="498"/>
        <v>0</v>
      </c>
      <c r="P867" s="231">
        <f t="shared" si="499"/>
        <v>0</v>
      </c>
      <c r="Q867" s="232">
        <f t="shared" si="500"/>
        <v>0</v>
      </c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172"/>
      <c r="AD867" s="172"/>
      <c r="AE867" s="172"/>
      <c r="AF867" s="172"/>
      <c r="AG867" s="172"/>
      <c r="AH867" s="172"/>
      <c r="AI867" s="172"/>
      <c r="AJ867" s="172"/>
      <c r="AK867" s="172"/>
      <c r="AL867" s="172"/>
      <c r="AM867" s="172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EA867" s="173"/>
      <c r="EB867" s="173"/>
    </row>
    <row r="868" spans="2:132" ht="15.75" customHeight="1">
      <c r="B868" s="181"/>
      <c r="C868" s="156"/>
      <c r="D868" s="181"/>
      <c r="E868" s="157"/>
      <c r="F868" s="157"/>
      <c r="G868" s="229">
        <f t="shared" si="501"/>
        <v>0</v>
      </c>
      <c r="H868" s="229">
        <f t="shared" si="497"/>
        <v>0</v>
      </c>
      <c r="I868" s="231"/>
      <c r="J868" s="182"/>
      <c r="K868" s="230"/>
      <c r="L868" s="157"/>
      <c r="M868" s="157"/>
      <c r="N868" s="236"/>
      <c r="O868" s="231">
        <f t="shared" si="498"/>
        <v>0</v>
      </c>
      <c r="P868" s="231">
        <f t="shared" si="499"/>
        <v>0</v>
      </c>
      <c r="Q868" s="232">
        <f t="shared" si="500"/>
        <v>0</v>
      </c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172"/>
      <c r="AD868" s="172"/>
      <c r="AE868" s="172"/>
      <c r="AF868" s="172"/>
      <c r="AG868" s="172"/>
      <c r="AH868" s="172"/>
      <c r="AI868" s="172"/>
      <c r="AJ868" s="172"/>
      <c r="AK868" s="172"/>
      <c r="AL868" s="172"/>
      <c r="AM868" s="172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EA868" s="173"/>
      <c r="EB868" s="173"/>
    </row>
    <row r="869" spans="2:132" ht="15.75" customHeight="1">
      <c r="B869" s="181"/>
      <c r="C869" s="156"/>
      <c r="D869" s="181"/>
      <c r="E869" s="157"/>
      <c r="F869" s="157"/>
      <c r="G869" s="229">
        <f t="shared" si="501"/>
        <v>0</v>
      </c>
      <c r="H869" s="229">
        <f t="shared" si="497"/>
        <v>0</v>
      </c>
      <c r="I869" s="231"/>
      <c r="J869" s="182"/>
      <c r="K869" s="230"/>
      <c r="L869" s="157"/>
      <c r="M869" s="157"/>
      <c r="N869" s="236"/>
      <c r="O869" s="231">
        <f t="shared" si="498"/>
        <v>0</v>
      </c>
      <c r="P869" s="231">
        <f t="shared" si="499"/>
        <v>0</v>
      </c>
      <c r="Q869" s="232">
        <f t="shared" si="500"/>
        <v>0</v>
      </c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172"/>
      <c r="AD869" s="172"/>
      <c r="AE869" s="172"/>
      <c r="AF869" s="172"/>
      <c r="AG869" s="172"/>
      <c r="AH869" s="172"/>
      <c r="AI869" s="172"/>
      <c r="AJ869" s="172"/>
      <c r="AK869" s="172"/>
      <c r="AL869" s="172"/>
      <c r="AM869" s="172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EA869" s="173"/>
      <c r="EB869" s="173"/>
    </row>
    <row r="870" spans="2:132" ht="15.75" customHeight="1">
      <c r="B870" s="181"/>
      <c r="C870" s="156"/>
      <c r="D870" s="181"/>
      <c r="E870" s="157"/>
      <c r="F870" s="157"/>
      <c r="G870" s="229">
        <f t="shared" si="501"/>
        <v>0</v>
      </c>
      <c r="H870" s="229">
        <f t="shared" si="497"/>
        <v>0</v>
      </c>
      <c r="I870" s="231"/>
      <c r="J870" s="182"/>
      <c r="K870" s="230"/>
      <c r="L870" s="157"/>
      <c r="M870" s="157"/>
      <c r="N870" s="236"/>
      <c r="O870" s="231">
        <f t="shared" si="498"/>
        <v>0</v>
      </c>
      <c r="P870" s="231">
        <f t="shared" si="499"/>
        <v>0</v>
      </c>
      <c r="Q870" s="232">
        <f t="shared" si="500"/>
        <v>0</v>
      </c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172"/>
      <c r="AD870" s="172"/>
      <c r="AE870" s="172"/>
      <c r="AF870" s="172"/>
      <c r="AG870" s="172"/>
      <c r="AH870" s="172"/>
      <c r="AI870" s="172"/>
      <c r="AJ870" s="172"/>
      <c r="AK870" s="172"/>
      <c r="AL870" s="172"/>
      <c r="AM870" s="172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EA870" s="173"/>
      <c r="EB870" s="173"/>
    </row>
    <row r="871" spans="2:132" ht="15.75" customHeight="1">
      <c r="B871" s="181"/>
      <c r="C871" s="156"/>
      <c r="D871" s="181"/>
      <c r="E871" s="157"/>
      <c r="F871" s="157"/>
      <c r="G871" s="229">
        <f t="shared" si="501"/>
        <v>0</v>
      </c>
      <c r="H871" s="229">
        <f t="shared" si="497"/>
        <v>0</v>
      </c>
      <c r="I871" s="231"/>
      <c r="J871" s="182"/>
      <c r="K871" s="230"/>
      <c r="L871" s="157"/>
      <c r="M871" s="157"/>
      <c r="N871" s="236"/>
      <c r="O871" s="231">
        <f t="shared" si="498"/>
        <v>0</v>
      </c>
      <c r="P871" s="231">
        <f t="shared" si="499"/>
        <v>0</v>
      </c>
      <c r="Q871" s="232">
        <f t="shared" si="500"/>
        <v>0</v>
      </c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172"/>
      <c r="AD871" s="172"/>
      <c r="AE871" s="172"/>
      <c r="AF871" s="172"/>
      <c r="AG871" s="172"/>
      <c r="AH871" s="172"/>
      <c r="AI871" s="172"/>
      <c r="AJ871" s="172"/>
      <c r="AK871" s="172"/>
      <c r="AL871" s="172"/>
      <c r="AM871" s="172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EA871" s="173"/>
      <c r="EB871" s="173"/>
    </row>
    <row r="872" spans="2:132" ht="15.75" customHeight="1">
      <c r="B872" s="181"/>
      <c r="C872" s="156"/>
      <c r="D872" s="181"/>
      <c r="E872" s="157"/>
      <c r="F872" s="157"/>
      <c r="G872" s="229">
        <f t="shared" si="501"/>
        <v>0</v>
      </c>
      <c r="H872" s="229">
        <f t="shared" si="497"/>
        <v>0</v>
      </c>
      <c r="I872" s="231"/>
      <c r="J872" s="182"/>
      <c r="K872" s="230"/>
      <c r="L872" s="157"/>
      <c r="M872" s="157"/>
      <c r="N872" s="236"/>
      <c r="O872" s="231">
        <f t="shared" si="498"/>
        <v>0</v>
      </c>
      <c r="P872" s="231">
        <f t="shared" si="499"/>
        <v>0</v>
      </c>
      <c r="Q872" s="232">
        <f t="shared" si="500"/>
        <v>0</v>
      </c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172"/>
      <c r="AD872" s="172"/>
      <c r="AE872" s="172"/>
      <c r="AF872" s="172"/>
      <c r="AG872" s="172"/>
      <c r="AH872" s="172"/>
      <c r="AI872" s="172"/>
      <c r="AJ872" s="172"/>
      <c r="AK872" s="172"/>
      <c r="AL872" s="172"/>
      <c r="AM872" s="172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EA872" s="173"/>
      <c r="EB872" s="173"/>
    </row>
    <row r="873" spans="2:132" ht="15.75" customHeight="1">
      <c r="B873" s="181"/>
      <c r="C873" s="156"/>
      <c r="D873" s="181"/>
      <c r="E873" s="157"/>
      <c r="F873" s="157"/>
      <c r="G873" s="229">
        <f t="shared" si="501"/>
        <v>0</v>
      </c>
      <c r="H873" s="229">
        <f t="shared" si="497"/>
        <v>0</v>
      </c>
      <c r="I873" s="231"/>
      <c r="J873" s="182"/>
      <c r="K873" s="230"/>
      <c r="L873" s="157"/>
      <c r="M873" s="157"/>
      <c r="N873" s="236"/>
      <c r="O873" s="231">
        <f t="shared" si="498"/>
        <v>0</v>
      </c>
      <c r="P873" s="231">
        <f t="shared" si="499"/>
        <v>0</v>
      </c>
      <c r="Q873" s="232">
        <f t="shared" si="500"/>
        <v>0</v>
      </c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172"/>
      <c r="AD873" s="172"/>
      <c r="AE873" s="172"/>
      <c r="AF873" s="172"/>
      <c r="AG873" s="172"/>
      <c r="AH873" s="172"/>
      <c r="AI873" s="172"/>
      <c r="AJ873" s="172"/>
      <c r="AK873" s="172"/>
      <c r="AL873" s="172"/>
      <c r="AM873" s="172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EA873" s="173"/>
      <c r="EB873" s="173"/>
    </row>
    <row r="874" spans="2:132" ht="15.75" customHeight="1">
      <c r="B874" s="181"/>
      <c r="C874" s="156"/>
      <c r="D874" s="181"/>
      <c r="E874" s="157"/>
      <c r="F874" s="157"/>
      <c r="G874" s="229">
        <f t="shared" si="501"/>
        <v>0</v>
      </c>
      <c r="H874" s="229">
        <f t="shared" si="497"/>
        <v>0</v>
      </c>
      <c r="I874" s="231"/>
      <c r="J874" s="182"/>
      <c r="K874" s="230"/>
      <c r="L874" s="157"/>
      <c r="M874" s="157"/>
      <c r="N874" s="236"/>
      <c r="O874" s="231">
        <f t="shared" si="498"/>
        <v>0</v>
      </c>
      <c r="P874" s="231">
        <f t="shared" si="499"/>
        <v>0</v>
      </c>
      <c r="Q874" s="232">
        <f t="shared" si="500"/>
        <v>0</v>
      </c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172"/>
      <c r="AD874" s="172"/>
      <c r="AE874" s="172"/>
      <c r="AF874" s="172"/>
      <c r="AG874" s="172"/>
      <c r="AH874" s="172"/>
      <c r="AI874" s="172"/>
      <c r="AJ874" s="172"/>
      <c r="AK874" s="172"/>
      <c r="AL874" s="172"/>
      <c r="AM874" s="172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EA874" s="173"/>
      <c r="EB874" s="173"/>
    </row>
    <row r="875" spans="2:132" ht="15.75" customHeight="1">
      <c r="B875" s="181"/>
      <c r="C875" s="181"/>
      <c r="D875" s="181"/>
      <c r="E875" s="157"/>
      <c r="F875" s="157"/>
      <c r="G875" s="229">
        <f t="shared" si="501"/>
        <v>0</v>
      </c>
      <c r="H875" s="229">
        <f t="shared" si="497"/>
        <v>0</v>
      </c>
      <c r="I875" s="231"/>
      <c r="J875" s="182"/>
      <c r="K875" s="230"/>
      <c r="L875" s="157"/>
      <c r="M875" s="157"/>
      <c r="N875" s="236"/>
      <c r="O875" s="231">
        <f t="shared" si="498"/>
        <v>0</v>
      </c>
      <c r="P875" s="231">
        <f t="shared" si="499"/>
        <v>0</v>
      </c>
      <c r="Q875" s="232">
        <f t="shared" si="500"/>
        <v>0</v>
      </c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172"/>
      <c r="AD875" s="172"/>
      <c r="AE875" s="172"/>
      <c r="AF875" s="172"/>
      <c r="AG875" s="172"/>
      <c r="AH875" s="172"/>
      <c r="AI875" s="172"/>
      <c r="AJ875" s="172"/>
      <c r="AK875" s="172"/>
      <c r="AL875" s="172"/>
      <c r="AM875" s="172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EA875" s="173"/>
      <c r="EB875" s="173"/>
    </row>
    <row r="876" spans="2:132" ht="15.75" customHeight="1">
      <c r="B876" s="181"/>
      <c r="C876" s="181"/>
      <c r="D876" s="181"/>
      <c r="E876" s="157"/>
      <c r="F876" s="157"/>
      <c r="G876" s="229">
        <f t="shared" si="501"/>
        <v>0</v>
      </c>
      <c r="H876" s="229">
        <f t="shared" si="497"/>
        <v>0</v>
      </c>
      <c r="I876" s="231"/>
      <c r="J876" s="182"/>
      <c r="K876" s="230"/>
      <c r="L876" s="157"/>
      <c r="M876" s="157"/>
      <c r="N876" s="236"/>
      <c r="O876" s="231">
        <f t="shared" si="498"/>
        <v>0</v>
      </c>
      <c r="P876" s="231">
        <f t="shared" si="499"/>
        <v>0</v>
      </c>
      <c r="Q876" s="232">
        <f t="shared" si="500"/>
        <v>0</v>
      </c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172"/>
      <c r="AD876" s="172"/>
      <c r="AE876" s="172"/>
      <c r="AF876" s="172"/>
      <c r="AG876" s="172"/>
      <c r="AH876" s="172"/>
      <c r="AI876" s="172"/>
      <c r="AJ876" s="172"/>
      <c r="AK876" s="172"/>
      <c r="AL876" s="172"/>
      <c r="AM876" s="172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EA876" s="173"/>
      <c r="EB876" s="173"/>
    </row>
    <row r="877" spans="2:132" ht="15.75" customHeight="1">
      <c r="B877" s="188" t="s">
        <v>129</v>
      </c>
      <c r="C877" s="188"/>
      <c r="D877" s="244">
        <f>SUM(D857:D876)-L877</f>
        <v>0</v>
      </c>
      <c r="E877" s="245"/>
      <c r="F877" s="245"/>
      <c r="G877" s="245">
        <f>SUM(G857:G876)-SUM(Q857:Q876)</f>
        <v>0</v>
      </c>
      <c r="H877" s="245">
        <f t="shared" si="497"/>
        <v>0</v>
      </c>
      <c r="I877" s="246"/>
      <c r="J877" s="247"/>
      <c r="K877" s="188"/>
      <c r="L877" s="188">
        <f>SUM(L857:L876)</f>
        <v>0</v>
      </c>
      <c r="M877" s="245"/>
      <c r="N877" s="248"/>
      <c r="O877" s="249">
        <f t="shared" ref="O877:P877" si="502">SUM(O857:O876)</f>
        <v>0</v>
      </c>
      <c r="P877" s="249">
        <f t="shared" si="502"/>
        <v>0</v>
      </c>
      <c r="Q877" s="250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172"/>
      <c r="AD877" s="172"/>
      <c r="AE877" s="172"/>
      <c r="AF877" s="172"/>
      <c r="AG877" s="172"/>
      <c r="AH877" s="172"/>
      <c r="AI877" s="172"/>
      <c r="AJ877" s="172"/>
      <c r="AK877" s="172"/>
      <c r="AL877" s="172"/>
      <c r="AM877" s="172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EA877" s="173"/>
      <c r="EB877" s="173"/>
    </row>
    <row r="878" spans="2:132" ht="15.75" customHeight="1">
      <c r="B878" s="223" t="s">
        <v>88</v>
      </c>
      <c r="C878" s="224" t="s">
        <v>89</v>
      </c>
      <c r="D878" s="224" t="s">
        <v>99</v>
      </c>
      <c r="E878" s="224" t="s">
        <v>114</v>
      </c>
      <c r="F878" s="224" t="s">
        <v>115</v>
      </c>
      <c r="G878" s="224" t="s">
        <v>26</v>
      </c>
      <c r="H878" s="224" t="s">
        <v>100</v>
      </c>
      <c r="I878" s="225"/>
      <c r="J878" s="224" t="s">
        <v>116</v>
      </c>
      <c r="K878" s="224" t="s">
        <v>91</v>
      </c>
      <c r="L878" s="224" t="s">
        <v>99</v>
      </c>
      <c r="M878" s="224" t="s">
        <v>117</v>
      </c>
      <c r="N878" s="224" t="s">
        <v>115</v>
      </c>
      <c r="O878" s="224" t="s">
        <v>94</v>
      </c>
      <c r="P878" s="224" t="s">
        <v>118</v>
      </c>
      <c r="Q878" s="224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172"/>
      <c r="AD878" s="172"/>
      <c r="AE878" s="172"/>
      <c r="AF878" s="172"/>
      <c r="AG878" s="172"/>
      <c r="AH878" s="172"/>
      <c r="AI878" s="172"/>
      <c r="AJ878" s="172"/>
      <c r="AK878" s="172"/>
      <c r="AL878" s="172"/>
      <c r="AM878" s="172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EA878" s="173"/>
      <c r="EB878" s="173"/>
    </row>
    <row r="879" spans="2:132" ht="15.75" customHeight="1">
      <c r="B879" s="181"/>
      <c r="C879" s="156"/>
      <c r="D879" s="181"/>
      <c r="E879" s="157"/>
      <c r="F879" s="157"/>
      <c r="G879" s="229">
        <f>(D879*E879)+F879</f>
        <v>0</v>
      </c>
      <c r="H879" s="229">
        <f t="shared" ref="H879:H899" si="503">IF(D879=0,0,G879/D879)</f>
        <v>0</v>
      </c>
      <c r="I879" s="739" t="s">
        <v>126</v>
      </c>
      <c r="J879" s="182"/>
      <c r="K879" s="230"/>
      <c r="L879" s="181"/>
      <c r="M879" s="157"/>
      <c r="N879" s="157"/>
      <c r="O879" s="231">
        <f t="shared" ref="O879:O898" si="504">((L879*M879)-N879)-(L879*J879)</f>
        <v>0</v>
      </c>
      <c r="P879" s="231">
        <f t="shared" ref="P879:P898" si="505">IF(J879=0,0,(((L879*M879)-N879)+I889)-(L879*J879))</f>
        <v>0</v>
      </c>
      <c r="Q879" s="232">
        <f t="shared" ref="Q879:Q898" si="506">L879*J879</f>
        <v>0</v>
      </c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172"/>
      <c r="AD879" s="172"/>
      <c r="AE879" s="172"/>
      <c r="AF879" s="172"/>
      <c r="AG879" s="172"/>
      <c r="AH879" s="172"/>
      <c r="AI879" s="172"/>
      <c r="AJ879" s="172"/>
      <c r="AK879" s="172"/>
      <c r="AL879" s="172"/>
      <c r="AM879" s="172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EA879" s="173"/>
      <c r="EB879" s="173"/>
    </row>
    <row r="880" spans="2:132" ht="15.75" customHeight="1">
      <c r="B880" s="181"/>
      <c r="C880" s="156"/>
      <c r="D880" s="181"/>
      <c r="E880" s="157"/>
      <c r="F880" s="157"/>
      <c r="G880" s="229">
        <f t="shared" ref="G880:G898" si="507">D880*E880+F880</f>
        <v>0</v>
      </c>
      <c r="H880" s="229">
        <f t="shared" si="503"/>
        <v>0</v>
      </c>
      <c r="I880" s="740"/>
      <c r="J880" s="182"/>
      <c r="K880" s="230"/>
      <c r="L880" s="157"/>
      <c r="M880" s="157"/>
      <c r="N880" s="236"/>
      <c r="O880" s="231">
        <f t="shared" si="504"/>
        <v>0</v>
      </c>
      <c r="P880" s="231">
        <f t="shared" si="505"/>
        <v>0</v>
      </c>
      <c r="Q880" s="232">
        <f t="shared" si="506"/>
        <v>0</v>
      </c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172"/>
      <c r="AD880" s="172"/>
      <c r="AE880" s="172"/>
      <c r="AF880" s="172"/>
      <c r="AG880" s="172"/>
      <c r="AH880" s="172"/>
      <c r="AI880" s="172"/>
      <c r="AJ880" s="172"/>
      <c r="AK880" s="172"/>
      <c r="AL880" s="172"/>
      <c r="AM880" s="172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EA880" s="173"/>
      <c r="EB880" s="173"/>
    </row>
    <row r="881" spans="2:132" ht="15.75" customHeight="1">
      <c r="B881" s="181"/>
      <c r="C881" s="156"/>
      <c r="D881" s="181"/>
      <c r="E881" s="157"/>
      <c r="F881" s="157"/>
      <c r="G881" s="229">
        <f t="shared" si="507"/>
        <v>0</v>
      </c>
      <c r="H881" s="229">
        <f t="shared" si="503"/>
        <v>0</v>
      </c>
      <c r="I881" s="238">
        <f>IF(D899=0,0,G899/D899)</f>
        <v>0</v>
      </c>
      <c r="J881" s="182"/>
      <c r="K881" s="230"/>
      <c r="L881" s="157"/>
      <c r="M881" s="157"/>
      <c r="N881" s="236"/>
      <c r="O881" s="231">
        <f t="shared" si="504"/>
        <v>0</v>
      </c>
      <c r="P881" s="231">
        <f t="shared" si="505"/>
        <v>0</v>
      </c>
      <c r="Q881" s="232">
        <f t="shared" si="506"/>
        <v>0</v>
      </c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172"/>
      <c r="AD881" s="172"/>
      <c r="AE881" s="172"/>
      <c r="AF881" s="172"/>
      <c r="AG881" s="172"/>
      <c r="AH881" s="172"/>
      <c r="AI881" s="172"/>
      <c r="AJ881" s="172"/>
      <c r="AK881" s="172"/>
      <c r="AL881" s="172"/>
      <c r="AM881" s="172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EA881" s="173"/>
      <c r="EB881" s="173"/>
    </row>
    <row r="882" spans="2:132" ht="15.75" customHeight="1">
      <c r="B882" s="181"/>
      <c r="C882" s="156"/>
      <c r="D882" s="181"/>
      <c r="E882" s="157"/>
      <c r="F882" s="157"/>
      <c r="G882" s="229">
        <f t="shared" si="507"/>
        <v>0</v>
      </c>
      <c r="H882" s="229">
        <f t="shared" si="503"/>
        <v>0</v>
      </c>
      <c r="I882" s="239"/>
      <c r="J882" s="182"/>
      <c r="K882" s="230"/>
      <c r="L882" s="157"/>
      <c r="M882" s="157"/>
      <c r="N882" s="236"/>
      <c r="O882" s="231">
        <f t="shared" si="504"/>
        <v>0</v>
      </c>
      <c r="P882" s="231">
        <f t="shared" si="505"/>
        <v>0</v>
      </c>
      <c r="Q882" s="232">
        <f t="shared" si="506"/>
        <v>0</v>
      </c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172"/>
      <c r="AD882" s="172"/>
      <c r="AE882" s="172"/>
      <c r="AF882" s="172"/>
      <c r="AG882" s="172"/>
      <c r="AH882" s="172"/>
      <c r="AI882" s="172"/>
      <c r="AJ882" s="172"/>
      <c r="AK882" s="172"/>
      <c r="AL882" s="172"/>
      <c r="AM882" s="172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EA882" s="173"/>
      <c r="EB882" s="173"/>
    </row>
    <row r="883" spans="2:132" ht="15.75" customHeight="1">
      <c r="B883" s="181"/>
      <c r="C883" s="156"/>
      <c r="D883" s="181"/>
      <c r="E883" s="157"/>
      <c r="F883" s="157"/>
      <c r="G883" s="229">
        <f t="shared" si="507"/>
        <v>0</v>
      </c>
      <c r="H883" s="229">
        <f t="shared" si="503"/>
        <v>0</v>
      </c>
      <c r="I883" s="741" t="s">
        <v>127</v>
      </c>
      <c r="J883" s="182"/>
      <c r="K883" s="230"/>
      <c r="L883" s="157"/>
      <c r="M883" s="157"/>
      <c r="N883" s="236"/>
      <c r="O883" s="231">
        <f t="shared" si="504"/>
        <v>0</v>
      </c>
      <c r="P883" s="231">
        <f t="shared" si="505"/>
        <v>0</v>
      </c>
      <c r="Q883" s="232">
        <f t="shared" si="506"/>
        <v>0</v>
      </c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172"/>
      <c r="AD883" s="172"/>
      <c r="AE883" s="172"/>
      <c r="AF883" s="172"/>
      <c r="AG883" s="172"/>
      <c r="AH883" s="172"/>
      <c r="AI883" s="172"/>
      <c r="AJ883" s="172"/>
      <c r="AK883" s="172"/>
      <c r="AL883" s="172"/>
      <c r="AM883" s="172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EA883" s="173"/>
      <c r="EB883" s="173"/>
    </row>
    <row r="884" spans="2:132" ht="15.75" customHeight="1">
      <c r="B884" s="181"/>
      <c r="C884" s="156"/>
      <c r="D884" s="181"/>
      <c r="E884" s="157"/>
      <c r="F884" s="157"/>
      <c r="G884" s="229">
        <f t="shared" si="507"/>
        <v>0</v>
      </c>
      <c r="H884" s="229">
        <f t="shared" si="503"/>
        <v>0</v>
      </c>
      <c r="I884" s="742"/>
      <c r="J884" s="182"/>
      <c r="K884" s="230"/>
      <c r="L884" s="157"/>
      <c r="M884" s="157"/>
      <c r="N884" s="236"/>
      <c r="O884" s="231">
        <f t="shared" si="504"/>
        <v>0</v>
      </c>
      <c r="P884" s="231">
        <f t="shared" si="505"/>
        <v>0</v>
      </c>
      <c r="Q884" s="232">
        <f t="shared" si="506"/>
        <v>0</v>
      </c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172"/>
      <c r="AD884" s="172"/>
      <c r="AE884" s="172"/>
      <c r="AF884" s="172"/>
      <c r="AG884" s="172"/>
      <c r="AH884" s="172"/>
      <c r="AI884" s="172"/>
      <c r="AJ884" s="172"/>
      <c r="AK884" s="172"/>
      <c r="AL884" s="172"/>
      <c r="AM884" s="172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EA884" s="173"/>
      <c r="EB884" s="173"/>
    </row>
    <row r="885" spans="2:132" ht="15.75" customHeight="1">
      <c r="B885" s="181"/>
      <c r="C885" s="156"/>
      <c r="D885" s="181"/>
      <c r="E885" s="157"/>
      <c r="F885" s="157"/>
      <c r="G885" s="229">
        <f t="shared" si="507"/>
        <v>0</v>
      </c>
      <c r="H885" s="229">
        <f t="shared" si="503"/>
        <v>0</v>
      </c>
      <c r="I885" s="740"/>
      <c r="J885" s="182"/>
      <c r="K885" s="230"/>
      <c r="L885" s="157"/>
      <c r="M885" s="157"/>
      <c r="N885" s="236"/>
      <c r="O885" s="231">
        <f t="shared" si="504"/>
        <v>0</v>
      </c>
      <c r="P885" s="231">
        <f t="shared" si="505"/>
        <v>0</v>
      </c>
      <c r="Q885" s="232">
        <f t="shared" si="506"/>
        <v>0</v>
      </c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172"/>
      <c r="AD885" s="172"/>
      <c r="AE885" s="172"/>
      <c r="AF885" s="172"/>
      <c r="AG885" s="172"/>
      <c r="AH885" s="172"/>
      <c r="AI885" s="172"/>
      <c r="AJ885" s="172"/>
      <c r="AK885" s="172"/>
      <c r="AL885" s="172"/>
      <c r="AM885" s="172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EA885" s="173"/>
      <c r="EB885" s="173"/>
    </row>
    <row r="886" spans="2:132" ht="15.75" customHeight="1">
      <c r="B886" s="181"/>
      <c r="C886" s="156"/>
      <c r="D886" s="181"/>
      <c r="E886" s="157"/>
      <c r="F886" s="157"/>
      <c r="G886" s="229">
        <f t="shared" si="507"/>
        <v>0</v>
      </c>
      <c r="H886" s="229">
        <f t="shared" si="503"/>
        <v>0</v>
      </c>
      <c r="I886" s="240">
        <f>IF(D899=0,0,(G899-I889)/D899)</f>
        <v>0</v>
      </c>
      <c r="J886" s="182"/>
      <c r="K886" s="230"/>
      <c r="L886" s="157"/>
      <c r="M886" s="157"/>
      <c r="N886" s="236"/>
      <c r="O886" s="231">
        <f t="shared" si="504"/>
        <v>0</v>
      </c>
      <c r="P886" s="231">
        <f t="shared" si="505"/>
        <v>0</v>
      </c>
      <c r="Q886" s="232">
        <f t="shared" si="506"/>
        <v>0</v>
      </c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172"/>
      <c r="AD886" s="172"/>
      <c r="AE886" s="172"/>
      <c r="AF886" s="172"/>
      <c r="AG886" s="172"/>
      <c r="AH886" s="172"/>
      <c r="AI886" s="172"/>
      <c r="AJ886" s="172"/>
      <c r="AK886" s="172"/>
      <c r="AL886" s="172"/>
      <c r="AM886" s="172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EA886" s="173"/>
      <c r="EB886" s="173"/>
    </row>
    <row r="887" spans="2:132" ht="15.75" customHeight="1">
      <c r="B887" s="181"/>
      <c r="C887" s="156"/>
      <c r="D887" s="181"/>
      <c r="E887" s="157"/>
      <c r="F887" s="157"/>
      <c r="G887" s="229">
        <f t="shared" si="507"/>
        <v>0</v>
      </c>
      <c r="H887" s="229">
        <f t="shared" si="503"/>
        <v>0</v>
      </c>
      <c r="I887" s="241"/>
      <c r="J887" s="182"/>
      <c r="K887" s="230"/>
      <c r="L887" s="157"/>
      <c r="M887" s="157"/>
      <c r="N887" s="236"/>
      <c r="O887" s="231">
        <f t="shared" si="504"/>
        <v>0</v>
      </c>
      <c r="P887" s="231">
        <f t="shared" si="505"/>
        <v>0</v>
      </c>
      <c r="Q887" s="232">
        <f t="shared" si="506"/>
        <v>0</v>
      </c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172"/>
      <c r="AD887" s="172"/>
      <c r="AE887" s="172"/>
      <c r="AF887" s="172"/>
      <c r="AG887" s="172"/>
      <c r="AH887" s="172"/>
      <c r="AI887" s="172"/>
      <c r="AJ887" s="172"/>
      <c r="AK887" s="172"/>
      <c r="AL887" s="172"/>
      <c r="AM887" s="172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EA887" s="173"/>
      <c r="EB887" s="173"/>
    </row>
    <row r="888" spans="2:132" ht="15.75" customHeight="1">
      <c r="B888" s="181"/>
      <c r="C888" s="156"/>
      <c r="D888" s="242"/>
      <c r="E888" s="157"/>
      <c r="F888" s="157"/>
      <c r="G888" s="229">
        <f t="shared" si="507"/>
        <v>0</v>
      </c>
      <c r="H888" s="229">
        <f t="shared" si="503"/>
        <v>0</v>
      </c>
      <c r="I888" s="243" t="s">
        <v>128</v>
      </c>
      <c r="J888" s="182"/>
      <c r="K888" s="230"/>
      <c r="L888" s="157"/>
      <c r="M888" s="157"/>
      <c r="N888" s="236"/>
      <c r="O888" s="231">
        <f t="shared" si="504"/>
        <v>0</v>
      </c>
      <c r="P888" s="231">
        <f t="shared" si="505"/>
        <v>0</v>
      </c>
      <c r="Q888" s="232">
        <f t="shared" si="506"/>
        <v>0</v>
      </c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172"/>
      <c r="AD888" s="172"/>
      <c r="AE888" s="172"/>
      <c r="AF888" s="172"/>
      <c r="AG888" s="172"/>
      <c r="AH888" s="172"/>
      <c r="AI888" s="172"/>
      <c r="AJ888" s="172"/>
      <c r="AK888" s="172"/>
      <c r="AL888" s="172"/>
      <c r="AM888" s="172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EA888" s="173"/>
      <c r="EB888" s="173"/>
    </row>
    <row r="889" spans="2:132" ht="15.75" customHeight="1">
      <c r="B889" s="181"/>
      <c r="C889" s="156"/>
      <c r="D889" s="181"/>
      <c r="E889" s="157"/>
      <c r="F889" s="157"/>
      <c r="G889" s="229">
        <f t="shared" si="507"/>
        <v>0</v>
      </c>
      <c r="H889" s="229">
        <f t="shared" si="503"/>
        <v>0</v>
      </c>
      <c r="I889" s="238">
        <f>SUMIF(B$72:B$91,B879,P$72:P$91)</f>
        <v>0</v>
      </c>
      <c r="J889" s="182"/>
      <c r="K889" s="230"/>
      <c r="L889" s="157"/>
      <c r="M889" s="157"/>
      <c r="N889" s="236"/>
      <c r="O889" s="231">
        <f t="shared" si="504"/>
        <v>0</v>
      </c>
      <c r="P889" s="231">
        <f t="shared" si="505"/>
        <v>0</v>
      </c>
      <c r="Q889" s="232">
        <f t="shared" si="506"/>
        <v>0</v>
      </c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172"/>
      <c r="AD889" s="172"/>
      <c r="AE889" s="172"/>
      <c r="AF889" s="172"/>
      <c r="AG889" s="172"/>
      <c r="AH889" s="172"/>
      <c r="AI889" s="172"/>
      <c r="AJ889" s="172"/>
      <c r="AK889" s="172"/>
      <c r="AL889" s="172"/>
      <c r="AM889" s="172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EA889" s="173"/>
      <c r="EB889" s="173"/>
    </row>
    <row r="890" spans="2:132" ht="15.75" customHeight="1">
      <c r="B890" s="181"/>
      <c r="C890" s="156"/>
      <c r="D890" s="181"/>
      <c r="E890" s="157"/>
      <c r="F890" s="157"/>
      <c r="G890" s="229">
        <f t="shared" si="507"/>
        <v>0</v>
      </c>
      <c r="H890" s="229">
        <f t="shared" si="503"/>
        <v>0</v>
      </c>
      <c r="I890" s="231"/>
      <c r="J890" s="182"/>
      <c r="K890" s="230"/>
      <c r="L890" s="157"/>
      <c r="M890" s="157"/>
      <c r="N890" s="236"/>
      <c r="O890" s="231">
        <f t="shared" si="504"/>
        <v>0</v>
      </c>
      <c r="P890" s="231">
        <f t="shared" si="505"/>
        <v>0</v>
      </c>
      <c r="Q890" s="232">
        <f t="shared" si="506"/>
        <v>0</v>
      </c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172"/>
      <c r="AD890" s="172"/>
      <c r="AE890" s="172"/>
      <c r="AF890" s="172"/>
      <c r="AG890" s="172"/>
      <c r="AH890" s="172"/>
      <c r="AI890" s="172"/>
      <c r="AJ890" s="172"/>
      <c r="AK890" s="172"/>
      <c r="AL890" s="172"/>
      <c r="AM890" s="172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EA890" s="173"/>
      <c r="EB890" s="173"/>
    </row>
    <row r="891" spans="2:132" ht="15.75" customHeight="1">
      <c r="B891" s="181"/>
      <c r="C891" s="156"/>
      <c r="D891" s="181"/>
      <c r="E891" s="157"/>
      <c r="F891" s="157"/>
      <c r="G891" s="229">
        <f t="shared" si="507"/>
        <v>0</v>
      </c>
      <c r="H891" s="229">
        <f t="shared" si="503"/>
        <v>0</v>
      </c>
      <c r="I891" s="231"/>
      <c r="J891" s="182"/>
      <c r="K891" s="230"/>
      <c r="L891" s="157"/>
      <c r="M891" s="157"/>
      <c r="N891" s="236"/>
      <c r="O891" s="231">
        <f t="shared" si="504"/>
        <v>0</v>
      </c>
      <c r="P891" s="231">
        <f t="shared" si="505"/>
        <v>0</v>
      </c>
      <c r="Q891" s="232">
        <f t="shared" si="506"/>
        <v>0</v>
      </c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172"/>
      <c r="AD891" s="172"/>
      <c r="AE891" s="172"/>
      <c r="AF891" s="172"/>
      <c r="AG891" s="172"/>
      <c r="AH891" s="172"/>
      <c r="AI891" s="172"/>
      <c r="AJ891" s="172"/>
      <c r="AK891" s="172"/>
      <c r="AL891" s="172"/>
      <c r="AM891" s="172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EA891" s="173"/>
      <c r="EB891" s="173"/>
    </row>
    <row r="892" spans="2:132" ht="15.75" customHeight="1">
      <c r="B892" s="181"/>
      <c r="C892" s="156"/>
      <c r="D892" s="181"/>
      <c r="E892" s="157"/>
      <c r="F892" s="157"/>
      <c r="G892" s="229">
        <f t="shared" si="507"/>
        <v>0</v>
      </c>
      <c r="H892" s="229">
        <f t="shared" si="503"/>
        <v>0</v>
      </c>
      <c r="I892" s="231"/>
      <c r="J892" s="182"/>
      <c r="K892" s="230"/>
      <c r="L892" s="157"/>
      <c r="M892" s="157"/>
      <c r="N892" s="236"/>
      <c r="O892" s="231">
        <f t="shared" si="504"/>
        <v>0</v>
      </c>
      <c r="P892" s="231">
        <f t="shared" si="505"/>
        <v>0</v>
      </c>
      <c r="Q892" s="232">
        <f t="shared" si="506"/>
        <v>0</v>
      </c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172"/>
      <c r="AD892" s="172"/>
      <c r="AE892" s="172"/>
      <c r="AF892" s="172"/>
      <c r="AG892" s="172"/>
      <c r="AH892" s="172"/>
      <c r="AI892" s="172"/>
      <c r="AJ892" s="172"/>
      <c r="AK892" s="172"/>
      <c r="AL892" s="172"/>
      <c r="AM892" s="172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EA892" s="173"/>
      <c r="EB892" s="173"/>
    </row>
    <row r="893" spans="2:132" ht="15.75" customHeight="1">
      <c r="B893" s="181"/>
      <c r="C893" s="156"/>
      <c r="D893" s="181"/>
      <c r="E893" s="157"/>
      <c r="F893" s="157"/>
      <c r="G893" s="229">
        <f t="shared" si="507"/>
        <v>0</v>
      </c>
      <c r="H893" s="229">
        <f t="shared" si="503"/>
        <v>0</v>
      </c>
      <c r="I893" s="231"/>
      <c r="J893" s="182"/>
      <c r="K893" s="230"/>
      <c r="L893" s="157"/>
      <c r="M893" s="157"/>
      <c r="N893" s="236"/>
      <c r="O893" s="231">
        <f t="shared" si="504"/>
        <v>0</v>
      </c>
      <c r="P893" s="231">
        <f t="shared" si="505"/>
        <v>0</v>
      </c>
      <c r="Q893" s="232">
        <f t="shared" si="506"/>
        <v>0</v>
      </c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172"/>
      <c r="AD893" s="172"/>
      <c r="AE893" s="172"/>
      <c r="AF893" s="172"/>
      <c r="AG893" s="172"/>
      <c r="AH893" s="172"/>
      <c r="AI893" s="172"/>
      <c r="AJ893" s="172"/>
      <c r="AK893" s="172"/>
      <c r="AL893" s="172"/>
      <c r="AM893" s="172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EA893" s="173"/>
      <c r="EB893" s="173"/>
    </row>
    <row r="894" spans="2:132" ht="15.75" customHeight="1">
      <c r="B894" s="181"/>
      <c r="C894" s="156"/>
      <c r="D894" s="181"/>
      <c r="E894" s="157"/>
      <c r="F894" s="157"/>
      <c r="G894" s="229">
        <f t="shared" si="507"/>
        <v>0</v>
      </c>
      <c r="H894" s="229">
        <f t="shared" si="503"/>
        <v>0</v>
      </c>
      <c r="I894" s="231"/>
      <c r="J894" s="182"/>
      <c r="K894" s="230"/>
      <c r="L894" s="157"/>
      <c r="M894" s="157"/>
      <c r="N894" s="236"/>
      <c r="O894" s="231">
        <f t="shared" si="504"/>
        <v>0</v>
      </c>
      <c r="P894" s="231">
        <f t="shared" si="505"/>
        <v>0</v>
      </c>
      <c r="Q894" s="232">
        <f t="shared" si="506"/>
        <v>0</v>
      </c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172"/>
      <c r="AD894" s="172"/>
      <c r="AE894" s="172"/>
      <c r="AF894" s="172"/>
      <c r="AG894" s="172"/>
      <c r="AH894" s="172"/>
      <c r="AI894" s="172"/>
      <c r="AJ894" s="172"/>
      <c r="AK894" s="172"/>
      <c r="AL894" s="172"/>
      <c r="AM894" s="172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EA894" s="173"/>
      <c r="EB894" s="173"/>
    </row>
    <row r="895" spans="2:132" ht="15.75" customHeight="1">
      <c r="B895" s="181"/>
      <c r="C895" s="156"/>
      <c r="D895" s="181"/>
      <c r="E895" s="157"/>
      <c r="F895" s="157"/>
      <c r="G895" s="229">
        <f t="shared" si="507"/>
        <v>0</v>
      </c>
      <c r="H895" s="229">
        <f t="shared" si="503"/>
        <v>0</v>
      </c>
      <c r="I895" s="231"/>
      <c r="J895" s="182"/>
      <c r="K895" s="230"/>
      <c r="L895" s="157"/>
      <c r="M895" s="157"/>
      <c r="N895" s="236"/>
      <c r="O895" s="231">
        <f t="shared" si="504"/>
        <v>0</v>
      </c>
      <c r="P895" s="231">
        <f t="shared" si="505"/>
        <v>0</v>
      </c>
      <c r="Q895" s="232">
        <f t="shared" si="506"/>
        <v>0</v>
      </c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172"/>
      <c r="AD895" s="172"/>
      <c r="AE895" s="172"/>
      <c r="AF895" s="172"/>
      <c r="AG895" s="172"/>
      <c r="AH895" s="172"/>
      <c r="AI895" s="172"/>
      <c r="AJ895" s="172"/>
      <c r="AK895" s="172"/>
      <c r="AL895" s="172"/>
      <c r="AM895" s="172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EA895" s="173"/>
      <c r="EB895" s="173"/>
    </row>
    <row r="896" spans="2:132" ht="15.75" customHeight="1">
      <c r="B896" s="181"/>
      <c r="C896" s="156"/>
      <c r="D896" s="181"/>
      <c r="E896" s="157"/>
      <c r="F896" s="157"/>
      <c r="G896" s="229">
        <f t="shared" si="507"/>
        <v>0</v>
      </c>
      <c r="H896" s="229">
        <f t="shared" si="503"/>
        <v>0</v>
      </c>
      <c r="I896" s="231"/>
      <c r="J896" s="182"/>
      <c r="K896" s="230"/>
      <c r="L896" s="157"/>
      <c r="M896" s="157"/>
      <c r="N896" s="236"/>
      <c r="O896" s="231">
        <f t="shared" si="504"/>
        <v>0</v>
      </c>
      <c r="P896" s="231">
        <f t="shared" si="505"/>
        <v>0</v>
      </c>
      <c r="Q896" s="232">
        <f t="shared" si="506"/>
        <v>0</v>
      </c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172"/>
      <c r="AD896" s="172"/>
      <c r="AE896" s="172"/>
      <c r="AF896" s="172"/>
      <c r="AG896" s="172"/>
      <c r="AH896" s="172"/>
      <c r="AI896" s="172"/>
      <c r="AJ896" s="172"/>
      <c r="AK896" s="172"/>
      <c r="AL896" s="172"/>
      <c r="AM896" s="172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EA896" s="173"/>
      <c r="EB896" s="173"/>
    </row>
    <row r="897" spans="2:132" ht="15.75" customHeight="1">
      <c r="B897" s="181"/>
      <c r="C897" s="181"/>
      <c r="D897" s="181"/>
      <c r="E897" s="157"/>
      <c r="F897" s="157"/>
      <c r="G897" s="229">
        <f t="shared" si="507"/>
        <v>0</v>
      </c>
      <c r="H897" s="229">
        <f t="shared" si="503"/>
        <v>0</v>
      </c>
      <c r="I897" s="231"/>
      <c r="J897" s="182"/>
      <c r="K897" s="230"/>
      <c r="L897" s="157"/>
      <c r="M897" s="157"/>
      <c r="N897" s="236"/>
      <c r="O897" s="231">
        <f t="shared" si="504"/>
        <v>0</v>
      </c>
      <c r="P897" s="231">
        <f t="shared" si="505"/>
        <v>0</v>
      </c>
      <c r="Q897" s="232">
        <f t="shared" si="506"/>
        <v>0</v>
      </c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172"/>
      <c r="AD897" s="172"/>
      <c r="AE897" s="172"/>
      <c r="AF897" s="172"/>
      <c r="AG897" s="172"/>
      <c r="AH897" s="172"/>
      <c r="AI897" s="172"/>
      <c r="AJ897" s="172"/>
      <c r="AK897" s="172"/>
      <c r="AL897" s="172"/>
      <c r="AM897" s="172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EA897" s="173"/>
      <c r="EB897" s="173"/>
    </row>
    <row r="898" spans="2:132" ht="15.75" customHeight="1">
      <c r="B898" s="181"/>
      <c r="C898" s="181"/>
      <c r="D898" s="181"/>
      <c r="E898" s="157"/>
      <c r="F898" s="157"/>
      <c r="G898" s="229">
        <f t="shared" si="507"/>
        <v>0</v>
      </c>
      <c r="H898" s="229">
        <f t="shared" si="503"/>
        <v>0</v>
      </c>
      <c r="I898" s="231"/>
      <c r="J898" s="182"/>
      <c r="K898" s="230"/>
      <c r="L898" s="157"/>
      <c r="M898" s="157"/>
      <c r="N898" s="236"/>
      <c r="O898" s="231">
        <f t="shared" si="504"/>
        <v>0</v>
      </c>
      <c r="P898" s="231">
        <f t="shared" si="505"/>
        <v>0</v>
      </c>
      <c r="Q898" s="232">
        <f t="shared" si="506"/>
        <v>0</v>
      </c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172"/>
      <c r="AD898" s="172"/>
      <c r="AE898" s="172"/>
      <c r="AF898" s="172"/>
      <c r="AG898" s="172"/>
      <c r="AH898" s="172"/>
      <c r="AI898" s="172"/>
      <c r="AJ898" s="172"/>
      <c r="AK898" s="172"/>
      <c r="AL898" s="172"/>
      <c r="AM898" s="172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EA898" s="173"/>
      <c r="EB898" s="173"/>
    </row>
    <row r="899" spans="2:132" ht="15.75" customHeight="1">
      <c r="B899" s="188" t="s">
        <v>129</v>
      </c>
      <c r="C899" s="188"/>
      <c r="D899" s="244">
        <f>SUM(D879:D898)-L899</f>
        <v>0</v>
      </c>
      <c r="E899" s="245"/>
      <c r="F899" s="245"/>
      <c r="G899" s="245">
        <f>SUM(G879:G898)-SUM(Q879:Q898)</f>
        <v>0</v>
      </c>
      <c r="H899" s="245">
        <f t="shared" si="503"/>
        <v>0</v>
      </c>
      <c r="I899" s="246"/>
      <c r="J899" s="247"/>
      <c r="K899" s="188"/>
      <c r="L899" s="188">
        <f>SUM(L879:L898)</f>
        <v>0</v>
      </c>
      <c r="M899" s="245"/>
      <c r="N899" s="248"/>
      <c r="O899" s="249">
        <f t="shared" ref="O899:P899" si="508">SUM(O879:O898)</f>
        <v>0</v>
      </c>
      <c r="P899" s="249">
        <f t="shared" si="508"/>
        <v>0</v>
      </c>
      <c r="Q899" s="250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172"/>
      <c r="AD899" s="172"/>
      <c r="AE899" s="172"/>
      <c r="AF899" s="172"/>
      <c r="AG899" s="172"/>
      <c r="AH899" s="172"/>
      <c r="AI899" s="172"/>
      <c r="AJ899" s="172"/>
      <c r="AK899" s="172"/>
      <c r="AL899" s="172"/>
      <c r="AM899" s="172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EA899" s="173"/>
      <c r="EB899" s="173"/>
    </row>
    <row r="900" spans="2:132" ht="15.75" customHeight="1">
      <c r="B900" s="223" t="s">
        <v>88</v>
      </c>
      <c r="C900" s="224" t="s">
        <v>89</v>
      </c>
      <c r="D900" s="224" t="s">
        <v>99</v>
      </c>
      <c r="E900" s="224" t="s">
        <v>114</v>
      </c>
      <c r="F900" s="224" t="s">
        <v>115</v>
      </c>
      <c r="G900" s="224" t="s">
        <v>26</v>
      </c>
      <c r="H900" s="224" t="s">
        <v>100</v>
      </c>
      <c r="I900" s="225"/>
      <c r="J900" s="224" t="s">
        <v>116</v>
      </c>
      <c r="K900" s="224" t="s">
        <v>91</v>
      </c>
      <c r="L900" s="224" t="s">
        <v>99</v>
      </c>
      <c r="M900" s="224" t="s">
        <v>117</v>
      </c>
      <c r="N900" s="224" t="s">
        <v>115</v>
      </c>
      <c r="O900" s="224" t="s">
        <v>94</v>
      </c>
      <c r="P900" s="224" t="s">
        <v>118</v>
      </c>
      <c r="Q900" s="224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172"/>
      <c r="AD900" s="172"/>
      <c r="AE900" s="172"/>
      <c r="AF900" s="172"/>
      <c r="AG900" s="172"/>
      <c r="AH900" s="172"/>
      <c r="AI900" s="172"/>
      <c r="AJ900" s="172"/>
      <c r="AK900" s="172"/>
      <c r="AL900" s="172"/>
      <c r="AM900" s="172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EA900" s="173"/>
      <c r="EB900" s="173"/>
    </row>
    <row r="901" spans="2:132" ht="15.75" customHeight="1">
      <c r="B901" s="181"/>
      <c r="C901" s="156"/>
      <c r="D901" s="181"/>
      <c r="E901" s="157"/>
      <c r="F901" s="157"/>
      <c r="G901" s="229">
        <f>(D901*E901)+F901</f>
        <v>0</v>
      </c>
      <c r="H901" s="229">
        <f t="shared" ref="H901:H921" si="509">IF(D901=0,0,G901/D901)</f>
        <v>0</v>
      </c>
      <c r="I901" s="739" t="s">
        <v>126</v>
      </c>
      <c r="J901" s="182"/>
      <c r="K901" s="230"/>
      <c r="L901" s="181"/>
      <c r="M901" s="157"/>
      <c r="N901" s="157"/>
      <c r="O901" s="231">
        <f t="shared" ref="O901:O920" si="510">((L901*M901)-N901)-(L901*J901)</f>
        <v>0</v>
      </c>
      <c r="P901" s="231">
        <f t="shared" ref="P901:P920" si="511">IF(J901=0,0,(((L901*M901)-N901)+I911)-(L901*J901))</f>
        <v>0</v>
      </c>
      <c r="Q901" s="232">
        <f t="shared" ref="Q901:Q920" si="512">L901*J901</f>
        <v>0</v>
      </c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172"/>
      <c r="AD901" s="172"/>
      <c r="AE901" s="172"/>
      <c r="AF901" s="172"/>
      <c r="AG901" s="172"/>
      <c r="AH901" s="172"/>
      <c r="AI901" s="172"/>
      <c r="AJ901" s="172"/>
      <c r="AK901" s="172"/>
      <c r="AL901" s="172"/>
      <c r="AM901" s="172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EA901" s="173"/>
      <c r="EB901" s="173"/>
    </row>
    <row r="902" spans="2:132" ht="15.75" customHeight="1">
      <c r="B902" s="181"/>
      <c r="C902" s="156"/>
      <c r="D902" s="181"/>
      <c r="E902" s="157"/>
      <c r="F902" s="157"/>
      <c r="G902" s="229">
        <f t="shared" ref="G902:G920" si="513">D902*E902+F902</f>
        <v>0</v>
      </c>
      <c r="H902" s="229">
        <f t="shared" si="509"/>
        <v>0</v>
      </c>
      <c r="I902" s="740"/>
      <c r="J902" s="182"/>
      <c r="K902" s="230"/>
      <c r="L902" s="157"/>
      <c r="M902" s="157"/>
      <c r="N902" s="236"/>
      <c r="O902" s="231">
        <f t="shared" si="510"/>
        <v>0</v>
      </c>
      <c r="P902" s="231">
        <f t="shared" si="511"/>
        <v>0</v>
      </c>
      <c r="Q902" s="232">
        <f t="shared" si="512"/>
        <v>0</v>
      </c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172"/>
      <c r="AD902" s="172"/>
      <c r="AE902" s="172"/>
      <c r="AF902" s="172"/>
      <c r="AG902" s="172"/>
      <c r="AH902" s="172"/>
      <c r="AI902" s="172"/>
      <c r="AJ902" s="172"/>
      <c r="AK902" s="172"/>
      <c r="AL902" s="172"/>
      <c r="AM902" s="172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EA902" s="173"/>
      <c r="EB902" s="173"/>
    </row>
    <row r="903" spans="2:132" ht="15.75" customHeight="1">
      <c r="B903" s="181"/>
      <c r="C903" s="156"/>
      <c r="D903" s="181"/>
      <c r="E903" s="157"/>
      <c r="F903" s="157"/>
      <c r="G903" s="229">
        <f t="shared" si="513"/>
        <v>0</v>
      </c>
      <c r="H903" s="229">
        <f t="shared" si="509"/>
        <v>0</v>
      </c>
      <c r="I903" s="238">
        <f>IF(D921=0,0,G921/D921)</f>
        <v>0</v>
      </c>
      <c r="J903" s="182"/>
      <c r="K903" s="230"/>
      <c r="L903" s="157"/>
      <c r="M903" s="157"/>
      <c r="N903" s="236"/>
      <c r="O903" s="231">
        <f t="shared" si="510"/>
        <v>0</v>
      </c>
      <c r="P903" s="231">
        <f t="shared" si="511"/>
        <v>0</v>
      </c>
      <c r="Q903" s="232">
        <f t="shared" si="512"/>
        <v>0</v>
      </c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172"/>
      <c r="AD903" s="172"/>
      <c r="AE903" s="172"/>
      <c r="AF903" s="172"/>
      <c r="AG903" s="172"/>
      <c r="AH903" s="172"/>
      <c r="AI903" s="172"/>
      <c r="AJ903" s="172"/>
      <c r="AK903" s="172"/>
      <c r="AL903" s="172"/>
      <c r="AM903" s="172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EA903" s="173"/>
      <c r="EB903" s="173"/>
    </row>
    <row r="904" spans="2:132" ht="15.75" customHeight="1">
      <c r="B904" s="181"/>
      <c r="C904" s="156"/>
      <c r="D904" s="181"/>
      <c r="E904" s="157"/>
      <c r="F904" s="157"/>
      <c r="G904" s="229">
        <f t="shared" si="513"/>
        <v>0</v>
      </c>
      <c r="H904" s="229">
        <f t="shared" si="509"/>
        <v>0</v>
      </c>
      <c r="I904" s="239"/>
      <c r="J904" s="182"/>
      <c r="K904" s="230"/>
      <c r="L904" s="157"/>
      <c r="M904" s="157"/>
      <c r="N904" s="236"/>
      <c r="O904" s="231">
        <f t="shared" si="510"/>
        <v>0</v>
      </c>
      <c r="P904" s="231">
        <f t="shared" si="511"/>
        <v>0</v>
      </c>
      <c r="Q904" s="232">
        <f t="shared" si="512"/>
        <v>0</v>
      </c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172"/>
      <c r="AD904" s="172"/>
      <c r="AE904" s="172"/>
      <c r="AF904" s="172"/>
      <c r="AG904" s="172"/>
      <c r="AH904" s="172"/>
      <c r="AI904" s="172"/>
      <c r="AJ904" s="172"/>
      <c r="AK904" s="172"/>
      <c r="AL904" s="172"/>
      <c r="AM904" s="172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EA904" s="173"/>
      <c r="EB904" s="173"/>
    </row>
    <row r="905" spans="2:132" ht="15.75" customHeight="1">
      <c r="B905" s="181"/>
      <c r="C905" s="156"/>
      <c r="D905" s="181"/>
      <c r="E905" s="157"/>
      <c r="F905" s="157"/>
      <c r="G905" s="229">
        <f t="shared" si="513"/>
        <v>0</v>
      </c>
      <c r="H905" s="229">
        <f t="shared" si="509"/>
        <v>0</v>
      </c>
      <c r="I905" s="741" t="s">
        <v>127</v>
      </c>
      <c r="J905" s="182"/>
      <c r="K905" s="230"/>
      <c r="L905" s="157"/>
      <c r="M905" s="157"/>
      <c r="N905" s="236"/>
      <c r="O905" s="231">
        <f t="shared" si="510"/>
        <v>0</v>
      </c>
      <c r="P905" s="231">
        <f t="shared" si="511"/>
        <v>0</v>
      </c>
      <c r="Q905" s="232">
        <f t="shared" si="512"/>
        <v>0</v>
      </c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172"/>
      <c r="AD905" s="172"/>
      <c r="AE905" s="172"/>
      <c r="AF905" s="172"/>
      <c r="AG905" s="172"/>
      <c r="AH905" s="172"/>
      <c r="AI905" s="172"/>
      <c r="AJ905" s="172"/>
      <c r="AK905" s="172"/>
      <c r="AL905" s="172"/>
      <c r="AM905" s="172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EA905" s="173"/>
      <c r="EB905" s="173"/>
    </row>
    <row r="906" spans="2:132" ht="15.75" customHeight="1">
      <c r="B906" s="181"/>
      <c r="C906" s="156"/>
      <c r="D906" s="181"/>
      <c r="E906" s="157"/>
      <c r="F906" s="157"/>
      <c r="G906" s="229">
        <f t="shared" si="513"/>
        <v>0</v>
      </c>
      <c r="H906" s="229">
        <f t="shared" si="509"/>
        <v>0</v>
      </c>
      <c r="I906" s="742"/>
      <c r="J906" s="182"/>
      <c r="K906" s="230"/>
      <c r="L906" s="157"/>
      <c r="M906" s="157"/>
      <c r="N906" s="236"/>
      <c r="O906" s="231">
        <f t="shared" si="510"/>
        <v>0</v>
      </c>
      <c r="P906" s="231">
        <f t="shared" si="511"/>
        <v>0</v>
      </c>
      <c r="Q906" s="232">
        <f t="shared" si="512"/>
        <v>0</v>
      </c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172"/>
      <c r="AD906" s="172"/>
      <c r="AE906" s="172"/>
      <c r="AF906" s="172"/>
      <c r="AG906" s="172"/>
      <c r="AH906" s="172"/>
      <c r="AI906" s="172"/>
      <c r="AJ906" s="172"/>
      <c r="AK906" s="172"/>
      <c r="AL906" s="172"/>
      <c r="AM906" s="172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EA906" s="173"/>
      <c r="EB906" s="173"/>
    </row>
    <row r="907" spans="2:132" ht="15.75" customHeight="1">
      <c r="B907" s="181"/>
      <c r="C907" s="156"/>
      <c r="D907" s="181"/>
      <c r="E907" s="157"/>
      <c r="F907" s="157"/>
      <c r="G907" s="229">
        <f t="shared" si="513"/>
        <v>0</v>
      </c>
      <c r="H907" s="229">
        <f t="shared" si="509"/>
        <v>0</v>
      </c>
      <c r="I907" s="740"/>
      <c r="J907" s="182"/>
      <c r="K907" s="230"/>
      <c r="L907" s="157"/>
      <c r="M907" s="157"/>
      <c r="N907" s="236"/>
      <c r="O907" s="231">
        <f t="shared" si="510"/>
        <v>0</v>
      </c>
      <c r="P907" s="231">
        <f t="shared" si="511"/>
        <v>0</v>
      </c>
      <c r="Q907" s="232">
        <f t="shared" si="512"/>
        <v>0</v>
      </c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172"/>
      <c r="AD907" s="172"/>
      <c r="AE907" s="172"/>
      <c r="AF907" s="172"/>
      <c r="AG907" s="172"/>
      <c r="AH907" s="172"/>
      <c r="AI907" s="172"/>
      <c r="AJ907" s="172"/>
      <c r="AK907" s="172"/>
      <c r="AL907" s="172"/>
      <c r="AM907" s="172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EA907" s="173"/>
      <c r="EB907" s="173"/>
    </row>
    <row r="908" spans="2:132" ht="15.75" customHeight="1">
      <c r="B908" s="181"/>
      <c r="C908" s="156"/>
      <c r="D908" s="181"/>
      <c r="E908" s="157"/>
      <c r="F908" s="157"/>
      <c r="G908" s="229">
        <f t="shared" si="513"/>
        <v>0</v>
      </c>
      <c r="H908" s="229">
        <f t="shared" si="509"/>
        <v>0</v>
      </c>
      <c r="I908" s="240">
        <f>IF(D921=0,0,(G921-I911)/D921)</f>
        <v>0</v>
      </c>
      <c r="J908" s="182"/>
      <c r="K908" s="230"/>
      <c r="L908" s="157"/>
      <c r="M908" s="157"/>
      <c r="N908" s="236"/>
      <c r="O908" s="231">
        <f t="shared" si="510"/>
        <v>0</v>
      </c>
      <c r="P908" s="231">
        <f t="shared" si="511"/>
        <v>0</v>
      </c>
      <c r="Q908" s="232">
        <f t="shared" si="512"/>
        <v>0</v>
      </c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172"/>
      <c r="AD908" s="172"/>
      <c r="AE908" s="172"/>
      <c r="AF908" s="172"/>
      <c r="AG908" s="172"/>
      <c r="AH908" s="172"/>
      <c r="AI908" s="172"/>
      <c r="AJ908" s="172"/>
      <c r="AK908" s="172"/>
      <c r="AL908" s="172"/>
      <c r="AM908" s="172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EA908" s="173"/>
      <c r="EB908" s="173"/>
    </row>
    <row r="909" spans="2:132" ht="15.75" customHeight="1">
      <c r="B909" s="181"/>
      <c r="C909" s="156"/>
      <c r="D909" s="181"/>
      <c r="E909" s="157"/>
      <c r="F909" s="157"/>
      <c r="G909" s="229">
        <f t="shared" si="513"/>
        <v>0</v>
      </c>
      <c r="H909" s="229">
        <f t="shared" si="509"/>
        <v>0</v>
      </c>
      <c r="I909" s="241"/>
      <c r="J909" s="182"/>
      <c r="K909" s="230"/>
      <c r="L909" s="157"/>
      <c r="M909" s="157"/>
      <c r="N909" s="236"/>
      <c r="O909" s="231">
        <f t="shared" si="510"/>
        <v>0</v>
      </c>
      <c r="P909" s="231">
        <f t="shared" si="511"/>
        <v>0</v>
      </c>
      <c r="Q909" s="232">
        <f t="shared" si="512"/>
        <v>0</v>
      </c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172"/>
      <c r="AD909" s="172"/>
      <c r="AE909" s="172"/>
      <c r="AF909" s="172"/>
      <c r="AG909" s="172"/>
      <c r="AH909" s="172"/>
      <c r="AI909" s="172"/>
      <c r="AJ909" s="172"/>
      <c r="AK909" s="172"/>
      <c r="AL909" s="172"/>
      <c r="AM909" s="172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EA909" s="173"/>
      <c r="EB909" s="173"/>
    </row>
    <row r="910" spans="2:132" ht="15.75" customHeight="1">
      <c r="B910" s="181"/>
      <c r="C910" s="156"/>
      <c r="D910" s="242"/>
      <c r="E910" s="157"/>
      <c r="F910" s="157"/>
      <c r="G910" s="229">
        <f t="shared" si="513"/>
        <v>0</v>
      </c>
      <c r="H910" s="229">
        <f t="shared" si="509"/>
        <v>0</v>
      </c>
      <c r="I910" s="243" t="s">
        <v>128</v>
      </c>
      <c r="J910" s="182"/>
      <c r="K910" s="230"/>
      <c r="L910" s="157"/>
      <c r="M910" s="157"/>
      <c r="N910" s="236"/>
      <c r="O910" s="231">
        <f t="shared" si="510"/>
        <v>0</v>
      </c>
      <c r="P910" s="231">
        <f t="shared" si="511"/>
        <v>0</v>
      </c>
      <c r="Q910" s="232">
        <f t="shared" si="512"/>
        <v>0</v>
      </c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172"/>
      <c r="AD910" s="172"/>
      <c r="AE910" s="172"/>
      <c r="AF910" s="172"/>
      <c r="AG910" s="172"/>
      <c r="AH910" s="172"/>
      <c r="AI910" s="172"/>
      <c r="AJ910" s="172"/>
      <c r="AK910" s="172"/>
      <c r="AL910" s="172"/>
      <c r="AM910" s="172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EA910" s="173"/>
      <c r="EB910" s="173"/>
    </row>
    <row r="911" spans="2:132" ht="15.75" customHeight="1">
      <c r="B911" s="181"/>
      <c r="C911" s="156"/>
      <c r="D911" s="181"/>
      <c r="E911" s="157"/>
      <c r="F911" s="157"/>
      <c r="G911" s="229">
        <f t="shared" si="513"/>
        <v>0</v>
      </c>
      <c r="H911" s="229">
        <f t="shared" si="509"/>
        <v>0</v>
      </c>
      <c r="I911" s="238">
        <f>SUMIF(B$72:B$91,B901,P$72:P$91)</f>
        <v>0</v>
      </c>
      <c r="J911" s="182"/>
      <c r="K911" s="230"/>
      <c r="L911" s="157"/>
      <c r="M911" s="157"/>
      <c r="N911" s="236"/>
      <c r="O911" s="231">
        <f t="shared" si="510"/>
        <v>0</v>
      </c>
      <c r="P911" s="231">
        <f t="shared" si="511"/>
        <v>0</v>
      </c>
      <c r="Q911" s="232">
        <f t="shared" si="512"/>
        <v>0</v>
      </c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172"/>
      <c r="AD911" s="172"/>
      <c r="AE911" s="172"/>
      <c r="AF911" s="172"/>
      <c r="AG911" s="172"/>
      <c r="AH911" s="172"/>
      <c r="AI911" s="172"/>
      <c r="AJ911" s="172"/>
      <c r="AK911" s="172"/>
      <c r="AL911" s="172"/>
      <c r="AM911" s="172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EA911" s="173"/>
      <c r="EB911" s="173"/>
    </row>
    <row r="912" spans="2:132" ht="15.75" customHeight="1">
      <c r="B912" s="181"/>
      <c r="C912" s="156"/>
      <c r="D912" s="181"/>
      <c r="E912" s="157"/>
      <c r="F912" s="157"/>
      <c r="G912" s="229">
        <f t="shared" si="513"/>
        <v>0</v>
      </c>
      <c r="H912" s="229">
        <f t="shared" si="509"/>
        <v>0</v>
      </c>
      <c r="I912" s="231"/>
      <c r="J912" s="182"/>
      <c r="K912" s="230"/>
      <c r="L912" s="157"/>
      <c r="M912" s="157"/>
      <c r="N912" s="236"/>
      <c r="O912" s="231">
        <f t="shared" si="510"/>
        <v>0</v>
      </c>
      <c r="P912" s="231">
        <f t="shared" si="511"/>
        <v>0</v>
      </c>
      <c r="Q912" s="232">
        <f t="shared" si="512"/>
        <v>0</v>
      </c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172"/>
      <c r="AD912" s="172"/>
      <c r="AE912" s="172"/>
      <c r="AF912" s="172"/>
      <c r="AG912" s="172"/>
      <c r="AH912" s="172"/>
      <c r="AI912" s="172"/>
      <c r="AJ912" s="172"/>
      <c r="AK912" s="172"/>
      <c r="AL912" s="172"/>
      <c r="AM912" s="172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EA912" s="173"/>
      <c r="EB912" s="173"/>
    </row>
    <row r="913" spans="2:132" ht="15.75" customHeight="1">
      <c r="B913" s="181"/>
      <c r="C913" s="156"/>
      <c r="D913" s="181"/>
      <c r="E913" s="157"/>
      <c r="F913" s="157"/>
      <c r="G913" s="229">
        <f t="shared" si="513"/>
        <v>0</v>
      </c>
      <c r="H913" s="229">
        <f t="shared" si="509"/>
        <v>0</v>
      </c>
      <c r="I913" s="231"/>
      <c r="J913" s="182"/>
      <c r="K913" s="230"/>
      <c r="L913" s="157"/>
      <c r="M913" s="157"/>
      <c r="N913" s="236"/>
      <c r="O913" s="231">
        <f t="shared" si="510"/>
        <v>0</v>
      </c>
      <c r="P913" s="231">
        <f t="shared" si="511"/>
        <v>0</v>
      </c>
      <c r="Q913" s="232">
        <f t="shared" si="512"/>
        <v>0</v>
      </c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172"/>
      <c r="AD913" s="172"/>
      <c r="AE913" s="172"/>
      <c r="AF913" s="172"/>
      <c r="AG913" s="172"/>
      <c r="AH913" s="172"/>
      <c r="AI913" s="172"/>
      <c r="AJ913" s="172"/>
      <c r="AK913" s="172"/>
      <c r="AL913" s="172"/>
      <c r="AM913" s="172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EA913" s="173"/>
      <c r="EB913" s="173"/>
    </row>
    <row r="914" spans="2:132" ht="15.75" customHeight="1">
      <c r="B914" s="181"/>
      <c r="C914" s="156"/>
      <c r="D914" s="181"/>
      <c r="E914" s="157"/>
      <c r="F914" s="157"/>
      <c r="G914" s="229">
        <f t="shared" si="513"/>
        <v>0</v>
      </c>
      <c r="H914" s="229">
        <f t="shared" si="509"/>
        <v>0</v>
      </c>
      <c r="I914" s="231"/>
      <c r="J914" s="182"/>
      <c r="K914" s="230"/>
      <c r="L914" s="157"/>
      <c r="M914" s="157"/>
      <c r="N914" s="236"/>
      <c r="O914" s="231">
        <f t="shared" si="510"/>
        <v>0</v>
      </c>
      <c r="P914" s="231">
        <f t="shared" si="511"/>
        <v>0</v>
      </c>
      <c r="Q914" s="232">
        <f t="shared" si="512"/>
        <v>0</v>
      </c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172"/>
      <c r="AD914" s="172"/>
      <c r="AE914" s="172"/>
      <c r="AF914" s="172"/>
      <c r="AG914" s="172"/>
      <c r="AH914" s="172"/>
      <c r="AI914" s="172"/>
      <c r="AJ914" s="172"/>
      <c r="AK914" s="172"/>
      <c r="AL914" s="172"/>
      <c r="AM914" s="172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EA914" s="173"/>
      <c r="EB914" s="173"/>
    </row>
    <row r="915" spans="2:132" ht="15.75" customHeight="1">
      <c r="B915" s="181"/>
      <c r="C915" s="156"/>
      <c r="D915" s="181"/>
      <c r="E915" s="157"/>
      <c r="F915" s="157"/>
      <c r="G915" s="229">
        <f t="shared" si="513"/>
        <v>0</v>
      </c>
      <c r="H915" s="229">
        <f t="shared" si="509"/>
        <v>0</v>
      </c>
      <c r="I915" s="231"/>
      <c r="J915" s="182"/>
      <c r="K915" s="230"/>
      <c r="L915" s="157"/>
      <c r="M915" s="157"/>
      <c r="N915" s="236"/>
      <c r="O915" s="231">
        <f t="shared" si="510"/>
        <v>0</v>
      </c>
      <c r="P915" s="231">
        <f t="shared" si="511"/>
        <v>0</v>
      </c>
      <c r="Q915" s="232">
        <f t="shared" si="512"/>
        <v>0</v>
      </c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172"/>
      <c r="AD915" s="172"/>
      <c r="AE915" s="172"/>
      <c r="AF915" s="172"/>
      <c r="AG915" s="172"/>
      <c r="AH915" s="172"/>
      <c r="AI915" s="172"/>
      <c r="AJ915" s="172"/>
      <c r="AK915" s="172"/>
      <c r="AL915" s="172"/>
      <c r="AM915" s="172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EA915" s="173"/>
      <c r="EB915" s="173"/>
    </row>
    <row r="916" spans="2:132" ht="15.75" customHeight="1">
      <c r="B916" s="181"/>
      <c r="C916" s="156"/>
      <c r="D916" s="181"/>
      <c r="E916" s="157"/>
      <c r="F916" s="157"/>
      <c r="G916" s="229">
        <f t="shared" si="513"/>
        <v>0</v>
      </c>
      <c r="H916" s="229">
        <f t="shared" si="509"/>
        <v>0</v>
      </c>
      <c r="I916" s="231"/>
      <c r="J916" s="182"/>
      <c r="K916" s="230"/>
      <c r="L916" s="157"/>
      <c r="M916" s="157"/>
      <c r="N916" s="236"/>
      <c r="O916" s="231">
        <f t="shared" si="510"/>
        <v>0</v>
      </c>
      <c r="P916" s="231">
        <f t="shared" si="511"/>
        <v>0</v>
      </c>
      <c r="Q916" s="232">
        <f t="shared" si="512"/>
        <v>0</v>
      </c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172"/>
      <c r="AD916" s="172"/>
      <c r="AE916" s="172"/>
      <c r="AF916" s="172"/>
      <c r="AG916" s="172"/>
      <c r="AH916" s="172"/>
      <c r="AI916" s="172"/>
      <c r="AJ916" s="172"/>
      <c r="AK916" s="172"/>
      <c r="AL916" s="172"/>
      <c r="AM916" s="172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EA916" s="173"/>
      <c r="EB916" s="173"/>
    </row>
    <row r="917" spans="2:132" ht="15.75" customHeight="1">
      <c r="B917" s="181"/>
      <c r="C917" s="156"/>
      <c r="D917" s="181"/>
      <c r="E917" s="157"/>
      <c r="F917" s="157"/>
      <c r="G917" s="229">
        <f t="shared" si="513"/>
        <v>0</v>
      </c>
      <c r="H917" s="229">
        <f t="shared" si="509"/>
        <v>0</v>
      </c>
      <c r="I917" s="231"/>
      <c r="J917" s="182"/>
      <c r="K917" s="230"/>
      <c r="L917" s="157"/>
      <c r="M917" s="157"/>
      <c r="N917" s="236"/>
      <c r="O917" s="231">
        <f t="shared" si="510"/>
        <v>0</v>
      </c>
      <c r="P917" s="231">
        <f t="shared" si="511"/>
        <v>0</v>
      </c>
      <c r="Q917" s="232">
        <f t="shared" si="512"/>
        <v>0</v>
      </c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172"/>
      <c r="AD917" s="172"/>
      <c r="AE917" s="172"/>
      <c r="AF917" s="172"/>
      <c r="AG917" s="172"/>
      <c r="AH917" s="172"/>
      <c r="AI917" s="172"/>
      <c r="AJ917" s="172"/>
      <c r="AK917" s="172"/>
      <c r="AL917" s="172"/>
      <c r="AM917" s="172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EA917" s="173"/>
      <c r="EB917" s="173"/>
    </row>
    <row r="918" spans="2:132" ht="15.75" customHeight="1">
      <c r="B918" s="181"/>
      <c r="C918" s="156"/>
      <c r="D918" s="181"/>
      <c r="E918" s="157"/>
      <c r="F918" s="157"/>
      <c r="G918" s="229">
        <f t="shared" si="513"/>
        <v>0</v>
      </c>
      <c r="H918" s="229">
        <f t="shared" si="509"/>
        <v>0</v>
      </c>
      <c r="I918" s="231"/>
      <c r="J918" s="182"/>
      <c r="K918" s="230"/>
      <c r="L918" s="157"/>
      <c r="M918" s="157"/>
      <c r="N918" s="236"/>
      <c r="O918" s="231">
        <f t="shared" si="510"/>
        <v>0</v>
      </c>
      <c r="P918" s="231">
        <f t="shared" si="511"/>
        <v>0</v>
      </c>
      <c r="Q918" s="232">
        <f t="shared" si="512"/>
        <v>0</v>
      </c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172"/>
      <c r="AD918" s="172"/>
      <c r="AE918" s="172"/>
      <c r="AF918" s="172"/>
      <c r="AG918" s="172"/>
      <c r="AH918" s="172"/>
      <c r="AI918" s="172"/>
      <c r="AJ918" s="172"/>
      <c r="AK918" s="172"/>
      <c r="AL918" s="172"/>
      <c r="AM918" s="172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EA918" s="173"/>
      <c r="EB918" s="173"/>
    </row>
    <row r="919" spans="2:132" ht="15.75" customHeight="1">
      <c r="B919" s="181"/>
      <c r="C919" s="181"/>
      <c r="D919" s="181"/>
      <c r="E919" s="157"/>
      <c r="F919" s="157"/>
      <c r="G919" s="229">
        <f t="shared" si="513"/>
        <v>0</v>
      </c>
      <c r="H919" s="229">
        <f t="shared" si="509"/>
        <v>0</v>
      </c>
      <c r="I919" s="231"/>
      <c r="J919" s="182"/>
      <c r="K919" s="230"/>
      <c r="L919" s="157"/>
      <c r="M919" s="157"/>
      <c r="N919" s="236"/>
      <c r="O919" s="231">
        <f t="shared" si="510"/>
        <v>0</v>
      </c>
      <c r="P919" s="231">
        <f t="shared" si="511"/>
        <v>0</v>
      </c>
      <c r="Q919" s="232">
        <f t="shared" si="512"/>
        <v>0</v>
      </c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172"/>
      <c r="AD919" s="172"/>
      <c r="AE919" s="172"/>
      <c r="AF919" s="172"/>
      <c r="AG919" s="172"/>
      <c r="AH919" s="172"/>
      <c r="AI919" s="172"/>
      <c r="AJ919" s="172"/>
      <c r="AK919" s="172"/>
      <c r="AL919" s="172"/>
      <c r="AM919" s="172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EA919" s="173"/>
      <c r="EB919" s="173"/>
    </row>
    <row r="920" spans="2:132" ht="15.75" customHeight="1">
      <c r="B920" s="181"/>
      <c r="C920" s="181"/>
      <c r="D920" s="181"/>
      <c r="E920" s="157"/>
      <c r="F920" s="157"/>
      <c r="G920" s="229">
        <f t="shared" si="513"/>
        <v>0</v>
      </c>
      <c r="H920" s="229">
        <f t="shared" si="509"/>
        <v>0</v>
      </c>
      <c r="I920" s="231"/>
      <c r="J920" s="182"/>
      <c r="K920" s="230"/>
      <c r="L920" s="157"/>
      <c r="M920" s="157"/>
      <c r="N920" s="236"/>
      <c r="O920" s="231">
        <f t="shared" si="510"/>
        <v>0</v>
      </c>
      <c r="P920" s="231">
        <f t="shared" si="511"/>
        <v>0</v>
      </c>
      <c r="Q920" s="232">
        <f t="shared" si="512"/>
        <v>0</v>
      </c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172"/>
      <c r="AD920" s="172"/>
      <c r="AE920" s="172"/>
      <c r="AF920" s="172"/>
      <c r="AG920" s="172"/>
      <c r="AH920" s="172"/>
      <c r="AI920" s="172"/>
      <c r="AJ920" s="172"/>
      <c r="AK920" s="172"/>
      <c r="AL920" s="172"/>
      <c r="AM920" s="172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EA920" s="173"/>
      <c r="EB920" s="173"/>
    </row>
    <row r="921" spans="2:132" ht="15.75" customHeight="1">
      <c r="B921" s="188" t="s">
        <v>129</v>
      </c>
      <c r="C921" s="188"/>
      <c r="D921" s="244">
        <f>SUM(D901:D920)-L921</f>
        <v>0</v>
      </c>
      <c r="E921" s="245"/>
      <c r="F921" s="245"/>
      <c r="G921" s="245">
        <f>SUM(G901:G920)-SUM(Q901:Q920)</f>
        <v>0</v>
      </c>
      <c r="H921" s="245">
        <f t="shared" si="509"/>
        <v>0</v>
      </c>
      <c r="I921" s="246"/>
      <c r="J921" s="247"/>
      <c r="K921" s="188"/>
      <c r="L921" s="188">
        <f>SUM(L901:L920)</f>
        <v>0</v>
      </c>
      <c r="M921" s="245"/>
      <c r="N921" s="248"/>
      <c r="O921" s="249">
        <f t="shared" ref="O921:P921" si="514">SUM(O901:O920)</f>
        <v>0</v>
      </c>
      <c r="P921" s="249">
        <f t="shared" si="514"/>
        <v>0</v>
      </c>
      <c r="Q921" s="250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172"/>
      <c r="AD921" s="172"/>
      <c r="AE921" s="172"/>
      <c r="AF921" s="172"/>
      <c r="AG921" s="172"/>
      <c r="AH921" s="172"/>
      <c r="AI921" s="172"/>
      <c r="AJ921" s="172"/>
      <c r="AK921" s="172"/>
      <c r="AL921" s="172"/>
      <c r="AM921" s="172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EA921" s="173"/>
      <c r="EB921" s="173"/>
    </row>
    <row r="922" spans="2:132" ht="15.75" customHeight="1">
      <c r="B922" s="223" t="s">
        <v>88</v>
      </c>
      <c r="C922" s="224" t="s">
        <v>89</v>
      </c>
      <c r="D922" s="224" t="s">
        <v>99</v>
      </c>
      <c r="E922" s="224" t="s">
        <v>114</v>
      </c>
      <c r="F922" s="224" t="s">
        <v>115</v>
      </c>
      <c r="G922" s="224" t="s">
        <v>26</v>
      </c>
      <c r="H922" s="224" t="s">
        <v>100</v>
      </c>
      <c r="I922" s="225"/>
      <c r="J922" s="224" t="s">
        <v>116</v>
      </c>
      <c r="K922" s="224" t="s">
        <v>91</v>
      </c>
      <c r="L922" s="224" t="s">
        <v>99</v>
      </c>
      <c r="M922" s="224" t="s">
        <v>117</v>
      </c>
      <c r="N922" s="224" t="s">
        <v>115</v>
      </c>
      <c r="O922" s="224" t="s">
        <v>94</v>
      </c>
      <c r="P922" s="224" t="s">
        <v>118</v>
      </c>
      <c r="Q922" s="224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172"/>
      <c r="AD922" s="172"/>
      <c r="AE922" s="172"/>
      <c r="AF922" s="172"/>
      <c r="AG922" s="172"/>
      <c r="AH922" s="172"/>
      <c r="AI922" s="172"/>
      <c r="AJ922" s="172"/>
      <c r="AK922" s="172"/>
      <c r="AL922" s="172"/>
      <c r="AM922" s="172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EA922" s="173"/>
      <c r="EB922" s="173"/>
    </row>
    <row r="923" spans="2:132" ht="15.75" customHeight="1">
      <c r="B923" s="181"/>
      <c r="C923" s="156"/>
      <c r="D923" s="181"/>
      <c r="E923" s="157"/>
      <c r="F923" s="157"/>
      <c r="G923" s="229">
        <f>(D923*E923)+F923</f>
        <v>0</v>
      </c>
      <c r="H923" s="229">
        <f t="shared" ref="H923:H943" si="515">IF(D923=0,0,G923/D923)</f>
        <v>0</v>
      </c>
      <c r="I923" s="739" t="s">
        <v>126</v>
      </c>
      <c r="J923" s="182"/>
      <c r="K923" s="230"/>
      <c r="L923" s="181"/>
      <c r="M923" s="157"/>
      <c r="N923" s="157"/>
      <c r="O923" s="231">
        <f t="shared" ref="O923:O942" si="516">((L923*M923)-N923)-(L923*J923)</f>
        <v>0</v>
      </c>
      <c r="P923" s="231">
        <f t="shared" ref="P923:P942" si="517">IF(J923=0,0,(((L923*M923)-N923)+I933)-(L923*J923))</f>
        <v>0</v>
      </c>
      <c r="Q923" s="232">
        <f t="shared" ref="Q923:Q942" si="518">L923*J923</f>
        <v>0</v>
      </c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172"/>
      <c r="AD923" s="172"/>
      <c r="AE923" s="172"/>
      <c r="AF923" s="172"/>
      <c r="AG923" s="172"/>
      <c r="AH923" s="172"/>
      <c r="AI923" s="172"/>
      <c r="AJ923" s="172"/>
      <c r="AK923" s="172"/>
      <c r="AL923" s="172"/>
      <c r="AM923" s="172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EA923" s="173"/>
      <c r="EB923" s="173"/>
    </row>
    <row r="924" spans="2:132" ht="15.75" customHeight="1">
      <c r="B924" s="181"/>
      <c r="C924" s="156"/>
      <c r="D924" s="181"/>
      <c r="E924" s="157"/>
      <c r="F924" s="157"/>
      <c r="G924" s="229">
        <f t="shared" ref="G924:G942" si="519">D924*E924+F924</f>
        <v>0</v>
      </c>
      <c r="H924" s="229">
        <f t="shared" si="515"/>
        <v>0</v>
      </c>
      <c r="I924" s="740"/>
      <c r="J924" s="182"/>
      <c r="K924" s="230"/>
      <c r="L924" s="157"/>
      <c r="M924" s="157"/>
      <c r="N924" s="236"/>
      <c r="O924" s="231">
        <f t="shared" si="516"/>
        <v>0</v>
      </c>
      <c r="P924" s="231">
        <f t="shared" si="517"/>
        <v>0</v>
      </c>
      <c r="Q924" s="232">
        <f t="shared" si="518"/>
        <v>0</v>
      </c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172"/>
      <c r="AD924" s="172"/>
      <c r="AE924" s="172"/>
      <c r="AF924" s="172"/>
      <c r="AG924" s="172"/>
      <c r="AH924" s="172"/>
      <c r="AI924" s="172"/>
      <c r="AJ924" s="172"/>
      <c r="AK924" s="172"/>
      <c r="AL924" s="172"/>
      <c r="AM924" s="172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EA924" s="173"/>
      <c r="EB924" s="173"/>
    </row>
    <row r="925" spans="2:132" ht="15.75" customHeight="1">
      <c r="B925" s="181"/>
      <c r="C925" s="156"/>
      <c r="D925" s="181"/>
      <c r="E925" s="157"/>
      <c r="F925" s="157"/>
      <c r="G925" s="229">
        <f t="shared" si="519"/>
        <v>0</v>
      </c>
      <c r="H925" s="229">
        <f t="shared" si="515"/>
        <v>0</v>
      </c>
      <c r="I925" s="238">
        <f>IF(D943=0,0,G943/D943)</f>
        <v>0</v>
      </c>
      <c r="J925" s="182"/>
      <c r="K925" s="230"/>
      <c r="L925" s="157"/>
      <c r="M925" s="157"/>
      <c r="N925" s="236"/>
      <c r="O925" s="231">
        <f t="shared" si="516"/>
        <v>0</v>
      </c>
      <c r="P925" s="231">
        <f t="shared" si="517"/>
        <v>0</v>
      </c>
      <c r="Q925" s="232">
        <f t="shared" si="518"/>
        <v>0</v>
      </c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172"/>
      <c r="AD925" s="172"/>
      <c r="AE925" s="172"/>
      <c r="AF925" s="172"/>
      <c r="AG925" s="172"/>
      <c r="AH925" s="172"/>
      <c r="AI925" s="172"/>
      <c r="AJ925" s="172"/>
      <c r="AK925" s="172"/>
      <c r="AL925" s="172"/>
      <c r="AM925" s="172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EA925" s="173"/>
      <c r="EB925" s="173"/>
    </row>
    <row r="926" spans="2:132" ht="15.75" customHeight="1">
      <c r="B926" s="181"/>
      <c r="C926" s="156"/>
      <c r="D926" s="181"/>
      <c r="E926" s="157"/>
      <c r="F926" s="157"/>
      <c r="G926" s="229">
        <f t="shared" si="519"/>
        <v>0</v>
      </c>
      <c r="H926" s="229">
        <f t="shared" si="515"/>
        <v>0</v>
      </c>
      <c r="I926" s="239"/>
      <c r="J926" s="182"/>
      <c r="K926" s="230"/>
      <c r="L926" s="157"/>
      <c r="M926" s="157"/>
      <c r="N926" s="236"/>
      <c r="O926" s="231">
        <f t="shared" si="516"/>
        <v>0</v>
      </c>
      <c r="P926" s="231">
        <f t="shared" si="517"/>
        <v>0</v>
      </c>
      <c r="Q926" s="232">
        <f t="shared" si="518"/>
        <v>0</v>
      </c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172"/>
      <c r="AD926" s="172"/>
      <c r="AE926" s="172"/>
      <c r="AF926" s="172"/>
      <c r="AG926" s="172"/>
      <c r="AH926" s="172"/>
      <c r="AI926" s="172"/>
      <c r="AJ926" s="172"/>
      <c r="AK926" s="172"/>
      <c r="AL926" s="172"/>
      <c r="AM926" s="172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EA926" s="173"/>
      <c r="EB926" s="173"/>
    </row>
    <row r="927" spans="2:132" ht="15.75" customHeight="1">
      <c r="B927" s="181"/>
      <c r="C927" s="156"/>
      <c r="D927" s="181"/>
      <c r="E927" s="157"/>
      <c r="F927" s="157"/>
      <c r="G927" s="229">
        <f t="shared" si="519"/>
        <v>0</v>
      </c>
      <c r="H927" s="229">
        <f t="shared" si="515"/>
        <v>0</v>
      </c>
      <c r="I927" s="741" t="s">
        <v>127</v>
      </c>
      <c r="J927" s="182"/>
      <c r="K927" s="230"/>
      <c r="L927" s="157"/>
      <c r="M927" s="157"/>
      <c r="N927" s="236"/>
      <c r="O927" s="231">
        <f t="shared" si="516"/>
        <v>0</v>
      </c>
      <c r="P927" s="231">
        <f t="shared" si="517"/>
        <v>0</v>
      </c>
      <c r="Q927" s="232">
        <f t="shared" si="518"/>
        <v>0</v>
      </c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172"/>
      <c r="AD927" s="172"/>
      <c r="AE927" s="172"/>
      <c r="AF927" s="172"/>
      <c r="AG927" s="172"/>
      <c r="AH927" s="172"/>
      <c r="AI927" s="172"/>
      <c r="AJ927" s="172"/>
      <c r="AK927" s="172"/>
      <c r="AL927" s="172"/>
      <c r="AM927" s="172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EA927" s="173"/>
      <c r="EB927" s="173"/>
    </row>
    <row r="928" spans="2:132" ht="15.75" customHeight="1">
      <c r="B928" s="181"/>
      <c r="C928" s="156"/>
      <c r="D928" s="181"/>
      <c r="E928" s="157"/>
      <c r="F928" s="157"/>
      <c r="G928" s="229">
        <f t="shared" si="519"/>
        <v>0</v>
      </c>
      <c r="H928" s="229">
        <f t="shared" si="515"/>
        <v>0</v>
      </c>
      <c r="I928" s="742"/>
      <c r="J928" s="182"/>
      <c r="K928" s="230"/>
      <c r="L928" s="157"/>
      <c r="M928" s="157"/>
      <c r="N928" s="236"/>
      <c r="O928" s="231">
        <f t="shared" si="516"/>
        <v>0</v>
      </c>
      <c r="P928" s="231">
        <f t="shared" si="517"/>
        <v>0</v>
      </c>
      <c r="Q928" s="232">
        <f t="shared" si="518"/>
        <v>0</v>
      </c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172"/>
      <c r="AD928" s="172"/>
      <c r="AE928" s="172"/>
      <c r="AF928" s="172"/>
      <c r="AG928" s="172"/>
      <c r="AH928" s="172"/>
      <c r="AI928" s="172"/>
      <c r="AJ928" s="172"/>
      <c r="AK928" s="172"/>
      <c r="AL928" s="172"/>
      <c r="AM928" s="172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EA928" s="173"/>
      <c r="EB928" s="173"/>
    </row>
    <row r="929" spans="2:132" ht="15.75" customHeight="1">
      <c r="B929" s="181"/>
      <c r="C929" s="156"/>
      <c r="D929" s="181"/>
      <c r="E929" s="157"/>
      <c r="F929" s="157"/>
      <c r="G929" s="229">
        <f t="shared" si="519"/>
        <v>0</v>
      </c>
      <c r="H929" s="229">
        <f t="shared" si="515"/>
        <v>0</v>
      </c>
      <c r="I929" s="740"/>
      <c r="J929" s="182"/>
      <c r="K929" s="230"/>
      <c r="L929" s="157"/>
      <c r="M929" s="157"/>
      <c r="N929" s="236"/>
      <c r="O929" s="231">
        <f t="shared" si="516"/>
        <v>0</v>
      </c>
      <c r="P929" s="231">
        <f t="shared" si="517"/>
        <v>0</v>
      </c>
      <c r="Q929" s="232">
        <f t="shared" si="518"/>
        <v>0</v>
      </c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172"/>
      <c r="AD929" s="172"/>
      <c r="AE929" s="172"/>
      <c r="AF929" s="172"/>
      <c r="AG929" s="172"/>
      <c r="AH929" s="172"/>
      <c r="AI929" s="172"/>
      <c r="AJ929" s="172"/>
      <c r="AK929" s="172"/>
      <c r="AL929" s="172"/>
      <c r="AM929" s="172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EA929" s="173"/>
      <c r="EB929" s="173"/>
    </row>
    <row r="930" spans="2:132" ht="15.75" customHeight="1">
      <c r="B930" s="181"/>
      <c r="C930" s="156"/>
      <c r="D930" s="181"/>
      <c r="E930" s="157"/>
      <c r="F930" s="157"/>
      <c r="G930" s="229">
        <f t="shared" si="519"/>
        <v>0</v>
      </c>
      <c r="H930" s="229">
        <f t="shared" si="515"/>
        <v>0</v>
      </c>
      <c r="I930" s="240">
        <f>IF(D943=0,0,(G943-I933)/D943)</f>
        <v>0</v>
      </c>
      <c r="J930" s="182"/>
      <c r="K930" s="230"/>
      <c r="L930" s="157"/>
      <c r="M930" s="157"/>
      <c r="N930" s="236"/>
      <c r="O930" s="231">
        <f t="shared" si="516"/>
        <v>0</v>
      </c>
      <c r="P930" s="231">
        <f t="shared" si="517"/>
        <v>0</v>
      </c>
      <c r="Q930" s="232">
        <f t="shared" si="518"/>
        <v>0</v>
      </c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172"/>
      <c r="AD930" s="172"/>
      <c r="AE930" s="172"/>
      <c r="AF930" s="172"/>
      <c r="AG930" s="172"/>
      <c r="AH930" s="172"/>
      <c r="AI930" s="172"/>
      <c r="AJ930" s="172"/>
      <c r="AK930" s="172"/>
      <c r="AL930" s="172"/>
      <c r="AM930" s="172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EA930" s="173"/>
      <c r="EB930" s="173"/>
    </row>
    <row r="931" spans="2:132" ht="15.75" customHeight="1">
      <c r="B931" s="181"/>
      <c r="C931" s="156"/>
      <c r="D931" s="181"/>
      <c r="E931" s="157"/>
      <c r="F931" s="157"/>
      <c r="G931" s="229">
        <f t="shared" si="519"/>
        <v>0</v>
      </c>
      <c r="H931" s="229">
        <f t="shared" si="515"/>
        <v>0</v>
      </c>
      <c r="I931" s="241"/>
      <c r="J931" s="182"/>
      <c r="K931" s="230"/>
      <c r="L931" s="157"/>
      <c r="M931" s="157"/>
      <c r="N931" s="236"/>
      <c r="O931" s="231">
        <f t="shared" si="516"/>
        <v>0</v>
      </c>
      <c r="P931" s="231">
        <f t="shared" si="517"/>
        <v>0</v>
      </c>
      <c r="Q931" s="232">
        <f t="shared" si="518"/>
        <v>0</v>
      </c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172"/>
      <c r="AD931" s="172"/>
      <c r="AE931" s="172"/>
      <c r="AF931" s="172"/>
      <c r="AG931" s="172"/>
      <c r="AH931" s="172"/>
      <c r="AI931" s="172"/>
      <c r="AJ931" s="172"/>
      <c r="AK931" s="172"/>
      <c r="AL931" s="172"/>
      <c r="AM931" s="172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EA931" s="173"/>
      <c r="EB931" s="173"/>
    </row>
    <row r="932" spans="2:132" ht="15.75" customHeight="1">
      <c r="B932" s="181"/>
      <c r="C932" s="156"/>
      <c r="D932" s="242"/>
      <c r="E932" s="157"/>
      <c r="F932" s="157"/>
      <c r="G932" s="229">
        <f t="shared" si="519"/>
        <v>0</v>
      </c>
      <c r="H932" s="229">
        <f t="shared" si="515"/>
        <v>0</v>
      </c>
      <c r="I932" s="243" t="s">
        <v>128</v>
      </c>
      <c r="J932" s="182"/>
      <c r="K932" s="230"/>
      <c r="L932" s="157"/>
      <c r="M932" s="157"/>
      <c r="N932" s="236"/>
      <c r="O932" s="231">
        <f t="shared" si="516"/>
        <v>0</v>
      </c>
      <c r="P932" s="231">
        <f t="shared" si="517"/>
        <v>0</v>
      </c>
      <c r="Q932" s="232">
        <f t="shared" si="518"/>
        <v>0</v>
      </c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172"/>
      <c r="AD932" s="172"/>
      <c r="AE932" s="172"/>
      <c r="AF932" s="172"/>
      <c r="AG932" s="172"/>
      <c r="AH932" s="172"/>
      <c r="AI932" s="172"/>
      <c r="AJ932" s="172"/>
      <c r="AK932" s="172"/>
      <c r="AL932" s="172"/>
      <c r="AM932" s="172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EA932" s="173"/>
      <c r="EB932" s="173"/>
    </row>
    <row r="933" spans="2:132" ht="15.75" customHeight="1">
      <c r="B933" s="181"/>
      <c r="C933" s="156"/>
      <c r="D933" s="181"/>
      <c r="E933" s="157"/>
      <c r="F933" s="157"/>
      <c r="G933" s="229">
        <f t="shared" si="519"/>
        <v>0</v>
      </c>
      <c r="H933" s="229">
        <f t="shared" si="515"/>
        <v>0</v>
      </c>
      <c r="I933" s="238">
        <f>SUMIF(B$72:B$91,B923,P$72:P$91)</f>
        <v>0</v>
      </c>
      <c r="J933" s="182"/>
      <c r="K933" s="230"/>
      <c r="L933" s="157"/>
      <c r="M933" s="157"/>
      <c r="N933" s="236"/>
      <c r="O933" s="231">
        <f t="shared" si="516"/>
        <v>0</v>
      </c>
      <c r="P933" s="231">
        <f t="shared" si="517"/>
        <v>0</v>
      </c>
      <c r="Q933" s="232">
        <f t="shared" si="518"/>
        <v>0</v>
      </c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172"/>
      <c r="AD933" s="172"/>
      <c r="AE933" s="172"/>
      <c r="AF933" s="172"/>
      <c r="AG933" s="172"/>
      <c r="AH933" s="172"/>
      <c r="AI933" s="172"/>
      <c r="AJ933" s="172"/>
      <c r="AK933" s="172"/>
      <c r="AL933" s="172"/>
      <c r="AM933" s="172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EA933" s="173"/>
      <c r="EB933" s="173"/>
    </row>
    <row r="934" spans="2:132" ht="15.75" customHeight="1">
      <c r="B934" s="181"/>
      <c r="C934" s="156"/>
      <c r="D934" s="181"/>
      <c r="E934" s="157"/>
      <c r="F934" s="157"/>
      <c r="G934" s="229">
        <f t="shared" si="519"/>
        <v>0</v>
      </c>
      <c r="H934" s="229">
        <f t="shared" si="515"/>
        <v>0</v>
      </c>
      <c r="I934" s="231"/>
      <c r="J934" s="182"/>
      <c r="K934" s="230"/>
      <c r="L934" s="157"/>
      <c r="M934" s="157"/>
      <c r="N934" s="236"/>
      <c r="O934" s="231">
        <f t="shared" si="516"/>
        <v>0</v>
      </c>
      <c r="P934" s="231">
        <f t="shared" si="517"/>
        <v>0</v>
      </c>
      <c r="Q934" s="232">
        <f t="shared" si="518"/>
        <v>0</v>
      </c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172"/>
      <c r="AD934" s="172"/>
      <c r="AE934" s="172"/>
      <c r="AF934" s="172"/>
      <c r="AG934" s="172"/>
      <c r="AH934" s="172"/>
      <c r="AI934" s="172"/>
      <c r="AJ934" s="172"/>
      <c r="AK934" s="172"/>
      <c r="AL934" s="172"/>
      <c r="AM934" s="172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EA934" s="173"/>
      <c r="EB934" s="173"/>
    </row>
    <row r="935" spans="2:132" ht="15.75" customHeight="1">
      <c r="B935" s="181"/>
      <c r="C935" s="156"/>
      <c r="D935" s="181"/>
      <c r="E935" s="157"/>
      <c r="F935" s="157"/>
      <c r="G935" s="229">
        <f t="shared" si="519"/>
        <v>0</v>
      </c>
      <c r="H935" s="229">
        <f t="shared" si="515"/>
        <v>0</v>
      </c>
      <c r="I935" s="231"/>
      <c r="J935" s="182"/>
      <c r="K935" s="230"/>
      <c r="L935" s="157"/>
      <c r="M935" s="157"/>
      <c r="N935" s="236"/>
      <c r="O935" s="231">
        <f t="shared" si="516"/>
        <v>0</v>
      </c>
      <c r="P935" s="231">
        <f t="shared" si="517"/>
        <v>0</v>
      </c>
      <c r="Q935" s="232">
        <f t="shared" si="518"/>
        <v>0</v>
      </c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172"/>
      <c r="AD935" s="172"/>
      <c r="AE935" s="172"/>
      <c r="AF935" s="172"/>
      <c r="AG935" s="172"/>
      <c r="AH935" s="172"/>
      <c r="AI935" s="172"/>
      <c r="AJ935" s="172"/>
      <c r="AK935" s="172"/>
      <c r="AL935" s="172"/>
      <c r="AM935" s="172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EA935" s="173"/>
      <c r="EB935" s="173"/>
    </row>
    <row r="936" spans="2:132" ht="15.75" customHeight="1">
      <c r="B936" s="181"/>
      <c r="C936" s="156"/>
      <c r="D936" s="181"/>
      <c r="E936" s="157"/>
      <c r="F936" s="157"/>
      <c r="G936" s="229">
        <f t="shared" si="519"/>
        <v>0</v>
      </c>
      <c r="H936" s="229">
        <f t="shared" si="515"/>
        <v>0</v>
      </c>
      <c r="I936" s="231"/>
      <c r="J936" s="182"/>
      <c r="K936" s="230"/>
      <c r="L936" s="157"/>
      <c r="M936" s="157"/>
      <c r="N936" s="236"/>
      <c r="O936" s="231">
        <f t="shared" si="516"/>
        <v>0</v>
      </c>
      <c r="P936" s="231">
        <f t="shared" si="517"/>
        <v>0</v>
      </c>
      <c r="Q936" s="232">
        <f t="shared" si="518"/>
        <v>0</v>
      </c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172"/>
      <c r="AD936" s="172"/>
      <c r="AE936" s="172"/>
      <c r="AF936" s="172"/>
      <c r="AG936" s="172"/>
      <c r="AH936" s="172"/>
      <c r="AI936" s="172"/>
      <c r="AJ936" s="172"/>
      <c r="AK936" s="172"/>
      <c r="AL936" s="172"/>
      <c r="AM936" s="172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EA936" s="173"/>
      <c r="EB936" s="173"/>
    </row>
    <row r="937" spans="2:132" ht="15.75" customHeight="1">
      <c r="B937" s="181"/>
      <c r="C937" s="156"/>
      <c r="D937" s="181"/>
      <c r="E937" s="157"/>
      <c r="F937" s="157"/>
      <c r="G937" s="229">
        <f t="shared" si="519"/>
        <v>0</v>
      </c>
      <c r="H937" s="229">
        <f t="shared" si="515"/>
        <v>0</v>
      </c>
      <c r="I937" s="231"/>
      <c r="J937" s="182"/>
      <c r="K937" s="230"/>
      <c r="L937" s="157"/>
      <c r="M937" s="157"/>
      <c r="N937" s="236"/>
      <c r="O937" s="231">
        <f t="shared" si="516"/>
        <v>0</v>
      </c>
      <c r="P937" s="231">
        <f t="shared" si="517"/>
        <v>0</v>
      </c>
      <c r="Q937" s="232">
        <f t="shared" si="518"/>
        <v>0</v>
      </c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172"/>
      <c r="AD937" s="172"/>
      <c r="AE937" s="172"/>
      <c r="AF937" s="172"/>
      <c r="AG937" s="172"/>
      <c r="AH937" s="172"/>
      <c r="AI937" s="172"/>
      <c r="AJ937" s="172"/>
      <c r="AK937" s="172"/>
      <c r="AL937" s="172"/>
      <c r="AM937" s="172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EA937" s="173"/>
      <c r="EB937" s="173"/>
    </row>
    <row r="938" spans="2:132" ht="15.75" customHeight="1">
      <c r="B938" s="181"/>
      <c r="C938" s="156"/>
      <c r="D938" s="181"/>
      <c r="E938" s="157"/>
      <c r="F938" s="157"/>
      <c r="G938" s="229">
        <f t="shared" si="519"/>
        <v>0</v>
      </c>
      <c r="H938" s="229">
        <f t="shared" si="515"/>
        <v>0</v>
      </c>
      <c r="I938" s="231"/>
      <c r="J938" s="182"/>
      <c r="K938" s="230"/>
      <c r="L938" s="157"/>
      <c r="M938" s="157"/>
      <c r="N938" s="236"/>
      <c r="O938" s="231">
        <f t="shared" si="516"/>
        <v>0</v>
      </c>
      <c r="P938" s="231">
        <f t="shared" si="517"/>
        <v>0</v>
      </c>
      <c r="Q938" s="232">
        <f t="shared" si="518"/>
        <v>0</v>
      </c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172"/>
      <c r="AD938" s="172"/>
      <c r="AE938" s="172"/>
      <c r="AF938" s="172"/>
      <c r="AG938" s="172"/>
      <c r="AH938" s="172"/>
      <c r="AI938" s="172"/>
      <c r="AJ938" s="172"/>
      <c r="AK938" s="172"/>
      <c r="AL938" s="172"/>
      <c r="AM938" s="172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EA938" s="173"/>
      <c r="EB938" s="173"/>
    </row>
    <row r="939" spans="2:132" ht="15.75" customHeight="1">
      <c r="B939" s="181"/>
      <c r="C939" s="156"/>
      <c r="D939" s="181"/>
      <c r="E939" s="157"/>
      <c r="F939" s="157"/>
      <c r="G939" s="229">
        <f t="shared" si="519"/>
        <v>0</v>
      </c>
      <c r="H939" s="229">
        <f t="shared" si="515"/>
        <v>0</v>
      </c>
      <c r="I939" s="231"/>
      <c r="J939" s="182"/>
      <c r="K939" s="230"/>
      <c r="L939" s="157"/>
      <c r="M939" s="157"/>
      <c r="N939" s="236"/>
      <c r="O939" s="231">
        <f t="shared" si="516"/>
        <v>0</v>
      </c>
      <c r="P939" s="231">
        <f t="shared" si="517"/>
        <v>0</v>
      </c>
      <c r="Q939" s="232">
        <f t="shared" si="518"/>
        <v>0</v>
      </c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172"/>
      <c r="AD939" s="172"/>
      <c r="AE939" s="172"/>
      <c r="AF939" s="172"/>
      <c r="AG939" s="172"/>
      <c r="AH939" s="172"/>
      <c r="AI939" s="172"/>
      <c r="AJ939" s="172"/>
      <c r="AK939" s="172"/>
      <c r="AL939" s="172"/>
      <c r="AM939" s="172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EA939" s="173"/>
      <c r="EB939" s="173"/>
    </row>
    <row r="940" spans="2:132" ht="15.75" customHeight="1">
      <c r="B940" s="181"/>
      <c r="C940" s="156"/>
      <c r="D940" s="181"/>
      <c r="E940" s="157"/>
      <c r="F940" s="157"/>
      <c r="G940" s="229">
        <f t="shared" si="519"/>
        <v>0</v>
      </c>
      <c r="H940" s="229">
        <f t="shared" si="515"/>
        <v>0</v>
      </c>
      <c r="I940" s="231"/>
      <c r="J940" s="182"/>
      <c r="K940" s="230"/>
      <c r="L940" s="157"/>
      <c r="M940" s="157"/>
      <c r="N940" s="236"/>
      <c r="O940" s="231">
        <f t="shared" si="516"/>
        <v>0</v>
      </c>
      <c r="P940" s="231">
        <f t="shared" si="517"/>
        <v>0</v>
      </c>
      <c r="Q940" s="232">
        <f t="shared" si="518"/>
        <v>0</v>
      </c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172"/>
      <c r="AD940" s="172"/>
      <c r="AE940" s="172"/>
      <c r="AF940" s="172"/>
      <c r="AG940" s="172"/>
      <c r="AH940" s="172"/>
      <c r="AI940" s="172"/>
      <c r="AJ940" s="172"/>
      <c r="AK940" s="172"/>
      <c r="AL940" s="172"/>
      <c r="AM940" s="172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EA940" s="173"/>
      <c r="EB940" s="173"/>
    </row>
    <row r="941" spans="2:132" ht="15.75" customHeight="1">
      <c r="B941" s="181"/>
      <c r="C941" s="181"/>
      <c r="D941" s="181"/>
      <c r="E941" s="157"/>
      <c r="F941" s="157"/>
      <c r="G941" s="229">
        <f t="shared" si="519"/>
        <v>0</v>
      </c>
      <c r="H941" s="229">
        <f t="shared" si="515"/>
        <v>0</v>
      </c>
      <c r="I941" s="231"/>
      <c r="J941" s="182"/>
      <c r="K941" s="230"/>
      <c r="L941" s="157"/>
      <c r="M941" s="157"/>
      <c r="N941" s="236"/>
      <c r="O941" s="231">
        <f t="shared" si="516"/>
        <v>0</v>
      </c>
      <c r="P941" s="231">
        <f t="shared" si="517"/>
        <v>0</v>
      </c>
      <c r="Q941" s="232">
        <f t="shared" si="518"/>
        <v>0</v>
      </c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172"/>
      <c r="AD941" s="172"/>
      <c r="AE941" s="172"/>
      <c r="AF941" s="172"/>
      <c r="AG941" s="172"/>
      <c r="AH941" s="172"/>
      <c r="AI941" s="172"/>
      <c r="AJ941" s="172"/>
      <c r="AK941" s="172"/>
      <c r="AL941" s="172"/>
      <c r="AM941" s="172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EA941" s="173"/>
      <c r="EB941" s="173"/>
    </row>
    <row r="942" spans="2:132" ht="15.75" customHeight="1">
      <c r="B942" s="181"/>
      <c r="C942" s="181"/>
      <c r="D942" s="181"/>
      <c r="E942" s="157"/>
      <c r="F942" s="157"/>
      <c r="G942" s="229">
        <f t="shared" si="519"/>
        <v>0</v>
      </c>
      <c r="H942" s="229">
        <f t="shared" si="515"/>
        <v>0</v>
      </c>
      <c r="I942" s="231"/>
      <c r="J942" s="182"/>
      <c r="K942" s="230"/>
      <c r="L942" s="157"/>
      <c r="M942" s="157"/>
      <c r="N942" s="236"/>
      <c r="O942" s="231">
        <f t="shared" si="516"/>
        <v>0</v>
      </c>
      <c r="P942" s="231">
        <f t="shared" si="517"/>
        <v>0</v>
      </c>
      <c r="Q942" s="232">
        <f t="shared" si="518"/>
        <v>0</v>
      </c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172"/>
      <c r="AD942" s="172"/>
      <c r="AE942" s="172"/>
      <c r="AF942" s="172"/>
      <c r="AG942" s="172"/>
      <c r="AH942" s="172"/>
      <c r="AI942" s="172"/>
      <c r="AJ942" s="172"/>
      <c r="AK942" s="172"/>
      <c r="AL942" s="172"/>
      <c r="AM942" s="172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EA942" s="173"/>
      <c r="EB942" s="173"/>
    </row>
    <row r="943" spans="2:132" ht="15.75" customHeight="1">
      <c r="B943" s="188" t="s">
        <v>129</v>
      </c>
      <c r="C943" s="188"/>
      <c r="D943" s="244">
        <f>SUM(D923:D942)-L943</f>
        <v>0</v>
      </c>
      <c r="E943" s="245"/>
      <c r="F943" s="245"/>
      <c r="G943" s="245">
        <f>SUM(G923:G942)-SUM(Q923:Q942)</f>
        <v>0</v>
      </c>
      <c r="H943" s="245">
        <f t="shared" si="515"/>
        <v>0</v>
      </c>
      <c r="I943" s="246"/>
      <c r="J943" s="247"/>
      <c r="K943" s="188"/>
      <c r="L943" s="188">
        <f>SUM(L923:L942)</f>
        <v>0</v>
      </c>
      <c r="M943" s="245"/>
      <c r="N943" s="248"/>
      <c r="O943" s="249">
        <f t="shared" ref="O943:P943" si="520">SUM(O923:O942)</f>
        <v>0</v>
      </c>
      <c r="P943" s="249">
        <f t="shared" si="520"/>
        <v>0</v>
      </c>
      <c r="Q943" s="250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172"/>
      <c r="AD943" s="172"/>
      <c r="AE943" s="172"/>
      <c r="AF943" s="172"/>
      <c r="AG943" s="172"/>
      <c r="AH943" s="172"/>
      <c r="AI943" s="172"/>
      <c r="AJ943" s="172"/>
      <c r="AK943" s="172"/>
      <c r="AL943" s="172"/>
      <c r="AM943" s="172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EA943" s="173"/>
      <c r="EB943" s="173"/>
    </row>
    <row r="944" spans="2:132" ht="15.75" customHeight="1">
      <c r="B944" s="223" t="s">
        <v>88</v>
      </c>
      <c r="C944" s="224" t="s">
        <v>89</v>
      </c>
      <c r="D944" s="224" t="s">
        <v>99</v>
      </c>
      <c r="E944" s="224" t="s">
        <v>114</v>
      </c>
      <c r="F944" s="224" t="s">
        <v>115</v>
      </c>
      <c r="G944" s="224" t="s">
        <v>26</v>
      </c>
      <c r="H944" s="224" t="s">
        <v>100</v>
      </c>
      <c r="I944" s="225"/>
      <c r="J944" s="224" t="s">
        <v>116</v>
      </c>
      <c r="K944" s="224" t="s">
        <v>91</v>
      </c>
      <c r="L944" s="224" t="s">
        <v>99</v>
      </c>
      <c r="M944" s="224" t="s">
        <v>117</v>
      </c>
      <c r="N944" s="224" t="s">
        <v>115</v>
      </c>
      <c r="O944" s="224" t="s">
        <v>94</v>
      </c>
      <c r="P944" s="224" t="s">
        <v>118</v>
      </c>
      <c r="Q944" s="224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172"/>
      <c r="AD944" s="172"/>
      <c r="AE944" s="172"/>
      <c r="AF944" s="172"/>
      <c r="AG944" s="172"/>
      <c r="AH944" s="172"/>
      <c r="AI944" s="172"/>
      <c r="AJ944" s="172"/>
      <c r="AK944" s="172"/>
      <c r="AL944" s="172"/>
      <c r="AM944" s="172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EA944" s="173"/>
      <c r="EB944" s="173"/>
    </row>
    <row r="945" spans="2:132" ht="15.75" customHeight="1">
      <c r="B945" s="181"/>
      <c r="C945" s="156"/>
      <c r="D945" s="181"/>
      <c r="E945" s="157"/>
      <c r="F945" s="157"/>
      <c r="G945" s="229">
        <f>(D945*E945)+F945</f>
        <v>0</v>
      </c>
      <c r="H945" s="229">
        <f t="shared" ref="H945:H965" si="521">IF(D945=0,0,G945/D945)</f>
        <v>0</v>
      </c>
      <c r="I945" s="739" t="s">
        <v>126</v>
      </c>
      <c r="J945" s="182"/>
      <c r="K945" s="230"/>
      <c r="L945" s="181"/>
      <c r="M945" s="157"/>
      <c r="N945" s="157"/>
      <c r="O945" s="231">
        <f t="shared" ref="O945:O964" si="522">((L945*M945)-N945)-(L945*J945)</f>
        <v>0</v>
      </c>
      <c r="P945" s="231">
        <f t="shared" ref="P945:P964" si="523">IF(J945=0,0,(((L945*M945)-N945)+I955)-(L945*J945))</f>
        <v>0</v>
      </c>
      <c r="Q945" s="232">
        <f t="shared" ref="Q945:Q964" si="524">L945*J945</f>
        <v>0</v>
      </c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172"/>
      <c r="AD945" s="172"/>
      <c r="AE945" s="172"/>
      <c r="AF945" s="172"/>
      <c r="AG945" s="172"/>
      <c r="AH945" s="172"/>
      <c r="AI945" s="172"/>
      <c r="AJ945" s="172"/>
      <c r="AK945" s="172"/>
      <c r="AL945" s="172"/>
      <c r="AM945" s="172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EA945" s="173"/>
      <c r="EB945" s="173"/>
    </row>
    <row r="946" spans="2:132" ht="15.75" customHeight="1">
      <c r="B946" s="181"/>
      <c r="C946" s="156"/>
      <c r="D946" s="181"/>
      <c r="E946" s="157"/>
      <c r="F946" s="157"/>
      <c r="G946" s="229">
        <f t="shared" ref="G946:G964" si="525">D946*E946+F946</f>
        <v>0</v>
      </c>
      <c r="H946" s="229">
        <f t="shared" si="521"/>
        <v>0</v>
      </c>
      <c r="I946" s="740"/>
      <c r="J946" s="182"/>
      <c r="K946" s="230"/>
      <c r="L946" s="157"/>
      <c r="M946" s="157"/>
      <c r="N946" s="236"/>
      <c r="O946" s="231">
        <f t="shared" si="522"/>
        <v>0</v>
      </c>
      <c r="P946" s="231">
        <f t="shared" si="523"/>
        <v>0</v>
      </c>
      <c r="Q946" s="232">
        <f t="shared" si="524"/>
        <v>0</v>
      </c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172"/>
      <c r="AD946" s="172"/>
      <c r="AE946" s="172"/>
      <c r="AF946" s="172"/>
      <c r="AG946" s="172"/>
      <c r="AH946" s="172"/>
      <c r="AI946" s="172"/>
      <c r="AJ946" s="172"/>
      <c r="AK946" s="172"/>
      <c r="AL946" s="172"/>
      <c r="AM946" s="172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EA946" s="173"/>
      <c r="EB946" s="173"/>
    </row>
    <row r="947" spans="2:132" ht="15.75" customHeight="1">
      <c r="B947" s="181"/>
      <c r="C947" s="156"/>
      <c r="D947" s="181"/>
      <c r="E947" s="157"/>
      <c r="F947" s="157"/>
      <c r="G947" s="229">
        <f t="shared" si="525"/>
        <v>0</v>
      </c>
      <c r="H947" s="229">
        <f t="shared" si="521"/>
        <v>0</v>
      </c>
      <c r="I947" s="238">
        <f>IF(D965=0,0,G965/D965)</f>
        <v>0</v>
      </c>
      <c r="J947" s="182"/>
      <c r="K947" s="230"/>
      <c r="L947" s="157"/>
      <c r="M947" s="157"/>
      <c r="N947" s="236"/>
      <c r="O947" s="231">
        <f t="shared" si="522"/>
        <v>0</v>
      </c>
      <c r="P947" s="231">
        <f t="shared" si="523"/>
        <v>0</v>
      </c>
      <c r="Q947" s="232">
        <f t="shared" si="524"/>
        <v>0</v>
      </c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172"/>
      <c r="AD947" s="172"/>
      <c r="AE947" s="172"/>
      <c r="AF947" s="172"/>
      <c r="AG947" s="172"/>
      <c r="AH947" s="172"/>
      <c r="AI947" s="172"/>
      <c r="AJ947" s="172"/>
      <c r="AK947" s="172"/>
      <c r="AL947" s="172"/>
      <c r="AM947" s="172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EA947" s="173"/>
      <c r="EB947" s="173"/>
    </row>
    <row r="948" spans="2:132" ht="15.75" customHeight="1">
      <c r="B948" s="181"/>
      <c r="C948" s="156"/>
      <c r="D948" s="181"/>
      <c r="E948" s="157"/>
      <c r="F948" s="157"/>
      <c r="G948" s="229">
        <f t="shared" si="525"/>
        <v>0</v>
      </c>
      <c r="H948" s="229">
        <f t="shared" si="521"/>
        <v>0</v>
      </c>
      <c r="I948" s="239"/>
      <c r="J948" s="182"/>
      <c r="K948" s="230"/>
      <c r="L948" s="157"/>
      <c r="M948" s="157"/>
      <c r="N948" s="236"/>
      <c r="O948" s="231">
        <f t="shared" si="522"/>
        <v>0</v>
      </c>
      <c r="P948" s="231">
        <f t="shared" si="523"/>
        <v>0</v>
      </c>
      <c r="Q948" s="232">
        <f t="shared" si="524"/>
        <v>0</v>
      </c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172"/>
      <c r="AD948" s="172"/>
      <c r="AE948" s="172"/>
      <c r="AF948" s="172"/>
      <c r="AG948" s="172"/>
      <c r="AH948" s="172"/>
      <c r="AI948" s="172"/>
      <c r="AJ948" s="172"/>
      <c r="AK948" s="172"/>
      <c r="AL948" s="172"/>
      <c r="AM948" s="172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EA948" s="173"/>
      <c r="EB948" s="173"/>
    </row>
    <row r="949" spans="2:132" ht="15.75" customHeight="1">
      <c r="B949" s="181"/>
      <c r="C949" s="156"/>
      <c r="D949" s="181"/>
      <c r="E949" s="157"/>
      <c r="F949" s="157"/>
      <c r="G949" s="229">
        <f t="shared" si="525"/>
        <v>0</v>
      </c>
      <c r="H949" s="229">
        <f t="shared" si="521"/>
        <v>0</v>
      </c>
      <c r="I949" s="741" t="s">
        <v>127</v>
      </c>
      <c r="J949" s="182"/>
      <c r="K949" s="230"/>
      <c r="L949" s="157"/>
      <c r="M949" s="157"/>
      <c r="N949" s="236"/>
      <c r="O949" s="231">
        <f t="shared" si="522"/>
        <v>0</v>
      </c>
      <c r="P949" s="231">
        <f t="shared" si="523"/>
        <v>0</v>
      </c>
      <c r="Q949" s="232">
        <f t="shared" si="524"/>
        <v>0</v>
      </c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172"/>
      <c r="AD949" s="172"/>
      <c r="AE949" s="172"/>
      <c r="AF949" s="172"/>
      <c r="AG949" s="172"/>
      <c r="AH949" s="172"/>
      <c r="AI949" s="172"/>
      <c r="AJ949" s="172"/>
      <c r="AK949" s="172"/>
      <c r="AL949" s="172"/>
      <c r="AM949" s="172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EA949" s="173"/>
      <c r="EB949" s="173"/>
    </row>
    <row r="950" spans="2:132" ht="15.75" customHeight="1">
      <c r="B950" s="181"/>
      <c r="C950" s="156"/>
      <c r="D950" s="181"/>
      <c r="E950" s="157"/>
      <c r="F950" s="157"/>
      <c r="G950" s="229">
        <f t="shared" si="525"/>
        <v>0</v>
      </c>
      <c r="H950" s="229">
        <f t="shared" si="521"/>
        <v>0</v>
      </c>
      <c r="I950" s="742"/>
      <c r="J950" s="182"/>
      <c r="K950" s="230"/>
      <c r="L950" s="157"/>
      <c r="M950" s="157"/>
      <c r="N950" s="236"/>
      <c r="O950" s="231">
        <f t="shared" si="522"/>
        <v>0</v>
      </c>
      <c r="P950" s="231">
        <f t="shared" si="523"/>
        <v>0</v>
      </c>
      <c r="Q950" s="232">
        <f t="shared" si="524"/>
        <v>0</v>
      </c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172"/>
      <c r="AD950" s="172"/>
      <c r="AE950" s="172"/>
      <c r="AF950" s="172"/>
      <c r="AG950" s="172"/>
      <c r="AH950" s="172"/>
      <c r="AI950" s="172"/>
      <c r="AJ950" s="172"/>
      <c r="AK950" s="172"/>
      <c r="AL950" s="172"/>
      <c r="AM950" s="172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EA950" s="173"/>
      <c r="EB950" s="173"/>
    </row>
    <row r="951" spans="2:132" ht="15.75" customHeight="1">
      <c r="B951" s="181"/>
      <c r="C951" s="156"/>
      <c r="D951" s="181"/>
      <c r="E951" s="157"/>
      <c r="F951" s="157"/>
      <c r="G951" s="229">
        <f t="shared" si="525"/>
        <v>0</v>
      </c>
      <c r="H951" s="229">
        <f t="shared" si="521"/>
        <v>0</v>
      </c>
      <c r="I951" s="740"/>
      <c r="J951" s="182"/>
      <c r="K951" s="230"/>
      <c r="L951" s="157"/>
      <c r="M951" s="157"/>
      <c r="N951" s="236"/>
      <c r="O951" s="231">
        <f t="shared" si="522"/>
        <v>0</v>
      </c>
      <c r="P951" s="231">
        <f t="shared" si="523"/>
        <v>0</v>
      </c>
      <c r="Q951" s="232">
        <f t="shared" si="524"/>
        <v>0</v>
      </c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172"/>
      <c r="AD951" s="172"/>
      <c r="AE951" s="172"/>
      <c r="AF951" s="172"/>
      <c r="AG951" s="172"/>
      <c r="AH951" s="172"/>
      <c r="AI951" s="172"/>
      <c r="AJ951" s="172"/>
      <c r="AK951" s="172"/>
      <c r="AL951" s="172"/>
      <c r="AM951" s="172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EA951" s="173"/>
      <c r="EB951" s="173"/>
    </row>
    <row r="952" spans="2:132" ht="15.75" customHeight="1">
      <c r="B952" s="181"/>
      <c r="C952" s="156"/>
      <c r="D952" s="181"/>
      <c r="E952" s="157"/>
      <c r="F952" s="157"/>
      <c r="G952" s="229">
        <f t="shared" si="525"/>
        <v>0</v>
      </c>
      <c r="H952" s="229">
        <f t="shared" si="521"/>
        <v>0</v>
      </c>
      <c r="I952" s="240">
        <f>IF(D965=0,0,(G965-I955)/D965)</f>
        <v>0</v>
      </c>
      <c r="J952" s="182"/>
      <c r="K952" s="230"/>
      <c r="L952" s="157"/>
      <c r="M952" s="157"/>
      <c r="N952" s="236"/>
      <c r="O952" s="231">
        <f t="shared" si="522"/>
        <v>0</v>
      </c>
      <c r="P952" s="231">
        <f t="shared" si="523"/>
        <v>0</v>
      </c>
      <c r="Q952" s="232">
        <f t="shared" si="524"/>
        <v>0</v>
      </c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172"/>
      <c r="AD952" s="172"/>
      <c r="AE952" s="172"/>
      <c r="AF952" s="172"/>
      <c r="AG952" s="172"/>
      <c r="AH952" s="172"/>
      <c r="AI952" s="172"/>
      <c r="AJ952" s="172"/>
      <c r="AK952" s="172"/>
      <c r="AL952" s="172"/>
      <c r="AM952" s="172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EA952" s="173"/>
      <c r="EB952" s="173"/>
    </row>
    <row r="953" spans="2:132" ht="15.75" customHeight="1">
      <c r="B953" s="181"/>
      <c r="C953" s="156"/>
      <c r="D953" s="181"/>
      <c r="E953" s="157"/>
      <c r="F953" s="157"/>
      <c r="G953" s="229">
        <f t="shared" si="525"/>
        <v>0</v>
      </c>
      <c r="H953" s="229">
        <f t="shared" si="521"/>
        <v>0</v>
      </c>
      <c r="I953" s="241"/>
      <c r="J953" s="182"/>
      <c r="K953" s="230"/>
      <c r="L953" s="157"/>
      <c r="M953" s="157"/>
      <c r="N953" s="236"/>
      <c r="O953" s="231">
        <f t="shared" si="522"/>
        <v>0</v>
      </c>
      <c r="P953" s="231">
        <f t="shared" si="523"/>
        <v>0</v>
      </c>
      <c r="Q953" s="232">
        <f t="shared" si="524"/>
        <v>0</v>
      </c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172"/>
      <c r="AD953" s="172"/>
      <c r="AE953" s="172"/>
      <c r="AF953" s="172"/>
      <c r="AG953" s="172"/>
      <c r="AH953" s="172"/>
      <c r="AI953" s="172"/>
      <c r="AJ953" s="172"/>
      <c r="AK953" s="172"/>
      <c r="AL953" s="172"/>
      <c r="AM953" s="172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EA953" s="173"/>
      <c r="EB953" s="173"/>
    </row>
    <row r="954" spans="2:132" ht="15.75" customHeight="1">
      <c r="B954" s="181"/>
      <c r="C954" s="156"/>
      <c r="D954" s="242"/>
      <c r="E954" s="157"/>
      <c r="F954" s="157"/>
      <c r="G954" s="229">
        <f t="shared" si="525"/>
        <v>0</v>
      </c>
      <c r="H954" s="229">
        <f t="shared" si="521"/>
        <v>0</v>
      </c>
      <c r="I954" s="243" t="s">
        <v>128</v>
      </c>
      <c r="J954" s="182"/>
      <c r="K954" s="230"/>
      <c r="L954" s="157"/>
      <c r="M954" s="157"/>
      <c r="N954" s="236"/>
      <c r="O954" s="231">
        <f t="shared" si="522"/>
        <v>0</v>
      </c>
      <c r="P954" s="231">
        <f t="shared" si="523"/>
        <v>0</v>
      </c>
      <c r="Q954" s="232">
        <f t="shared" si="524"/>
        <v>0</v>
      </c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172"/>
      <c r="AD954" s="172"/>
      <c r="AE954" s="172"/>
      <c r="AF954" s="172"/>
      <c r="AG954" s="172"/>
      <c r="AH954" s="172"/>
      <c r="AI954" s="172"/>
      <c r="AJ954" s="172"/>
      <c r="AK954" s="172"/>
      <c r="AL954" s="172"/>
      <c r="AM954" s="172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EA954" s="173"/>
      <c r="EB954" s="173"/>
    </row>
    <row r="955" spans="2:132" ht="15.75" customHeight="1">
      <c r="B955" s="181"/>
      <c r="C955" s="156"/>
      <c r="D955" s="181"/>
      <c r="E955" s="157"/>
      <c r="F955" s="157"/>
      <c r="G955" s="229">
        <f t="shared" si="525"/>
        <v>0</v>
      </c>
      <c r="H955" s="229">
        <f t="shared" si="521"/>
        <v>0</v>
      </c>
      <c r="I955" s="238">
        <f>SUMIF(B$72:B$91,B945,P$72:P$91)</f>
        <v>0</v>
      </c>
      <c r="J955" s="182"/>
      <c r="K955" s="230"/>
      <c r="L955" s="157"/>
      <c r="M955" s="157"/>
      <c r="N955" s="236"/>
      <c r="O955" s="231">
        <f t="shared" si="522"/>
        <v>0</v>
      </c>
      <c r="P955" s="231">
        <f t="shared" si="523"/>
        <v>0</v>
      </c>
      <c r="Q955" s="232">
        <f t="shared" si="524"/>
        <v>0</v>
      </c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172"/>
      <c r="AD955" s="172"/>
      <c r="AE955" s="172"/>
      <c r="AF955" s="172"/>
      <c r="AG955" s="172"/>
      <c r="AH955" s="172"/>
      <c r="AI955" s="172"/>
      <c r="AJ955" s="172"/>
      <c r="AK955" s="172"/>
      <c r="AL955" s="172"/>
      <c r="AM955" s="172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EA955" s="173"/>
      <c r="EB955" s="173"/>
    </row>
    <row r="956" spans="2:132" ht="15.75" customHeight="1">
      <c r="B956" s="181"/>
      <c r="C956" s="156"/>
      <c r="D956" s="181"/>
      <c r="E956" s="157"/>
      <c r="F956" s="157"/>
      <c r="G956" s="229">
        <f t="shared" si="525"/>
        <v>0</v>
      </c>
      <c r="H956" s="229">
        <f t="shared" si="521"/>
        <v>0</v>
      </c>
      <c r="I956" s="231"/>
      <c r="J956" s="182"/>
      <c r="K956" s="230"/>
      <c r="L956" s="157"/>
      <c r="M956" s="157"/>
      <c r="N956" s="236"/>
      <c r="O956" s="231">
        <f t="shared" si="522"/>
        <v>0</v>
      </c>
      <c r="P956" s="231">
        <f t="shared" si="523"/>
        <v>0</v>
      </c>
      <c r="Q956" s="232">
        <f t="shared" si="524"/>
        <v>0</v>
      </c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172"/>
      <c r="AD956" s="172"/>
      <c r="AE956" s="172"/>
      <c r="AF956" s="172"/>
      <c r="AG956" s="172"/>
      <c r="AH956" s="172"/>
      <c r="AI956" s="172"/>
      <c r="AJ956" s="172"/>
      <c r="AK956" s="172"/>
      <c r="AL956" s="172"/>
      <c r="AM956" s="172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EA956" s="173"/>
      <c r="EB956" s="173"/>
    </row>
    <row r="957" spans="2:132" ht="15.75" customHeight="1">
      <c r="B957" s="181"/>
      <c r="C957" s="156"/>
      <c r="D957" s="181"/>
      <c r="E957" s="157"/>
      <c r="F957" s="157"/>
      <c r="G957" s="229">
        <f t="shared" si="525"/>
        <v>0</v>
      </c>
      <c r="H957" s="229">
        <f t="shared" si="521"/>
        <v>0</v>
      </c>
      <c r="I957" s="231"/>
      <c r="J957" s="182"/>
      <c r="K957" s="230"/>
      <c r="L957" s="157"/>
      <c r="M957" s="157"/>
      <c r="N957" s="236"/>
      <c r="O957" s="231">
        <f t="shared" si="522"/>
        <v>0</v>
      </c>
      <c r="P957" s="231">
        <f t="shared" si="523"/>
        <v>0</v>
      </c>
      <c r="Q957" s="232">
        <f t="shared" si="524"/>
        <v>0</v>
      </c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172"/>
      <c r="AD957" s="172"/>
      <c r="AE957" s="172"/>
      <c r="AF957" s="172"/>
      <c r="AG957" s="172"/>
      <c r="AH957" s="172"/>
      <c r="AI957" s="172"/>
      <c r="AJ957" s="172"/>
      <c r="AK957" s="172"/>
      <c r="AL957" s="172"/>
      <c r="AM957" s="172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EA957" s="173"/>
      <c r="EB957" s="173"/>
    </row>
    <row r="958" spans="2:132" ht="15.75" customHeight="1">
      <c r="B958" s="181"/>
      <c r="C958" s="156"/>
      <c r="D958" s="181"/>
      <c r="E958" s="157"/>
      <c r="F958" s="157"/>
      <c r="G958" s="229">
        <f t="shared" si="525"/>
        <v>0</v>
      </c>
      <c r="H958" s="229">
        <f t="shared" si="521"/>
        <v>0</v>
      </c>
      <c r="I958" s="231"/>
      <c r="J958" s="182"/>
      <c r="K958" s="230"/>
      <c r="L958" s="157"/>
      <c r="M958" s="157"/>
      <c r="N958" s="236"/>
      <c r="O958" s="231">
        <f t="shared" si="522"/>
        <v>0</v>
      </c>
      <c r="P958" s="231">
        <f t="shared" si="523"/>
        <v>0</v>
      </c>
      <c r="Q958" s="232">
        <f t="shared" si="524"/>
        <v>0</v>
      </c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172"/>
      <c r="AD958" s="172"/>
      <c r="AE958" s="172"/>
      <c r="AF958" s="172"/>
      <c r="AG958" s="172"/>
      <c r="AH958" s="172"/>
      <c r="AI958" s="172"/>
      <c r="AJ958" s="172"/>
      <c r="AK958" s="172"/>
      <c r="AL958" s="172"/>
      <c r="AM958" s="172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EA958" s="173"/>
      <c r="EB958" s="173"/>
    </row>
    <row r="959" spans="2:132" ht="15.75" customHeight="1">
      <c r="B959" s="181"/>
      <c r="C959" s="156"/>
      <c r="D959" s="181"/>
      <c r="E959" s="157"/>
      <c r="F959" s="157"/>
      <c r="G959" s="229">
        <f t="shared" si="525"/>
        <v>0</v>
      </c>
      <c r="H959" s="229">
        <f t="shared" si="521"/>
        <v>0</v>
      </c>
      <c r="I959" s="231"/>
      <c r="J959" s="182"/>
      <c r="K959" s="230"/>
      <c r="L959" s="157"/>
      <c r="M959" s="157"/>
      <c r="N959" s="236"/>
      <c r="O959" s="231">
        <f t="shared" si="522"/>
        <v>0</v>
      </c>
      <c r="P959" s="231">
        <f t="shared" si="523"/>
        <v>0</v>
      </c>
      <c r="Q959" s="232">
        <f t="shared" si="524"/>
        <v>0</v>
      </c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172"/>
      <c r="AD959" s="172"/>
      <c r="AE959" s="172"/>
      <c r="AF959" s="172"/>
      <c r="AG959" s="172"/>
      <c r="AH959" s="172"/>
      <c r="AI959" s="172"/>
      <c r="AJ959" s="172"/>
      <c r="AK959" s="172"/>
      <c r="AL959" s="172"/>
      <c r="AM959" s="172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EA959" s="173"/>
      <c r="EB959" s="173"/>
    </row>
    <row r="960" spans="2:132" ht="15.75" customHeight="1">
      <c r="B960" s="181"/>
      <c r="C960" s="156"/>
      <c r="D960" s="181"/>
      <c r="E960" s="157"/>
      <c r="F960" s="157"/>
      <c r="G960" s="229">
        <f t="shared" si="525"/>
        <v>0</v>
      </c>
      <c r="H960" s="229">
        <f t="shared" si="521"/>
        <v>0</v>
      </c>
      <c r="I960" s="231"/>
      <c r="J960" s="182"/>
      <c r="K960" s="230"/>
      <c r="L960" s="157"/>
      <c r="M960" s="157"/>
      <c r="N960" s="236"/>
      <c r="O960" s="231">
        <f t="shared" si="522"/>
        <v>0</v>
      </c>
      <c r="P960" s="231">
        <f t="shared" si="523"/>
        <v>0</v>
      </c>
      <c r="Q960" s="232">
        <f t="shared" si="524"/>
        <v>0</v>
      </c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172"/>
      <c r="AD960" s="172"/>
      <c r="AE960" s="172"/>
      <c r="AF960" s="172"/>
      <c r="AG960" s="172"/>
      <c r="AH960" s="172"/>
      <c r="AI960" s="172"/>
      <c r="AJ960" s="172"/>
      <c r="AK960" s="172"/>
      <c r="AL960" s="172"/>
      <c r="AM960" s="172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EA960" s="173"/>
      <c r="EB960" s="173"/>
    </row>
    <row r="961" spans="2:132" ht="15.75" customHeight="1">
      <c r="B961" s="181"/>
      <c r="C961" s="156"/>
      <c r="D961" s="181"/>
      <c r="E961" s="157"/>
      <c r="F961" s="157"/>
      <c r="G961" s="229">
        <f t="shared" si="525"/>
        <v>0</v>
      </c>
      <c r="H961" s="229">
        <f t="shared" si="521"/>
        <v>0</v>
      </c>
      <c r="I961" s="231"/>
      <c r="J961" s="182"/>
      <c r="K961" s="230"/>
      <c r="L961" s="157"/>
      <c r="M961" s="157"/>
      <c r="N961" s="236"/>
      <c r="O961" s="231">
        <f t="shared" si="522"/>
        <v>0</v>
      </c>
      <c r="P961" s="231">
        <f t="shared" si="523"/>
        <v>0</v>
      </c>
      <c r="Q961" s="232">
        <f t="shared" si="524"/>
        <v>0</v>
      </c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172"/>
      <c r="AD961" s="172"/>
      <c r="AE961" s="172"/>
      <c r="AF961" s="172"/>
      <c r="AG961" s="172"/>
      <c r="AH961" s="172"/>
      <c r="AI961" s="172"/>
      <c r="AJ961" s="172"/>
      <c r="AK961" s="172"/>
      <c r="AL961" s="172"/>
      <c r="AM961" s="172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EA961" s="173"/>
      <c r="EB961" s="173"/>
    </row>
    <row r="962" spans="2:132" ht="15.75" customHeight="1">
      <c r="B962" s="181"/>
      <c r="C962" s="156"/>
      <c r="D962" s="181"/>
      <c r="E962" s="157"/>
      <c r="F962" s="157"/>
      <c r="G962" s="229">
        <f t="shared" si="525"/>
        <v>0</v>
      </c>
      <c r="H962" s="229">
        <f t="shared" si="521"/>
        <v>0</v>
      </c>
      <c r="I962" s="231"/>
      <c r="J962" s="182"/>
      <c r="K962" s="230"/>
      <c r="L962" s="157"/>
      <c r="M962" s="157"/>
      <c r="N962" s="236"/>
      <c r="O962" s="231">
        <f t="shared" si="522"/>
        <v>0</v>
      </c>
      <c r="P962" s="231">
        <f t="shared" si="523"/>
        <v>0</v>
      </c>
      <c r="Q962" s="232">
        <f t="shared" si="524"/>
        <v>0</v>
      </c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172"/>
      <c r="AD962" s="172"/>
      <c r="AE962" s="172"/>
      <c r="AF962" s="172"/>
      <c r="AG962" s="172"/>
      <c r="AH962" s="172"/>
      <c r="AI962" s="172"/>
      <c r="AJ962" s="172"/>
      <c r="AK962" s="172"/>
      <c r="AL962" s="172"/>
      <c r="AM962" s="172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EA962" s="173"/>
      <c r="EB962" s="173"/>
    </row>
    <row r="963" spans="2:132" ht="15.75" customHeight="1">
      <c r="B963" s="181"/>
      <c r="C963" s="181"/>
      <c r="D963" s="181"/>
      <c r="E963" s="157"/>
      <c r="F963" s="157"/>
      <c r="G963" s="229">
        <f t="shared" si="525"/>
        <v>0</v>
      </c>
      <c r="H963" s="229">
        <f t="shared" si="521"/>
        <v>0</v>
      </c>
      <c r="I963" s="231"/>
      <c r="J963" s="182"/>
      <c r="K963" s="230"/>
      <c r="L963" s="157"/>
      <c r="M963" s="157"/>
      <c r="N963" s="236"/>
      <c r="O963" s="231">
        <f t="shared" si="522"/>
        <v>0</v>
      </c>
      <c r="P963" s="231">
        <f t="shared" si="523"/>
        <v>0</v>
      </c>
      <c r="Q963" s="232">
        <f t="shared" si="524"/>
        <v>0</v>
      </c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172"/>
      <c r="AD963" s="172"/>
      <c r="AE963" s="172"/>
      <c r="AF963" s="172"/>
      <c r="AG963" s="172"/>
      <c r="AH963" s="172"/>
      <c r="AI963" s="172"/>
      <c r="AJ963" s="172"/>
      <c r="AK963" s="172"/>
      <c r="AL963" s="172"/>
      <c r="AM963" s="172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EA963" s="173"/>
      <c r="EB963" s="173"/>
    </row>
    <row r="964" spans="2:132" ht="15.75" customHeight="1">
      <c r="B964" s="181"/>
      <c r="C964" s="181"/>
      <c r="D964" s="181"/>
      <c r="E964" s="157"/>
      <c r="F964" s="157"/>
      <c r="G964" s="229">
        <f t="shared" si="525"/>
        <v>0</v>
      </c>
      <c r="H964" s="229">
        <f t="shared" si="521"/>
        <v>0</v>
      </c>
      <c r="I964" s="231"/>
      <c r="J964" s="182"/>
      <c r="K964" s="230"/>
      <c r="L964" s="157"/>
      <c r="M964" s="157"/>
      <c r="N964" s="236"/>
      <c r="O964" s="231">
        <f t="shared" si="522"/>
        <v>0</v>
      </c>
      <c r="P964" s="231">
        <f t="shared" si="523"/>
        <v>0</v>
      </c>
      <c r="Q964" s="232">
        <f t="shared" si="524"/>
        <v>0</v>
      </c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172"/>
      <c r="AD964" s="172"/>
      <c r="AE964" s="172"/>
      <c r="AF964" s="172"/>
      <c r="AG964" s="172"/>
      <c r="AH964" s="172"/>
      <c r="AI964" s="172"/>
      <c r="AJ964" s="172"/>
      <c r="AK964" s="172"/>
      <c r="AL964" s="172"/>
      <c r="AM964" s="172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EA964" s="173"/>
      <c r="EB964" s="173"/>
    </row>
    <row r="965" spans="2:132" ht="15.75" customHeight="1">
      <c r="B965" s="188" t="s">
        <v>129</v>
      </c>
      <c r="C965" s="188"/>
      <c r="D965" s="244">
        <f>SUM(D945:D964)-L965</f>
        <v>0</v>
      </c>
      <c r="E965" s="245"/>
      <c r="F965" s="245"/>
      <c r="G965" s="245">
        <f>SUM(G945:G964)-SUM(Q945:Q964)</f>
        <v>0</v>
      </c>
      <c r="H965" s="245">
        <f t="shared" si="521"/>
        <v>0</v>
      </c>
      <c r="I965" s="246"/>
      <c r="J965" s="247"/>
      <c r="K965" s="188"/>
      <c r="L965" s="188">
        <f>SUM(L945:L964)</f>
        <v>0</v>
      </c>
      <c r="M965" s="245"/>
      <c r="N965" s="248"/>
      <c r="O965" s="249">
        <f t="shared" ref="O965:P965" si="526">SUM(O945:O964)</f>
        <v>0</v>
      </c>
      <c r="P965" s="249">
        <f t="shared" si="526"/>
        <v>0</v>
      </c>
      <c r="Q965" s="250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172"/>
      <c r="AD965" s="172"/>
      <c r="AE965" s="172"/>
      <c r="AF965" s="172"/>
      <c r="AG965" s="172"/>
      <c r="AH965" s="172"/>
      <c r="AI965" s="172"/>
      <c r="AJ965" s="172"/>
      <c r="AK965" s="172"/>
      <c r="AL965" s="172"/>
      <c r="AM965" s="172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EA965" s="173"/>
      <c r="EB965" s="173"/>
    </row>
    <row r="966" spans="2:132" ht="15.75" customHeight="1">
      <c r="B966" s="223" t="s">
        <v>88</v>
      </c>
      <c r="C966" s="224" t="s">
        <v>89</v>
      </c>
      <c r="D966" s="224" t="s">
        <v>99</v>
      </c>
      <c r="E966" s="224" t="s">
        <v>114</v>
      </c>
      <c r="F966" s="224" t="s">
        <v>115</v>
      </c>
      <c r="G966" s="224" t="s">
        <v>26</v>
      </c>
      <c r="H966" s="224" t="s">
        <v>100</v>
      </c>
      <c r="I966" s="225"/>
      <c r="J966" s="224" t="s">
        <v>116</v>
      </c>
      <c r="K966" s="224" t="s">
        <v>91</v>
      </c>
      <c r="L966" s="224" t="s">
        <v>99</v>
      </c>
      <c r="M966" s="224" t="s">
        <v>117</v>
      </c>
      <c r="N966" s="224" t="s">
        <v>115</v>
      </c>
      <c r="O966" s="224" t="s">
        <v>94</v>
      </c>
      <c r="P966" s="224" t="s">
        <v>118</v>
      </c>
      <c r="Q966" s="224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172"/>
      <c r="AD966" s="172"/>
      <c r="AE966" s="172"/>
      <c r="AF966" s="172"/>
      <c r="AG966" s="172"/>
      <c r="AH966" s="172"/>
      <c r="AI966" s="172"/>
      <c r="AJ966" s="172"/>
      <c r="AK966" s="172"/>
      <c r="AL966" s="172"/>
      <c r="AM966" s="172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EA966" s="173"/>
      <c r="EB966" s="173"/>
    </row>
    <row r="967" spans="2:132" ht="15.75" customHeight="1">
      <c r="B967" s="181"/>
      <c r="C967" s="156"/>
      <c r="D967" s="181"/>
      <c r="E967" s="157"/>
      <c r="F967" s="157"/>
      <c r="G967" s="229">
        <f>(D967*E967)+F967</f>
        <v>0</v>
      </c>
      <c r="H967" s="229">
        <f t="shared" ref="H967:H987" si="527">IF(D967=0,0,G967/D967)</f>
        <v>0</v>
      </c>
      <c r="I967" s="739" t="s">
        <v>126</v>
      </c>
      <c r="J967" s="182"/>
      <c r="K967" s="230"/>
      <c r="L967" s="181"/>
      <c r="M967" s="157"/>
      <c r="N967" s="157"/>
      <c r="O967" s="231">
        <f t="shared" ref="O967:O986" si="528">((L967*M967)-N967)-(L967*J967)</f>
        <v>0</v>
      </c>
      <c r="P967" s="231">
        <f t="shared" ref="P967:P986" si="529">IF(J967=0,0,(((L967*M967)-N967)+I977)-(L967*J967))</f>
        <v>0</v>
      </c>
      <c r="Q967" s="232">
        <f t="shared" ref="Q967:Q986" si="530">L967*J967</f>
        <v>0</v>
      </c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172"/>
      <c r="AD967" s="172"/>
      <c r="AE967" s="172"/>
      <c r="AF967" s="172"/>
      <c r="AG967" s="172"/>
      <c r="AH967" s="172"/>
      <c r="AI967" s="172"/>
      <c r="AJ967" s="172"/>
      <c r="AK967" s="172"/>
      <c r="AL967" s="172"/>
      <c r="AM967" s="172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EA967" s="173"/>
      <c r="EB967" s="173"/>
    </row>
    <row r="968" spans="2:132" ht="15.75" customHeight="1">
      <c r="B968" s="181"/>
      <c r="C968" s="156"/>
      <c r="D968" s="181"/>
      <c r="E968" s="157"/>
      <c r="F968" s="157"/>
      <c r="G968" s="229">
        <f t="shared" ref="G968:G986" si="531">D968*E968+F968</f>
        <v>0</v>
      </c>
      <c r="H968" s="229">
        <f t="shared" si="527"/>
        <v>0</v>
      </c>
      <c r="I968" s="740"/>
      <c r="J968" s="182"/>
      <c r="K968" s="230"/>
      <c r="L968" s="157"/>
      <c r="M968" s="157"/>
      <c r="N968" s="236"/>
      <c r="O968" s="231">
        <f t="shared" si="528"/>
        <v>0</v>
      </c>
      <c r="P968" s="231">
        <f t="shared" si="529"/>
        <v>0</v>
      </c>
      <c r="Q968" s="232">
        <f t="shared" si="530"/>
        <v>0</v>
      </c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172"/>
      <c r="AD968" s="172"/>
      <c r="AE968" s="172"/>
      <c r="AF968" s="172"/>
      <c r="AG968" s="172"/>
      <c r="AH968" s="172"/>
      <c r="AI968" s="172"/>
      <c r="AJ968" s="172"/>
      <c r="AK968" s="172"/>
      <c r="AL968" s="172"/>
      <c r="AM968" s="172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EA968" s="173"/>
      <c r="EB968" s="173"/>
    </row>
    <row r="969" spans="2:132" ht="15.75" customHeight="1">
      <c r="B969" s="181"/>
      <c r="C969" s="156"/>
      <c r="D969" s="181"/>
      <c r="E969" s="157"/>
      <c r="F969" s="157"/>
      <c r="G969" s="229">
        <f t="shared" si="531"/>
        <v>0</v>
      </c>
      <c r="H969" s="229">
        <f t="shared" si="527"/>
        <v>0</v>
      </c>
      <c r="I969" s="238">
        <f>IF(D987=0,0,G987/D987)</f>
        <v>0</v>
      </c>
      <c r="J969" s="182"/>
      <c r="K969" s="230"/>
      <c r="L969" s="157"/>
      <c r="M969" s="157"/>
      <c r="N969" s="236"/>
      <c r="O969" s="231">
        <f t="shared" si="528"/>
        <v>0</v>
      </c>
      <c r="P969" s="231">
        <f t="shared" si="529"/>
        <v>0</v>
      </c>
      <c r="Q969" s="232">
        <f t="shared" si="530"/>
        <v>0</v>
      </c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172"/>
      <c r="AD969" s="172"/>
      <c r="AE969" s="172"/>
      <c r="AF969" s="172"/>
      <c r="AG969" s="172"/>
      <c r="AH969" s="172"/>
      <c r="AI969" s="172"/>
      <c r="AJ969" s="172"/>
      <c r="AK969" s="172"/>
      <c r="AL969" s="172"/>
      <c r="AM969" s="172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EA969" s="173"/>
      <c r="EB969" s="173"/>
    </row>
    <row r="970" spans="2:132" ht="15.75" customHeight="1">
      <c r="B970" s="181"/>
      <c r="C970" s="156"/>
      <c r="D970" s="181"/>
      <c r="E970" s="157"/>
      <c r="F970" s="157"/>
      <c r="G970" s="229">
        <f t="shared" si="531"/>
        <v>0</v>
      </c>
      <c r="H970" s="229">
        <f t="shared" si="527"/>
        <v>0</v>
      </c>
      <c r="I970" s="239"/>
      <c r="J970" s="182"/>
      <c r="K970" s="230"/>
      <c r="L970" s="157"/>
      <c r="M970" s="157"/>
      <c r="N970" s="236"/>
      <c r="O970" s="231">
        <f t="shared" si="528"/>
        <v>0</v>
      </c>
      <c r="P970" s="231">
        <f t="shared" si="529"/>
        <v>0</v>
      </c>
      <c r="Q970" s="232">
        <f t="shared" si="530"/>
        <v>0</v>
      </c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172"/>
      <c r="AD970" s="172"/>
      <c r="AE970" s="172"/>
      <c r="AF970" s="172"/>
      <c r="AG970" s="172"/>
      <c r="AH970" s="172"/>
      <c r="AI970" s="172"/>
      <c r="AJ970" s="172"/>
      <c r="AK970" s="172"/>
      <c r="AL970" s="172"/>
      <c r="AM970" s="172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EA970" s="173"/>
      <c r="EB970" s="173"/>
    </row>
    <row r="971" spans="2:132" ht="15.75" customHeight="1">
      <c r="B971" s="181"/>
      <c r="C971" s="156"/>
      <c r="D971" s="181"/>
      <c r="E971" s="157"/>
      <c r="F971" s="157"/>
      <c r="G971" s="229">
        <f t="shared" si="531"/>
        <v>0</v>
      </c>
      <c r="H971" s="229">
        <f t="shared" si="527"/>
        <v>0</v>
      </c>
      <c r="I971" s="741" t="s">
        <v>127</v>
      </c>
      <c r="J971" s="182"/>
      <c r="K971" s="230"/>
      <c r="L971" s="157"/>
      <c r="M971" s="157"/>
      <c r="N971" s="236"/>
      <c r="O971" s="231">
        <f t="shared" si="528"/>
        <v>0</v>
      </c>
      <c r="P971" s="231">
        <f t="shared" si="529"/>
        <v>0</v>
      </c>
      <c r="Q971" s="232">
        <f t="shared" si="530"/>
        <v>0</v>
      </c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172"/>
      <c r="AD971" s="172"/>
      <c r="AE971" s="172"/>
      <c r="AF971" s="172"/>
      <c r="AG971" s="172"/>
      <c r="AH971" s="172"/>
      <c r="AI971" s="172"/>
      <c r="AJ971" s="172"/>
      <c r="AK971" s="172"/>
      <c r="AL971" s="172"/>
      <c r="AM971" s="172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EA971" s="173"/>
      <c r="EB971" s="173"/>
    </row>
    <row r="972" spans="2:132" ht="15.75" customHeight="1">
      <c r="B972" s="181"/>
      <c r="C972" s="156"/>
      <c r="D972" s="181"/>
      <c r="E972" s="157"/>
      <c r="F972" s="157"/>
      <c r="G972" s="229">
        <f t="shared" si="531"/>
        <v>0</v>
      </c>
      <c r="H972" s="229">
        <f t="shared" si="527"/>
        <v>0</v>
      </c>
      <c r="I972" s="742"/>
      <c r="J972" s="182"/>
      <c r="K972" s="230"/>
      <c r="L972" s="157"/>
      <c r="M972" s="157"/>
      <c r="N972" s="236"/>
      <c r="O972" s="231">
        <f t="shared" si="528"/>
        <v>0</v>
      </c>
      <c r="P972" s="231">
        <f t="shared" si="529"/>
        <v>0</v>
      </c>
      <c r="Q972" s="232">
        <f t="shared" si="530"/>
        <v>0</v>
      </c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172"/>
      <c r="AD972" s="172"/>
      <c r="AE972" s="172"/>
      <c r="AF972" s="172"/>
      <c r="AG972" s="172"/>
      <c r="AH972" s="172"/>
      <c r="AI972" s="172"/>
      <c r="AJ972" s="172"/>
      <c r="AK972" s="172"/>
      <c r="AL972" s="172"/>
      <c r="AM972" s="172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EA972" s="173"/>
      <c r="EB972" s="173"/>
    </row>
    <row r="973" spans="2:132" ht="15.75" customHeight="1">
      <c r="B973" s="181"/>
      <c r="C973" s="156"/>
      <c r="D973" s="181"/>
      <c r="E973" s="157"/>
      <c r="F973" s="157"/>
      <c r="G973" s="229">
        <f t="shared" si="531"/>
        <v>0</v>
      </c>
      <c r="H973" s="229">
        <f t="shared" si="527"/>
        <v>0</v>
      </c>
      <c r="I973" s="740"/>
      <c r="J973" s="182"/>
      <c r="K973" s="230"/>
      <c r="L973" s="157"/>
      <c r="M973" s="157"/>
      <c r="N973" s="236"/>
      <c r="O973" s="231">
        <f t="shared" si="528"/>
        <v>0</v>
      </c>
      <c r="P973" s="231">
        <f t="shared" si="529"/>
        <v>0</v>
      </c>
      <c r="Q973" s="232">
        <f t="shared" si="530"/>
        <v>0</v>
      </c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172"/>
      <c r="AD973" s="172"/>
      <c r="AE973" s="172"/>
      <c r="AF973" s="172"/>
      <c r="AG973" s="172"/>
      <c r="AH973" s="172"/>
      <c r="AI973" s="172"/>
      <c r="AJ973" s="172"/>
      <c r="AK973" s="172"/>
      <c r="AL973" s="172"/>
      <c r="AM973" s="172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EA973" s="173"/>
      <c r="EB973" s="173"/>
    </row>
    <row r="974" spans="2:132" ht="15.75" customHeight="1">
      <c r="B974" s="181"/>
      <c r="C974" s="156"/>
      <c r="D974" s="181"/>
      <c r="E974" s="157"/>
      <c r="F974" s="157"/>
      <c r="G974" s="229">
        <f t="shared" si="531"/>
        <v>0</v>
      </c>
      <c r="H974" s="229">
        <f t="shared" si="527"/>
        <v>0</v>
      </c>
      <c r="I974" s="240">
        <f>IF(D987=0,0,(G987-I977)/D987)</f>
        <v>0</v>
      </c>
      <c r="J974" s="182"/>
      <c r="K974" s="230"/>
      <c r="L974" s="157"/>
      <c r="M974" s="157"/>
      <c r="N974" s="236"/>
      <c r="O974" s="231">
        <f t="shared" si="528"/>
        <v>0</v>
      </c>
      <c r="P974" s="231">
        <f t="shared" si="529"/>
        <v>0</v>
      </c>
      <c r="Q974" s="232">
        <f t="shared" si="530"/>
        <v>0</v>
      </c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172"/>
      <c r="AD974" s="172"/>
      <c r="AE974" s="172"/>
      <c r="AF974" s="172"/>
      <c r="AG974" s="172"/>
      <c r="AH974" s="172"/>
      <c r="AI974" s="172"/>
      <c r="AJ974" s="172"/>
      <c r="AK974" s="172"/>
      <c r="AL974" s="172"/>
      <c r="AM974" s="172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EA974" s="173"/>
      <c r="EB974" s="173"/>
    </row>
    <row r="975" spans="2:132" ht="15.75" customHeight="1">
      <c r="B975" s="181"/>
      <c r="C975" s="156"/>
      <c r="D975" s="181"/>
      <c r="E975" s="157"/>
      <c r="F975" s="157"/>
      <c r="G975" s="229">
        <f t="shared" si="531"/>
        <v>0</v>
      </c>
      <c r="H975" s="229">
        <f t="shared" si="527"/>
        <v>0</v>
      </c>
      <c r="I975" s="241"/>
      <c r="J975" s="182"/>
      <c r="K975" s="230"/>
      <c r="L975" s="157"/>
      <c r="M975" s="157"/>
      <c r="N975" s="236"/>
      <c r="O975" s="231">
        <f t="shared" si="528"/>
        <v>0</v>
      </c>
      <c r="P975" s="231">
        <f t="shared" si="529"/>
        <v>0</v>
      </c>
      <c r="Q975" s="232">
        <f t="shared" si="530"/>
        <v>0</v>
      </c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172"/>
      <c r="AD975" s="172"/>
      <c r="AE975" s="172"/>
      <c r="AF975" s="172"/>
      <c r="AG975" s="172"/>
      <c r="AH975" s="172"/>
      <c r="AI975" s="172"/>
      <c r="AJ975" s="172"/>
      <c r="AK975" s="172"/>
      <c r="AL975" s="172"/>
      <c r="AM975" s="172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EA975" s="173"/>
      <c r="EB975" s="173"/>
    </row>
    <row r="976" spans="2:132" ht="15.75" customHeight="1">
      <c r="B976" s="181"/>
      <c r="C976" s="156"/>
      <c r="D976" s="242"/>
      <c r="E976" s="157"/>
      <c r="F976" s="157"/>
      <c r="G976" s="229">
        <f t="shared" si="531"/>
        <v>0</v>
      </c>
      <c r="H976" s="229">
        <f t="shared" si="527"/>
        <v>0</v>
      </c>
      <c r="I976" s="243" t="s">
        <v>128</v>
      </c>
      <c r="J976" s="182"/>
      <c r="K976" s="230"/>
      <c r="L976" s="157"/>
      <c r="M976" s="157"/>
      <c r="N976" s="236"/>
      <c r="O976" s="231">
        <f t="shared" si="528"/>
        <v>0</v>
      </c>
      <c r="P976" s="231">
        <f t="shared" si="529"/>
        <v>0</v>
      </c>
      <c r="Q976" s="232">
        <f t="shared" si="530"/>
        <v>0</v>
      </c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172"/>
      <c r="AD976" s="172"/>
      <c r="AE976" s="172"/>
      <c r="AF976" s="172"/>
      <c r="AG976" s="172"/>
      <c r="AH976" s="172"/>
      <c r="AI976" s="172"/>
      <c r="AJ976" s="172"/>
      <c r="AK976" s="172"/>
      <c r="AL976" s="172"/>
      <c r="AM976" s="172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EA976" s="173"/>
      <c r="EB976" s="173"/>
    </row>
    <row r="977" spans="2:132" ht="15.75" customHeight="1">
      <c r="B977" s="181"/>
      <c r="C977" s="156"/>
      <c r="D977" s="181"/>
      <c r="E977" s="157"/>
      <c r="F977" s="157"/>
      <c r="G977" s="229">
        <f t="shared" si="531"/>
        <v>0</v>
      </c>
      <c r="H977" s="229">
        <f t="shared" si="527"/>
        <v>0</v>
      </c>
      <c r="I977" s="238">
        <f>SUMIF(B$72:B$91,B967,P$72:P$91)</f>
        <v>0</v>
      </c>
      <c r="J977" s="182"/>
      <c r="K977" s="230"/>
      <c r="L977" s="157"/>
      <c r="M977" s="157"/>
      <c r="N977" s="236"/>
      <c r="O977" s="231">
        <f t="shared" si="528"/>
        <v>0</v>
      </c>
      <c r="P977" s="231">
        <f t="shared" si="529"/>
        <v>0</v>
      </c>
      <c r="Q977" s="232">
        <f t="shared" si="530"/>
        <v>0</v>
      </c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172"/>
      <c r="AD977" s="172"/>
      <c r="AE977" s="172"/>
      <c r="AF977" s="172"/>
      <c r="AG977" s="172"/>
      <c r="AH977" s="172"/>
      <c r="AI977" s="172"/>
      <c r="AJ977" s="172"/>
      <c r="AK977" s="172"/>
      <c r="AL977" s="172"/>
      <c r="AM977" s="172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EA977" s="173"/>
      <c r="EB977" s="173"/>
    </row>
    <row r="978" spans="2:132" ht="15.75" customHeight="1">
      <c r="B978" s="181"/>
      <c r="C978" s="156"/>
      <c r="D978" s="181"/>
      <c r="E978" s="157"/>
      <c r="F978" s="157"/>
      <c r="G978" s="229">
        <f t="shared" si="531"/>
        <v>0</v>
      </c>
      <c r="H978" s="229">
        <f t="shared" si="527"/>
        <v>0</v>
      </c>
      <c r="I978" s="231"/>
      <c r="J978" s="182"/>
      <c r="K978" s="230"/>
      <c r="L978" s="157"/>
      <c r="M978" s="157"/>
      <c r="N978" s="236"/>
      <c r="O978" s="231">
        <f t="shared" si="528"/>
        <v>0</v>
      </c>
      <c r="P978" s="231">
        <f t="shared" si="529"/>
        <v>0</v>
      </c>
      <c r="Q978" s="232">
        <f t="shared" si="530"/>
        <v>0</v>
      </c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172"/>
      <c r="AD978" s="172"/>
      <c r="AE978" s="172"/>
      <c r="AF978" s="172"/>
      <c r="AG978" s="172"/>
      <c r="AH978" s="172"/>
      <c r="AI978" s="172"/>
      <c r="AJ978" s="172"/>
      <c r="AK978" s="172"/>
      <c r="AL978" s="172"/>
      <c r="AM978" s="172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EA978" s="173"/>
      <c r="EB978" s="173"/>
    </row>
    <row r="979" spans="2:132" ht="15.75" customHeight="1">
      <c r="B979" s="181"/>
      <c r="C979" s="156"/>
      <c r="D979" s="181"/>
      <c r="E979" s="157"/>
      <c r="F979" s="157"/>
      <c r="G979" s="229">
        <f t="shared" si="531"/>
        <v>0</v>
      </c>
      <c r="H979" s="229">
        <f t="shared" si="527"/>
        <v>0</v>
      </c>
      <c r="I979" s="231"/>
      <c r="J979" s="182"/>
      <c r="K979" s="230"/>
      <c r="L979" s="157"/>
      <c r="M979" s="157"/>
      <c r="N979" s="236"/>
      <c r="O979" s="231">
        <f t="shared" si="528"/>
        <v>0</v>
      </c>
      <c r="P979" s="231">
        <f t="shared" si="529"/>
        <v>0</v>
      </c>
      <c r="Q979" s="232">
        <f t="shared" si="530"/>
        <v>0</v>
      </c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172"/>
      <c r="AD979" s="172"/>
      <c r="AE979" s="172"/>
      <c r="AF979" s="172"/>
      <c r="AG979" s="172"/>
      <c r="AH979" s="172"/>
      <c r="AI979" s="172"/>
      <c r="AJ979" s="172"/>
      <c r="AK979" s="172"/>
      <c r="AL979" s="172"/>
      <c r="AM979" s="172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EA979" s="173"/>
      <c r="EB979" s="173"/>
    </row>
    <row r="980" spans="2:132" ht="15.75" customHeight="1">
      <c r="B980" s="181"/>
      <c r="C980" s="156"/>
      <c r="D980" s="181"/>
      <c r="E980" s="157"/>
      <c r="F980" s="157"/>
      <c r="G980" s="229">
        <f t="shared" si="531"/>
        <v>0</v>
      </c>
      <c r="H980" s="229">
        <f t="shared" si="527"/>
        <v>0</v>
      </c>
      <c r="I980" s="231"/>
      <c r="J980" s="182"/>
      <c r="K980" s="230"/>
      <c r="L980" s="157"/>
      <c r="M980" s="157"/>
      <c r="N980" s="236"/>
      <c r="O980" s="231">
        <f t="shared" si="528"/>
        <v>0</v>
      </c>
      <c r="P980" s="231">
        <f t="shared" si="529"/>
        <v>0</v>
      </c>
      <c r="Q980" s="232">
        <f t="shared" si="530"/>
        <v>0</v>
      </c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172"/>
      <c r="AD980" s="172"/>
      <c r="AE980" s="172"/>
      <c r="AF980" s="172"/>
      <c r="AG980" s="172"/>
      <c r="AH980" s="172"/>
      <c r="AI980" s="172"/>
      <c r="AJ980" s="172"/>
      <c r="AK980" s="172"/>
      <c r="AL980" s="172"/>
      <c r="AM980" s="172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EA980" s="173"/>
      <c r="EB980" s="173"/>
    </row>
    <row r="981" spans="2:132" ht="15.75" customHeight="1">
      <c r="B981" s="181"/>
      <c r="C981" s="156"/>
      <c r="D981" s="181"/>
      <c r="E981" s="157"/>
      <c r="F981" s="157"/>
      <c r="G981" s="229">
        <f t="shared" si="531"/>
        <v>0</v>
      </c>
      <c r="H981" s="229">
        <f t="shared" si="527"/>
        <v>0</v>
      </c>
      <c r="I981" s="231"/>
      <c r="J981" s="182"/>
      <c r="K981" s="230"/>
      <c r="L981" s="157"/>
      <c r="M981" s="157"/>
      <c r="N981" s="236"/>
      <c r="O981" s="231">
        <f t="shared" si="528"/>
        <v>0</v>
      </c>
      <c r="P981" s="231">
        <f t="shared" si="529"/>
        <v>0</v>
      </c>
      <c r="Q981" s="232">
        <f t="shared" si="530"/>
        <v>0</v>
      </c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172"/>
      <c r="AD981" s="172"/>
      <c r="AE981" s="172"/>
      <c r="AF981" s="172"/>
      <c r="AG981" s="172"/>
      <c r="AH981" s="172"/>
      <c r="AI981" s="172"/>
      <c r="AJ981" s="172"/>
      <c r="AK981" s="172"/>
      <c r="AL981" s="172"/>
      <c r="AM981" s="172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EA981" s="173"/>
      <c r="EB981" s="173"/>
    </row>
    <row r="982" spans="2:132" ht="15.75" customHeight="1">
      <c r="B982" s="181"/>
      <c r="C982" s="156"/>
      <c r="D982" s="181"/>
      <c r="E982" s="157"/>
      <c r="F982" s="157"/>
      <c r="G982" s="229">
        <f t="shared" si="531"/>
        <v>0</v>
      </c>
      <c r="H982" s="229">
        <f t="shared" si="527"/>
        <v>0</v>
      </c>
      <c r="I982" s="231"/>
      <c r="J982" s="182"/>
      <c r="K982" s="230"/>
      <c r="L982" s="157"/>
      <c r="M982" s="157"/>
      <c r="N982" s="236"/>
      <c r="O982" s="231">
        <f t="shared" si="528"/>
        <v>0</v>
      </c>
      <c r="P982" s="231">
        <f t="shared" si="529"/>
        <v>0</v>
      </c>
      <c r="Q982" s="232">
        <f t="shared" si="530"/>
        <v>0</v>
      </c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172"/>
      <c r="AD982" s="172"/>
      <c r="AE982" s="172"/>
      <c r="AF982" s="172"/>
      <c r="AG982" s="172"/>
      <c r="AH982" s="172"/>
      <c r="AI982" s="172"/>
      <c r="AJ982" s="172"/>
      <c r="AK982" s="172"/>
      <c r="AL982" s="172"/>
      <c r="AM982" s="172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EA982" s="173"/>
      <c r="EB982" s="173"/>
    </row>
    <row r="983" spans="2:132" ht="15.75" customHeight="1">
      <c r="B983" s="181"/>
      <c r="C983" s="156"/>
      <c r="D983" s="181"/>
      <c r="E983" s="157"/>
      <c r="F983" s="157"/>
      <c r="G983" s="229">
        <f t="shared" si="531"/>
        <v>0</v>
      </c>
      <c r="H983" s="229">
        <f t="shared" si="527"/>
        <v>0</v>
      </c>
      <c r="I983" s="231"/>
      <c r="J983" s="182"/>
      <c r="K983" s="230"/>
      <c r="L983" s="157"/>
      <c r="M983" s="157"/>
      <c r="N983" s="236"/>
      <c r="O983" s="231">
        <f t="shared" si="528"/>
        <v>0</v>
      </c>
      <c r="P983" s="231">
        <f t="shared" si="529"/>
        <v>0</v>
      </c>
      <c r="Q983" s="232">
        <f t="shared" si="530"/>
        <v>0</v>
      </c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172"/>
      <c r="AD983" s="172"/>
      <c r="AE983" s="172"/>
      <c r="AF983" s="172"/>
      <c r="AG983" s="172"/>
      <c r="AH983" s="172"/>
      <c r="AI983" s="172"/>
      <c r="AJ983" s="172"/>
      <c r="AK983" s="172"/>
      <c r="AL983" s="172"/>
      <c r="AM983" s="172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EA983" s="173"/>
      <c r="EB983" s="173"/>
    </row>
    <row r="984" spans="2:132" ht="15.75" customHeight="1">
      <c r="B984" s="181"/>
      <c r="C984" s="156"/>
      <c r="D984" s="181"/>
      <c r="E984" s="157"/>
      <c r="F984" s="157"/>
      <c r="G984" s="229">
        <f t="shared" si="531"/>
        <v>0</v>
      </c>
      <c r="H984" s="229">
        <f t="shared" si="527"/>
        <v>0</v>
      </c>
      <c r="I984" s="231"/>
      <c r="J984" s="182"/>
      <c r="K984" s="230"/>
      <c r="L984" s="157"/>
      <c r="M984" s="157"/>
      <c r="N984" s="236"/>
      <c r="O984" s="231">
        <f t="shared" si="528"/>
        <v>0</v>
      </c>
      <c r="P984" s="231">
        <f t="shared" si="529"/>
        <v>0</v>
      </c>
      <c r="Q984" s="232">
        <f t="shared" si="530"/>
        <v>0</v>
      </c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172"/>
      <c r="AD984" s="172"/>
      <c r="AE984" s="172"/>
      <c r="AF984" s="172"/>
      <c r="AG984" s="172"/>
      <c r="AH984" s="172"/>
      <c r="AI984" s="172"/>
      <c r="AJ984" s="172"/>
      <c r="AK984" s="172"/>
      <c r="AL984" s="172"/>
      <c r="AM984" s="172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EA984" s="173"/>
      <c r="EB984" s="173"/>
    </row>
    <row r="985" spans="2:132" ht="15.75" customHeight="1">
      <c r="B985" s="181"/>
      <c r="C985" s="181"/>
      <c r="D985" s="181"/>
      <c r="E985" s="157"/>
      <c r="F985" s="157"/>
      <c r="G985" s="229">
        <f t="shared" si="531"/>
        <v>0</v>
      </c>
      <c r="H985" s="229">
        <f t="shared" si="527"/>
        <v>0</v>
      </c>
      <c r="I985" s="231"/>
      <c r="J985" s="182"/>
      <c r="K985" s="230"/>
      <c r="L985" s="157"/>
      <c r="M985" s="157"/>
      <c r="N985" s="236"/>
      <c r="O985" s="231">
        <f t="shared" si="528"/>
        <v>0</v>
      </c>
      <c r="P985" s="231">
        <f t="shared" si="529"/>
        <v>0</v>
      </c>
      <c r="Q985" s="232">
        <f t="shared" si="530"/>
        <v>0</v>
      </c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172"/>
      <c r="AD985" s="172"/>
      <c r="AE985" s="172"/>
      <c r="AF985" s="172"/>
      <c r="AG985" s="172"/>
      <c r="AH985" s="172"/>
      <c r="AI985" s="172"/>
      <c r="AJ985" s="172"/>
      <c r="AK985" s="172"/>
      <c r="AL985" s="172"/>
      <c r="AM985" s="172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EA985" s="173"/>
      <c r="EB985" s="173"/>
    </row>
    <row r="986" spans="2:132" ht="15.75" customHeight="1">
      <c r="B986" s="181"/>
      <c r="C986" s="181"/>
      <c r="D986" s="181"/>
      <c r="E986" s="157"/>
      <c r="F986" s="157"/>
      <c r="G986" s="229">
        <f t="shared" si="531"/>
        <v>0</v>
      </c>
      <c r="H986" s="229">
        <f t="shared" si="527"/>
        <v>0</v>
      </c>
      <c r="I986" s="231"/>
      <c r="J986" s="182"/>
      <c r="K986" s="230"/>
      <c r="L986" s="157"/>
      <c r="M986" s="157"/>
      <c r="N986" s="236"/>
      <c r="O986" s="231">
        <f t="shared" si="528"/>
        <v>0</v>
      </c>
      <c r="P986" s="231">
        <f t="shared" si="529"/>
        <v>0</v>
      </c>
      <c r="Q986" s="232">
        <f t="shared" si="530"/>
        <v>0</v>
      </c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172"/>
      <c r="AD986" s="172"/>
      <c r="AE986" s="172"/>
      <c r="AF986" s="172"/>
      <c r="AG986" s="172"/>
      <c r="AH986" s="172"/>
      <c r="AI986" s="172"/>
      <c r="AJ986" s="172"/>
      <c r="AK986" s="172"/>
      <c r="AL986" s="172"/>
      <c r="AM986" s="172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EA986" s="173"/>
      <c r="EB986" s="173"/>
    </row>
    <row r="987" spans="2:132" ht="15.75" customHeight="1">
      <c r="B987" s="188" t="s">
        <v>129</v>
      </c>
      <c r="C987" s="188"/>
      <c r="D987" s="244">
        <f>SUM(D967:D986)-L987</f>
        <v>0</v>
      </c>
      <c r="E987" s="245"/>
      <c r="F987" s="245"/>
      <c r="G987" s="245">
        <f>SUM(G967:G986)-SUM(Q967:Q986)</f>
        <v>0</v>
      </c>
      <c r="H987" s="245">
        <f t="shared" si="527"/>
        <v>0</v>
      </c>
      <c r="I987" s="246"/>
      <c r="J987" s="247"/>
      <c r="K987" s="188"/>
      <c r="L987" s="188">
        <f>SUM(L967:L986)</f>
        <v>0</v>
      </c>
      <c r="M987" s="245"/>
      <c r="N987" s="248"/>
      <c r="O987" s="249">
        <f t="shared" ref="O987:P987" si="532">SUM(O967:O986)</f>
        <v>0</v>
      </c>
      <c r="P987" s="249">
        <f t="shared" si="532"/>
        <v>0</v>
      </c>
      <c r="Q987" s="250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172"/>
      <c r="AD987" s="172"/>
      <c r="AE987" s="172"/>
      <c r="AF987" s="172"/>
      <c r="AG987" s="172"/>
      <c r="AH987" s="172"/>
      <c r="AI987" s="172"/>
      <c r="AJ987" s="172"/>
      <c r="AK987" s="172"/>
      <c r="AL987" s="172"/>
      <c r="AM987" s="172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EA987" s="173"/>
      <c r="EB987" s="173"/>
    </row>
    <row r="988" spans="2:132" ht="15.75" customHeight="1">
      <c r="B988" s="2"/>
      <c r="C988" s="2"/>
      <c r="D988" s="2"/>
      <c r="E988" s="27"/>
      <c r="F988" s="27"/>
      <c r="G988" s="2"/>
      <c r="H988" s="27"/>
      <c r="I988" s="27"/>
      <c r="J988" s="27"/>
      <c r="K988" s="27"/>
      <c r="L988" s="27"/>
      <c r="M988" s="27"/>
      <c r="N988" s="27"/>
      <c r="O988" s="249" t="s">
        <v>94</v>
      </c>
      <c r="P988" s="224" t="s">
        <v>118</v>
      </c>
      <c r="Q988" s="27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172"/>
      <c r="AD988" s="172"/>
      <c r="AE988" s="172"/>
      <c r="AF988" s="172"/>
      <c r="AG988" s="172"/>
      <c r="AH988" s="172"/>
      <c r="AI988" s="172"/>
      <c r="AJ988" s="172"/>
      <c r="AK988" s="172"/>
      <c r="AL988" s="172"/>
      <c r="AM988" s="172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EA988" s="173"/>
      <c r="EB988" s="173"/>
    </row>
    <row r="989" spans="2:132" ht="15.75" customHeight="1">
      <c r="B989" s="2"/>
      <c r="C989" s="2"/>
      <c r="D989" s="2"/>
      <c r="E989" s="27"/>
      <c r="F989" s="27"/>
      <c r="G989" s="2"/>
      <c r="H989" s="27"/>
      <c r="I989" s="27"/>
      <c r="J989" s="27"/>
      <c r="K989" s="27"/>
      <c r="L989" s="27"/>
      <c r="M989" s="27"/>
      <c r="N989" s="27"/>
      <c r="O989" s="231">
        <f t="shared" ref="O989:P989" si="533">SUMIF($B$99:$B$538,$B$538,O548:O987)</f>
        <v>0</v>
      </c>
      <c r="P989" s="231">
        <f t="shared" si="533"/>
        <v>0</v>
      </c>
      <c r="Q989" s="27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172"/>
      <c r="AD989" s="172"/>
      <c r="AE989" s="172"/>
      <c r="AF989" s="172"/>
      <c r="AG989" s="172"/>
      <c r="AH989" s="172"/>
      <c r="AI989" s="172"/>
      <c r="AJ989" s="172"/>
      <c r="AK989" s="172"/>
      <c r="AL989" s="172"/>
      <c r="AM989" s="172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EA989" s="173"/>
      <c r="EB989" s="173"/>
    </row>
  </sheetData>
  <mergeCells count="147">
    <mergeCell ref="DG27:DL27"/>
    <mergeCell ref="BO26:BT26"/>
    <mergeCell ref="BZ26:CE26"/>
    <mergeCell ref="CV26:DA26"/>
    <mergeCell ref="DR26:DW26"/>
    <mergeCell ref="BO27:BT27"/>
    <mergeCell ref="BZ27:CE27"/>
    <mergeCell ref="CV27:DA27"/>
    <mergeCell ref="DR27:DW27"/>
    <mergeCell ref="B2:ED2"/>
    <mergeCell ref="B3:J3"/>
    <mergeCell ref="L3:V3"/>
    <mergeCell ref="W3:AG3"/>
    <mergeCell ref="AH3:AR3"/>
    <mergeCell ref="AS3:BC3"/>
    <mergeCell ref="BD3:BN3"/>
    <mergeCell ref="EC3:ED3"/>
    <mergeCell ref="DG26:DK26"/>
    <mergeCell ref="CV25:DA25"/>
    <mergeCell ref="DG25:DK25"/>
    <mergeCell ref="DR25:DW25"/>
    <mergeCell ref="BO3:BY3"/>
    <mergeCell ref="BZ3:CJ3"/>
    <mergeCell ref="L25:Q25"/>
    <mergeCell ref="W25:AB25"/>
    <mergeCell ref="AH25:AM25"/>
    <mergeCell ref="AS25:AX25"/>
    <mergeCell ref="BZ25:CE25"/>
    <mergeCell ref="CK3:CU3"/>
    <mergeCell ref="CV3:DF3"/>
    <mergeCell ref="DG3:DQ3"/>
    <mergeCell ref="DR3:EB3"/>
    <mergeCell ref="L26:Q26"/>
    <mergeCell ref="L27:Q27"/>
    <mergeCell ref="CK26:CP26"/>
    <mergeCell ref="CK27:CP27"/>
    <mergeCell ref="BD26:BI26"/>
    <mergeCell ref="BD27:BI27"/>
    <mergeCell ref="BD28:BI28"/>
    <mergeCell ref="E25:G25"/>
    <mergeCell ref="E26:G26"/>
    <mergeCell ref="W26:AB26"/>
    <mergeCell ref="AS26:AX26"/>
    <mergeCell ref="E27:G27"/>
    <mergeCell ref="W27:AB27"/>
    <mergeCell ref="AS27:AX27"/>
    <mergeCell ref="AH26:AM26"/>
    <mergeCell ref="AH27:AM27"/>
    <mergeCell ref="BD25:BI25"/>
    <mergeCell ref="BO25:BT25"/>
    <mergeCell ref="CK25:CP25"/>
    <mergeCell ref="CV28:DA28"/>
    <mergeCell ref="DG28:DL28"/>
    <mergeCell ref="DR28:DW28"/>
    <mergeCell ref="E28:G28"/>
    <mergeCell ref="L28:Q28"/>
    <mergeCell ref="W28:AB28"/>
    <mergeCell ref="AS28:AX28"/>
    <mergeCell ref="BO28:BT28"/>
    <mergeCell ref="BZ28:CE28"/>
    <mergeCell ref="CK28:CP28"/>
    <mergeCell ref="AH28:AM28"/>
    <mergeCell ref="B69:P70"/>
    <mergeCell ref="B95:Q96"/>
    <mergeCell ref="B97:Q98"/>
    <mergeCell ref="I100:I101"/>
    <mergeCell ref="I104:I106"/>
    <mergeCell ref="I122:I123"/>
    <mergeCell ref="I126:I128"/>
    <mergeCell ref="I144:I145"/>
    <mergeCell ref="I148:I150"/>
    <mergeCell ref="I166:I167"/>
    <mergeCell ref="I170:I172"/>
    <mergeCell ref="I342:I343"/>
    <mergeCell ref="I346:I348"/>
    <mergeCell ref="I703:I704"/>
    <mergeCell ref="I707:I709"/>
    <mergeCell ref="I725:I726"/>
    <mergeCell ref="I729:I731"/>
    <mergeCell ref="I747:I748"/>
    <mergeCell ref="I188:I189"/>
    <mergeCell ref="I192:I194"/>
    <mergeCell ref="I210:I211"/>
    <mergeCell ref="I214:I216"/>
    <mergeCell ref="I232:I233"/>
    <mergeCell ref="I236:I238"/>
    <mergeCell ref="I254:I255"/>
    <mergeCell ref="I258:I260"/>
    <mergeCell ref="I276:I277"/>
    <mergeCell ref="I280:I282"/>
    <mergeCell ref="I298:I299"/>
    <mergeCell ref="I302:I304"/>
    <mergeCell ref="I320:I321"/>
    <mergeCell ref="I324:I326"/>
    <mergeCell ref="I364:I365"/>
    <mergeCell ref="I751:I753"/>
    <mergeCell ref="I769:I770"/>
    <mergeCell ref="I773:I775"/>
    <mergeCell ref="I791:I792"/>
    <mergeCell ref="I795:I797"/>
    <mergeCell ref="I813:I814"/>
    <mergeCell ref="I817:I819"/>
    <mergeCell ref="I835:I836"/>
    <mergeCell ref="I839:I841"/>
    <mergeCell ref="I927:I929"/>
    <mergeCell ref="I945:I946"/>
    <mergeCell ref="I949:I951"/>
    <mergeCell ref="I967:I968"/>
    <mergeCell ref="I971:I973"/>
    <mergeCell ref="I857:I858"/>
    <mergeCell ref="I861:I863"/>
    <mergeCell ref="I879:I880"/>
    <mergeCell ref="I883:I885"/>
    <mergeCell ref="I901:I902"/>
    <mergeCell ref="I905:I907"/>
    <mergeCell ref="I923:I924"/>
    <mergeCell ref="I368:I370"/>
    <mergeCell ref="I386:I387"/>
    <mergeCell ref="I390:I392"/>
    <mergeCell ref="I408:I409"/>
    <mergeCell ref="I412:I414"/>
    <mergeCell ref="I430:I431"/>
    <mergeCell ref="I518:I519"/>
    <mergeCell ref="I522:I524"/>
    <mergeCell ref="B544:Q545"/>
    <mergeCell ref="B546:Q547"/>
    <mergeCell ref="I434:I436"/>
    <mergeCell ref="I452:I453"/>
    <mergeCell ref="I456:I458"/>
    <mergeCell ref="I474:I475"/>
    <mergeCell ref="I478:I480"/>
    <mergeCell ref="I496:I497"/>
    <mergeCell ref="I500:I502"/>
    <mergeCell ref="I549:I550"/>
    <mergeCell ref="I659:I660"/>
    <mergeCell ref="I663:I665"/>
    <mergeCell ref="I681:I682"/>
    <mergeCell ref="I685:I687"/>
    <mergeCell ref="I553:I555"/>
    <mergeCell ref="I571:I572"/>
    <mergeCell ref="I575:I577"/>
    <mergeCell ref="I593:I594"/>
    <mergeCell ref="I597:I599"/>
    <mergeCell ref="I615:I616"/>
    <mergeCell ref="I619:I621"/>
    <mergeCell ref="I637:I638"/>
    <mergeCell ref="I641:I643"/>
  </mergeCells>
  <conditionalFormatting sqref="I5:J25">
    <cfRule type="cellIs" dxfId="456" priority="1" operator="greaterThan">
      <formula>0</formula>
    </cfRule>
  </conditionalFormatting>
  <conditionalFormatting sqref="I5:J25">
    <cfRule type="cellIs" dxfId="455" priority="2" operator="lessThan">
      <formula>0</formula>
    </cfRule>
  </conditionalFormatting>
  <conditionalFormatting sqref="S5:S25">
    <cfRule type="cellIs" dxfId="454" priority="3" operator="greaterThan">
      <formula>0</formula>
    </cfRule>
  </conditionalFormatting>
  <conditionalFormatting sqref="S5:S25">
    <cfRule type="cellIs" dxfId="453" priority="4" operator="lessThan">
      <formula>0</formula>
    </cfRule>
  </conditionalFormatting>
  <conditionalFormatting sqref="EC5:EC24">
    <cfRule type="cellIs" dxfId="452" priority="5" operator="greaterThan">
      <formula>0</formula>
    </cfRule>
  </conditionalFormatting>
  <conditionalFormatting sqref="EC5:EC24">
    <cfRule type="cellIs" dxfId="451" priority="6" operator="lessThan">
      <formula>0</formula>
    </cfRule>
  </conditionalFormatting>
  <conditionalFormatting sqref="U5:U24">
    <cfRule type="cellIs" dxfId="450" priority="7" operator="greaterThan">
      <formula>0</formula>
    </cfRule>
  </conditionalFormatting>
  <conditionalFormatting sqref="U5:U24">
    <cfRule type="cellIs" dxfId="449" priority="8" operator="lessThan">
      <formula>0</formula>
    </cfRule>
  </conditionalFormatting>
  <conditionalFormatting sqref="U25">
    <cfRule type="cellIs" dxfId="448" priority="9" operator="greaterThan">
      <formula>0</formula>
    </cfRule>
  </conditionalFormatting>
  <conditionalFormatting sqref="U25">
    <cfRule type="cellIs" dxfId="447" priority="10" operator="lessThan">
      <formula>0</formula>
    </cfRule>
  </conditionalFormatting>
  <conditionalFormatting sqref="T5:T25">
    <cfRule type="cellIs" dxfId="446" priority="11" operator="greaterThan">
      <formula>0</formula>
    </cfRule>
  </conditionalFormatting>
  <conditionalFormatting sqref="T5:T25">
    <cfRule type="cellIs" dxfId="445" priority="12" operator="lessThan">
      <formula>0</formula>
    </cfRule>
  </conditionalFormatting>
  <conditionalFormatting sqref="AD5:AD24">
    <cfRule type="cellIs" dxfId="444" priority="13" operator="greaterThan">
      <formula>0</formula>
    </cfRule>
  </conditionalFormatting>
  <conditionalFormatting sqref="AD5:AD24">
    <cfRule type="cellIs" dxfId="443" priority="14" operator="lessThan">
      <formula>0</formula>
    </cfRule>
  </conditionalFormatting>
  <conditionalFormatting sqref="AF5:AF24">
    <cfRule type="cellIs" dxfId="442" priority="15" operator="greaterThan">
      <formula>0</formula>
    </cfRule>
  </conditionalFormatting>
  <conditionalFormatting sqref="AF5:AF24">
    <cfRule type="cellIs" dxfId="441" priority="16" operator="lessThan">
      <formula>0</formula>
    </cfRule>
  </conditionalFormatting>
  <conditionalFormatting sqref="AF25">
    <cfRule type="cellIs" dxfId="440" priority="17" operator="greaterThan">
      <formula>0</formula>
    </cfRule>
  </conditionalFormatting>
  <conditionalFormatting sqref="AF25">
    <cfRule type="cellIs" dxfId="439" priority="18" operator="lessThan">
      <formula>0</formula>
    </cfRule>
  </conditionalFormatting>
  <conditionalFormatting sqref="AE5:AE25">
    <cfRule type="cellIs" dxfId="438" priority="19" operator="greaterThan">
      <formula>0</formula>
    </cfRule>
  </conditionalFormatting>
  <conditionalFormatting sqref="AE5:AE25">
    <cfRule type="cellIs" dxfId="437" priority="20" operator="lessThan">
      <formula>0</formula>
    </cfRule>
  </conditionalFormatting>
  <conditionalFormatting sqref="AO5:AO24">
    <cfRule type="cellIs" dxfId="436" priority="21" operator="greaterThan">
      <formula>0</formula>
    </cfRule>
  </conditionalFormatting>
  <conditionalFormatting sqref="AO5:AO24">
    <cfRule type="cellIs" dxfId="435" priority="22" operator="lessThan">
      <formula>0</formula>
    </cfRule>
  </conditionalFormatting>
  <conditionalFormatting sqref="AQ5:AQ24">
    <cfRule type="cellIs" dxfId="434" priority="23" operator="greaterThan">
      <formula>0</formula>
    </cfRule>
  </conditionalFormatting>
  <conditionalFormatting sqref="AQ5:AQ24">
    <cfRule type="cellIs" dxfId="433" priority="24" operator="lessThan">
      <formula>0</formula>
    </cfRule>
  </conditionalFormatting>
  <conditionalFormatting sqref="AP5:AP24">
    <cfRule type="cellIs" dxfId="432" priority="25" operator="greaterThan">
      <formula>0</formula>
    </cfRule>
  </conditionalFormatting>
  <conditionalFormatting sqref="AP5:AP24">
    <cfRule type="cellIs" dxfId="431" priority="26" operator="lessThan">
      <formula>0</formula>
    </cfRule>
  </conditionalFormatting>
  <conditionalFormatting sqref="AZ5:AZ24">
    <cfRule type="cellIs" dxfId="430" priority="27" operator="greaterThan">
      <formula>0</formula>
    </cfRule>
  </conditionalFormatting>
  <conditionalFormatting sqref="AZ5:AZ24">
    <cfRule type="cellIs" dxfId="429" priority="28" operator="lessThan">
      <formula>0</formula>
    </cfRule>
  </conditionalFormatting>
  <conditionalFormatting sqref="BB5:BB24">
    <cfRule type="cellIs" dxfId="428" priority="29" operator="greaterThan">
      <formula>0</formula>
    </cfRule>
  </conditionalFormatting>
  <conditionalFormatting sqref="BB5:BB24">
    <cfRule type="cellIs" dxfId="427" priority="30" operator="lessThan">
      <formula>0</formula>
    </cfRule>
  </conditionalFormatting>
  <conditionalFormatting sqref="BA5:BA24">
    <cfRule type="cellIs" dxfId="426" priority="31" operator="greaterThan">
      <formula>0</formula>
    </cfRule>
  </conditionalFormatting>
  <conditionalFormatting sqref="BA5:BA24">
    <cfRule type="cellIs" dxfId="425" priority="32" operator="lessThan">
      <formula>0</formula>
    </cfRule>
  </conditionalFormatting>
  <conditionalFormatting sqref="BK5:BK24">
    <cfRule type="cellIs" dxfId="424" priority="33" operator="greaterThan">
      <formula>0</formula>
    </cfRule>
  </conditionalFormatting>
  <conditionalFormatting sqref="BK5:BK24">
    <cfRule type="cellIs" dxfId="423" priority="34" operator="lessThan">
      <formula>0</formula>
    </cfRule>
  </conditionalFormatting>
  <conditionalFormatting sqref="BM5:BM24">
    <cfRule type="cellIs" dxfId="422" priority="35" operator="greaterThan">
      <formula>0</formula>
    </cfRule>
  </conditionalFormatting>
  <conditionalFormatting sqref="BM5:BM24">
    <cfRule type="cellIs" dxfId="421" priority="36" operator="lessThan">
      <formula>0</formula>
    </cfRule>
  </conditionalFormatting>
  <conditionalFormatting sqref="BL5:BL24">
    <cfRule type="cellIs" dxfId="420" priority="37" operator="greaterThan">
      <formula>0</formula>
    </cfRule>
  </conditionalFormatting>
  <conditionalFormatting sqref="BL5:BL24">
    <cfRule type="cellIs" dxfId="419" priority="38" operator="lessThan">
      <formula>0</formula>
    </cfRule>
  </conditionalFormatting>
  <conditionalFormatting sqref="BV5:BV24">
    <cfRule type="cellIs" dxfId="418" priority="39" operator="greaterThan">
      <formula>0</formula>
    </cfRule>
  </conditionalFormatting>
  <conditionalFormatting sqref="BV5:BV24">
    <cfRule type="cellIs" dxfId="417" priority="40" operator="lessThan">
      <formula>0</formula>
    </cfRule>
  </conditionalFormatting>
  <conditionalFormatting sqref="BX5:BX24">
    <cfRule type="cellIs" dxfId="416" priority="41" operator="greaterThan">
      <formula>0</formula>
    </cfRule>
  </conditionalFormatting>
  <conditionalFormatting sqref="BX5:BX24">
    <cfRule type="cellIs" dxfId="415" priority="42" operator="lessThan">
      <formula>0</formula>
    </cfRule>
  </conditionalFormatting>
  <conditionalFormatting sqref="BW5:BW24">
    <cfRule type="cellIs" dxfId="414" priority="43" operator="greaterThan">
      <formula>0</formula>
    </cfRule>
  </conditionalFormatting>
  <conditionalFormatting sqref="BW5:BW24">
    <cfRule type="cellIs" dxfId="413" priority="44" operator="lessThan">
      <formula>0</formula>
    </cfRule>
  </conditionalFormatting>
  <conditionalFormatting sqref="CG5:CG24">
    <cfRule type="cellIs" dxfId="412" priority="45" operator="greaterThan">
      <formula>0</formula>
    </cfRule>
  </conditionalFormatting>
  <conditionalFormatting sqref="CG5:CG24">
    <cfRule type="cellIs" dxfId="411" priority="46" operator="lessThan">
      <formula>0</formula>
    </cfRule>
  </conditionalFormatting>
  <conditionalFormatting sqref="CI5:CI24">
    <cfRule type="cellIs" dxfId="410" priority="47" operator="greaterThan">
      <formula>0</formula>
    </cfRule>
  </conditionalFormatting>
  <conditionalFormatting sqref="CI5:CI24">
    <cfRule type="cellIs" dxfId="409" priority="48" operator="lessThan">
      <formula>0</formula>
    </cfRule>
  </conditionalFormatting>
  <conditionalFormatting sqref="CH5:CH24">
    <cfRule type="cellIs" dxfId="408" priority="49" operator="greaterThan">
      <formula>0</formula>
    </cfRule>
  </conditionalFormatting>
  <conditionalFormatting sqref="CH5:CH24">
    <cfRule type="cellIs" dxfId="407" priority="50" operator="lessThan">
      <formula>0</formula>
    </cfRule>
  </conditionalFormatting>
  <conditionalFormatting sqref="CR5:CR24">
    <cfRule type="cellIs" dxfId="406" priority="51" operator="greaterThan">
      <formula>0</formula>
    </cfRule>
  </conditionalFormatting>
  <conditionalFormatting sqref="CR5:CR24">
    <cfRule type="cellIs" dxfId="405" priority="52" operator="lessThan">
      <formula>0</formula>
    </cfRule>
  </conditionalFormatting>
  <conditionalFormatting sqref="CT5:CT24">
    <cfRule type="cellIs" dxfId="404" priority="53" operator="greaterThan">
      <formula>0</formula>
    </cfRule>
  </conditionalFormatting>
  <conditionalFormatting sqref="CT5:CT24">
    <cfRule type="cellIs" dxfId="403" priority="54" operator="lessThan">
      <formula>0</formula>
    </cfRule>
  </conditionalFormatting>
  <conditionalFormatting sqref="CS5:CS24">
    <cfRule type="cellIs" dxfId="402" priority="55" operator="greaterThan">
      <formula>0</formula>
    </cfRule>
  </conditionalFormatting>
  <conditionalFormatting sqref="CS5:CS24">
    <cfRule type="cellIs" dxfId="401" priority="56" operator="lessThan">
      <formula>0</formula>
    </cfRule>
  </conditionalFormatting>
  <conditionalFormatting sqref="DC5:DC24">
    <cfRule type="cellIs" dxfId="400" priority="57" operator="greaterThan">
      <formula>0</formula>
    </cfRule>
  </conditionalFormatting>
  <conditionalFormatting sqref="DC5:DC24">
    <cfRule type="cellIs" dxfId="399" priority="58" operator="lessThan">
      <formula>0</formula>
    </cfRule>
  </conditionalFormatting>
  <conditionalFormatting sqref="DE5:DE24">
    <cfRule type="cellIs" dxfId="398" priority="59" operator="greaterThan">
      <formula>0</formula>
    </cfRule>
  </conditionalFormatting>
  <conditionalFormatting sqref="DE5:DE24">
    <cfRule type="cellIs" dxfId="397" priority="60" operator="lessThan">
      <formula>0</formula>
    </cfRule>
  </conditionalFormatting>
  <conditionalFormatting sqref="DD5:DD24">
    <cfRule type="cellIs" dxfId="396" priority="61" operator="greaterThan">
      <formula>0</formula>
    </cfRule>
  </conditionalFormatting>
  <conditionalFormatting sqref="DD5:DD24">
    <cfRule type="cellIs" dxfId="395" priority="62" operator="lessThan">
      <formula>0</formula>
    </cfRule>
  </conditionalFormatting>
  <conditionalFormatting sqref="DN5:DN24">
    <cfRule type="cellIs" dxfId="394" priority="63" operator="greaterThan">
      <formula>0</formula>
    </cfRule>
  </conditionalFormatting>
  <conditionalFormatting sqref="DN5:DN24">
    <cfRule type="cellIs" dxfId="393" priority="64" operator="lessThan">
      <formula>0</formula>
    </cfRule>
  </conditionalFormatting>
  <conditionalFormatting sqref="DP5:DP24">
    <cfRule type="cellIs" dxfId="392" priority="65" operator="greaterThan">
      <formula>0</formula>
    </cfRule>
  </conditionalFormatting>
  <conditionalFormatting sqref="DP5:DP24">
    <cfRule type="cellIs" dxfId="391" priority="66" operator="lessThan">
      <formula>0</formula>
    </cfRule>
  </conditionalFormatting>
  <conditionalFormatting sqref="DO5:DO24">
    <cfRule type="cellIs" dxfId="390" priority="67" operator="greaterThan">
      <formula>0</formula>
    </cfRule>
  </conditionalFormatting>
  <conditionalFormatting sqref="DO5:DO24">
    <cfRule type="cellIs" dxfId="389" priority="68" operator="lessThan">
      <formula>0</formula>
    </cfRule>
  </conditionalFormatting>
  <conditionalFormatting sqref="DY5:DY24">
    <cfRule type="cellIs" dxfId="388" priority="69" operator="greaterThan">
      <formula>0</formula>
    </cfRule>
  </conditionalFormatting>
  <conditionalFormatting sqref="DY5:DY24">
    <cfRule type="cellIs" dxfId="387" priority="70" operator="lessThan">
      <formula>0</formula>
    </cfRule>
  </conditionalFormatting>
  <conditionalFormatting sqref="EA5:EA24">
    <cfRule type="cellIs" dxfId="386" priority="71" operator="greaterThan">
      <formula>0</formula>
    </cfRule>
  </conditionalFormatting>
  <conditionalFormatting sqref="EA5:EA24">
    <cfRule type="cellIs" dxfId="385" priority="72" operator="lessThan">
      <formula>0</formula>
    </cfRule>
  </conditionalFormatting>
  <conditionalFormatting sqref="DZ5:DZ24">
    <cfRule type="cellIs" dxfId="384" priority="73" operator="greaterThan">
      <formula>0</formula>
    </cfRule>
  </conditionalFormatting>
  <conditionalFormatting sqref="DZ5:DZ24">
    <cfRule type="cellIs" dxfId="383" priority="74" operator="lessThan">
      <formula>0</formula>
    </cfRule>
  </conditionalFormatting>
  <conditionalFormatting sqref="ED5:ED24">
    <cfRule type="cellIs" dxfId="382" priority="75" operator="greaterThan">
      <formula>0</formula>
    </cfRule>
  </conditionalFormatting>
  <conditionalFormatting sqref="ED5:ED24">
    <cfRule type="cellIs" dxfId="381" priority="76" operator="lessThan">
      <formula>0</formula>
    </cfRule>
  </conditionalFormatting>
  <conditionalFormatting sqref="EC27">
    <cfRule type="cellIs" dxfId="380" priority="77" operator="greaterThan">
      <formula>0</formula>
    </cfRule>
  </conditionalFormatting>
  <conditionalFormatting sqref="EC27">
    <cfRule type="cellIs" dxfId="379" priority="78" operator="lessThan">
      <formula>0</formula>
    </cfRule>
  </conditionalFormatting>
  <conditionalFormatting sqref="AD25">
    <cfRule type="cellIs" dxfId="378" priority="79" operator="greaterThan">
      <formula>0</formula>
    </cfRule>
  </conditionalFormatting>
  <conditionalFormatting sqref="AD25">
    <cfRule type="cellIs" dxfId="377" priority="80" operator="lessThan">
      <formula>0</formula>
    </cfRule>
  </conditionalFormatting>
  <conditionalFormatting sqref="AZ25">
    <cfRule type="cellIs" dxfId="376" priority="81" operator="greaterThan">
      <formula>0</formula>
    </cfRule>
  </conditionalFormatting>
  <conditionalFormatting sqref="AZ25">
    <cfRule type="cellIs" dxfId="375" priority="82" operator="lessThan">
      <formula>0</formula>
    </cfRule>
  </conditionalFormatting>
  <conditionalFormatting sqref="AO25">
    <cfRule type="cellIs" dxfId="374" priority="83" operator="greaterThan">
      <formula>0</formula>
    </cfRule>
  </conditionalFormatting>
  <conditionalFormatting sqref="AO25">
    <cfRule type="cellIs" dxfId="373" priority="84" operator="lessThan">
      <formula>0</formula>
    </cfRule>
  </conditionalFormatting>
  <conditionalFormatting sqref="BK25">
    <cfRule type="cellIs" dxfId="372" priority="85" operator="greaterThan">
      <formula>0</formula>
    </cfRule>
  </conditionalFormatting>
  <conditionalFormatting sqref="BK25">
    <cfRule type="cellIs" dxfId="371" priority="86" operator="lessThan">
      <formula>0</formula>
    </cfRule>
  </conditionalFormatting>
  <conditionalFormatting sqref="BV25">
    <cfRule type="cellIs" dxfId="370" priority="87" operator="greaterThan">
      <formula>0</formula>
    </cfRule>
  </conditionalFormatting>
  <conditionalFormatting sqref="BV25">
    <cfRule type="cellIs" dxfId="369" priority="88" operator="lessThan">
      <formula>0</formula>
    </cfRule>
  </conditionalFormatting>
  <conditionalFormatting sqref="CG25">
    <cfRule type="cellIs" dxfId="368" priority="89" operator="greaterThan">
      <formula>0</formula>
    </cfRule>
  </conditionalFormatting>
  <conditionalFormatting sqref="CG25">
    <cfRule type="cellIs" dxfId="367" priority="90" operator="lessThan">
      <formula>0</formula>
    </cfRule>
  </conditionalFormatting>
  <conditionalFormatting sqref="CR25">
    <cfRule type="cellIs" dxfId="366" priority="91" operator="greaterThan">
      <formula>0</formula>
    </cfRule>
  </conditionalFormatting>
  <conditionalFormatting sqref="CR25">
    <cfRule type="cellIs" dxfId="365" priority="92" operator="lessThan">
      <formula>0</formula>
    </cfRule>
  </conditionalFormatting>
  <conditionalFormatting sqref="DC25">
    <cfRule type="cellIs" dxfId="364" priority="93" operator="greaterThan">
      <formula>0</formula>
    </cfRule>
  </conditionalFormatting>
  <conditionalFormatting sqref="DC25">
    <cfRule type="cellIs" dxfId="363" priority="94" operator="lessThan">
      <formula>0</formula>
    </cfRule>
  </conditionalFormatting>
  <conditionalFormatting sqref="DN25">
    <cfRule type="cellIs" dxfId="362" priority="95" operator="greaterThan">
      <formula>0</formula>
    </cfRule>
  </conditionalFormatting>
  <conditionalFormatting sqref="DN25">
    <cfRule type="cellIs" dxfId="361" priority="96" operator="lessThan">
      <formula>0</formula>
    </cfRule>
  </conditionalFormatting>
  <conditionalFormatting sqref="DY25">
    <cfRule type="cellIs" dxfId="360" priority="97" operator="greaterThan">
      <formula>0</formula>
    </cfRule>
  </conditionalFormatting>
  <conditionalFormatting sqref="DY25">
    <cfRule type="cellIs" dxfId="359" priority="98" operator="lessThan">
      <formula>0</formula>
    </cfRule>
  </conditionalFormatting>
  <pageMargins left="0.51180555555555496" right="0.51180555555555496" top="0.78749999999999998" bottom="0.78749999999999998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1000"/>
  <sheetViews>
    <sheetView tabSelected="1" workbookViewId="0">
      <selection activeCell="P23" sqref="P23"/>
    </sheetView>
  </sheetViews>
  <sheetFormatPr defaultColWidth="14.42578125" defaultRowHeight="15" customHeight="1"/>
  <cols>
    <col min="1" max="1" width="3.42578125" customWidth="1"/>
    <col min="2" max="6" width="13.28515625" customWidth="1"/>
    <col min="7" max="7" width="16.7109375" customWidth="1"/>
    <col min="8" max="10" width="12.7109375" customWidth="1"/>
    <col min="11" max="11" width="8.28515625" customWidth="1"/>
    <col min="12" max="12" width="11.85546875" customWidth="1"/>
    <col min="13" max="13" width="12.7109375" customWidth="1"/>
    <col min="14" max="14" width="14.85546875" customWidth="1"/>
    <col min="15" max="15" width="11.85546875" customWidth="1"/>
    <col min="16" max="16" width="11" customWidth="1"/>
    <col min="17" max="17" width="11.140625" customWidth="1"/>
    <col min="18" max="30" width="8.85546875" customWidth="1"/>
  </cols>
  <sheetData>
    <row r="1" spans="1:30" ht="14.25" customHeight="1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</row>
    <row r="2" spans="1:30" ht="23.25">
      <c r="A2" s="115"/>
      <c r="B2" s="756" t="s">
        <v>131</v>
      </c>
      <c r="C2" s="757"/>
      <c r="D2" s="757"/>
      <c r="E2" s="757"/>
      <c r="F2" s="757"/>
      <c r="G2" s="757"/>
      <c r="H2" s="757"/>
      <c r="I2" s="757"/>
      <c r="J2" s="757"/>
      <c r="K2" s="757"/>
      <c r="L2" s="758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</row>
    <row r="3" spans="1:30" ht="36.75" customHeight="1">
      <c r="A3" s="251"/>
      <c r="B3" s="252" t="s">
        <v>88</v>
      </c>
      <c r="C3" s="253" t="s">
        <v>89</v>
      </c>
      <c r="D3" s="253" t="s">
        <v>99</v>
      </c>
      <c r="E3" s="253" t="s">
        <v>114</v>
      </c>
      <c r="F3" s="253" t="s">
        <v>115</v>
      </c>
      <c r="G3" s="253" t="s">
        <v>26</v>
      </c>
      <c r="H3" s="253" t="s">
        <v>132</v>
      </c>
      <c r="I3" s="253" t="s">
        <v>133</v>
      </c>
      <c r="J3" s="253" t="s">
        <v>134</v>
      </c>
      <c r="K3" s="253" t="s">
        <v>135</v>
      </c>
      <c r="L3" s="253" t="s">
        <v>136</v>
      </c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</row>
    <row r="4" spans="1:30">
      <c r="A4" s="115"/>
      <c r="B4" s="254"/>
      <c r="C4" s="255"/>
      <c r="D4" s="254"/>
      <c r="E4" s="256"/>
      <c r="F4" s="256"/>
      <c r="G4" s="257">
        <f t="shared" ref="G4:G9" si="0">D4*E4+F4</f>
        <v>0</v>
      </c>
      <c r="H4" s="256"/>
      <c r="I4" s="256"/>
      <c r="J4" s="256"/>
      <c r="K4" s="258">
        <f t="shared" ref="K4:K9" si="1">IF(H4=0,0,(I4/H4)-1)</f>
        <v>0</v>
      </c>
      <c r="L4" s="258">
        <f t="shared" ref="L4:L9" si="2">IF(H4=0,0,(J4/H4)-1)</f>
        <v>0</v>
      </c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</row>
    <row r="5" spans="1:30">
      <c r="A5" s="115"/>
      <c r="B5" s="254"/>
      <c r="C5" s="255"/>
      <c r="D5" s="254"/>
      <c r="E5" s="256"/>
      <c r="F5" s="256"/>
      <c r="G5" s="257">
        <f t="shared" si="0"/>
        <v>0</v>
      </c>
      <c r="H5" s="256"/>
      <c r="I5" s="256"/>
      <c r="J5" s="256"/>
      <c r="K5" s="258">
        <f t="shared" si="1"/>
        <v>0</v>
      </c>
      <c r="L5" s="258">
        <f t="shared" si="2"/>
        <v>0</v>
      </c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</row>
    <row r="6" spans="1:30">
      <c r="A6" s="115"/>
      <c r="B6" s="254"/>
      <c r="C6" s="255"/>
      <c r="D6" s="254"/>
      <c r="E6" s="256"/>
      <c r="F6" s="256"/>
      <c r="G6" s="257">
        <f t="shared" si="0"/>
        <v>0</v>
      </c>
      <c r="H6" s="256"/>
      <c r="I6" s="256"/>
      <c r="J6" s="256"/>
      <c r="K6" s="258">
        <f t="shared" si="1"/>
        <v>0</v>
      </c>
      <c r="L6" s="258">
        <f t="shared" si="2"/>
        <v>0</v>
      </c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</row>
    <row r="7" spans="1:30">
      <c r="A7" s="115"/>
      <c r="B7" s="254"/>
      <c r="C7" s="255"/>
      <c r="D7" s="254"/>
      <c r="E7" s="256"/>
      <c r="F7" s="256"/>
      <c r="G7" s="257">
        <f t="shared" si="0"/>
        <v>0</v>
      </c>
      <c r="H7" s="256"/>
      <c r="I7" s="256"/>
      <c r="J7" s="256"/>
      <c r="K7" s="258">
        <f t="shared" si="1"/>
        <v>0</v>
      </c>
      <c r="L7" s="258">
        <f t="shared" si="2"/>
        <v>0</v>
      </c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</row>
    <row r="8" spans="1:30">
      <c r="A8" s="115"/>
      <c r="B8" s="254"/>
      <c r="C8" s="255"/>
      <c r="D8" s="254"/>
      <c r="E8" s="256"/>
      <c r="F8" s="256"/>
      <c r="G8" s="257">
        <f t="shared" si="0"/>
        <v>0</v>
      </c>
      <c r="H8" s="256"/>
      <c r="I8" s="256"/>
      <c r="J8" s="256"/>
      <c r="K8" s="258">
        <f t="shared" si="1"/>
        <v>0</v>
      </c>
      <c r="L8" s="258">
        <f t="shared" si="2"/>
        <v>0</v>
      </c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</row>
    <row r="9" spans="1:30">
      <c r="A9" s="115"/>
      <c r="B9" s="254"/>
      <c r="C9" s="255"/>
      <c r="D9" s="254"/>
      <c r="E9" s="256"/>
      <c r="F9" s="256"/>
      <c r="G9" s="257">
        <f t="shared" si="0"/>
        <v>0</v>
      </c>
      <c r="H9" s="256"/>
      <c r="I9" s="256"/>
      <c r="J9" s="256"/>
      <c r="K9" s="258">
        <f t="shared" si="1"/>
        <v>0</v>
      </c>
      <c r="L9" s="258">
        <f t="shared" si="2"/>
        <v>0</v>
      </c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</row>
    <row r="10" spans="1:30">
      <c r="A10" s="259"/>
      <c r="B10" s="260"/>
      <c r="C10" s="260"/>
      <c r="D10" s="261"/>
      <c r="E10" s="262"/>
      <c r="F10" s="263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</row>
    <row r="11" spans="1:30">
      <c r="A11" s="259"/>
      <c r="B11" s="264"/>
      <c r="C11" s="265"/>
      <c r="D11" s="264"/>
      <c r="E11" s="260"/>
      <c r="F11" s="260"/>
      <c r="G11" s="266"/>
      <c r="H11" s="260"/>
      <c r="I11" s="260"/>
      <c r="J11" s="260"/>
      <c r="K11" s="260"/>
      <c r="L11" s="261"/>
      <c r="M11" s="262"/>
      <c r="N11" s="263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  <c r="Z11" s="259"/>
      <c r="AA11" s="259"/>
      <c r="AB11" s="259"/>
      <c r="AC11" s="259"/>
      <c r="AD11" s="259"/>
    </row>
    <row r="12" spans="1:30" ht="21">
      <c r="A12" s="259"/>
      <c r="B12" s="759" t="s">
        <v>94</v>
      </c>
      <c r="C12" s="748"/>
      <c r="D12" s="748"/>
      <c r="E12" s="748"/>
      <c r="F12" s="714"/>
      <c r="G12" s="267" t="s">
        <v>137</v>
      </c>
      <c r="H12" s="268">
        <f>SUM(C14:C19)+SUM(E14:E19)+SUM(I14:I19)+SUM(G14:G19)</f>
        <v>0</v>
      </c>
      <c r="I12" s="269">
        <f>IFERROR(((SUM(L21:L887)+SUM(E14:E19)+SUM(I14:I19))/SUM(G21:G887))-1,0)</f>
        <v>0</v>
      </c>
      <c r="J12" s="260"/>
      <c r="K12" s="260"/>
      <c r="L12" s="260" t="s">
        <v>107</v>
      </c>
      <c r="M12" s="260"/>
      <c r="N12" s="261"/>
      <c r="O12" s="262"/>
      <c r="P12" s="263"/>
      <c r="Q12" s="259"/>
      <c r="R12" s="259"/>
      <c r="S12" s="259"/>
      <c r="T12" s="259"/>
      <c r="U12" s="259"/>
      <c r="V12" s="259"/>
      <c r="W12" s="259"/>
      <c r="X12" s="259"/>
      <c r="Y12" s="259"/>
      <c r="Z12" s="259"/>
      <c r="AA12" s="259"/>
      <c r="AB12" s="259"/>
      <c r="AC12" s="259"/>
      <c r="AD12" s="259"/>
    </row>
    <row r="13" spans="1:30" ht="17.25" customHeight="1">
      <c r="A13" s="259"/>
      <c r="B13" s="270" t="s">
        <v>138</v>
      </c>
      <c r="C13" s="270" t="s">
        <v>26</v>
      </c>
      <c r="D13" s="270" t="s">
        <v>139</v>
      </c>
      <c r="E13" s="270" t="s">
        <v>140</v>
      </c>
      <c r="F13" s="270" t="s">
        <v>138</v>
      </c>
      <c r="G13" s="270" t="s">
        <v>26</v>
      </c>
      <c r="H13" s="270" t="s">
        <v>139</v>
      </c>
      <c r="I13" s="270" t="s">
        <v>140</v>
      </c>
      <c r="J13" s="271"/>
      <c r="K13" s="271"/>
      <c r="L13" s="271"/>
      <c r="M13" s="272"/>
      <c r="N13" s="273"/>
      <c r="O13" s="274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  <c r="AC13" s="259"/>
      <c r="AD13" s="259"/>
    </row>
    <row r="14" spans="1:30">
      <c r="A14" s="259"/>
      <c r="B14" s="275" t="s">
        <v>8</v>
      </c>
      <c r="C14" s="276">
        <f t="shared" ref="C14:C19" si="3">SUMIF(B:B,B14,M:M)</f>
        <v>0</v>
      </c>
      <c r="D14" s="269">
        <f t="shared" ref="D14:D19" si="4">SUMIF(B:B,B14,N:N)</f>
        <v>0</v>
      </c>
      <c r="E14" s="277">
        <v>0</v>
      </c>
      <c r="F14" s="275" t="s">
        <v>14</v>
      </c>
      <c r="G14" s="276">
        <f t="shared" ref="G14:G19" si="5">SUMIF(B:B,F14,M:M)</f>
        <v>0</v>
      </c>
      <c r="H14" s="269">
        <f t="shared" ref="H14:H19" si="6">SUMIF(B:B,F14,N:N)</f>
        <v>0</v>
      </c>
      <c r="I14" s="277">
        <v>0</v>
      </c>
      <c r="J14" s="260"/>
      <c r="K14" s="260"/>
      <c r="L14" s="261"/>
      <c r="M14" s="262"/>
      <c r="N14" s="263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  <c r="AD14" s="259"/>
    </row>
    <row r="15" spans="1:30">
      <c r="A15" s="259"/>
      <c r="B15" s="275" t="s">
        <v>9</v>
      </c>
      <c r="C15" s="276">
        <f t="shared" si="3"/>
        <v>0</v>
      </c>
      <c r="D15" s="269">
        <f t="shared" si="4"/>
        <v>0</v>
      </c>
      <c r="E15" s="277">
        <v>0</v>
      </c>
      <c r="F15" s="275" t="s">
        <v>15</v>
      </c>
      <c r="G15" s="276">
        <f t="shared" si="5"/>
        <v>0</v>
      </c>
      <c r="H15" s="269">
        <f t="shared" si="6"/>
        <v>0</v>
      </c>
      <c r="I15" s="277">
        <v>0</v>
      </c>
      <c r="J15" s="260"/>
      <c r="K15" s="260"/>
      <c r="L15" s="261"/>
      <c r="M15" s="262"/>
      <c r="N15" s="263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</row>
    <row r="16" spans="1:30">
      <c r="A16" s="259"/>
      <c r="B16" s="275" t="s">
        <v>10</v>
      </c>
      <c r="C16" s="276">
        <f t="shared" si="3"/>
        <v>0</v>
      </c>
      <c r="D16" s="269">
        <f t="shared" si="4"/>
        <v>0</v>
      </c>
      <c r="E16" s="277">
        <v>0</v>
      </c>
      <c r="F16" s="275" t="s">
        <v>16</v>
      </c>
      <c r="G16" s="276">
        <f t="shared" si="5"/>
        <v>0</v>
      </c>
      <c r="H16" s="269">
        <f t="shared" si="6"/>
        <v>0</v>
      </c>
      <c r="I16" s="277">
        <v>0</v>
      </c>
      <c r="J16" s="260"/>
      <c r="K16" s="260"/>
      <c r="L16" s="261"/>
      <c r="M16" s="262"/>
      <c r="N16" s="263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</row>
    <row r="17" spans="1:30">
      <c r="A17" s="259"/>
      <c r="B17" s="275" t="s">
        <v>11</v>
      </c>
      <c r="C17" s="276">
        <f t="shared" si="3"/>
        <v>0</v>
      </c>
      <c r="D17" s="269">
        <f t="shared" si="4"/>
        <v>0</v>
      </c>
      <c r="E17" s="277">
        <v>0</v>
      </c>
      <c r="F17" s="275" t="s">
        <v>17</v>
      </c>
      <c r="G17" s="276">
        <f t="shared" si="5"/>
        <v>0</v>
      </c>
      <c r="H17" s="269">
        <f t="shared" si="6"/>
        <v>0</v>
      </c>
      <c r="I17" s="277">
        <v>0</v>
      </c>
      <c r="J17" s="260"/>
      <c r="K17" s="260"/>
      <c r="L17" s="261"/>
      <c r="M17" s="262"/>
      <c r="N17" s="263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</row>
    <row r="18" spans="1:30">
      <c r="A18" s="259"/>
      <c r="B18" s="275" t="s">
        <v>12</v>
      </c>
      <c r="C18" s="276">
        <f t="shared" si="3"/>
        <v>0</v>
      </c>
      <c r="D18" s="269">
        <f t="shared" si="4"/>
        <v>0</v>
      </c>
      <c r="E18" s="277">
        <v>0</v>
      </c>
      <c r="F18" s="275" t="s">
        <v>18</v>
      </c>
      <c r="G18" s="276">
        <f t="shared" si="5"/>
        <v>0</v>
      </c>
      <c r="H18" s="269">
        <f t="shared" si="6"/>
        <v>0</v>
      </c>
      <c r="I18" s="277">
        <v>0</v>
      </c>
      <c r="J18" s="260"/>
      <c r="K18" s="260"/>
      <c r="L18" s="261"/>
      <c r="M18" s="262"/>
      <c r="N18" s="263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</row>
    <row r="19" spans="1:30">
      <c r="A19" s="259"/>
      <c r="B19" s="275" t="s">
        <v>13</v>
      </c>
      <c r="C19" s="276">
        <f t="shared" si="3"/>
        <v>0</v>
      </c>
      <c r="D19" s="269">
        <f t="shared" si="4"/>
        <v>0</v>
      </c>
      <c r="E19" s="277">
        <v>0</v>
      </c>
      <c r="F19" s="275" t="s">
        <v>19</v>
      </c>
      <c r="G19" s="276">
        <f t="shared" si="5"/>
        <v>0</v>
      </c>
      <c r="H19" s="269">
        <f t="shared" si="6"/>
        <v>0</v>
      </c>
      <c r="I19" s="277">
        <v>0</v>
      </c>
      <c r="J19" s="260"/>
      <c r="K19" s="260"/>
      <c r="L19" s="261"/>
      <c r="M19" s="262"/>
      <c r="N19" s="263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</row>
    <row r="20" spans="1:30">
      <c r="A20" s="115"/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</row>
    <row r="21" spans="1:30" ht="15.75" customHeight="1">
      <c r="A21" s="115"/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</row>
    <row r="22" spans="1:30" ht="15.75" customHeight="1">
      <c r="A22" s="115"/>
      <c r="B22" s="760" t="s">
        <v>130</v>
      </c>
      <c r="C22" s="761"/>
      <c r="D22" s="761"/>
      <c r="E22" s="761"/>
      <c r="F22" s="761"/>
      <c r="G22" s="761"/>
      <c r="H22" s="761"/>
      <c r="I22" s="761"/>
      <c r="J22" s="761"/>
      <c r="K22" s="761"/>
      <c r="L22" s="761"/>
      <c r="M22" s="761"/>
      <c r="N22" s="762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</row>
    <row r="23" spans="1:30" ht="9" customHeight="1">
      <c r="A23" s="259"/>
      <c r="B23" s="278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259"/>
      <c r="AD23" s="259"/>
    </row>
    <row r="24" spans="1:30" ht="15.75" customHeight="1">
      <c r="A24" s="115"/>
      <c r="B24" s="756" t="s">
        <v>8</v>
      </c>
      <c r="C24" s="757"/>
      <c r="D24" s="757"/>
      <c r="E24" s="757"/>
      <c r="F24" s="757"/>
      <c r="G24" s="757"/>
      <c r="H24" s="757"/>
      <c r="I24" s="757"/>
      <c r="J24" s="757"/>
      <c r="K24" s="757"/>
      <c r="L24" s="758"/>
      <c r="M24" s="280">
        <f>IF(SUM(L26:L29)=0,0,SUM(M26:M29))</f>
        <v>0</v>
      </c>
      <c r="N24" s="281">
        <f>IF(SUM(L26:L29)=0,0,SUM(M26:M29)/SUM(G26:G29))</f>
        <v>0</v>
      </c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</row>
    <row r="25" spans="1:30" ht="36.75" customHeight="1">
      <c r="A25" s="251"/>
      <c r="B25" s="252" t="s">
        <v>88</v>
      </c>
      <c r="C25" s="253" t="s">
        <v>89</v>
      </c>
      <c r="D25" s="253" t="s">
        <v>99</v>
      </c>
      <c r="E25" s="253" t="s">
        <v>114</v>
      </c>
      <c r="F25" s="253" t="s">
        <v>115</v>
      </c>
      <c r="G25" s="253" t="s">
        <v>26</v>
      </c>
      <c r="H25" s="253" t="s">
        <v>91</v>
      </c>
      <c r="I25" s="253" t="s">
        <v>99</v>
      </c>
      <c r="J25" s="253" t="s">
        <v>117</v>
      </c>
      <c r="K25" s="253" t="s">
        <v>115</v>
      </c>
      <c r="L25" s="253" t="s">
        <v>26</v>
      </c>
      <c r="M25" s="755" t="s">
        <v>94</v>
      </c>
      <c r="N25" s="714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</row>
    <row r="26" spans="1:30" ht="15.75" customHeight="1">
      <c r="A26" s="115"/>
      <c r="B26" s="254"/>
      <c r="C26" s="255"/>
      <c r="D26" s="254"/>
      <c r="E26" s="256"/>
      <c r="F26" s="256"/>
      <c r="G26" s="257">
        <f t="shared" ref="G26:G29" si="7">D26*E26+F26</f>
        <v>0</v>
      </c>
      <c r="H26" s="255"/>
      <c r="I26" s="254"/>
      <c r="J26" s="282"/>
      <c r="K26" s="283"/>
      <c r="L26" s="284">
        <f t="shared" ref="L26:L29" si="8">(I26*J26)-K26</f>
        <v>0</v>
      </c>
      <c r="M26" s="285">
        <f t="shared" ref="M26:M29" si="9">IF(I26=0,0,((I26*J26)-K26)-G26)</f>
        <v>0</v>
      </c>
      <c r="N26" s="281">
        <f t="shared" ref="N26:N29" si="10">IF(L26=0,0,(L26/G26)-1)</f>
        <v>0</v>
      </c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</row>
    <row r="27" spans="1:30" ht="15.75" customHeight="1">
      <c r="A27" s="115"/>
      <c r="B27" s="254"/>
      <c r="C27" s="255"/>
      <c r="D27" s="254"/>
      <c r="E27" s="256"/>
      <c r="F27" s="256"/>
      <c r="G27" s="257">
        <f t="shared" si="7"/>
        <v>0</v>
      </c>
      <c r="H27" s="255"/>
      <c r="I27" s="254"/>
      <c r="J27" s="282"/>
      <c r="K27" s="283"/>
      <c r="L27" s="284">
        <f t="shared" si="8"/>
        <v>0</v>
      </c>
      <c r="M27" s="285">
        <f t="shared" si="9"/>
        <v>0</v>
      </c>
      <c r="N27" s="281">
        <f t="shared" si="10"/>
        <v>0</v>
      </c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</row>
    <row r="28" spans="1:30" ht="15" customHeight="1">
      <c r="A28" s="115"/>
      <c r="B28" s="254"/>
      <c r="C28" s="255"/>
      <c r="D28" s="254"/>
      <c r="E28" s="256"/>
      <c r="F28" s="256"/>
      <c r="G28" s="257">
        <f t="shared" si="7"/>
        <v>0</v>
      </c>
      <c r="H28" s="255"/>
      <c r="I28" s="254"/>
      <c r="J28" s="282"/>
      <c r="K28" s="283"/>
      <c r="L28" s="284">
        <f t="shared" si="8"/>
        <v>0</v>
      </c>
      <c r="M28" s="285">
        <f t="shared" si="9"/>
        <v>0</v>
      </c>
      <c r="N28" s="281">
        <f t="shared" si="10"/>
        <v>0</v>
      </c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</row>
    <row r="29" spans="1:30" ht="15" customHeight="1">
      <c r="A29" s="115"/>
      <c r="B29" s="254"/>
      <c r="C29" s="255"/>
      <c r="D29" s="254"/>
      <c r="E29" s="256"/>
      <c r="F29" s="256"/>
      <c r="G29" s="257">
        <f t="shared" si="7"/>
        <v>0</v>
      </c>
      <c r="H29" s="255"/>
      <c r="I29" s="254"/>
      <c r="J29" s="282"/>
      <c r="K29" s="283"/>
      <c r="L29" s="284">
        <f t="shared" si="8"/>
        <v>0</v>
      </c>
      <c r="M29" s="285">
        <f t="shared" si="9"/>
        <v>0</v>
      </c>
      <c r="N29" s="281">
        <f t="shared" si="10"/>
        <v>0</v>
      </c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</row>
    <row r="30" spans="1:30" ht="15.75" customHeight="1">
      <c r="A30" s="115"/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</row>
    <row r="31" spans="1:30" ht="15.75" customHeight="1">
      <c r="A31" s="115"/>
      <c r="B31" s="756" t="s">
        <v>9</v>
      </c>
      <c r="C31" s="757"/>
      <c r="D31" s="757"/>
      <c r="E31" s="757"/>
      <c r="F31" s="757"/>
      <c r="G31" s="757"/>
      <c r="H31" s="757"/>
      <c r="I31" s="757"/>
      <c r="J31" s="757"/>
      <c r="K31" s="757"/>
      <c r="L31" s="758"/>
      <c r="M31" s="280">
        <f>IF(SUM(L33:L36)=0,0,SUM(M33:M36))</f>
        <v>0</v>
      </c>
      <c r="N31" s="281">
        <f>IF(SUM(L33:L36)=0,0,SUM(M33:M36)/SUM(G33:G36))</f>
        <v>0</v>
      </c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</row>
    <row r="32" spans="1:30" ht="36.75" customHeight="1">
      <c r="A32" s="251"/>
      <c r="B32" s="252" t="s">
        <v>88</v>
      </c>
      <c r="C32" s="253" t="s">
        <v>89</v>
      </c>
      <c r="D32" s="253" t="s">
        <v>99</v>
      </c>
      <c r="E32" s="253" t="s">
        <v>114</v>
      </c>
      <c r="F32" s="253" t="s">
        <v>115</v>
      </c>
      <c r="G32" s="253" t="s">
        <v>26</v>
      </c>
      <c r="H32" s="253" t="s">
        <v>91</v>
      </c>
      <c r="I32" s="253" t="s">
        <v>99</v>
      </c>
      <c r="J32" s="253" t="s">
        <v>117</v>
      </c>
      <c r="K32" s="253" t="s">
        <v>115</v>
      </c>
      <c r="L32" s="253" t="s">
        <v>26</v>
      </c>
      <c r="M32" s="755" t="s">
        <v>94</v>
      </c>
      <c r="N32" s="714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</row>
    <row r="33" spans="1:30" ht="15.75" customHeight="1">
      <c r="A33" s="115"/>
      <c r="B33" s="254"/>
      <c r="C33" s="255"/>
      <c r="D33" s="254"/>
      <c r="E33" s="256"/>
      <c r="F33" s="256"/>
      <c r="G33" s="257">
        <f t="shared" ref="G33:G36" si="11">D33*E33+F33</f>
        <v>0</v>
      </c>
      <c r="H33" s="255"/>
      <c r="I33" s="254"/>
      <c r="J33" s="282"/>
      <c r="K33" s="283"/>
      <c r="L33" s="284">
        <f t="shared" ref="L33:L36" si="12">(I33*J33)-K33</f>
        <v>0</v>
      </c>
      <c r="M33" s="285">
        <f t="shared" ref="M33:M36" si="13">IF(I33=0,0,((I33*J33)-K33)-G33)</f>
        <v>0</v>
      </c>
      <c r="N33" s="281">
        <f t="shared" ref="N33:N36" si="14">IF(L33=0,0,(L33/G33)-1)</f>
        <v>0</v>
      </c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</row>
    <row r="34" spans="1:30" ht="15.75" customHeight="1">
      <c r="A34" s="115"/>
      <c r="B34" s="254"/>
      <c r="C34" s="255"/>
      <c r="D34" s="254"/>
      <c r="E34" s="256"/>
      <c r="F34" s="256"/>
      <c r="G34" s="257">
        <f t="shared" si="11"/>
        <v>0</v>
      </c>
      <c r="H34" s="255"/>
      <c r="I34" s="254"/>
      <c r="J34" s="282"/>
      <c r="K34" s="283"/>
      <c r="L34" s="284">
        <f t="shared" si="12"/>
        <v>0</v>
      </c>
      <c r="M34" s="285">
        <f t="shared" si="13"/>
        <v>0</v>
      </c>
      <c r="N34" s="281">
        <f t="shared" si="14"/>
        <v>0</v>
      </c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</row>
    <row r="35" spans="1:30" ht="15" customHeight="1">
      <c r="A35" s="115"/>
      <c r="B35" s="254"/>
      <c r="C35" s="255"/>
      <c r="D35" s="254"/>
      <c r="E35" s="256"/>
      <c r="F35" s="256"/>
      <c r="G35" s="257">
        <f t="shared" si="11"/>
        <v>0</v>
      </c>
      <c r="H35" s="255"/>
      <c r="I35" s="254"/>
      <c r="J35" s="282"/>
      <c r="K35" s="283"/>
      <c r="L35" s="284">
        <f t="shared" si="12"/>
        <v>0</v>
      </c>
      <c r="M35" s="285">
        <f t="shared" si="13"/>
        <v>0</v>
      </c>
      <c r="N35" s="281">
        <f t="shared" si="14"/>
        <v>0</v>
      </c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</row>
    <row r="36" spans="1:30" ht="15" customHeight="1">
      <c r="A36" s="115"/>
      <c r="B36" s="254"/>
      <c r="C36" s="255"/>
      <c r="D36" s="254"/>
      <c r="E36" s="256"/>
      <c r="F36" s="256"/>
      <c r="G36" s="257">
        <f t="shared" si="11"/>
        <v>0</v>
      </c>
      <c r="H36" s="255"/>
      <c r="I36" s="254"/>
      <c r="J36" s="282"/>
      <c r="K36" s="283"/>
      <c r="L36" s="284">
        <f t="shared" si="12"/>
        <v>0</v>
      </c>
      <c r="M36" s="285">
        <f t="shared" si="13"/>
        <v>0</v>
      </c>
      <c r="N36" s="281">
        <f t="shared" si="14"/>
        <v>0</v>
      </c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</row>
    <row r="37" spans="1:30" ht="15.75" customHeight="1">
      <c r="A37" s="286"/>
      <c r="B37" s="287"/>
      <c r="C37" s="287"/>
      <c r="D37" s="288"/>
      <c r="E37" s="287"/>
      <c r="F37" s="287"/>
      <c r="G37" s="287"/>
      <c r="H37" s="287"/>
      <c r="I37" s="289"/>
      <c r="J37" s="289"/>
      <c r="K37" s="289"/>
      <c r="L37" s="289"/>
      <c r="M37" s="289"/>
      <c r="N37" s="289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</row>
    <row r="38" spans="1:30" ht="15.75" customHeight="1">
      <c r="A38" s="115"/>
      <c r="B38" s="756" t="s">
        <v>10</v>
      </c>
      <c r="C38" s="757"/>
      <c r="D38" s="757"/>
      <c r="E38" s="757"/>
      <c r="F38" s="757"/>
      <c r="G38" s="757"/>
      <c r="H38" s="757"/>
      <c r="I38" s="757"/>
      <c r="J38" s="757"/>
      <c r="K38" s="757"/>
      <c r="L38" s="758"/>
      <c r="M38" s="280">
        <f>IF(SUM(L40:L43)=0,0,SUM(M40:M43))</f>
        <v>0</v>
      </c>
      <c r="N38" s="281">
        <f>IF(SUM(L40:L43)=0,0,SUM(M40:M43)/SUM(G40:G43))</f>
        <v>0</v>
      </c>
      <c r="O38" s="29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</row>
    <row r="39" spans="1:30" ht="36.75" customHeight="1">
      <c r="A39" s="251"/>
      <c r="B39" s="252" t="s">
        <v>88</v>
      </c>
      <c r="C39" s="253" t="s">
        <v>89</v>
      </c>
      <c r="D39" s="253" t="s">
        <v>99</v>
      </c>
      <c r="E39" s="253" t="s">
        <v>114</v>
      </c>
      <c r="F39" s="253" t="s">
        <v>115</v>
      </c>
      <c r="G39" s="253" t="s">
        <v>26</v>
      </c>
      <c r="H39" s="253" t="s">
        <v>91</v>
      </c>
      <c r="I39" s="253" t="s">
        <v>99</v>
      </c>
      <c r="J39" s="253" t="s">
        <v>117</v>
      </c>
      <c r="K39" s="253" t="s">
        <v>115</v>
      </c>
      <c r="L39" s="253" t="s">
        <v>26</v>
      </c>
      <c r="M39" s="755" t="s">
        <v>94</v>
      </c>
      <c r="N39" s="714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251"/>
    </row>
    <row r="40" spans="1:30" ht="15.75" customHeight="1">
      <c r="A40" s="115"/>
      <c r="B40" s="254"/>
      <c r="C40" s="255"/>
      <c r="D40" s="254"/>
      <c r="E40" s="256"/>
      <c r="F40" s="256"/>
      <c r="G40" s="257">
        <f t="shared" ref="G40:G43" si="15">D40*E40+F40</f>
        <v>0</v>
      </c>
      <c r="H40" s="255"/>
      <c r="I40" s="254"/>
      <c r="J40" s="282"/>
      <c r="K40" s="283"/>
      <c r="L40" s="284">
        <f t="shared" ref="L40:L43" si="16">(I40*J40)-K40</f>
        <v>0</v>
      </c>
      <c r="M40" s="285">
        <f t="shared" ref="M40:M43" si="17">IF(I40=0,0,((I40*J40)-K40)-G40)</f>
        <v>0</v>
      </c>
      <c r="N40" s="281">
        <f t="shared" ref="N40:N43" si="18">IF(L40=0,0,(L40/G40)-1)</f>
        <v>0</v>
      </c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</row>
    <row r="41" spans="1:30" ht="15.75" customHeight="1">
      <c r="A41" s="115"/>
      <c r="B41" s="254"/>
      <c r="C41" s="255"/>
      <c r="D41" s="254"/>
      <c r="E41" s="256"/>
      <c r="F41" s="256"/>
      <c r="G41" s="257">
        <f t="shared" si="15"/>
        <v>0</v>
      </c>
      <c r="H41" s="255"/>
      <c r="I41" s="254"/>
      <c r="J41" s="282"/>
      <c r="K41" s="283"/>
      <c r="L41" s="284">
        <f t="shared" si="16"/>
        <v>0</v>
      </c>
      <c r="M41" s="285">
        <f t="shared" si="17"/>
        <v>0</v>
      </c>
      <c r="N41" s="281">
        <f t="shared" si="18"/>
        <v>0</v>
      </c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</row>
    <row r="42" spans="1:30" ht="15.75" customHeight="1">
      <c r="A42" s="115"/>
      <c r="B42" s="254"/>
      <c r="C42" s="255"/>
      <c r="D42" s="254"/>
      <c r="E42" s="256"/>
      <c r="F42" s="256"/>
      <c r="G42" s="257">
        <f t="shared" si="15"/>
        <v>0</v>
      </c>
      <c r="H42" s="255"/>
      <c r="I42" s="254"/>
      <c r="J42" s="282"/>
      <c r="K42" s="283"/>
      <c r="L42" s="284">
        <f t="shared" si="16"/>
        <v>0</v>
      </c>
      <c r="M42" s="285">
        <f t="shared" si="17"/>
        <v>0</v>
      </c>
      <c r="N42" s="281">
        <f t="shared" si="18"/>
        <v>0</v>
      </c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</row>
    <row r="43" spans="1:30" ht="15.75" customHeight="1">
      <c r="A43" s="115"/>
      <c r="B43" s="254"/>
      <c r="C43" s="255"/>
      <c r="D43" s="254"/>
      <c r="E43" s="256"/>
      <c r="F43" s="256"/>
      <c r="G43" s="257">
        <f t="shared" si="15"/>
        <v>0</v>
      </c>
      <c r="H43" s="255"/>
      <c r="I43" s="254"/>
      <c r="J43" s="282"/>
      <c r="K43" s="283"/>
      <c r="L43" s="284">
        <f t="shared" si="16"/>
        <v>0</v>
      </c>
      <c r="M43" s="285">
        <f t="shared" si="17"/>
        <v>0</v>
      </c>
      <c r="N43" s="281">
        <f t="shared" si="18"/>
        <v>0</v>
      </c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</row>
    <row r="44" spans="1:30" ht="15.75" customHeight="1">
      <c r="A44" s="115"/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</row>
    <row r="45" spans="1:30" ht="15.75" customHeight="1">
      <c r="A45" s="291"/>
      <c r="B45" s="756" t="s">
        <v>11</v>
      </c>
      <c r="C45" s="757"/>
      <c r="D45" s="757"/>
      <c r="E45" s="757"/>
      <c r="F45" s="757"/>
      <c r="G45" s="757"/>
      <c r="H45" s="757"/>
      <c r="I45" s="757"/>
      <c r="J45" s="757"/>
      <c r="K45" s="757"/>
      <c r="L45" s="758"/>
      <c r="M45" s="280">
        <f>IF(SUM(L47:L50)=0,0,SUM(M47:M50))</f>
        <v>0</v>
      </c>
      <c r="N45" s="281">
        <f>IF(SUM(L47:L50)=0,0,SUM(M47:M50)/SUM(G47:G50))</f>
        <v>0</v>
      </c>
      <c r="O45" s="115"/>
      <c r="P45" s="115"/>
      <c r="Q45" s="115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</row>
    <row r="46" spans="1:30" ht="15.75" customHeight="1">
      <c r="A46" s="291"/>
      <c r="B46" s="252" t="s">
        <v>88</v>
      </c>
      <c r="C46" s="253" t="s">
        <v>89</v>
      </c>
      <c r="D46" s="253" t="s">
        <v>99</v>
      </c>
      <c r="E46" s="253" t="s">
        <v>114</v>
      </c>
      <c r="F46" s="253" t="s">
        <v>115</v>
      </c>
      <c r="G46" s="253" t="s">
        <v>26</v>
      </c>
      <c r="H46" s="253" t="s">
        <v>91</v>
      </c>
      <c r="I46" s="253" t="s">
        <v>99</v>
      </c>
      <c r="J46" s="253" t="s">
        <v>117</v>
      </c>
      <c r="K46" s="253" t="s">
        <v>115</v>
      </c>
      <c r="L46" s="253" t="s">
        <v>26</v>
      </c>
      <c r="M46" s="755" t="s">
        <v>94</v>
      </c>
      <c r="N46" s="714"/>
      <c r="O46" s="251"/>
      <c r="P46" s="251"/>
      <c r="Q46" s="251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</row>
    <row r="47" spans="1:30" ht="15.75" customHeight="1">
      <c r="A47" s="291"/>
      <c r="B47" s="254"/>
      <c r="C47" s="255"/>
      <c r="D47" s="254"/>
      <c r="E47" s="256"/>
      <c r="F47" s="256"/>
      <c r="G47" s="257">
        <f t="shared" ref="G47:G50" si="19">D47*E47+F47</f>
        <v>0</v>
      </c>
      <c r="H47" s="255"/>
      <c r="I47" s="254"/>
      <c r="J47" s="282"/>
      <c r="K47" s="283"/>
      <c r="L47" s="284">
        <f t="shared" ref="L47:L50" si="20">(I47*J47)-K47</f>
        <v>0</v>
      </c>
      <c r="M47" s="285">
        <f t="shared" ref="M47:M50" si="21">IF(I47=0,0,((I47*J47)-K47)-G47)</f>
        <v>0</v>
      </c>
      <c r="N47" s="281">
        <f t="shared" ref="N47:N50" si="22">IF(L47=0,0,(L47/G47)-1)</f>
        <v>0</v>
      </c>
      <c r="O47" s="115"/>
      <c r="P47" s="115"/>
      <c r="Q47" s="115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</row>
    <row r="48" spans="1:30" ht="15.75" customHeight="1">
      <c r="A48" s="291"/>
      <c r="B48" s="254"/>
      <c r="C48" s="255"/>
      <c r="D48" s="254"/>
      <c r="E48" s="256"/>
      <c r="F48" s="256"/>
      <c r="G48" s="257">
        <f t="shared" si="19"/>
        <v>0</v>
      </c>
      <c r="H48" s="255"/>
      <c r="I48" s="254"/>
      <c r="J48" s="282"/>
      <c r="K48" s="283"/>
      <c r="L48" s="284">
        <f t="shared" si="20"/>
        <v>0</v>
      </c>
      <c r="M48" s="285">
        <f t="shared" si="21"/>
        <v>0</v>
      </c>
      <c r="N48" s="281">
        <f t="shared" si="22"/>
        <v>0</v>
      </c>
      <c r="O48" s="115"/>
      <c r="P48" s="115"/>
      <c r="Q48" s="115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</row>
    <row r="49" spans="1:30" ht="15.75" customHeight="1">
      <c r="A49" s="291"/>
      <c r="B49" s="254"/>
      <c r="C49" s="255"/>
      <c r="D49" s="254"/>
      <c r="E49" s="256"/>
      <c r="F49" s="256"/>
      <c r="G49" s="257">
        <f t="shared" si="19"/>
        <v>0</v>
      </c>
      <c r="H49" s="255"/>
      <c r="I49" s="254"/>
      <c r="J49" s="282"/>
      <c r="K49" s="283"/>
      <c r="L49" s="284">
        <f t="shared" si="20"/>
        <v>0</v>
      </c>
      <c r="M49" s="285">
        <f t="shared" si="21"/>
        <v>0</v>
      </c>
      <c r="N49" s="281">
        <f t="shared" si="22"/>
        <v>0</v>
      </c>
      <c r="O49" s="115"/>
      <c r="P49" s="115"/>
      <c r="Q49" s="115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</row>
    <row r="50" spans="1:30" ht="15.75" customHeight="1">
      <c r="A50" s="291"/>
      <c r="B50" s="254"/>
      <c r="C50" s="255"/>
      <c r="D50" s="254"/>
      <c r="E50" s="256"/>
      <c r="F50" s="256"/>
      <c r="G50" s="257">
        <f t="shared" si="19"/>
        <v>0</v>
      </c>
      <c r="H50" s="255"/>
      <c r="I50" s="254"/>
      <c r="J50" s="282"/>
      <c r="K50" s="283"/>
      <c r="L50" s="284">
        <f t="shared" si="20"/>
        <v>0</v>
      </c>
      <c r="M50" s="285">
        <f t="shared" si="21"/>
        <v>0</v>
      </c>
      <c r="N50" s="281">
        <f t="shared" si="22"/>
        <v>0</v>
      </c>
      <c r="O50" s="115"/>
      <c r="P50" s="115"/>
      <c r="Q50" s="115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</row>
    <row r="51" spans="1:30" ht="15.75" customHeight="1">
      <c r="A51" s="292"/>
      <c r="B51" s="293"/>
      <c r="C51" s="293"/>
      <c r="D51" s="293"/>
      <c r="E51" s="293"/>
      <c r="F51" s="293"/>
      <c r="G51" s="293"/>
      <c r="H51" s="293"/>
      <c r="I51" s="293"/>
      <c r="J51" s="293"/>
      <c r="K51" s="293"/>
      <c r="L51" s="293"/>
      <c r="M51" s="293"/>
      <c r="N51" s="293"/>
      <c r="O51" s="115"/>
      <c r="P51" s="115"/>
      <c r="Q51" s="115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</row>
    <row r="52" spans="1:30" ht="15.75" customHeight="1">
      <c r="A52" s="291"/>
      <c r="B52" s="756" t="s">
        <v>12</v>
      </c>
      <c r="C52" s="757"/>
      <c r="D52" s="757"/>
      <c r="E52" s="757"/>
      <c r="F52" s="757"/>
      <c r="G52" s="757"/>
      <c r="H52" s="757"/>
      <c r="I52" s="757"/>
      <c r="J52" s="757"/>
      <c r="K52" s="757"/>
      <c r="L52" s="758"/>
      <c r="M52" s="280">
        <f>IF(SUM(L54:L57)=0,0,SUM(M54:M57))</f>
        <v>0</v>
      </c>
      <c r="N52" s="281">
        <f>IF(SUM(L54:L57)=0,0,SUM(M54:M57)/SUM(G54:G57))</f>
        <v>0</v>
      </c>
      <c r="O52" s="115"/>
      <c r="P52" s="115"/>
      <c r="Q52" s="115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</row>
    <row r="53" spans="1:30" ht="15.75" customHeight="1">
      <c r="A53" s="291"/>
      <c r="B53" s="252" t="s">
        <v>88</v>
      </c>
      <c r="C53" s="253" t="s">
        <v>89</v>
      </c>
      <c r="D53" s="253" t="s">
        <v>99</v>
      </c>
      <c r="E53" s="253" t="s">
        <v>114</v>
      </c>
      <c r="F53" s="253" t="s">
        <v>115</v>
      </c>
      <c r="G53" s="253" t="s">
        <v>26</v>
      </c>
      <c r="H53" s="253" t="s">
        <v>91</v>
      </c>
      <c r="I53" s="253" t="s">
        <v>99</v>
      </c>
      <c r="J53" s="253" t="s">
        <v>117</v>
      </c>
      <c r="K53" s="253" t="s">
        <v>115</v>
      </c>
      <c r="L53" s="253" t="s">
        <v>26</v>
      </c>
      <c r="M53" s="755" t="s">
        <v>94</v>
      </c>
      <c r="N53" s="714"/>
      <c r="O53" s="251"/>
      <c r="P53" s="251"/>
      <c r="Q53" s="251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</row>
    <row r="54" spans="1:30" ht="15.75" customHeight="1">
      <c r="A54" s="291"/>
      <c r="B54" s="254"/>
      <c r="C54" s="255"/>
      <c r="D54" s="254"/>
      <c r="E54" s="256"/>
      <c r="F54" s="256"/>
      <c r="G54" s="257">
        <f t="shared" ref="G54:G57" si="23">D54*E54+F54</f>
        <v>0</v>
      </c>
      <c r="H54" s="255"/>
      <c r="I54" s="254"/>
      <c r="J54" s="282"/>
      <c r="K54" s="283"/>
      <c r="L54" s="284">
        <f t="shared" ref="L54:L57" si="24">(I54*J54)-K54</f>
        <v>0</v>
      </c>
      <c r="M54" s="285">
        <f t="shared" ref="M54:M57" si="25">IF(I54=0,0,((I54*J54)-K54)-G54)</f>
        <v>0</v>
      </c>
      <c r="N54" s="281">
        <f t="shared" ref="N54:N57" si="26">IF(L54=0,0,(L54/G54)-1)</f>
        <v>0</v>
      </c>
      <c r="O54" s="115"/>
      <c r="P54" s="115"/>
      <c r="Q54" s="115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</row>
    <row r="55" spans="1:30" ht="15.75" customHeight="1">
      <c r="A55" s="115"/>
      <c r="B55" s="254"/>
      <c r="C55" s="255"/>
      <c r="D55" s="254"/>
      <c r="E55" s="256"/>
      <c r="F55" s="256"/>
      <c r="G55" s="257">
        <f t="shared" si="23"/>
        <v>0</v>
      </c>
      <c r="H55" s="255"/>
      <c r="I55" s="254"/>
      <c r="J55" s="282"/>
      <c r="K55" s="283"/>
      <c r="L55" s="284">
        <f t="shared" si="24"/>
        <v>0</v>
      </c>
      <c r="M55" s="285">
        <f t="shared" si="25"/>
        <v>0</v>
      </c>
      <c r="N55" s="281">
        <f t="shared" si="26"/>
        <v>0</v>
      </c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</row>
    <row r="56" spans="1:30" ht="15.75" customHeight="1">
      <c r="A56" s="115"/>
      <c r="B56" s="254"/>
      <c r="C56" s="255"/>
      <c r="D56" s="254"/>
      <c r="E56" s="256"/>
      <c r="F56" s="256"/>
      <c r="G56" s="257">
        <f t="shared" si="23"/>
        <v>0</v>
      </c>
      <c r="H56" s="255"/>
      <c r="I56" s="254"/>
      <c r="J56" s="282"/>
      <c r="K56" s="283"/>
      <c r="L56" s="284">
        <f t="shared" si="24"/>
        <v>0</v>
      </c>
      <c r="M56" s="285">
        <f t="shared" si="25"/>
        <v>0</v>
      </c>
      <c r="N56" s="281">
        <f t="shared" si="26"/>
        <v>0</v>
      </c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</row>
    <row r="57" spans="1:30" ht="15.75" customHeight="1">
      <c r="A57" s="115"/>
      <c r="B57" s="254"/>
      <c r="C57" s="255"/>
      <c r="D57" s="254"/>
      <c r="E57" s="256"/>
      <c r="F57" s="256"/>
      <c r="G57" s="257">
        <f t="shared" si="23"/>
        <v>0</v>
      </c>
      <c r="H57" s="255"/>
      <c r="I57" s="254"/>
      <c r="J57" s="282"/>
      <c r="K57" s="283"/>
      <c r="L57" s="284">
        <f t="shared" si="24"/>
        <v>0</v>
      </c>
      <c r="M57" s="285">
        <f t="shared" si="25"/>
        <v>0</v>
      </c>
      <c r="N57" s="281">
        <f t="shared" si="26"/>
        <v>0</v>
      </c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</row>
    <row r="58" spans="1:30" ht="15" customHeight="1">
      <c r="A58" s="251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</row>
    <row r="59" spans="1:30" ht="15.75" customHeight="1">
      <c r="A59" s="115"/>
      <c r="B59" s="756" t="s">
        <v>13</v>
      </c>
      <c r="C59" s="757"/>
      <c r="D59" s="757"/>
      <c r="E59" s="757"/>
      <c r="F59" s="757"/>
      <c r="G59" s="757"/>
      <c r="H59" s="757"/>
      <c r="I59" s="757"/>
      <c r="J59" s="757"/>
      <c r="K59" s="757"/>
      <c r="L59" s="758"/>
      <c r="M59" s="280">
        <f>IF(SUM(L61:L64)=0,0,SUM(M61:M64))</f>
        <v>0</v>
      </c>
      <c r="N59" s="281">
        <f>IF(SUM(L61:L64)=0,0,SUM(M61:M64)/SUM(G61:G64))</f>
        <v>0</v>
      </c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0" ht="15.75" customHeight="1">
      <c r="A60" s="115"/>
      <c r="B60" s="252" t="s">
        <v>88</v>
      </c>
      <c r="C60" s="253" t="s">
        <v>89</v>
      </c>
      <c r="D60" s="253" t="s">
        <v>99</v>
      </c>
      <c r="E60" s="253" t="s">
        <v>114</v>
      </c>
      <c r="F60" s="253" t="s">
        <v>115</v>
      </c>
      <c r="G60" s="253" t="s">
        <v>26</v>
      </c>
      <c r="H60" s="253" t="s">
        <v>91</v>
      </c>
      <c r="I60" s="253" t="s">
        <v>99</v>
      </c>
      <c r="J60" s="253" t="s">
        <v>117</v>
      </c>
      <c r="K60" s="253" t="s">
        <v>115</v>
      </c>
      <c r="L60" s="253" t="s">
        <v>26</v>
      </c>
      <c r="M60" s="755" t="s">
        <v>94</v>
      </c>
      <c r="N60" s="714"/>
      <c r="O60" s="251"/>
      <c r="P60" s="251"/>
      <c r="Q60" s="251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</row>
    <row r="61" spans="1:30" ht="15" customHeight="1">
      <c r="A61" s="115"/>
      <c r="B61" s="254"/>
      <c r="C61" s="255"/>
      <c r="D61" s="254"/>
      <c r="E61" s="256"/>
      <c r="F61" s="256"/>
      <c r="G61" s="257">
        <f t="shared" ref="G61:G64" si="27">D61*E61+F61</f>
        <v>0</v>
      </c>
      <c r="H61" s="255"/>
      <c r="I61" s="254"/>
      <c r="J61" s="282"/>
      <c r="K61" s="283"/>
      <c r="L61" s="284">
        <f t="shared" ref="L61:L64" si="28">(I61*J61)-K61</f>
        <v>0</v>
      </c>
      <c r="M61" s="285">
        <f t="shared" ref="M61:M64" si="29">IF(I61=0,0,((I61*J61)-K61)-G61)</f>
        <v>0</v>
      </c>
      <c r="N61" s="281">
        <f t="shared" ref="N61:N64" si="30">IF(L61=0,0,(L61/G61)-1)</f>
        <v>0</v>
      </c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</row>
    <row r="62" spans="1:30" ht="15" customHeight="1">
      <c r="A62" s="115"/>
      <c r="B62" s="254"/>
      <c r="C62" s="255"/>
      <c r="D62" s="254"/>
      <c r="E62" s="256"/>
      <c r="F62" s="256"/>
      <c r="G62" s="257">
        <f t="shared" si="27"/>
        <v>0</v>
      </c>
      <c r="H62" s="255"/>
      <c r="I62" s="254"/>
      <c r="J62" s="282"/>
      <c r="K62" s="283"/>
      <c r="L62" s="284">
        <f t="shared" si="28"/>
        <v>0</v>
      </c>
      <c r="M62" s="285">
        <f t="shared" si="29"/>
        <v>0</v>
      </c>
      <c r="N62" s="281">
        <f t="shared" si="30"/>
        <v>0</v>
      </c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</row>
    <row r="63" spans="1:30" ht="15.75" customHeight="1">
      <c r="A63" s="115"/>
      <c r="B63" s="254"/>
      <c r="C63" s="255"/>
      <c r="D63" s="254"/>
      <c r="E63" s="256"/>
      <c r="F63" s="256"/>
      <c r="G63" s="257">
        <f t="shared" si="27"/>
        <v>0</v>
      </c>
      <c r="H63" s="255"/>
      <c r="I63" s="254"/>
      <c r="J63" s="282"/>
      <c r="K63" s="283"/>
      <c r="L63" s="284">
        <f t="shared" si="28"/>
        <v>0</v>
      </c>
      <c r="M63" s="285">
        <f t="shared" si="29"/>
        <v>0</v>
      </c>
      <c r="N63" s="281">
        <f t="shared" si="30"/>
        <v>0</v>
      </c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</row>
    <row r="64" spans="1:30" ht="15.75" customHeight="1">
      <c r="A64" s="115"/>
      <c r="B64" s="254"/>
      <c r="C64" s="255"/>
      <c r="D64" s="254"/>
      <c r="E64" s="256"/>
      <c r="F64" s="256"/>
      <c r="G64" s="257">
        <f t="shared" si="27"/>
        <v>0</v>
      </c>
      <c r="H64" s="255"/>
      <c r="I64" s="254"/>
      <c r="J64" s="282"/>
      <c r="K64" s="283"/>
      <c r="L64" s="284">
        <f t="shared" si="28"/>
        <v>0</v>
      </c>
      <c r="M64" s="285">
        <f t="shared" si="29"/>
        <v>0</v>
      </c>
      <c r="N64" s="281">
        <f t="shared" si="30"/>
        <v>0</v>
      </c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</row>
    <row r="65" spans="1:30" ht="19.5" customHeight="1">
      <c r="A65" s="251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</row>
    <row r="66" spans="1:30" ht="19.5" customHeight="1">
      <c r="A66" s="115"/>
      <c r="B66" s="756" t="s">
        <v>14</v>
      </c>
      <c r="C66" s="757"/>
      <c r="D66" s="757"/>
      <c r="E66" s="757"/>
      <c r="F66" s="757"/>
      <c r="G66" s="757"/>
      <c r="H66" s="757"/>
      <c r="I66" s="757"/>
      <c r="J66" s="757"/>
      <c r="K66" s="757"/>
      <c r="L66" s="758"/>
      <c r="M66" s="280">
        <f>IF(SUM(L68:L71)=0,0,SUM(M68:M71))</f>
        <v>0</v>
      </c>
      <c r="N66" s="281">
        <f>IF(SUM(L68:L71)=0,0,SUM(M68:M71)/SUM(G68:G71))</f>
        <v>0</v>
      </c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</row>
    <row r="67" spans="1:30" ht="19.5" customHeight="1">
      <c r="A67" s="115"/>
      <c r="B67" s="252" t="s">
        <v>88</v>
      </c>
      <c r="C67" s="253" t="s">
        <v>89</v>
      </c>
      <c r="D67" s="253" t="s">
        <v>99</v>
      </c>
      <c r="E67" s="253" t="s">
        <v>114</v>
      </c>
      <c r="F67" s="253" t="s">
        <v>115</v>
      </c>
      <c r="G67" s="253" t="s">
        <v>26</v>
      </c>
      <c r="H67" s="253" t="s">
        <v>91</v>
      </c>
      <c r="I67" s="253" t="s">
        <v>99</v>
      </c>
      <c r="J67" s="253" t="s">
        <v>117</v>
      </c>
      <c r="K67" s="253" t="s">
        <v>115</v>
      </c>
      <c r="L67" s="253" t="s">
        <v>26</v>
      </c>
      <c r="M67" s="755" t="s">
        <v>94</v>
      </c>
      <c r="N67" s="714"/>
      <c r="O67" s="251"/>
      <c r="P67" s="251"/>
      <c r="Q67" s="251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</row>
    <row r="68" spans="1:30" ht="19.5" customHeight="1">
      <c r="A68" s="115"/>
      <c r="B68" s="254"/>
      <c r="C68" s="255"/>
      <c r="D68" s="254"/>
      <c r="E68" s="256"/>
      <c r="F68" s="256"/>
      <c r="G68" s="257">
        <f t="shared" ref="G68:G71" si="31">D68*E68+F68</f>
        <v>0</v>
      </c>
      <c r="H68" s="255"/>
      <c r="I68" s="254"/>
      <c r="J68" s="282"/>
      <c r="K68" s="283"/>
      <c r="L68" s="284">
        <f t="shared" ref="L68:L71" si="32">(I68*J68)-K68</f>
        <v>0</v>
      </c>
      <c r="M68" s="285">
        <f t="shared" ref="M68:M71" si="33">IF(I68=0,0,((I68*J68)-K68)-G68)</f>
        <v>0</v>
      </c>
      <c r="N68" s="281">
        <f t="shared" ref="N68:N71" si="34">IF(L68=0,0,(L68/G68)-1)</f>
        <v>0</v>
      </c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</row>
    <row r="69" spans="1:30" ht="19.5" customHeight="1">
      <c r="A69" s="115"/>
      <c r="B69" s="254"/>
      <c r="C69" s="255"/>
      <c r="D69" s="254"/>
      <c r="E69" s="256"/>
      <c r="F69" s="256"/>
      <c r="G69" s="257">
        <f t="shared" si="31"/>
        <v>0</v>
      </c>
      <c r="H69" s="255"/>
      <c r="I69" s="254"/>
      <c r="J69" s="282"/>
      <c r="K69" s="283"/>
      <c r="L69" s="284">
        <f t="shared" si="32"/>
        <v>0</v>
      </c>
      <c r="M69" s="285">
        <f t="shared" si="33"/>
        <v>0</v>
      </c>
      <c r="N69" s="281">
        <f t="shared" si="34"/>
        <v>0</v>
      </c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</row>
    <row r="70" spans="1:30" ht="19.5" customHeight="1">
      <c r="A70" s="115"/>
      <c r="B70" s="254"/>
      <c r="C70" s="255"/>
      <c r="D70" s="254"/>
      <c r="E70" s="256"/>
      <c r="F70" s="256"/>
      <c r="G70" s="257">
        <f t="shared" si="31"/>
        <v>0</v>
      </c>
      <c r="H70" s="255"/>
      <c r="I70" s="254"/>
      <c r="J70" s="282"/>
      <c r="K70" s="283"/>
      <c r="L70" s="284">
        <f t="shared" si="32"/>
        <v>0</v>
      </c>
      <c r="M70" s="285">
        <f t="shared" si="33"/>
        <v>0</v>
      </c>
      <c r="N70" s="281">
        <f t="shared" si="34"/>
        <v>0</v>
      </c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</row>
    <row r="71" spans="1:30" ht="19.5" customHeight="1">
      <c r="A71" s="115"/>
      <c r="B71" s="254"/>
      <c r="C71" s="255"/>
      <c r="D71" s="254"/>
      <c r="E71" s="256"/>
      <c r="F71" s="256"/>
      <c r="G71" s="257">
        <f t="shared" si="31"/>
        <v>0</v>
      </c>
      <c r="H71" s="255"/>
      <c r="I71" s="254"/>
      <c r="J71" s="282"/>
      <c r="K71" s="283"/>
      <c r="L71" s="284">
        <f t="shared" si="32"/>
        <v>0</v>
      </c>
      <c r="M71" s="285">
        <f t="shared" si="33"/>
        <v>0</v>
      </c>
      <c r="N71" s="281">
        <f t="shared" si="34"/>
        <v>0</v>
      </c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</row>
    <row r="72" spans="1:30" ht="19.5" customHeight="1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</row>
    <row r="73" spans="1:30" ht="15.75" customHeight="1">
      <c r="A73" s="115"/>
      <c r="B73" s="756" t="s">
        <v>15</v>
      </c>
      <c r="C73" s="757"/>
      <c r="D73" s="757"/>
      <c r="E73" s="757"/>
      <c r="F73" s="757"/>
      <c r="G73" s="757"/>
      <c r="H73" s="757"/>
      <c r="I73" s="757"/>
      <c r="J73" s="757"/>
      <c r="K73" s="757"/>
      <c r="L73" s="758"/>
      <c r="M73" s="280">
        <f>IF(SUM(L75:L78)=0,0,SUM(M75:M78))</f>
        <v>0</v>
      </c>
      <c r="N73" s="281">
        <f>IF(SUM(L75:L78)=0,0,SUM(M75:M78)/SUM(G75:G78))</f>
        <v>0</v>
      </c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</row>
    <row r="74" spans="1:30" ht="15.75" customHeight="1">
      <c r="A74" s="115"/>
      <c r="B74" s="252" t="s">
        <v>88</v>
      </c>
      <c r="C74" s="253" t="s">
        <v>89</v>
      </c>
      <c r="D74" s="253" t="s">
        <v>99</v>
      </c>
      <c r="E74" s="253" t="s">
        <v>114</v>
      </c>
      <c r="F74" s="253" t="s">
        <v>115</v>
      </c>
      <c r="G74" s="253" t="s">
        <v>26</v>
      </c>
      <c r="H74" s="253" t="s">
        <v>91</v>
      </c>
      <c r="I74" s="253" t="s">
        <v>99</v>
      </c>
      <c r="J74" s="253" t="s">
        <v>117</v>
      </c>
      <c r="K74" s="253" t="s">
        <v>115</v>
      </c>
      <c r="L74" s="253" t="s">
        <v>26</v>
      </c>
      <c r="M74" s="755" t="s">
        <v>94</v>
      </c>
      <c r="N74" s="714"/>
      <c r="O74" s="251"/>
      <c r="P74" s="251"/>
      <c r="Q74" s="251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</row>
    <row r="75" spans="1:30" ht="15" customHeight="1">
      <c r="A75" s="115"/>
      <c r="B75" s="254"/>
      <c r="C75" s="255"/>
      <c r="D75" s="254"/>
      <c r="E75" s="256"/>
      <c r="F75" s="256"/>
      <c r="G75" s="257">
        <f t="shared" ref="G75:G78" si="35">D75*E75+F75</f>
        <v>0</v>
      </c>
      <c r="H75" s="255"/>
      <c r="I75" s="254"/>
      <c r="J75" s="282"/>
      <c r="K75" s="283"/>
      <c r="L75" s="284">
        <f t="shared" ref="L75:L78" si="36">(I75*J75)-K75</f>
        <v>0</v>
      </c>
      <c r="M75" s="285">
        <f t="shared" ref="M75:M78" si="37">IF(I75=0,0,((I75*J75)-K75)-G75)</f>
        <v>0</v>
      </c>
      <c r="N75" s="281">
        <f t="shared" ref="N75:N78" si="38">IF(L75=0,0,(L75/G75)-1)</f>
        <v>0</v>
      </c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</row>
    <row r="76" spans="1:30" ht="15" customHeight="1">
      <c r="A76" s="115"/>
      <c r="B76" s="254"/>
      <c r="C76" s="255"/>
      <c r="D76" s="254"/>
      <c r="E76" s="256"/>
      <c r="F76" s="256"/>
      <c r="G76" s="257">
        <f t="shared" si="35"/>
        <v>0</v>
      </c>
      <c r="H76" s="255"/>
      <c r="I76" s="254"/>
      <c r="J76" s="282"/>
      <c r="K76" s="283"/>
      <c r="L76" s="284">
        <f t="shared" si="36"/>
        <v>0</v>
      </c>
      <c r="M76" s="285">
        <f t="shared" si="37"/>
        <v>0</v>
      </c>
      <c r="N76" s="281">
        <f t="shared" si="38"/>
        <v>0</v>
      </c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</row>
    <row r="77" spans="1:30" ht="15.75" customHeight="1">
      <c r="A77" s="115"/>
      <c r="B77" s="254"/>
      <c r="C77" s="255"/>
      <c r="D77" s="254"/>
      <c r="E77" s="256"/>
      <c r="F77" s="256"/>
      <c r="G77" s="257">
        <f t="shared" si="35"/>
        <v>0</v>
      </c>
      <c r="H77" s="255"/>
      <c r="I77" s="254"/>
      <c r="J77" s="282"/>
      <c r="K77" s="283"/>
      <c r="L77" s="284">
        <f t="shared" si="36"/>
        <v>0</v>
      </c>
      <c r="M77" s="285">
        <f t="shared" si="37"/>
        <v>0</v>
      </c>
      <c r="N77" s="281">
        <f t="shared" si="38"/>
        <v>0</v>
      </c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</row>
    <row r="78" spans="1:30" ht="15.75" customHeight="1">
      <c r="A78" s="115"/>
      <c r="B78" s="254"/>
      <c r="C78" s="255"/>
      <c r="D78" s="254"/>
      <c r="E78" s="256"/>
      <c r="F78" s="256"/>
      <c r="G78" s="257">
        <f t="shared" si="35"/>
        <v>0</v>
      </c>
      <c r="H78" s="255"/>
      <c r="I78" s="254"/>
      <c r="J78" s="282"/>
      <c r="K78" s="283"/>
      <c r="L78" s="284">
        <f t="shared" si="36"/>
        <v>0</v>
      </c>
      <c r="M78" s="285">
        <f t="shared" si="37"/>
        <v>0</v>
      </c>
      <c r="N78" s="281">
        <f t="shared" si="38"/>
        <v>0</v>
      </c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</row>
    <row r="79" spans="1:30" ht="18.75" customHeight="1">
      <c r="A79" s="251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</row>
    <row r="80" spans="1:30" ht="15.75" customHeight="1">
      <c r="A80" s="115"/>
      <c r="B80" s="756" t="s">
        <v>16</v>
      </c>
      <c r="C80" s="757"/>
      <c r="D80" s="757"/>
      <c r="E80" s="757"/>
      <c r="F80" s="757"/>
      <c r="G80" s="757"/>
      <c r="H80" s="757"/>
      <c r="I80" s="757"/>
      <c r="J80" s="757"/>
      <c r="K80" s="757"/>
      <c r="L80" s="758"/>
      <c r="M80" s="280">
        <f>IF(SUM(L82:L85)=0,0,SUM(M82:M85))</f>
        <v>0</v>
      </c>
      <c r="N80" s="281">
        <f>IF(SUM(L82:L85)=0,0,SUM(M82:M85)/SUM(G82:G85))</f>
        <v>0</v>
      </c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</row>
    <row r="81" spans="1:30" ht="15.75" customHeight="1">
      <c r="A81" s="115"/>
      <c r="B81" s="252" t="s">
        <v>88</v>
      </c>
      <c r="C81" s="253" t="s">
        <v>89</v>
      </c>
      <c r="D81" s="253" t="s">
        <v>99</v>
      </c>
      <c r="E81" s="253" t="s">
        <v>114</v>
      </c>
      <c r="F81" s="253" t="s">
        <v>115</v>
      </c>
      <c r="G81" s="253" t="s">
        <v>26</v>
      </c>
      <c r="H81" s="253" t="s">
        <v>91</v>
      </c>
      <c r="I81" s="253" t="s">
        <v>99</v>
      </c>
      <c r="J81" s="253" t="s">
        <v>117</v>
      </c>
      <c r="K81" s="253" t="s">
        <v>115</v>
      </c>
      <c r="L81" s="253" t="s">
        <v>26</v>
      </c>
      <c r="M81" s="755" t="s">
        <v>94</v>
      </c>
      <c r="N81" s="714"/>
      <c r="O81" s="251"/>
      <c r="P81" s="251"/>
      <c r="Q81" s="251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</row>
    <row r="82" spans="1:30" ht="15" customHeight="1">
      <c r="A82" s="115"/>
      <c r="B82" s="254"/>
      <c r="C82" s="255"/>
      <c r="D82" s="254"/>
      <c r="E82" s="256"/>
      <c r="F82" s="256"/>
      <c r="G82" s="257">
        <f t="shared" ref="G82:G85" si="39">D82*E82+F82</f>
        <v>0</v>
      </c>
      <c r="H82" s="255"/>
      <c r="I82" s="254"/>
      <c r="J82" s="282"/>
      <c r="K82" s="283"/>
      <c r="L82" s="284">
        <f t="shared" ref="L82:L85" si="40">(I82*J82)-K82</f>
        <v>0</v>
      </c>
      <c r="M82" s="285">
        <f t="shared" ref="M82:M85" si="41">IF(I82=0,0,((I82*J82)-K82)-G82)</f>
        <v>0</v>
      </c>
      <c r="N82" s="281">
        <f t="shared" ref="N82:N85" si="42">IF(L82=0,0,(L82/G82)-1)</f>
        <v>0</v>
      </c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</row>
    <row r="83" spans="1:30" ht="15" customHeight="1">
      <c r="A83" s="115"/>
      <c r="B83" s="254"/>
      <c r="C83" s="255"/>
      <c r="D83" s="254"/>
      <c r="E83" s="256"/>
      <c r="F83" s="256"/>
      <c r="G83" s="257">
        <f t="shared" si="39"/>
        <v>0</v>
      </c>
      <c r="H83" s="255"/>
      <c r="I83" s="254"/>
      <c r="J83" s="282"/>
      <c r="K83" s="283"/>
      <c r="L83" s="284">
        <f t="shared" si="40"/>
        <v>0</v>
      </c>
      <c r="M83" s="285">
        <f t="shared" si="41"/>
        <v>0</v>
      </c>
      <c r="N83" s="281">
        <f t="shared" si="42"/>
        <v>0</v>
      </c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</row>
    <row r="84" spans="1:30" ht="15.75" customHeight="1">
      <c r="A84" s="115"/>
      <c r="B84" s="254"/>
      <c r="C84" s="255"/>
      <c r="D84" s="254"/>
      <c r="E84" s="256"/>
      <c r="F84" s="256"/>
      <c r="G84" s="257">
        <f t="shared" si="39"/>
        <v>0</v>
      </c>
      <c r="H84" s="255"/>
      <c r="I84" s="254"/>
      <c r="J84" s="282"/>
      <c r="K84" s="283"/>
      <c r="L84" s="284">
        <f t="shared" si="40"/>
        <v>0</v>
      </c>
      <c r="M84" s="285">
        <f t="shared" si="41"/>
        <v>0</v>
      </c>
      <c r="N84" s="281">
        <f t="shared" si="42"/>
        <v>0</v>
      </c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</row>
    <row r="85" spans="1:30" ht="15.75" customHeight="1">
      <c r="A85" s="115"/>
      <c r="B85" s="254"/>
      <c r="C85" s="255"/>
      <c r="D85" s="254"/>
      <c r="E85" s="256"/>
      <c r="F85" s="256"/>
      <c r="G85" s="257">
        <f t="shared" si="39"/>
        <v>0</v>
      </c>
      <c r="H85" s="255"/>
      <c r="I85" s="254"/>
      <c r="J85" s="282"/>
      <c r="K85" s="283"/>
      <c r="L85" s="284">
        <f t="shared" si="40"/>
        <v>0</v>
      </c>
      <c r="M85" s="285">
        <f t="shared" si="41"/>
        <v>0</v>
      </c>
      <c r="N85" s="281">
        <f t="shared" si="42"/>
        <v>0</v>
      </c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</row>
    <row r="86" spans="1:30" ht="18" customHeight="1">
      <c r="A86" s="251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251"/>
    </row>
    <row r="87" spans="1:30" ht="15.75" customHeight="1">
      <c r="A87" s="115"/>
      <c r="B87" s="756" t="s">
        <v>17</v>
      </c>
      <c r="C87" s="757"/>
      <c r="D87" s="757"/>
      <c r="E87" s="757"/>
      <c r="F87" s="757"/>
      <c r="G87" s="757"/>
      <c r="H87" s="757"/>
      <c r="I87" s="757"/>
      <c r="J87" s="757"/>
      <c r="K87" s="757"/>
      <c r="L87" s="758"/>
      <c r="M87" s="280">
        <f>IF(SUM(L89:L92)=0,0,SUM(M89:M92))</f>
        <v>0</v>
      </c>
      <c r="N87" s="281">
        <f>IF(SUM(L89:L92)=0,0,SUM(M89:M92)/SUM(G89:G92))</f>
        <v>0</v>
      </c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</row>
    <row r="88" spans="1:30" ht="15.75" customHeight="1">
      <c r="A88" s="115"/>
      <c r="B88" s="252" t="s">
        <v>88</v>
      </c>
      <c r="C88" s="253" t="s">
        <v>89</v>
      </c>
      <c r="D88" s="253" t="s">
        <v>99</v>
      </c>
      <c r="E88" s="253" t="s">
        <v>114</v>
      </c>
      <c r="F88" s="253" t="s">
        <v>115</v>
      </c>
      <c r="G88" s="253" t="s">
        <v>26</v>
      </c>
      <c r="H88" s="253" t="s">
        <v>91</v>
      </c>
      <c r="I88" s="253" t="s">
        <v>99</v>
      </c>
      <c r="J88" s="253" t="s">
        <v>117</v>
      </c>
      <c r="K88" s="253" t="s">
        <v>115</v>
      </c>
      <c r="L88" s="253" t="s">
        <v>26</v>
      </c>
      <c r="M88" s="755" t="s">
        <v>94</v>
      </c>
      <c r="N88" s="714"/>
      <c r="O88" s="251"/>
      <c r="P88" s="251"/>
      <c r="Q88" s="251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</row>
    <row r="89" spans="1:30" ht="15" customHeight="1">
      <c r="A89" s="115"/>
      <c r="B89" s="254"/>
      <c r="C89" s="255"/>
      <c r="D89" s="254"/>
      <c r="E89" s="256"/>
      <c r="F89" s="256"/>
      <c r="G89" s="257">
        <f t="shared" ref="G89:G92" si="43">D89*E89+F89</f>
        <v>0</v>
      </c>
      <c r="H89" s="255"/>
      <c r="I89" s="254"/>
      <c r="J89" s="282"/>
      <c r="K89" s="283"/>
      <c r="L89" s="284">
        <f t="shared" ref="L89:L92" si="44">(I89*J89)-K89</f>
        <v>0</v>
      </c>
      <c r="M89" s="285">
        <f t="shared" ref="M89:M92" si="45">IF(I89=0,0,((I89*J89)-K89)-G89)</f>
        <v>0</v>
      </c>
      <c r="N89" s="281">
        <f t="shared" ref="N89:N92" si="46">IF(L89=0,0,(L89/G89)-1)</f>
        <v>0</v>
      </c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</row>
    <row r="90" spans="1:30" ht="15" customHeight="1">
      <c r="A90" s="115"/>
      <c r="B90" s="254"/>
      <c r="C90" s="255"/>
      <c r="D90" s="254"/>
      <c r="E90" s="256"/>
      <c r="F90" s="256"/>
      <c r="G90" s="257">
        <f t="shared" si="43"/>
        <v>0</v>
      </c>
      <c r="H90" s="255"/>
      <c r="I90" s="254"/>
      <c r="J90" s="282"/>
      <c r="K90" s="283"/>
      <c r="L90" s="284">
        <f t="shared" si="44"/>
        <v>0</v>
      </c>
      <c r="M90" s="285">
        <f t="shared" si="45"/>
        <v>0</v>
      </c>
      <c r="N90" s="281">
        <f t="shared" si="46"/>
        <v>0</v>
      </c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</row>
    <row r="91" spans="1:30" ht="15.75" customHeight="1">
      <c r="A91" s="115"/>
      <c r="B91" s="254"/>
      <c r="C91" s="255"/>
      <c r="D91" s="254"/>
      <c r="E91" s="256"/>
      <c r="F91" s="256"/>
      <c r="G91" s="257">
        <f t="shared" si="43"/>
        <v>0</v>
      </c>
      <c r="H91" s="255"/>
      <c r="I91" s="254"/>
      <c r="J91" s="282"/>
      <c r="K91" s="283"/>
      <c r="L91" s="284">
        <f t="shared" si="44"/>
        <v>0</v>
      </c>
      <c r="M91" s="285">
        <f t="shared" si="45"/>
        <v>0</v>
      </c>
      <c r="N91" s="281">
        <f t="shared" si="46"/>
        <v>0</v>
      </c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</row>
    <row r="92" spans="1:30" ht="15.75" customHeight="1">
      <c r="A92" s="115"/>
      <c r="B92" s="254"/>
      <c r="C92" s="255"/>
      <c r="D92" s="254"/>
      <c r="E92" s="256"/>
      <c r="F92" s="256"/>
      <c r="G92" s="257">
        <f t="shared" si="43"/>
        <v>0</v>
      </c>
      <c r="H92" s="255"/>
      <c r="I92" s="254"/>
      <c r="J92" s="282"/>
      <c r="K92" s="283"/>
      <c r="L92" s="284">
        <f t="shared" si="44"/>
        <v>0</v>
      </c>
      <c r="M92" s="285">
        <f t="shared" si="45"/>
        <v>0</v>
      </c>
      <c r="N92" s="281">
        <f t="shared" si="46"/>
        <v>0</v>
      </c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</row>
    <row r="93" spans="1:30" ht="21" customHeight="1">
      <c r="A93" s="251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</row>
    <row r="94" spans="1:30" ht="15.75" customHeight="1">
      <c r="A94" s="115"/>
      <c r="B94" s="756" t="s">
        <v>18</v>
      </c>
      <c r="C94" s="757"/>
      <c r="D94" s="757"/>
      <c r="E94" s="757"/>
      <c r="F94" s="757"/>
      <c r="G94" s="757"/>
      <c r="H94" s="757"/>
      <c r="I94" s="757"/>
      <c r="J94" s="757"/>
      <c r="K94" s="757"/>
      <c r="L94" s="758"/>
      <c r="M94" s="280">
        <f>IF(SUM(L96:L99)=0,0,SUM(M96:M99))</f>
        <v>0</v>
      </c>
      <c r="N94" s="281">
        <f>IF(SUM(L96:L99)=0,0,SUM(M96:M99)/SUM(G96:G99))</f>
        <v>0</v>
      </c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  <c r="AD94" s="115"/>
    </row>
    <row r="95" spans="1:30" ht="15.75" customHeight="1">
      <c r="A95" s="115"/>
      <c r="B95" s="252" t="s">
        <v>88</v>
      </c>
      <c r="C95" s="253" t="s">
        <v>89</v>
      </c>
      <c r="D95" s="253" t="s">
        <v>99</v>
      </c>
      <c r="E95" s="253" t="s">
        <v>114</v>
      </c>
      <c r="F95" s="253" t="s">
        <v>115</v>
      </c>
      <c r="G95" s="253" t="s">
        <v>26</v>
      </c>
      <c r="H95" s="253" t="s">
        <v>91</v>
      </c>
      <c r="I95" s="253" t="s">
        <v>99</v>
      </c>
      <c r="J95" s="253" t="s">
        <v>117</v>
      </c>
      <c r="K95" s="253" t="s">
        <v>115</v>
      </c>
      <c r="L95" s="253" t="s">
        <v>26</v>
      </c>
      <c r="M95" s="755" t="s">
        <v>94</v>
      </c>
      <c r="N95" s="714"/>
      <c r="O95" s="251"/>
      <c r="P95" s="251"/>
      <c r="Q95" s="251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</row>
    <row r="96" spans="1:30" ht="15" customHeight="1">
      <c r="A96" s="115"/>
      <c r="B96" s="254"/>
      <c r="C96" s="255"/>
      <c r="D96" s="254"/>
      <c r="E96" s="256"/>
      <c r="F96" s="256"/>
      <c r="G96" s="257">
        <f t="shared" ref="G96:G99" si="47">D96*E96+F96</f>
        <v>0</v>
      </c>
      <c r="H96" s="255"/>
      <c r="I96" s="254"/>
      <c r="J96" s="282"/>
      <c r="K96" s="283"/>
      <c r="L96" s="284">
        <f t="shared" ref="L96:L99" si="48">(I96*J96)-K96</f>
        <v>0</v>
      </c>
      <c r="M96" s="285">
        <f t="shared" ref="M96:M99" si="49">IF(I96=0,0,((I96*J96)-K96)-G96)</f>
        <v>0</v>
      </c>
      <c r="N96" s="281">
        <f t="shared" ref="N96:N99" si="50">IF(L96=0,0,(L96/G96)-1)</f>
        <v>0</v>
      </c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  <c r="AC96" s="115"/>
      <c r="AD96" s="115"/>
    </row>
    <row r="97" spans="1:30" ht="15" customHeight="1">
      <c r="A97" s="115"/>
      <c r="B97" s="254"/>
      <c r="C97" s="255"/>
      <c r="D97" s="254"/>
      <c r="E97" s="256"/>
      <c r="F97" s="256"/>
      <c r="G97" s="257">
        <f t="shared" si="47"/>
        <v>0</v>
      </c>
      <c r="H97" s="255"/>
      <c r="I97" s="254"/>
      <c r="J97" s="282"/>
      <c r="K97" s="283"/>
      <c r="L97" s="284">
        <f t="shared" si="48"/>
        <v>0</v>
      </c>
      <c r="M97" s="285">
        <f t="shared" si="49"/>
        <v>0</v>
      </c>
      <c r="N97" s="281">
        <f t="shared" si="50"/>
        <v>0</v>
      </c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</row>
    <row r="98" spans="1:30" ht="15.75" customHeight="1">
      <c r="A98" s="115"/>
      <c r="B98" s="254"/>
      <c r="C98" s="255"/>
      <c r="D98" s="254"/>
      <c r="E98" s="256"/>
      <c r="F98" s="256"/>
      <c r="G98" s="257">
        <f t="shared" si="47"/>
        <v>0</v>
      </c>
      <c r="H98" s="255"/>
      <c r="I98" s="254"/>
      <c r="J98" s="282"/>
      <c r="K98" s="283"/>
      <c r="L98" s="284">
        <f t="shared" si="48"/>
        <v>0</v>
      </c>
      <c r="M98" s="285">
        <f t="shared" si="49"/>
        <v>0</v>
      </c>
      <c r="N98" s="281">
        <f t="shared" si="50"/>
        <v>0</v>
      </c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  <c r="AB98" s="115"/>
      <c r="AC98" s="115"/>
      <c r="AD98" s="115"/>
    </row>
    <row r="99" spans="1:30" ht="15.75" customHeight="1">
      <c r="A99" s="115"/>
      <c r="B99" s="254"/>
      <c r="C99" s="255"/>
      <c r="D99" s="254"/>
      <c r="E99" s="256"/>
      <c r="F99" s="256"/>
      <c r="G99" s="257">
        <f t="shared" si="47"/>
        <v>0</v>
      </c>
      <c r="H99" s="255"/>
      <c r="I99" s="254"/>
      <c r="J99" s="282"/>
      <c r="K99" s="283"/>
      <c r="L99" s="284">
        <f t="shared" si="48"/>
        <v>0</v>
      </c>
      <c r="M99" s="285">
        <f t="shared" si="49"/>
        <v>0</v>
      </c>
      <c r="N99" s="281">
        <f t="shared" si="50"/>
        <v>0</v>
      </c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  <c r="AC99" s="115"/>
      <c r="AD99" s="115"/>
    </row>
    <row r="100" spans="1:30" ht="18.75" customHeight="1">
      <c r="A100" s="251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1"/>
    </row>
    <row r="101" spans="1:30" ht="15.75" customHeight="1">
      <c r="A101" s="115"/>
      <c r="B101" s="756" t="s">
        <v>19</v>
      </c>
      <c r="C101" s="757"/>
      <c r="D101" s="757"/>
      <c r="E101" s="757"/>
      <c r="F101" s="757"/>
      <c r="G101" s="757"/>
      <c r="H101" s="757"/>
      <c r="I101" s="757"/>
      <c r="J101" s="757"/>
      <c r="K101" s="757"/>
      <c r="L101" s="758"/>
      <c r="M101" s="280">
        <f>IF(SUM(L103:L106)=0,0,SUM(M103:M106))</f>
        <v>0</v>
      </c>
      <c r="N101" s="281">
        <f>IF(SUM(L103:L106)=0,0,SUM(M103:M106)/SUM(G103:G106))</f>
        <v>0</v>
      </c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</row>
    <row r="102" spans="1:30" ht="15.75" customHeight="1">
      <c r="A102" s="115"/>
      <c r="B102" s="252" t="s">
        <v>88</v>
      </c>
      <c r="C102" s="253" t="s">
        <v>89</v>
      </c>
      <c r="D102" s="253" t="s">
        <v>99</v>
      </c>
      <c r="E102" s="253" t="s">
        <v>114</v>
      </c>
      <c r="F102" s="253" t="s">
        <v>115</v>
      </c>
      <c r="G102" s="253" t="s">
        <v>26</v>
      </c>
      <c r="H102" s="253" t="s">
        <v>91</v>
      </c>
      <c r="I102" s="253" t="s">
        <v>99</v>
      </c>
      <c r="J102" s="253" t="s">
        <v>117</v>
      </c>
      <c r="K102" s="253" t="s">
        <v>115</v>
      </c>
      <c r="L102" s="253" t="s">
        <v>26</v>
      </c>
      <c r="M102" s="755" t="s">
        <v>94</v>
      </c>
      <c r="N102" s="714"/>
      <c r="O102" s="251"/>
      <c r="P102" s="251"/>
      <c r="Q102" s="251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</row>
    <row r="103" spans="1:30" ht="15" customHeight="1">
      <c r="A103" s="115"/>
      <c r="B103" s="254"/>
      <c r="C103" s="255"/>
      <c r="D103" s="254"/>
      <c r="E103" s="256"/>
      <c r="F103" s="256"/>
      <c r="G103" s="257">
        <f t="shared" ref="G103:G106" si="51">D103*E103+F103</f>
        <v>0</v>
      </c>
      <c r="H103" s="255"/>
      <c r="I103" s="254"/>
      <c r="J103" s="282"/>
      <c r="K103" s="283"/>
      <c r="L103" s="284">
        <f t="shared" ref="L103:L106" si="52">(I103*J103)-K103</f>
        <v>0</v>
      </c>
      <c r="M103" s="285">
        <f t="shared" ref="M103:M106" si="53">IF(I103=0,0,((I103*J103)-K103)-G103)</f>
        <v>0</v>
      </c>
      <c r="N103" s="281">
        <f t="shared" ref="N103:N106" si="54">IF(L103=0,0,(L103/G103)-1)</f>
        <v>0</v>
      </c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115"/>
      <c r="AD103" s="115"/>
    </row>
    <row r="104" spans="1:30" ht="15" customHeight="1">
      <c r="A104" s="115"/>
      <c r="B104" s="254"/>
      <c r="C104" s="255"/>
      <c r="D104" s="254"/>
      <c r="E104" s="256"/>
      <c r="F104" s="256"/>
      <c r="G104" s="257">
        <f t="shared" si="51"/>
        <v>0</v>
      </c>
      <c r="H104" s="255"/>
      <c r="I104" s="254"/>
      <c r="J104" s="282"/>
      <c r="K104" s="283"/>
      <c r="L104" s="284">
        <f t="shared" si="52"/>
        <v>0</v>
      </c>
      <c r="M104" s="285">
        <f t="shared" si="53"/>
        <v>0</v>
      </c>
      <c r="N104" s="281">
        <f t="shared" si="54"/>
        <v>0</v>
      </c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115"/>
    </row>
    <row r="105" spans="1:30" ht="15.75" customHeight="1">
      <c r="A105" s="115"/>
      <c r="B105" s="254"/>
      <c r="C105" s="255"/>
      <c r="D105" s="254"/>
      <c r="E105" s="256"/>
      <c r="F105" s="256"/>
      <c r="G105" s="257">
        <f t="shared" si="51"/>
        <v>0</v>
      </c>
      <c r="H105" s="255"/>
      <c r="I105" s="254"/>
      <c r="J105" s="282"/>
      <c r="K105" s="283"/>
      <c r="L105" s="284">
        <f t="shared" si="52"/>
        <v>0</v>
      </c>
      <c r="M105" s="285">
        <f t="shared" si="53"/>
        <v>0</v>
      </c>
      <c r="N105" s="281">
        <f t="shared" si="54"/>
        <v>0</v>
      </c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115"/>
      <c r="AC105" s="115"/>
      <c r="AD105" s="115"/>
    </row>
    <row r="106" spans="1:30" ht="15.75" customHeight="1">
      <c r="A106" s="115"/>
      <c r="B106" s="254"/>
      <c r="C106" s="255"/>
      <c r="D106" s="254"/>
      <c r="E106" s="256"/>
      <c r="F106" s="256"/>
      <c r="G106" s="257">
        <f t="shared" si="51"/>
        <v>0</v>
      </c>
      <c r="H106" s="255"/>
      <c r="I106" s="254"/>
      <c r="J106" s="282"/>
      <c r="K106" s="283"/>
      <c r="L106" s="284">
        <f t="shared" si="52"/>
        <v>0</v>
      </c>
      <c r="M106" s="285">
        <f t="shared" si="53"/>
        <v>0</v>
      </c>
      <c r="N106" s="281">
        <f t="shared" si="54"/>
        <v>0</v>
      </c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115"/>
      <c r="AC106" s="115"/>
      <c r="AD106" s="115"/>
    </row>
    <row r="107" spans="1:30" ht="15.75" customHeight="1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</row>
    <row r="108" spans="1:30" ht="15.75" customHeight="1">
      <c r="A108" s="292"/>
      <c r="B108" s="292"/>
      <c r="C108" s="292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</row>
    <row r="109" spans="1:30" ht="15.75" customHeight="1">
      <c r="A109" s="292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</row>
    <row r="110" spans="1:30" ht="15.75" customHeight="1">
      <c r="A110" s="292"/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</row>
    <row r="111" spans="1:30" ht="15.75" customHeight="1">
      <c r="A111" s="292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</row>
    <row r="112" spans="1:30" ht="15.75" customHeight="1">
      <c r="A112" s="292"/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</row>
    <row r="113" spans="1:30" ht="15.75" customHeight="1">
      <c r="A113" s="292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</row>
    <row r="114" spans="1:30" ht="15.75" customHeight="1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</row>
    <row r="115" spans="1:30" ht="15.75" customHeight="1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</row>
    <row r="116" spans="1:30" ht="15.75" customHeight="1">
      <c r="A116" s="292"/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</row>
    <row r="117" spans="1:30" ht="15.75" customHeight="1">
      <c r="A117" s="292"/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</row>
    <row r="118" spans="1:30" ht="15.75" customHeight="1">
      <c r="A118" s="292"/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</row>
    <row r="119" spans="1:30" ht="15.75" customHeight="1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</row>
    <row r="120" spans="1:30" ht="15.75" customHeight="1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</row>
    <row r="121" spans="1:30" ht="15.75" customHeight="1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</row>
    <row r="122" spans="1:30" ht="15.75" customHeight="1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</row>
    <row r="123" spans="1:30" ht="15.75" customHeight="1">
      <c r="A123" s="292"/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</row>
    <row r="124" spans="1:30" ht="15.75" customHeight="1">
      <c r="A124" s="292"/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</row>
    <row r="125" spans="1:30" ht="15.75" customHeight="1">
      <c r="A125" s="292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</row>
    <row r="126" spans="1:30" ht="15.75" customHeight="1">
      <c r="A126" s="292"/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</row>
    <row r="127" spans="1:30" ht="15.75" customHeight="1">
      <c r="A127" s="292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</row>
    <row r="128" spans="1:30" ht="15.75" customHeight="1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</row>
    <row r="129" spans="1:30" ht="15.75" customHeight="1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</row>
    <row r="130" spans="1:30" ht="15.75" customHeight="1">
      <c r="A130" s="292"/>
      <c r="B130" s="292"/>
      <c r="C130" s="292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</row>
    <row r="131" spans="1:30" ht="15.75" customHeight="1">
      <c r="A131" s="292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</row>
    <row r="132" spans="1:30" ht="15.75" customHeight="1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</row>
    <row r="133" spans="1:30" ht="15.75" customHeight="1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</row>
    <row r="134" spans="1:30" ht="15.75" customHeight="1">
      <c r="A134" s="292"/>
      <c r="B134" s="292"/>
      <c r="C134" s="292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</row>
    <row r="135" spans="1:30" ht="15.75" customHeight="1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</row>
    <row r="136" spans="1:30" ht="15.75" customHeight="1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</row>
    <row r="137" spans="1:30" ht="15.75" customHeight="1">
      <c r="A137" s="292"/>
      <c r="B137" s="292"/>
      <c r="C137" s="292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</row>
    <row r="138" spans="1:30" ht="15.75" customHeight="1">
      <c r="A138" s="292"/>
      <c r="B138" s="292"/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</row>
    <row r="139" spans="1:30" ht="15.75" customHeight="1">
      <c r="A139" s="292"/>
      <c r="B139" s="292"/>
      <c r="C139" s="292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</row>
    <row r="140" spans="1:30" ht="15.75" customHeight="1">
      <c r="A140" s="292"/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</row>
    <row r="141" spans="1:30" ht="15.75" customHeight="1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</row>
    <row r="142" spans="1:30" ht="15.75" customHeight="1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</row>
    <row r="143" spans="1:30" ht="15.75" customHeight="1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</row>
    <row r="144" spans="1:30" ht="15.75" customHeight="1">
      <c r="A144" s="292"/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</row>
    <row r="145" spans="1:30" ht="15.75" customHeight="1">
      <c r="A145" s="292"/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</row>
    <row r="146" spans="1:30" ht="15.75" customHeight="1">
      <c r="A146" s="292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</row>
    <row r="147" spans="1:30" ht="15.75" customHeight="1">
      <c r="A147" s="292"/>
      <c r="B147" s="292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</row>
    <row r="148" spans="1:30" ht="15.75" customHeight="1">
      <c r="A148" s="292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</row>
    <row r="149" spans="1:30" ht="15.75" customHeight="1">
      <c r="A149" s="292"/>
      <c r="B149" s="292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</row>
    <row r="150" spans="1:30" ht="15.75" customHeight="1">
      <c r="A150" s="292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</row>
    <row r="151" spans="1:30" ht="15.75" customHeight="1">
      <c r="A151" s="292"/>
      <c r="B151" s="292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</row>
    <row r="152" spans="1:30" ht="15.75" customHeight="1">
      <c r="A152" s="292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</row>
    <row r="153" spans="1:30" ht="15.75" customHeight="1">
      <c r="A153" s="292"/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</row>
    <row r="154" spans="1:30" ht="15.75" customHeight="1">
      <c r="A154" s="292"/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</row>
    <row r="155" spans="1:30" ht="15.75" customHeight="1">
      <c r="A155" s="292"/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</row>
    <row r="156" spans="1:30" ht="15.75" customHeight="1">
      <c r="A156" s="292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</row>
    <row r="157" spans="1:30" ht="15.75" customHeight="1">
      <c r="A157" s="292"/>
      <c r="B157" s="292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</row>
    <row r="158" spans="1:30" ht="15.75" customHeight="1">
      <c r="A158" s="292"/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</row>
    <row r="159" spans="1:30" ht="15.75" customHeight="1">
      <c r="A159" s="292"/>
      <c r="B159" s="292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</row>
    <row r="160" spans="1:30" ht="15.75" customHeight="1">
      <c r="A160" s="292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</row>
    <row r="161" spans="1:30" ht="15.75" customHeight="1">
      <c r="A161" s="292"/>
      <c r="B161" s="292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</row>
    <row r="162" spans="1:30" ht="15.75" customHeight="1">
      <c r="A162" s="292"/>
      <c r="B162" s="292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</row>
    <row r="163" spans="1:30" ht="15.75" customHeight="1">
      <c r="A163" s="292"/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</row>
    <row r="164" spans="1:30" ht="15.75" customHeight="1">
      <c r="A164" s="292"/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</row>
    <row r="165" spans="1:30" ht="15.75" customHeight="1">
      <c r="A165" s="292"/>
      <c r="B165" s="292"/>
      <c r="C165" s="292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</row>
    <row r="166" spans="1:30" ht="15.75" customHeight="1">
      <c r="A166" s="292"/>
      <c r="B166" s="292"/>
      <c r="C166" s="292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</row>
    <row r="167" spans="1:30" ht="15.75" customHeight="1">
      <c r="A167" s="292"/>
      <c r="B167" s="292"/>
      <c r="C167" s="292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</row>
    <row r="168" spans="1:30" ht="15.75" customHeight="1">
      <c r="A168" s="292"/>
      <c r="B168" s="292"/>
      <c r="C168" s="292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</row>
    <row r="169" spans="1:30" ht="15.75" customHeight="1">
      <c r="A169" s="292"/>
      <c r="B169" s="292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</row>
    <row r="170" spans="1:30" ht="15.75" customHeight="1">
      <c r="A170" s="292"/>
      <c r="B170" s="292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</row>
    <row r="171" spans="1:30" ht="15.75" customHeight="1">
      <c r="A171" s="292"/>
      <c r="B171" s="292"/>
      <c r="C171" s="292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</row>
    <row r="172" spans="1:30" ht="15.75" customHeight="1">
      <c r="A172" s="292"/>
      <c r="B172" s="292"/>
      <c r="C172" s="292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</row>
    <row r="173" spans="1:30" ht="15.75" customHeight="1">
      <c r="A173" s="292"/>
      <c r="B173" s="292"/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</row>
    <row r="174" spans="1:30" ht="15.75" customHeight="1">
      <c r="A174" s="292"/>
      <c r="B174" s="292"/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</row>
    <row r="175" spans="1:30" ht="15.75" customHeight="1">
      <c r="A175" s="292"/>
      <c r="B175" s="292"/>
      <c r="C175" s="292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</row>
    <row r="176" spans="1:30" ht="15.75" customHeight="1">
      <c r="A176" s="292"/>
      <c r="B176" s="292"/>
      <c r="C176" s="292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</row>
    <row r="177" spans="1:30" ht="15.75" customHeight="1">
      <c r="A177" s="292"/>
      <c r="B177" s="292"/>
      <c r="C177" s="292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</row>
    <row r="178" spans="1:30" ht="15.75" customHeight="1">
      <c r="A178" s="292"/>
      <c r="B178" s="292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</row>
    <row r="179" spans="1:30" ht="15.75" customHeight="1">
      <c r="A179" s="292"/>
      <c r="B179" s="292"/>
      <c r="C179" s="292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</row>
    <row r="180" spans="1:30" ht="15.75" customHeight="1">
      <c r="A180" s="292"/>
      <c r="B180" s="292"/>
      <c r="C180" s="292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</row>
    <row r="181" spans="1:30" ht="15.75" customHeight="1">
      <c r="A181" s="292"/>
      <c r="B181" s="292"/>
      <c r="C181" s="292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</row>
    <row r="182" spans="1:30" ht="15.75" customHeight="1">
      <c r="A182" s="292"/>
      <c r="B182" s="292"/>
      <c r="C182" s="292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</row>
    <row r="183" spans="1:30" ht="15.75" customHeight="1">
      <c r="A183" s="292"/>
      <c r="B183" s="292"/>
      <c r="C183" s="292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</row>
    <row r="184" spans="1:30" ht="15.75" customHeight="1">
      <c r="A184" s="292"/>
      <c r="B184" s="292"/>
      <c r="C184" s="292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</row>
    <row r="185" spans="1:30" ht="15.75" customHeight="1">
      <c r="A185" s="292"/>
      <c r="B185" s="292"/>
      <c r="C185" s="292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</row>
    <row r="186" spans="1:30" ht="15.75" customHeight="1">
      <c r="A186" s="292"/>
      <c r="B186" s="292"/>
      <c r="C186" s="292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</row>
    <row r="187" spans="1:30" ht="15.75" customHeight="1">
      <c r="A187" s="292"/>
      <c r="B187" s="292"/>
      <c r="C187" s="292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</row>
    <row r="188" spans="1:30" ht="15.75" customHeight="1">
      <c r="A188" s="292"/>
      <c r="B188" s="292"/>
      <c r="C188" s="292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</row>
    <row r="189" spans="1:30" ht="15.75" customHeight="1">
      <c r="A189" s="292"/>
      <c r="B189" s="292"/>
      <c r="C189" s="292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</row>
    <row r="190" spans="1:30" ht="15.75" customHeight="1">
      <c r="A190" s="292"/>
      <c r="B190" s="292"/>
      <c r="C190" s="292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</row>
    <row r="191" spans="1:30" ht="15.75" customHeight="1">
      <c r="A191" s="292"/>
      <c r="B191" s="292"/>
      <c r="C191" s="292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</row>
    <row r="192" spans="1:30" ht="15.75" customHeight="1">
      <c r="A192" s="292"/>
      <c r="B192" s="292"/>
      <c r="C192" s="292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</row>
    <row r="193" spans="1:30" ht="15.75" customHeight="1">
      <c r="A193" s="292"/>
      <c r="B193" s="292"/>
      <c r="C193" s="292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</row>
    <row r="194" spans="1:30" ht="15.75" customHeight="1">
      <c r="A194" s="292"/>
      <c r="B194" s="292"/>
      <c r="C194" s="292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</row>
    <row r="195" spans="1:30" ht="15.75" customHeight="1">
      <c r="A195" s="292"/>
      <c r="B195" s="292"/>
      <c r="C195" s="292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</row>
    <row r="196" spans="1:30" ht="15.75" customHeight="1">
      <c r="A196" s="292"/>
      <c r="B196" s="292"/>
      <c r="C196" s="292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</row>
    <row r="197" spans="1:30" ht="15.75" customHeight="1">
      <c r="A197" s="292"/>
      <c r="B197" s="292"/>
      <c r="C197" s="292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</row>
    <row r="198" spans="1:30" ht="15.75" customHeight="1">
      <c r="A198" s="292"/>
      <c r="B198" s="292"/>
      <c r="C198" s="292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</row>
    <row r="199" spans="1:30" ht="15.75" customHeight="1">
      <c r="A199" s="292"/>
      <c r="B199" s="292"/>
      <c r="C199" s="292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</row>
    <row r="200" spans="1:30" ht="15.75" customHeight="1">
      <c r="A200" s="292"/>
      <c r="B200" s="292"/>
      <c r="C200" s="292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</row>
    <row r="201" spans="1:30" ht="15.75" customHeight="1">
      <c r="A201" s="292"/>
      <c r="B201" s="292"/>
      <c r="C201" s="292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</row>
    <row r="202" spans="1:30" ht="15.75" customHeight="1">
      <c r="A202" s="292"/>
      <c r="B202" s="292"/>
      <c r="C202" s="292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</row>
    <row r="203" spans="1:30" ht="15.75" customHeight="1">
      <c r="A203" s="292"/>
      <c r="B203" s="292"/>
      <c r="C203" s="292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</row>
    <row r="204" spans="1:30" ht="15.75" customHeight="1">
      <c r="A204" s="292"/>
      <c r="B204" s="292"/>
      <c r="C204" s="292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</row>
    <row r="205" spans="1:30" ht="15.75" customHeight="1">
      <c r="A205" s="292"/>
      <c r="B205" s="292"/>
      <c r="C205" s="292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</row>
    <row r="206" spans="1:30" ht="15.75" customHeight="1">
      <c r="A206" s="292"/>
      <c r="B206" s="292"/>
      <c r="C206" s="292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</row>
    <row r="207" spans="1:30" ht="15.75" customHeight="1">
      <c r="A207" s="292"/>
      <c r="B207" s="292"/>
      <c r="C207" s="292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</row>
    <row r="208" spans="1:30" ht="15.75" customHeight="1">
      <c r="A208" s="292"/>
      <c r="B208" s="292"/>
      <c r="C208" s="292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</row>
    <row r="209" spans="1:30" ht="15.75" customHeight="1">
      <c r="A209" s="292"/>
      <c r="B209" s="292"/>
      <c r="C209" s="292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</row>
    <row r="210" spans="1:30" ht="15.75" customHeight="1">
      <c r="A210" s="292"/>
      <c r="B210" s="292"/>
      <c r="C210" s="292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</row>
    <row r="211" spans="1:30" ht="15.75" customHeight="1">
      <c r="A211" s="292"/>
      <c r="B211" s="292"/>
      <c r="C211" s="292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</row>
    <row r="212" spans="1:30" ht="15.75" customHeight="1">
      <c r="A212" s="292"/>
      <c r="B212" s="292"/>
      <c r="C212" s="292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</row>
    <row r="213" spans="1:30" ht="15.75" customHeight="1">
      <c r="A213" s="292"/>
      <c r="B213" s="292"/>
      <c r="C213" s="292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</row>
    <row r="214" spans="1:30" ht="15.75" customHeight="1">
      <c r="A214" s="292"/>
      <c r="B214" s="292"/>
      <c r="C214" s="292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</row>
    <row r="215" spans="1:30" ht="15.75" customHeight="1">
      <c r="A215" s="292"/>
      <c r="B215" s="292"/>
      <c r="C215" s="292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</row>
    <row r="216" spans="1:30" ht="15.75" customHeight="1">
      <c r="A216" s="292"/>
      <c r="B216" s="292"/>
      <c r="C216" s="292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</row>
    <row r="217" spans="1:30" ht="15.75" customHeight="1">
      <c r="A217" s="292"/>
      <c r="B217" s="292"/>
      <c r="C217" s="292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</row>
    <row r="218" spans="1:30" ht="15.75" customHeight="1">
      <c r="A218" s="292"/>
      <c r="B218" s="292"/>
      <c r="C218" s="292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</row>
    <row r="219" spans="1:30" ht="15.75" customHeight="1">
      <c r="A219" s="292"/>
      <c r="B219" s="292"/>
      <c r="C219" s="292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</row>
    <row r="220" spans="1:30" ht="15.75" customHeight="1">
      <c r="A220" s="292"/>
      <c r="B220" s="292"/>
      <c r="C220" s="292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</row>
    <row r="221" spans="1:30" ht="15.75" customHeight="1">
      <c r="A221" s="292"/>
      <c r="B221" s="292"/>
      <c r="C221" s="292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</row>
    <row r="222" spans="1:30" ht="15.75" customHeight="1">
      <c r="A222" s="292"/>
      <c r="B222" s="292"/>
      <c r="C222" s="292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</row>
    <row r="223" spans="1:30" ht="15.75" customHeight="1">
      <c r="A223" s="292"/>
      <c r="B223" s="292"/>
      <c r="C223" s="292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</row>
    <row r="224" spans="1:30" ht="15.75" customHeight="1">
      <c r="A224" s="292"/>
      <c r="B224" s="292"/>
      <c r="C224" s="292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</row>
    <row r="225" spans="1:30" ht="15.75" customHeight="1">
      <c r="A225" s="292"/>
      <c r="B225" s="292"/>
      <c r="C225" s="292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</row>
    <row r="226" spans="1:30" ht="15.75" customHeight="1">
      <c r="A226" s="292"/>
      <c r="B226" s="292"/>
      <c r="C226" s="292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</row>
    <row r="227" spans="1:30" ht="15.75" customHeight="1">
      <c r="A227" s="292"/>
      <c r="B227" s="292"/>
      <c r="C227" s="292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</row>
    <row r="228" spans="1:30" ht="15.75" customHeight="1">
      <c r="A228" s="292"/>
      <c r="B228" s="292"/>
      <c r="C228" s="292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</row>
    <row r="229" spans="1:30" ht="15.75" customHeight="1">
      <c r="A229" s="292"/>
      <c r="B229" s="292"/>
      <c r="C229" s="292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</row>
    <row r="230" spans="1:30" ht="15.75" customHeight="1">
      <c r="A230" s="292"/>
      <c r="B230" s="292"/>
      <c r="C230" s="292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</row>
    <row r="231" spans="1:30" ht="15.75" customHeight="1">
      <c r="A231" s="292"/>
      <c r="B231" s="292"/>
      <c r="C231" s="292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</row>
    <row r="232" spans="1:30" ht="15.75" customHeight="1">
      <c r="A232" s="292"/>
      <c r="B232" s="292"/>
      <c r="C232" s="292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</row>
    <row r="233" spans="1:30" ht="15.75" customHeight="1">
      <c r="A233" s="292"/>
      <c r="B233" s="292"/>
      <c r="C233" s="292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</row>
    <row r="234" spans="1:30" ht="15.75" customHeight="1">
      <c r="A234" s="292"/>
      <c r="B234" s="292"/>
      <c r="C234" s="292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</row>
    <row r="235" spans="1:30" ht="15.75" customHeight="1">
      <c r="A235" s="292"/>
      <c r="B235" s="292"/>
      <c r="C235" s="292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</row>
    <row r="236" spans="1:30" ht="15.75" customHeight="1">
      <c r="A236" s="292"/>
      <c r="B236" s="292"/>
      <c r="C236" s="292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</row>
    <row r="237" spans="1:30" ht="15.75" customHeight="1">
      <c r="A237" s="292"/>
      <c r="B237" s="292"/>
      <c r="C237" s="292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</row>
    <row r="238" spans="1:30" ht="15.75" customHeight="1">
      <c r="A238" s="292"/>
      <c r="B238" s="292"/>
      <c r="C238" s="292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</row>
    <row r="239" spans="1:30" ht="15.75" customHeight="1">
      <c r="A239" s="292"/>
      <c r="B239" s="292"/>
      <c r="C239" s="292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</row>
    <row r="240" spans="1:30" ht="15.75" customHeight="1">
      <c r="A240" s="292"/>
      <c r="B240" s="292"/>
      <c r="C240" s="292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</row>
    <row r="241" spans="1:30" ht="15.75" customHeight="1">
      <c r="A241" s="292"/>
      <c r="B241" s="292"/>
      <c r="C241" s="292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</row>
    <row r="242" spans="1:30" ht="15.75" customHeight="1">
      <c r="A242" s="292"/>
      <c r="B242" s="292"/>
      <c r="C242" s="292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</row>
    <row r="243" spans="1:30" ht="15.75" customHeight="1">
      <c r="A243" s="292"/>
      <c r="B243" s="292"/>
      <c r="C243" s="292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</row>
    <row r="244" spans="1:30" ht="15.75" customHeight="1">
      <c r="A244" s="292"/>
      <c r="B244" s="292"/>
      <c r="C244" s="292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</row>
    <row r="245" spans="1:30" ht="15.75" customHeight="1">
      <c r="A245" s="292"/>
      <c r="B245" s="292"/>
      <c r="C245" s="292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</row>
    <row r="246" spans="1:30" ht="15.75" customHeight="1">
      <c r="A246" s="292"/>
      <c r="B246" s="292"/>
      <c r="C246" s="292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</row>
    <row r="247" spans="1:30" ht="15.75" customHeight="1">
      <c r="A247" s="292"/>
      <c r="B247" s="292"/>
      <c r="C247" s="292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</row>
    <row r="248" spans="1:30" ht="15.75" customHeight="1">
      <c r="A248" s="292"/>
      <c r="B248" s="292"/>
      <c r="C248" s="292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</row>
    <row r="249" spans="1:30" ht="15.75" customHeight="1">
      <c r="A249" s="292"/>
      <c r="B249" s="292"/>
      <c r="C249" s="292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</row>
    <row r="250" spans="1:30" ht="15.75" customHeight="1">
      <c r="A250" s="292"/>
      <c r="B250" s="292"/>
      <c r="C250" s="292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</row>
    <row r="251" spans="1:30" ht="15.75" customHeight="1">
      <c r="A251" s="292"/>
      <c r="B251" s="292"/>
      <c r="C251" s="292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</row>
    <row r="252" spans="1:30" ht="15.75" customHeight="1">
      <c r="A252" s="292"/>
      <c r="B252" s="292"/>
      <c r="C252" s="292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</row>
    <row r="253" spans="1:30" ht="15.75" customHeight="1">
      <c r="A253" s="292"/>
      <c r="B253" s="292"/>
      <c r="C253" s="292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</row>
    <row r="254" spans="1:30" ht="15.75" customHeight="1">
      <c r="A254" s="292"/>
      <c r="B254" s="292"/>
      <c r="C254" s="292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</row>
    <row r="255" spans="1:30" ht="15.75" customHeight="1">
      <c r="A255" s="292"/>
      <c r="B255" s="292"/>
      <c r="C255" s="292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</row>
    <row r="256" spans="1:30" ht="15.75" customHeight="1">
      <c r="A256" s="292"/>
      <c r="B256" s="292"/>
      <c r="C256" s="292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</row>
    <row r="257" spans="1:30" ht="15.75" customHeight="1">
      <c r="A257" s="292"/>
      <c r="B257" s="292"/>
      <c r="C257" s="292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</row>
    <row r="258" spans="1:30" ht="15.75" customHeight="1">
      <c r="A258" s="292"/>
      <c r="B258" s="292"/>
      <c r="C258" s="292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</row>
    <row r="259" spans="1:30" ht="15.75" customHeight="1">
      <c r="A259" s="292"/>
      <c r="B259" s="292"/>
      <c r="C259" s="292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</row>
    <row r="260" spans="1:30" ht="15.75" customHeight="1">
      <c r="A260" s="292"/>
      <c r="B260" s="292"/>
      <c r="C260" s="292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</row>
    <row r="261" spans="1:30" ht="15.75" customHeight="1">
      <c r="A261" s="292"/>
      <c r="B261" s="292"/>
      <c r="C261" s="292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</row>
    <row r="262" spans="1:30" ht="15.75" customHeight="1">
      <c r="A262" s="292"/>
      <c r="B262" s="292"/>
      <c r="C262" s="292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</row>
    <row r="263" spans="1:30" ht="15.75" customHeight="1">
      <c r="A263" s="292"/>
      <c r="B263" s="292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</row>
    <row r="264" spans="1:30" ht="15.75" customHeight="1">
      <c r="A264" s="292"/>
      <c r="B264" s="292"/>
      <c r="C264" s="292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</row>
    <row r="265" spans="1:30" ht="15.75" customHeight="1">
      <c r="A265" s="292"/>
      <c r="B265" s="292"/>
      <c r="C265" s="292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</row>
    <row r="266" spans="1:30" ht="15.75" customHeight="1">
      <c r="A266" s="292"/>
      <c r="B266" s="292"/>
      <c r="C266" s="292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</row>
    <row r="267" spans="1:30" ht="15.75" customHeight="1">
      <c r="A267" s="292"/>
      <c r="B267" s="292"/>
      <c r="C267" s="292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</row>
    <row r="268" spans="1:30" ht="15.75" customHeight="1">
      <c r="A268" s="292"/>
      <c r="B268" s="292"/>
      <c r="C268" s="292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</row>
    <row r="269" spans="1:30" ht="15.75" customHeight="1">
      <c r="A269" s="292"/>
      <c r="B269" s="292"/>
      <c r="C269" s="292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</row>
    <row r="270" spans="1:30" ht="15.75" customHeight="1">
      <c r="A270" s="292"/>
      <c r="B270" s="292"/>
      <c r="C270" s="292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</row>
    <row r="271" spans="1:30" ht="15.75" customHeight="1">
      <c r="A271" s="292"/>
      <c r="B271" s="292"/>
      <c r="C271" s="292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</row>
    <row r="272" spans="1:30" ht="15.75" customHeight="1">
      <c r="A272" s="292"/>
      <c r="B272" s="292"/>
      <c r="C272" s="292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</row>
    <row r="273" spans="1:30" ht="15.75" customHeight="1">
      <c r="A273" s="292"/>
      <c r="B273" s="292"/>
      <c r="C273" s="292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</row>
    <row r="274" spans="1:30" ht="15.75" customHeight="1">
      <c r="A274" s="292"/>
      <c r="B274" s="292"/>
      <c r="C274" s="292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</row>
    <row r="275" spans="1:30" ht="15.75" customHeight="1">
      <c r="A275" s="292"/>
      <c r="B275" s="292"/>
      <c r="C275" s="292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</row>
    <row r="276" spans="1:30" ht="15.75" customHeight="1">
      <c r="A276" s="292"/>
      <c r="B276" s="292"/>
      <c r="C276" s="292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</row>
    <row r="277" spans="1:30" ht="15.75" customHeight="1">
      <c r="A277" s="292"/>
      <c r="B277" s="292"/>
      <c r="C277" s="292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</row>
    <row r="278" spans="1:30" ht="15.75" customHeight="1">
      <c r="A278" s="292"/>
      <c r="B278" s="292"/>
      <c r="C278" s="292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</row>
    <row r="279" spans="1:30" ht="15.75" customHeight="1">
      <c r="A279" s="292"/>
      <c r="B279" s="292"/>
      <c r="C279" s="292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</row>
    <row r="280" spans="1:30" ht="15.75" customHeight="1">
      <c r="A280" s="292"/>
      <c r="B280" s="292"/>
      <c r="C280" s="292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</row>
    <row r="281" spans="1:30" ht="15.75" customHeight="1">
      <c r="A281" s="292"/>
      <c r="B281" s="292"/>
      <c r="C281" s="292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</row>
    <row r="282" spans="1:30" ht="15.75" customHeight="1">
      <c r="A282" s="292"/>
      <c r="B282" s="292"/>
      <c r="C282" s="292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</row>
    <row r="283" spans="1:30" ht="15.75" customHeight="1">
      <c r="A283" s="292"/>
      <c r="B283" s="292"/>
      <c r="C283" s="292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</row>
    <row r="284" spans="1:30" ht="15.75" customHeight="1">
      <c r="A284" s="292"/>
      <c r="B284" s="292"/>
      <c r="C284" s="292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</row>
    <row r="285" spans="1:30" ht="15.75" customHeight="1">
      <c r="A285" s="292"/>
      <c r="B285" s="292"/>
      <c r="C285" s="292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</row>
    <row r="286" spans="1:30" ht="15.75" customHeight="1">
      <c r="A286" s="292"/>
      <c r="B286" s="292"/>
      <c r="C286" s="292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</row>
    <row r="287" spans="1:30" ht="15.75" customHeight="1">
      <c r="A287" s="292"/>
      <c r="B287" s="292"/>
      <c r="C287" s="292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</row>
    <row r="288" spans="1:30" ht="15.75" customHeight="1">
      <c r="A288" s="292"/>
      <c r="B288" s="292"/>
      <c r="C288" s="292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</row>
    <row r="289" spans="1:30" ht="15.75" customHeight="1">
      <c r="A289" s="292"/>
      <c r="B289" s="292"/>
      <c r="C289" s="292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</row>
    <row r="290" spans="1:30" ht="15.75" customHeight="1">
      <c r="A290" s="292"/>
      <c r="B290" s="292"/>
      <c r="C290" s="292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</row>
    <row r="291" spans="1:30" ht="15.75" customHeight="1">
      <c r="A291" s="292"/>
      <c r="B291" s="292"/>
      <c r="C291" s="292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</row>
    <row r="292" spans="1:30" ht="15.75" customHeight="1">
      <c r="A292" s="292"/>
      <c r="B292" s="292"/>
      <c r="C292" s="292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</row>
    <row r="293" spans="1:30" ht="15.75" customHeight="1">
      <c r="A293" s="292"/>
      <c r="B293" s="292"/>
      <c r="C293" s="292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</row>
    <row r="294" spans="1:30" ht="15.75" customHeight="1">
      <c r="A294" s="292"/>
      <c r="B294" s="292"/>
      <c r="C294" s="292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</row>
    <row r="295" spans="1:30" ht="15.75" customHeight="1">
      <c r="A295" s="292"/>
      <c r="B295" s="292"/>
      <c r="C295" s="292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</row>
    <row r="296" spans="1:30" ht="15.75" customHeight="1">
      <c r="A296" s="292"/>
      <c r="B296" s="292"/>
      <c r="C296" s="292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</row>
    <row r="297" spans="1:30" ht="15.75" customHeight="1">
      <c r="A297" s="292"/>
      <c r="B297" s="292"/>
      <c r="C297" s="292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</row>
    <row r="298" spans="1:30" ht="15.75" customHeight="1">
      <c r="A298" s="292"/>
      <c r="B298" s="292"/>
      <c r="C298" s="292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</row>
    <row r="299" spans="1:30" ht="15.75" customHeight="1">
      <c r="A299" s="292"/>
      <c r="B299" s="292"/>
      <c r="C299" s="292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</row>
    <row r="300" spans="1:30" ht="15.75" customHeight="1">
      <c r="A300" s="292"/>
      <c r="B300" s="292"/>
      <c r="C300" s="292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</row>
    <row r="301" spans="1:30" ht="15.75" customHeight="1">
      <c r="A301" s="292"/>
      <c r="B301" s="292"/>
      <c r="C301" s="292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</row>
    <row r="302" spans="1:30" ht="15.75" customHeight="1">
      <c r="A302" s="292"/>
      <c r="B302" s="292"/>
      <c r="C302" s="292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</row>
    <row r="303" spans="1:30" ht="15.75" customHeight="1">
      <c r="A303" s="292"/>
      <c r="B303" s="292"/>
      <c r="C303" s="292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</row>
    <row r="304" spans="1:30" ht="15.75" customHeight="1">
      <c r="A304" s="292"/>
      <c r="B304" s="292"/>
      <c r="C304" s="292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</row>
    <row r="305" spans="1:30" ht="15.75" customHeight="1">
      <c r="A305" s="292"/>
      <c r="B305" s="292"/>
      <c r="C305" s="292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</row>
    <row r="306" spans="1:30" ht="15.75" customHeight="1">
      <c r="A306" s="292"/>
      <c r="B306" s="292"/>
      <c r="C306" s="292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</row>
    <row r="307" spans="1:30" ht="15.75" customHeight="1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  <c r="AB307" s="115"/>
      <c r="AC307" s="115"/>
      <c r="AD307" s="115"/>
    </row>
    <row r="308" spans="1:30" ht="15.75" customHeight="1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</row>
    <row r="309" spans="1:30" ht="15.75" customHeight="1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  <c r="AC309" s="115"/>
      <c r="AD309" s="115"/>
    </row>
    <row r="310" spans="1:30" ht="15.75" customHeight="1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  <c r="AC310" s="115"/>
      <c r="AD310" s="115"/>
    </row>
    <row r="311" spans="1:30" ht="15.75" customHeight="1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</row>
    <row r="312" spans="1:30" ht="15.75" customHeight="1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  <c r="AC312" s="115"/>
      <c r="AD312" s="115"/>
    </row>
    <row r="313" spans="1:30" ht="15.75" customHeight="1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</row>
    <row r="314" spans="1:30" ht="15.75" customHeight="1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  <c r="AB314" s="115"/>
      <c r="AC314" s="115"/>
      <c r="AD314" s="115"/>
    </row>
    <row r="315" spans="1:30" ht="15.75" customHeight="1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</row>
    <row r="316" spans="1:30" ht="15.75" customHeight="1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  <c r="AB316" s="115"/>
      <c r="AC316" s="115"/>
      <c r="AD316" s="115"/>
    </row>
    <row r="317" spans="1:30" ht="15.75" customHeight="1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</row>
    <row r="318" spans="1:30" ht="15.75" customHeight="1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</row>
    <row r="319" spans="1:30" ht="15.75" customHeight="1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</row>
    <row r="320" spans="1:30" ht="15.75" customHeight="1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  <c r="AB320" s="115"/>
      <c r="AC320" s="115"/>
      <c r="AD320" s="115"/>
    </row>
    <row r="321" spans="1:30" ht="15.75" customHeight="1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5"/>
      <c r="AD321" s="115"/>
    </row>
    <row r="322" spans="1:30" ht="15.75" customHeight="1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  <c r="AB322" s="115"/>
      <c r="AC322" s="115"/>
      <c r="AD322" s="115"/>
    </row>
    <row r="323" spans="1:30" ht="15.75" customHeight="1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15"/>
    </row>
    <row r="324" spans="1:30" ht="15.75" customHeight="1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  <c r="AB324" s="115"/>
      <c r="AC324" s="115"/>
      <c r="AD324" s="115"/>
    </row>
    <row r="325" spans="1:30" ht="15.75" customHeight="1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</row>
    <row r="326" spans="1:30" ht="15.75" customHeight="1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</row>
    <row r="327" spans="1:30" ht="15.75" customHeight="1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</row>
    <row r="328" spans="1:30" ht="15.75" customHeight="1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</row>
    <row r="329" spans="1:30" ht="15.75" customHeight="1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  <c r="AB329" s="115"/>
      <c r="AC329" s="115"/>
      <c r="AD329" s="115"/>
    </row>
    <row r="330" spans="1:30" ht="15.75" customHeight="1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  <c r="AB330" s="115"/>
      <c r="AC330" s="115"/>
      <c r="AD330" s="115"/>
    </row>
    <row r="331" spans="1:30" ht="15.75" customHeight="1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</row>
    <row r="332" spans="1:30" ht="15.75" customHeight="1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  <c r="AB332" s="115"/>
      <c r="AC332" s="115"/>
      <c r="AD332" s="115"/>
    </row>
    <row r="333" spans="1:30" ht="15.75" customHeight="1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</row>
    <row r="334" spans="1:30" ht="15.75" customHeight="1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</row>
    <row r="335" spans="1:30" ht="15.75" customHeight="1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</row>
    <row r="336" spans="1:30" ht="15.75" customHeight="1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</row>
    <row r="337" spans="1:30" ht="15.75" customHeight="1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</row>
    <row r="338" spans="1:30" ht="15.75" customHeight="1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15"/>
      <c r="AB338" s="115"/>
      <c r="AC338" s="115"/>
      <c r="AD338" s="115"/>
    </row>
    <row r="339" spans="1:30" ht="15.75" customHeight="1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</row>
    <row r="340" spans="1:30" ht="15.75" customHeight="1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15"/>
      <c r="AB340" s="115"/>
      <c r="AC340" s="115"/>
      <c r="AD340" s="115"/>
    </row>
    <row r="341" spans="1:30" ht="15.75" customHeight="1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  <c r="AB341" s="115"/>
      <c r="AC341" s="115"/>
      <c r="AD341" s="115"/>
    </row>
    <row r="342" spans="1:30" ht="15.75" customHeight="1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</row>
    <row r="343" spans="1:30" ht="15.75" customHeight="1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15"/>
      <c r="AB343" s="115"/>
      <c r="AC343" s="115"/>
      <c r="AD343" s="115"/>
    </row>
    <row r="344" spans="1:30" ht="15.75" customHeight="1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  <c r="AB344" s="115"/>
      <c r="AC344" s="115"/>
      <c r="AD344" s="115"/>
    </row>
    <row r="345" spans="1:30" ht="15.75" customHeight="1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  <c r="AA345" s="115"/>
      <c r="AB345" s="115"/>
      <c r="AC345" s="115"/>
      <c r="AD345" s="115"/>
    </row>
    <row r="346" spans="1:30" ht="15.75" customHeight="1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  <c r="AD346" s="115"/>
    </row>
    <row r="347" spans="1:30" ht="15.75" customHeight="1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  <c r="AB347" s="115"/>
      <c r="AC347" s="115"/>
      <c r="AD347" s="115"/>
    </row>
    <row r="348" spans="1:30" ht="15.75" customHeight="1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  <c r="AB348" s="115"/>
      <c r="AC348" s="115"/>
      <c r="AD348" s="115"/>
    </row>
    <row r="349" spans="1:30" ht="15.75" customHeight="1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  <c r="AA349" s="115"/>
      <c r="AB349" s="115"/>
      <c r="AC349" s="115"/>
      <c r="AD349" s="115"/>
    </row>
    <row r="350" spans="1:30" ht="15.75" customHeight="1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  <c r="AA350" s="115"/>
      <c r="AB350" s="115"/>
      <c r="AC350" s="115"/>
      <c r="AD350" s="115"/>
    </row>
    <row r="351" spans="1:30" ht="15.75" customHeight="1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  <c r="AB351" s="115"/>
      <c r="AC351" s="115"/>
      <c r="AD351" s="115"/>
    </row>
    <row r="352" spans="1:30" ht="15.75" customHeight="1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  <c r="AB352" s="115"/>
      <c r="AC352" s="115"/>
      <c r="AD352" s="115"/>
    </row>
    <row r="353" spans="1:30" ht="15.75" customHeight="1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/>
      <c r="AB353" s="115"/>
      <c r="AC353" s="115"/>
      <c r="AD353" s="115"/>
    </row>
    <row r="354" spans="1:30" ht="15.75" customHeight="1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/>
      <c r="AB354" s="115"/>
      <c r="AC354" s="115"/>
      <c r="AD354" s="115"/>
    </row>
    <row r="355" spans="1:30" ht="15.75" customHeight="1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  <c r="AB355" s="115"/>
      <c r="AC355" s="115"/>
      <c r="AD355" s="115"/>
    </row>
    <row r="356" spans="1:30" ht="15.75" customHeight="1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  <c r="AC356" s="115"/>
      <c r="AD356" s="115"/>
    </row>
    <row r="357" spans="1:30" ht="15.75" customHeight="1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  <c r="AB357" s="115"/>
      <c r="AC357" s="115"/>
      <c r="AD357" s="115"/>
    </row>
    <row r="358" spans="1:30" ht="15.75" customHeight="1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15"/>
      <c r="AD358" s="115"/>
    </row>
    <row r="359" spans="1:30" ht="15.75" customHeight="1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  <c r="AB359" s="115"/>
      <c r="AC359" s="115"/>
      <c r="AD359" s="115"/>
    </row>
    <row r="360" spans="1:30" ht="15.75" customHeight="1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  <c r="AB360" s="115"/>
      <c r="AC360" s="115"/>
      <c r="AD360" s="115"/>
    </row>
    <row r="361" spans="1:30" ht="15.75" customHeight="1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</row>
    <row r="362" spans="1:30" ht="15.75" customHeight="1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  <c r="AB362" s="115"/>
      <c r="AC362" s="115"/>
      <c r="AD362" s="115"/>
    </row>
    <row r="363" spans="1:30" ht="15.75" customHeight="1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115"/>
      <c r="AB363" s="115"/>
      <c r="AC363" s="115"/>
      <c r="AD363" s="115"/>
    </row>
    <row r="364" spans="1:30" ht="15.75" customHeight="1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</row>
    <row r="365" spans="1:30" ht="15.75" customHeight="1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  <c r="AB365" s="115"/>
      <c r="AC365" s="115"/>
      <c r="AD365" s="115"/>
    </row>
    <row r="366" spans="1:30" ht="15.75" customHeight="1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/>
      <c r="AB366" s="115"/>
      <c r="AC366" s="115"/>
      <c r="AD366" s="115"/>
    </row>
    <row r="367" spans="1:30" ht="15.75" customHeight="1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</row>
    <row r="368" spans="1:30" ht="15.75" customHeight="1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  <c r="AB368" s="115"/>
      <c r="AC368" s="115"/>
      <c r="AD368" s="115"/>
    </row>
    <row r="369" spans="1:30" ht="15.75" customHeight="1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  <c r="AB369" s="115"/>
      <c r="AC369" s="115"/>
      <c r="AD369" s="115"/>
    </row>
    <row r="370" spans="1:30" ht="15.75" customHeight="1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5"/>
      <c r="AB370" s="115"/>
      <c r="AC370" s="115"/>
      <c r="AD370" s="115"/>
    </row>
    <row r="371" spans="1:30" ht="15.75" customHeight="1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5"/>
      <c r="AD371" s="115"/>
    </row>
    <row r="372" spans="1:30" ht="15.75" customHeight="1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15"/>
      <c r="AB372" s="115"/>
      <c r="AC372" s="115"/>
      <c r="AD372" s="115"/>
    </row>
    <row r="373" spans="1:30" ht="15.75" customHeight="1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/>
      <c r="AB373" s="115"/>
      <c r="AC373" s="115"/>
      <c r="AD373" s="115"/>
    </row>
    <row r="374" spans="1:30" ht="15.75" customHeight="1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  <c r="AD374" s="115"/>
    </row>
    <row r="375" spans="1:30" ht="15.75" customHeight="1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15"/>
      <c r="AB375" s="115"/>
      <c r="AC375" s="115"/>
      <c r="AD375" s="115"/>
    </row>
    <row r="376" spans="1:30" ht="15.75" customHeight="1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/>
      <c r="AB376" s="115"/>
      <c r="AC376" s="115"/>
      <c r="AD376" s="115"/>
    </row>
    <row r="377" spans="1:30" ht="15.75" customHeight="1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/>
      <c r="AB377" s="115"/>
      <c r="AC377" s="115"/>
      <c r="AD377" s="115"/>
    </row>
    <row r="378" spans="1:30" ht="15.75" customHeight="1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/>
      <c r="AB378" s="115"/>
      <c r="AC378" s="115"/>
      <c r="AD378" s="115"/>
    </row>
    <row r="379" spans="1:30" ht="15.75" customHeight="1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  <c r="AB379" s="115"/>
      <c r="AC379" s="115"/>
      <c r="AD379" s="115"/>
    </row>
    <row r="380" spans="1:30" ht="15.75" customHeight="1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/>
      <c r="AB380" s="115"/>
      <c r="AC380" s="115"/>
      <c r="AD380" s="115"/>
    </row>
    <row r="381" spans="1:30" ht="15.75" customHeight="1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15"/>
      <c r="AB381" s="115"/>
      <c r="AC381" s="115"/>
      <c r="AD381" s="115"/>
    </row>
    <row r="382" spans="1:30" ht="15.75" customHeight="1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15"/>
      <c r="AB382" s="115"/>
      <c r="AC382" s="115"/>
      <c r="AD382" s="115"/>
    </row>
    <row r="383" spans="1:30" ht="15.75" customHeight="1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  <c r="AB383" s="115"/>
      <c r="AC383" s="115"/>
      <c r="AD383" s="115"/>
    </row>
    <row r="384" spans="1:30" ht="15.75" customHeight="1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  <c r="AA384" s="115"/>
      <c r="AB384" s="115"/>
      <c r="AC384" s="115"/>
      <c r="AD384" s="115"/>
    </row>
    <row r="385" spans="1:30" ht="15.75" customHeight="1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</row>
    <row r="386" spans="1:30" ht="15.75" customHeight="1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  <c r="AC386" s="115"/>
      <c r="AD386" s="115"/>
    </row>
    <row r="387" spans="1:30" ht="15.75" customHeight="1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  <c r="AB387" s="115"/>
      <c r="AC387" s="115"/>
      <c r="AD387" s="115"/>
    </row>
    <row r="388" spans="1:30" ht="15.75" customHeight="1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  <c r="AC388" s="115"/>
      <c r="AD388" s="115"/>
    </row>
    <row r="389" spans="1:30" ht="15.75" customHeight="1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</row>
    <row r="390" spans="1:30" ht="15.75" customHeight="1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</row>
    <row r="391" spans="1:30" ht="15.75" customHeight="1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  <c r="AA391" s="115"/>
      <c r="AB391" s="115"/>
      <c r="AC391" s="115"/>
      <c r="AD391" s="115"/>
    </row>
    <row r="392" spans="1:30" ht="15.75" customHeight="1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</row>
    <row r="393" spans="1:30" ht="15.75" customHeight="1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  <c r="AC393" s="115"/>
      <c r="AD393" s="115"/>
    </row>
    <row r="394" spans="1:30" ht="15.75" customHeight="1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</row>
    <row r="395" spans="1:30" ht="15.75" customHeight="1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</row>
    <row r="396" spans="1:30" ht="15.75" customHeight="1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</row>
    <row r="397" spans="1:30" ht="15.75" customHeight="1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  <c r="AA397" s="115"/>
      <c r="AB397" s="115"/>
      <c r="AC397" s="115"/>
      <c r="AD397" s="115"/>
    </row>
    <row r="398" spans="1:30" ht="15.75" customHeight="1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</row>
    <row r="399" spans="1:30" ht="15.75" customHeight="1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  <c r="AB399" s="115"/>
      <c r="AC399" s="115"/>
      <c r="AD399" s="115"/>
    </row>
    <row r="400" spans="1:30" ht="15.75" customHeight="1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  <c r="AA400" s="115"/>
      <c r="AB400" s="115"/>
      <c r="AC400" s="115"/>
      <c r="AD400" s="115"/>
    </row>
    <row r="401" spans="1:30" ht="15.75" customHeight="1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/>
      <c r="AB401" s="115"/>
      <c r="AC401" s="115"/>
      <c r="AD401" s="115"/>
    </row>
    <row r="402" spans="1:30" ht="15.75" customHeight="1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  <c r="AB402" s="115"/>
      <c r="AC402" s="115"/>
      <c r="AD402" s="115"/>
    </row>
    <row r="403" spans="1:30" ht="15.75" customHeight="1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  <c r="AB403" s="115"/>
      <c r="AC403" s="115"/>
      <c r="AD403" s="115"/>
    </row>
    <row r="404" spans="1:30" ht="15.75" customHeight="1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  <c r="AA404" s="115"/>
      <c r="AB404" s="115"/>
      <c r="AC404" s="115"/>
      <c r="AD404" s="115"/>
    </row>
    <row r="405" spans="1:30" ht="15.75" customHeight="1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  <c r="AA405" s="115"/>
      <c r="AB405" s="115"/>
      <c r="AC405" s="115"/>
      <c r="AD405" s="115"/>
    </row>
    <row r="406" spans="1:30" ht="15.75" customHeight="1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  <c r="AA406" s="115"/>
      <c r="AB406" s="115"/>
      <c r="AC406" s="115"/>
      <c r="AD406" s="115"/>
    </row>
    <row r="407" spans="1:30" ht="15.75" customHeight="1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  <c r="AA407" s="115"/>
      <c r="AB407" s="115"/>
      <c r="AC407" s="115"/>
      <c r="AD407" s="115"/>
    </row>
    <row r="408" spans="1:30" ht="15.75" customHeight="1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  <c r="AA408" s="115"/>
      <c r="AB408" s="115"/>
      <c r="AC408" s="115"/>
      <c r="AD408" s="115"/>
    </row>
    <row r="409" spans="1:30" ht="15.75" customHeight="1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  <c r="AA409" s="115"/>
      <c r="AB409" s="115"/>
      <c r="AC409" s="115"/>
      <c r="AD409" s="115"/>
    </row>
    <row r="410" spans="1:30" ht="15.75" customHeight="1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  <c r="AA410" s="115"/>
      <c r="AB410" s="115"/>
      <c r="AC410" s="115"/>
      <c r="AD410" s="115"/>
    </row>
    <row r="411" spans="1:30" ht="15.75" customHeight="1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  <c r="AA411" s="115"/>
      <c r="AB411" s="115"/>
      <c r="AC411" s="115"/>
      <c r="AD411" s="115"/>
    </row>
    <row r="412" spans="1:30" ht="15.75" customHeight="1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  <c r="AA412" s="115"/>
      <c r="AB412" s="115"/>
      <c r="AC412" s="115"/>
      <c r="AD412" s="115"/>
    </row>
    <row r="413" spans="1:30" ht="15.75" customHeight="1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  <c r="AA413" s="115"/>
      <c r="AB413" s="115"/>
      <c r="AC413" s="115"/>
      <c r="AD413" s="115"/>
    </row>
    <row r="414" spans="1:30" ht="15.75" customHeight="1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  <c r="AB414" s="115"/>
      <c r="AC414" s="115"/>
      <c r="AD414" s="115"/>
    </row>
    <row r="415" spans="1:30" ht="15.75" customHeight="1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  <c r="AB415" s="115"/>
      <c r="AC415" s="115"/>
      <c r="AD415" s="115"/>
    </row>
    <row r="416" spans="1:30" ht="15.75" customHeight="1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  <c r="AB416" s="115"/>
      <c r="AC416" s="115"/>
      <c r="AD416" s="115"/>
    </row>
    <row r="417" spans="1:30" ht="15.75" customHeight="1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  <c r="AB417" s="115"/>
      <c r="AC417" s="115"/>
      <c r="AD417" s="115"/>
    </row>
    <row r="418" spans="1:30" ht="15.75" customHeight="1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  <c r="AB418" s="115"/>
      <c r="AC418" s="115"/>
      <c r="AD418" s="115"/>
    </row>
    <row r="419" spans="1:30" ht="15.75" customHeight="1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  <c r="AA419" s="115"/>
      <c r="AB419" s="115"/>
      <c r="AC419" s="115"/>
      <c r="AD419" s="115"/>
    </row>
    <row r="420" spans="1:30" ht="15.75" customHeight="1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  <c r="AA420" s="115"/>
      <c r="AB420" s="115"/>
      <c r="AC420" s="115"/>
      <c r="AD420" s="115"/>
    </row>
    <row r="421" spans="1:30" ht="15.75" customHeight="1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  <c r="AA421" s="115"/>
      <c r="AB421" s="115"/>
      <c r="AC421" s="115"/>
      <c r="AD421" s="115"/>
    </row>
    <row r="422" spans="1:30" ht="15.75" customHeight="1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  <c r="AA422" s="115"/>
      <c r="AB422" s="115"/>
      <c r="AC422" s="115"/>
      <c r="AD422" s="115"/>
    </row>
    <row r="423" spans="1:30" ht="15.75" customHeight="1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  <c r="AA423" s="115"/>
      <c r="AB423" s="115"/>
      <c r="AC423" s="115"/>
      <c r="AD423" s="115"/>
    </row>
    <row r="424" spans="1:30" ht="15.75" customHeight="1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  <c r="AB424" s="115"/>
      <c r="AC424" s="115"/>
      <c r="AD424" s="115"/>
    </row>
    <row r="425" spans="1:30" ht="15.75" customHeight="1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  <c r="AB425" s="115"/>
      <c r="AC425" s="115"/>
      <c r="AD425" s="115"/>
    </row>
    <row r="426" spans="1:30" ht="15.75" customHeight="1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  <c r="AA426" s="115"/>
      <c r="AB426" s="115"/>
      <c r="AC426" s="115"/>
      <c r="AD426" s="115"/>
    </row>
    <row r="427" spans="1:30" ht="15.75" customHeight="1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  <c r="AA427" s="115"/>
      <c r="AB427" s="115"/>
      <c r="AC427" s="115"/>
      <c r="AD427" s="115"/>
    </row>
    <row r="428" spans="1:30" ht="15.75" customHeight="1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  <c r="AA428" s="115"/>
      <c r="AB428" s="115"/>
      <c r="AC428" s="115"/>
      <c r="AD428" s="115"/>
    </row>
    <row r="429" spans="1:30" ht="15.75" customHeight="1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  <c r="AA429" s="115"/>
      <c r="AB429" s="115"/>
      <c r="AC429" s="115"/>
      <c r="AD429" s="115"/>
    </row>
    <row r="430" spans="1:30" ht="15.75" customHeight="1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  <c r="AA430" s="115"/>
      <c r="AB430" s="115"/>
      <c r="AC430" s="115"/>
      <c r="AD430" s="115"/>
    </row>
    <row r="431" spans="1:30" ht="15.75" customHeight="1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  <c r="AA431" s="115"/>
      <c r="AB431" s="115"/>
      <c r="AC431" s="115"/>
      <c r="AD431" s="115"/>
    </row>
    <row r="432" spans="1:30" ht="15.75" customHeight="1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  <c r="AA432" s="115"/>
      <c r="AB432" s="115"/>
      <c r="AC432" s="115"/>
      <c r="AD432" s="115"/>
    </row>
    <row r="433" spans="1:30" ht="15.75" customHeight="1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  <c r="AA433" s="115"/>
      <c r="AB433" s="115"/>
      <c r="AC433" s="115"/>
      <c r="AD433" s="115"/>
    </row>
    <row r="434" spans="1:30" ht="15.75" customHeight="1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  <c r="AA434" s="115"/>
      <c r="AB434" s="115"/>
      <c r="AC434" s="115"/>
      <c r="AD434" s="115"/>
    </row>
    <row r="435" spans="1:30" ht="15.75" customHeight="1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  <c r="AA435" s="115"/>
      <c r="AB435" s="115"/>
      <c r="AC435" s="115"/>
      <c r="AD435" s="115"/>
    </row>
    <row r="436" spans="1:30" ht="15.75" customHeight="1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  <c r="AA436" s="115"/>
      <c r="AB436" s="115"/>
      <c r="AC436" s="115"/>
      <c r="AD436" s="115"/>
    </row>
    <row r="437" spans="1:30" ht="15.75" customHeight="1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  <c r="AB437" s="115"/>
      <c r="AC437" s="115"/>
      <c r="AD437" s="115"/>
    </row>
    <row r="438" spans="1:30" ht="15.75" customHeight="1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  <c r="AB438" s="115"/>
      <c r="AC438" s="115"/>
      <c r="AD438" s="115"/>
    </row>
    <row r="439" spans="1:30" ht="15.75" customHeight="1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  <c r="AB439" s="115"/>
      <c r="AC439" s="115"/>
      <c r="AD439" s="115"/>
    </row>
    <row r="440" spans="1:30" ht="15.75" customHeight="1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  <c r="AA440" s="115"/>
      <c r="AB440" s="115"/>
      <c r="AC440" s="115"/>
      <c r="AD440" s="115"/>
    </row>
    <row r="441" spans="1:30" ht="15.75" customHeight="1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  <c r="AA441" s="115"/>
      <c r="AB441" s="115"/>
      <c r="AC441" s="115"/>
      <c r="AD441" s="115"/>
    </row>
    <row r="442" spans="1:30" ht="15.75" customHeight="1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  <c r="AA442" s="115"/>
      <c r="AB442" s="115"/>
      <c r="AC442" s="115"/>
      <c r="AD442" s="115"/>
    </row>
    <row r="443" spans="1:30" ht="15.75" customHeight="1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  <c r="AA443" s="115"/>
      <c r="AB443" s="115"/>
      <c r="AC443" s="115"/>
      <c r="AD443" s="115"/>
    </row>
    <row r="444" spans="1:30" ht="15.75" customHeight="1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  <c r="AB444" s="115"/>
      <c r="AC444" s="115"/>
      <c r="AD444" s="115"/>
    </row>
    <row r="445" spans="1:30" ht="15.75" customHeight="1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  <c r="AA445" s="115"/>
      <c r="AB445" s="115"/>
      <c r="AC445" s="115"/>
      <c r="AD445" s="115"/>
    </row>
    <row r="446" spans="1:30" ht="15.75" customHeight="1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  <c r="AA446" s="115"/>
      <c r="AB446" s="115"/>
      <c r="AC446" s="115"/>
      <c r="AD446" s="115"/>
    </row>
    <row r="447" spans="1:30" ht="15.75" customHeight="1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  <c r="AA447" s="115"/>
      <c r="AB447" s="115"/>
      <c r="AC447" s="115"/>
      <c r="AD447" s="115"/>
    </row>
    <row r="448" spans="1:30" ht="15.75" customHeight="1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  <c r="AA448" s="115"/>
      <c r="AB448" s="115"/>
      <c r="AC448" s="115"/>
      <c r="AD448" s="115"/>
    </row>
    <row r="449" spans="1:30" ht="15.75" customHeight="1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  <c r="AA449" s="115"/>
      <c r="AB449" s="115"/>
      <c r="AC449" s="115"/>
      <c r="AD449" s="115"/>
    </row>
    <row r="450" spans="1:30" ht="15.75" customHeight="1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  <c r="AA450" s="115"/>
      <c r="AB450" s="115"/>
      <c r="AC450" s="115"/>
      <c r="AD450" s="115"/>
    </row>
    <row r="451" spans="1:30" ht="15.75" customHeight="1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  <c r="AB451" s="115"/>
      <c r="AC451" s="115"/>
      <c r="AD451" s="115"/>
    </row>
    <row r="452" spans="1:30" ht="15.75" customHeight="1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  <c r="AA452" s="115"/>
      <c r="AB452" s="115"/>
      <c r="AC452" s="115"/>
      <c r="AD452" s="115"/>
    </row>
    <row r="453" spans="1:30" ht="15.75" customHeight="1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  <c r="AA453" s="115"/>
      <c r="AB453" s="115"/>
      <c r="AC453" s="115"/>
      <c r="AD453" s="115"/>
    </row>
    <row r="454" spans="1:30" ht="15.75" customHeight="1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  <c r="AA454" s="115"/>
      <c r="AB454" s="115"/>
      <c r="AC454" s="115"/>
      <c r="AD454" s="115"/>
    </row>
    <row r="455" spans="1:30" ht="15.75" customHeight="1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  <c r="AA455" s="115"/>
      <c r="AB455" s="115"/>
      <c r="AC455" s="115"/>
      <c r="AD455" s="115"/>
    </row>
    <row r="456" spans="1:30" ht="15.75" customHeight="1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  <c r="AA456" s="115"/>
      <c r="AB456" s="115"/>
      <c r="AC456" s="115"/>
      <c r="AD456" s="115"/>
    </row>
    <row r="457" spans="1:30" ht="15.75" customHeight="1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  <c r="AA457" s="115"/>
      <c r="AB457" s="115"/>
      <c r="AC457" s="115"/>
      <c r="AD457" s="115"/>
    </row>
    <row r="458" spans="1:30" ht="15.75" customHeight="1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  <c r="AA458" s="115"/>
      <c r="AB458" s="115"/>
      <c r="AC458" s="115"/>
      <c r="AD458" s="115"/>
    </row>
    <row r="459" spans="1:30" ht="15.75" customHeight="1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  <c r="AA459" s="115"/>
      <c r="AB459" s="115"/>
      <c r="AC459" s="115"/>
      <c r="AD459" s="115"/>
    </row>
    <row r="460" spans="1:30" ht="15.75" customHeight="1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  <c r="AB460" s="115"/>
      <c r="AC460" s="115"/>
      <c r="AD460" s="115"/>
    </row>
    <row r="461" spans="1:30" ht="15.75" customHeight="1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  <c r="AA461" s="115"/>
      <c r="AB461" s="115"/>
      <c r="AC461" s="115"/>
      <c r="AD461" s="115"/>
    </row>
    <row r="462" spans="1:30" ht="15.75" customHeight="1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  <c r="AA462" s="115"/>
      <c r="AB462" s="115"/>
      <c r="AC462" s="115"/>
      <c r="AD462" s="115"/>
    </row>
    <row r="463" spans="1:30" ht="15.75" customHeight="1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  <c r="AA463" s="115"/>
      <c r="AB463" s="115"/>
      <c r="AC463" s="115"/>
      <c r="AD463" s="115"/>
    </row>
    <row r="464" spans="1:30" ht="15.75" customHeight="1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  <c r="AB464" s="115"/>
      <c r="AC464" s="115"/>
      <c r="AD464" s="115"/>
    </row>
    <row r="465" spans="1:30" ht="15.75" customHeight="1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  <c r="AA465" s="115"/>
      <c r="AB465" s="115"/>
      <c r="AC465" s="115"/>
      <c r="AD465" s="115"/>
    </row>
    <row r="466" spans="1:30" ht="15.75" customHeight="1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  <c r="AA466" s="115"/>
      <c r="AB466" s="115"/>
      <c r="AC466" s="115"/>
      <c r="AD466" s="115"/>
    </row>
    <row r="467" spans="1:30" ht="15.75" customHeight="1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  <c r="AA467" s="115"/>
      <c r="AB467" s="115"/>
      <c r="AC467" s="115"/>
      <c r="AD467" s="115"/>
    </row>
    <row r="468" spans="1:30" ht="15.75" customHeight="1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  <c r="AA468" s="115"/>
      <c r="AB468" s="115"/>
      <c r="AC468" s="115"/>
      <c r="AD468" s="115"/>
    </row>
    <row r="469" spans="1:30" ht="15.75" customHeight="1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  <c r="AA469" s="115"/>
      <c r="AB469" s="115"/>
      <c r="AC469" s="115"/>
      <c r="AD469" s="115"/>
    </row>
    <row r="470" spans="1:30" ht="15.75" customHeight="1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  <c r="AB470" s="115"/>
      <c r="AC470" s="115"/>
      <c r="AD470" s="115"/>
    </row>
    <row r="471" spans="1:30" ht="15.75" customHeight="1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  <c r="AB471" s="115"/>
      <c r="AC471" s="115"/>
      <c r="AD471" s="115"/>
    </row>
    <row r="472" spans="1:30" ht="15.75" customHeight="1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  <c r="AA472" s="115"/>
      <c r="AB472" s="115"/>
      <c r="AC472" s="115"/>
      <c r="AD472" s="115"/>
    </row>
    <row r="473" spans="1:30" ht="15.75" customHeight="1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  <c r="AA473" s="115"/>
      <c r="AB473" s="115"/>
      <c r="AC473" s="115"/>
      <c r="AD473" s="115"/>
    </row>
    <row r="474" spans="1:30" ht="15.75" customHeight="1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  <c r="AA474" s="115"/>
      <c r="AB474" s="115"/>
      <c r="AC474" s="115"/>
      <c r="AD474" s="115"/>
    </row>
    <row r="475" spans="1:30" ht="15.75" customHeight="1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  <c r="AA475" s="115"/>
      <c r="AB475" s="115"/>
      <c r="AC475" s="115"/>
      <c r="AD475" s="115"/>
    </row>
    <row r="476" spans="1:30" ht="15.75" customHeight="1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  <c r="AB476" s="115"/>
      <c r="AC476" s="115"/>
      <c r="AD476" s="115"/>
    </row>
    <row r="477" spans="1:30" ht="15.75" customHeight="1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  <c r="AA477" s="115"/>
      <c r="AB477" s="115"/>
      <c r="AC477" s="115"/>
      <c r="AD477" s="115"/>
    </row>
    <row r="478" spans="1:30" ht="15.75" customHeight="1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  <c r="AB478" s="115"/>
      <c r="AC478" s="115"/>
      <c r="AD478" s="115"/>
    </row>
    <row r="479" spans="1:30" ht="15.75" customHeight="1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  <c r="AA479" s="115"/>
      <c r="AB479" s="115"/>
      <c r="AC479" s="115"/>
      <c r="AD479" s="115"/>
    </row>
    <row r="480" spans="1:30" ht="15.75" customHeight="1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  <c r="AA480" s="115"/>
      <c r="AB480" s="115"/>
      <c r="AC480" s="115"/>
      <c r="AD480" s="115"/>
    </row>
    <row r="481" spans="1:30" ht="15.75" customHeight="1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  <c r="AA481" s="115"/>
      <c r="AB481" s="115"/>
      <c r="AC481" s="115"/>
      <c r="AD481" s="115"/>
    </row>
    <row r="482" spans="1:30" ht="15.75" customHeight="1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  <c r="AA482" s="115"/>
      <c r="AB482" s="115"/>
      <c r="AC482" s="115"/>
      <c r="AD482" s="115"/>
    </row>
    <row r="483" spans="1:30" ht="15.75" customHeight="1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  <c r="AA483" s="115"/>
      <c r="AB483" s="115"/>
      <c r="AC483" s="115"/>
      <c r="AD483" s="115"/>
    </row>
    <row r="484" spans="1:30" ht="15.75" customHeight="1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  <c r="AA484" s="115"/>
      <c r="AB484" s="115"/>
      <c r="AC484" s="115"/>
      <c r="AD484" s="115"/>
    </row>
    <row r="485" spans="1:30" ht="15.75" customHeight="1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  <c r="AA485" s="115"/>
      <c r="AB485" s="115"/>
      <c r="AC485" s="115"/>
      <c r="AD485" s="115"/>
    </row>
    <row r="486" spans="1:30" ht="15.75" customHeight="1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  <c r="AA486" s="115"/>
      <c r="AB486" s="115"/>
      <c r="AC486" s="115"/>
      <c r="AD486" s="115"/>
    </row>
    <row r="487" spans="1:30" ht="15.75" customHeight="1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  <c r="AA487" s="115"/>
      <c r="AB487" s="115"/>
      <c r="AC487" s="115"/>
      <c r="AD487" s="115"/>
    </row>
    <row r="488" spans="1:30" ht="15.75" customHeight="1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  <c r="AA488" s="115"/>
      <c r="AB488" s="115"/>
      <c r="AC488" s="115"/>
      <c r="AD488" s="115"/>
    </row>
    <row r="489" spans="1:30" ht="15.75" customHeight="1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  <c r="AA489" s="115"/>
      <c r="AB489" s="115"/>
      <c r="AC489" s="115"/>
      <c r="AD489" s="115"/>
    </row>
    <row r="490" spans="1:30" ht="15.75" customHeight="1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  <c r="AA490" s="115"/>
      <c r="AB490" s="115"/>
      <c r="AC490" s="115"/>
      <c r="AD490" s="115"/>
    </row>
    <row r="491" spans="1:30" ht="15.75" customHeight="1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  <c r="AA491" s="115"/>
      <c r="AB491" s="115"/>
      <c r="AC491" s="115"/>
      <c r="AD491" s="115"/>
    </row>
    <row r="492" spans="1:30" ht="15.75" customHeight="1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  <c r="AA492" s="115"/>
      <c r="AB492" s="115"/>
      <c r="AC492" s="115"/>
      <c r="AD492" s="115"/>
    </row>
    <row r="493" spans="1:30" ht="15.75" customHeight="1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  <c r="AA493" s="115"/>
      <c r="AB493" s="115"/>
      <c r="AC493" s="115"/>
      <c r="AD493" s="115"/>
    </row>
    <row r="494" spans="1:30" ht="15.75" customHeight="1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  <c r="AA494" s="115"/>
      <c r="AB494" s="115"/>
      <c r="AC494" s="115"/>
      <c r="AD494" s="115"/>
    </row>
    <row r="495" spans="1:30" ht="15.75" customHeight="1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  <c r="AA495" s="115"/>
      <c r="AB495" s="115"/>
      <c r="AC495" s="115"/>
      <c r="AD495" s="115"/>
    </row>
    <row r="496" spans="1:30" ht="15.75" customHeight="1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  <c r="AA496" s="115"/>
      <c r="AB496" s="115"/>
      <c r="AC496" s="115"/>
      <c r="AD496" s="115"/>
    </row>
    <row r="497" spans="1:30" ht="15.75" customHeight="1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  <c r="AB497" s="115"/>
      <c r="AC497" s="115"/>
      <c r="AD497" s="115"/>
    </row>
    <row r="498" spans="1:30" ht="15.75" customHeight="1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  <c r="AA498" s="115"/>
      <c r="AB498" s="115"/>
      <c r="AC498" s="115"/>
      <c r="AD498" s="115"/>
    </row>
    <row r="499" spans="1:30" ht="15.75" customHeight="1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  <c r="AA499" s="115"/>
      <c r="AB499" s="115"/>
      <c r="AC499" s="115"/>
      <c r="AD499" s="115"/>
    </row>
    <row r="500" spans="1:30" ht="15.75" customHeight="1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  <c r="AA500" s="115"/>
      <c r="AB500" s="115"/>
      <c r="AC500" s="115"/>
      <c r="AD500" s="115"/>
    </row>
    <row r="501" spans="1:30" ht="15.75" customHeight="1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  <c r="AA501" s="115"/>
      <c r="AB501" s="115"/>
      <c r="AC501" s="115"/>
      <c r="AD501" s="115"/>
    </row>
    <row r="502" spans="1:30" ht="15.75" customHeight="1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  <c r="AA502" s="115"/>
      <c r="AB502" s="115"/>
      <c r="AC502" s="115"/>
      <c r="AD502" s="115"/>
    </row>
    <row r="503" spans="1:30" ht="15.75" customHeight="1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  <c r="AB503" s="115"/>
      <c r="AC503" s="115"/>
      <c r="AD503" s="115"/>
    </row>
    <row r="504" spans="1:30" ht="15.75" customHeight="1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  <c r="AA504" s="115"/>
      <c r="AB504" s="115"/>
      <c r="AC504" s="115"/>
      <c r="AD504" s="115"/>
    </row>
    <row r="505" spans="1:30" ht="15.75" customHeight="1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  <c r="AA505" s="115"/>
      <c r="AB505" s="115"/>
      <c r="AC505" s="115"/>
      <c r="AD505" s="115"/>
    </row>
    <row r="506" spans="1:30" ht="15.75" customHeight="1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  <c r="AA506" s="115"/>
      <c r="AB506" s="115"/>
      <c r="AC506" s="115"/>
      <c r="AD506" s="115"/>
    </row>
    <row r="507" spans="1:30" ht="15.75" customHeight="1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  <c r="AA507" s="115"/>
      <c r="AB507" s="115"/>
      <c r="AC507" s="115"/>
      <c r="AD507" s="115"/>
    </row>
    <row r="508" spans="1:30" ht="15.75" customHeight="1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  <c r="AA508" s="115"/>
      <c r="AB508" s="115"/>
      <c r="AC508" s="115"/>
      <c r="AD508" s="115"/>
    </row>
    <row r="509" spans="1:30" ht="15.75" customHeight="1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  <c r="AA509" s="115"/>
      <c r="AB509" s="115"/>
      <c r="AC509" s="115"/>
      <c r="AD509" s="115"/>
    </row>
    <row r="510" spans="1:30" ht="15.75" customHeight="1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  <c r="AA510" s="115"/>
      <c r="AB510" s="115"/>
      <c r="AC510" s="115"/>
      <c r="AD510" s="115"/>
    </row>
    <row r="511" spans="1:30" ht="15.75" customHeight="1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  <c r="AA511" s="115"/>
      <c r="AB511" s="115"/>
      <c r="AC511" s="115"/>
      <c r="AD511" s="115"/>
    </row>
    <row r="512" spans="1:30" ht="15.75" customHeight="1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  <c r="AB512" s="115"/>
      <c r="AC512" s="115"/>
      <c r="AD512" s="115"/>
    </row>
    <row r="513" spans="1:30" ht="15.75" customHeight="1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  <c r="AA513" s="115"/>
      <c r="AB513" s="115"/>
      <c r="AC513" s="115"/>
      <c r="AD513" s="115"/>
    </row>
    <row r="514" spans="1:30" ht="15.75" customHeight="1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  <c r="AA514" s="115"/>
      <c r="AB514" s="115"/>
      <c r="AC514" s="115"/>
      <c r="AD514" s="115"/>
    </row>
    <row r="515" spans="1:30" ht="15.75" customHeight="1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  <c r="AA515" s="115"/>
      <c r="AB515" s="115"/>
      <c r="AC515" s="115"/>
      <c r="AD515" s="115"/>
    </row>
    <row r="516" spans="1:30" ht="15.75" customHeight="1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  <c r="AA516" s="115"/>
      <c r="AB516" s="115"/>
      <c r="AC516" s="115"/>
      <c r="AD516" s="115"/>
    </row>
    <row r="517" spans="1:30" ht="15.75" customHeight="1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  <c r="AB517" s="115"/>
      <c r="AC517" s="115"/>
      <c r="AD517" s="115"/>
    </row>
    <row r="518" spans="1:30" ht="15.75" customHeight="1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  <c r="AB518" s="115"/>
      <c r="AC518" s="115"/>
      <c r="AD518" s="115"/>
    </row>
    <row r="519" spans="1:30" ht="15.75" customHeight="1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  <c r="AB519" s="115"/>
      <c r="AC519" s="115"/>
      <c r="AD519" s="115"/>
    </row>
    <row r="520" spans="1:30" ht="15.75" customHeight="1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  <c r="AB520" s="115"/>
      <c r="AC520" s="115"/>
      <c r="AD520" s="115"/>
    </row>
    <row r="521" spans="1:30" ht="15.75" customHeight="1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  <c r="AA521" s="115"/>
      <c r="AB521" s="115"/>
      <c r="AC521" s="115"/>
      <c r="AD521" s="115"/>
    </row>
    <row r="522" spans="1:30" ht="15.75" customHeight="1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  <c r="AA522" s="115"/>
      <c r="AB522" s="115"/>
      <c r="AC522" s="115"/>
      <c r="AD522" s="115"/>
    </row>
    <row r="523" spans="1:30" ht="15.75" customHeight="1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  <c r="AA523" s="115"/>
      <c r="AB523" s="115"/>
      <c r="AC523" s="115"/>
      <c r="AD523" s="115"/>
    </row>
    <row r="524" spans="1:30" ht="15.75" customHeight="1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  <c r="AA524" s="115"/>
      <c r="AB524" s="115"/>
      <c r="AC524" s="115"/>
      <c r="AD524" s="115"/>
    </row>
    <row r="525" spans="1:30" ht="15.75" customHeight="1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  <c r="AA525" s="115"/>
      <c r="AB525" s="115"/>
      <c r="AC525" s="115"/>
      <c r="AD525" s="115"/>
    </row>
    <row r="526" spans="1:30" ht="15.75" customHeight="1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  <c r="AA526" s="115"/>
      <c r="AB526" s="115"/>
      <c r="AC526" s="115"/>
      <c r="AD526" s="115"/>
    </row>
    <row r="527" spans="1:30" ht="15.75" customHeight="1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  <c r="AA527" s="115"/>
      <c r="AB527" s="115"/>
      <c r="AC527" s="115"/>
      <c r="AD527" s="115"/>
    </row>
    <row r="528" spans="1:30" ht="15.75" customHeight="1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  <c r="AA528" s="115"/>
      <c r="AB528" s="115"/>
      <c r="AC528" s="115"/>
      <c r="AD528" s="115"/>
    </row>
    <row r="529" spans="1:30" ht="15.75" customHeight="1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  <c r="AA529" s="115"/>
      <c r="AB529" s="115"/>
      <c r="AC529" s="115"/>
      <c r="AD529" s="115"/>
    </row>
    <row r="530" spans="1:30" ht="15.75" customHeight="1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  <c r="AA530" s="115"/>
      <c r="AB530" s="115"/>
      <c r="AC530" s="115"/>
      <c r="AD530" s="115"/>
    </row>
    <row r="531" spans="1:30" ht="15.75" customHeight="1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  <c r="AA531" s="115"/>
      <c r="AB531" s="115"/>
      <c r="AC531" s="115"/>
      <c r="AD531" s="115"/>
    </row>
    <row r="532" spans="1:30" ht="15.75" customHeight="1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  <c r="AB532" s="115"/>
      <c r="AC532" s="115"/>
      <c r="AD532" s="115"/>
    </row>
    <row r="533" spans="1:30" ht="15.75" customHeight="1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  <c r="AA533" s="115"/>
      <c r="AB533" s="115"/>
      <c r="AC533" s="115"/>
      <c r="AD533" s="115"/>
    </row>
    <row r="534" spans="1:30" ht="15.75" customHeight="1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  <c r="AA534" s="115"/>
      <c r="AB534" s="115"/>
      <c r="AC534" s="115"/>
      <c r="AD534" s="115"/>
    </row>
    <row r="535" spans="1:30" ht="15.75" customHeight="1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  <c r="AB535" s="115"/>
      <c r="AC535" s="115"/>
      <c r="AD535" s="115"/>
    </row>
    <row r="536" spans="1:30" ht="15.75" customHeight="1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  <c r="AA536" s="115"/>
      <c r="AB536" s="115"/>
      <c r="AC536" s="115"/>
      <c r="AD536" s="115"/>
    </row>
    <row r="537" spans="1:30" ht="15.75" customHeight="1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  <c r="AB537" s="115"/>
      <c r="AC537" s="115"/>
      <c r="AD537" s="115"/>
    </row>
    <row r="538" spans="1:30" ht="15.75" customHeight="1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  <c r="AA538" s="115"/>
      <c r="AB538" s="115"/>
      <c r="AC538" s="115"/>
      <c r="AD538" s="115"/>
    </row>
    <row r="539" spans="1:30" ht="15.75" customHeight="1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  <c r="AB539" s="115"/>
      <c r="AC539" s="115"/>
      <c r="AD539" s="115"/>
    </row>
    <row r="540" spans="1:30" ht="15.75" customHeight="1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  <c r="AA540" s="115"/>
      <c r="AB540" s="115"/>
      <c r="AC540" s="115"/>
      <c r="AD540" s="115"/>
    </row>
    <row r="541" spans="1:30" ht="15.75" customHeight="1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  <c r="AA541" s="115"/>
      <c r="AB541" s="115"/>
      <c r="AC541" s="115"/>
      <c r="AD541" s="115"/>
    </row>
    <row r="542" spans="1:30" ht="15.75" customHeight="1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  <c r="AA542" s="115"/>
      <c r="AB542" s="115"/>
      <c r="AC542" s="115"/>
      <c r="AD542" s="115"/>
    </row>
    <row r="543" spans="1:30" ht="15.75" customHeight="1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  <c r="AB543" s="115"/>
      <c r="AC543" s="115"/>
      <c r="AD543" s="115"/>
    </row>
    <row r="544" spans="1:30" ht="15.75" customHeight="1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  <c r="AB544" s="115"/>
      <c r="AC544" s="115"/>
      <c r="AD544" s="115"/>
    </row>
    <row r="545" spans="1:30" ht="15.75" customHeight="1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  <c r="AB545" s="115"/>
      <c r="AC545" s="115"/>
      <c r="AD545" s="115"/>
    </row>
    <row r="546" spans="1:30" ht="15.75" customHeight="1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  <c r="AA546" s="115"/>
      <c r="AB546" s="115"/>
      <c r="AC546" s="115"/>
      <c r="AD546" s="115"/>
    </row>
    <row r="547" spans="1:30" ht="15.75" customHeight="1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  <c r="AA547" s="115"/>
      <c r="AB547" s="115"/>
      <c r="AC547" s="115"/>
      <c r="AD547" s="115"/>
    </row>
    <row r="548" spans="1:30" ht="15.75" customHeight="1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  <c r="AA548" s="115"/>
      <c r="AB548" s="115"/>
      <c r="AC548" s="115"/>
      <c r="AD548" s="115"/>
    </row>
    <row r="549" spans="1:30" ht="15.75" customHeight="1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  <c r="AA549" s="115"/>
      <c r="AB549" s="115"/>
      <c r="AC549" s="115"/>
      <c r="AD549" s="115"/>
    </row>
    <row r="550" spans="1:30" ht="15.75" customHeight="1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  <c r="AA550" s="115"/>
      <c r="AB550" s="115"/>
      <c r="AC550" s="115"/>
      <c r="AD550" s="115"/>
    </row>
    <row r="551" spans="1:30" ht="15.75" customHeight="1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  <c r="AA551" s="115"/>
      <c r="AB551" s="115"/>
      <c r="AC551" s="115"/>
      <c r="AD551" s="115"/>
    </row>
    <row r="552" spans="1:30" ht="15.75" customHeight="1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  <c r="AA552" s="115"/>
      <c r="AB552" s="115"/>
      <c r="AC552" s="115"/>
      <c r="AD552" s="115"/>
    </row>
    <row r="553" spans="1:30" ht="15.75" customHeight="1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  <c r="AA553" s="115"/>
      <c r="AB553" s="115"/>
      <c r="AC553" s="115"/>
      <c r="AD553" s="115"/>
    </row>
    <row r="554" spans="1:30" ht="15.75" customHeight="1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  <c r="AA554" s="115"/>
      <c r="AB554" s="115"/>
      <c r="AC554" s="115"/>
      <c r="AD554" s="115"/>
    </row>
    <row r="555" spans="1:30" ht="15.75" customHeight="1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  <c r="AA555" s="115"/>
      <c r="AB555" s="115"/>
      <c r="AC555" s="115"/>
      <c r="AD555" s="115"/>
    </row>
    <row r="556" spans="1:30" ht="15.75" customHeight="1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  <c r="AA556" s="115"/>
      <c r="AB556" s="115"/>
      <c r="AC556" s="115"/>
      <c r="AD556" s="115"/>
    </row>
    <row r="557" spans="1:30" ht="15.75" customHeight="1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  <c r="AA557" s="115"/>
      <c r="AB557" s="115"/>
      <c r="AC557" s="115"/>
      <c r="AD557" s="115"/>
    </row>
    <row r="558" spans="1:30" ht="15.75" customHeight="1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  <c r="AA558" s="115"/>
      <c r="AB558" s="115"/>
      <c r="AC558" s="115"/>
      <c r="AD558" s="115"/>
    </row>
    <row r="559" spans="1:30" ht="15.75" customHeight="1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  <c r="AA559" s="115"/>
      <c r="AB559" s="115"/>
      <c r="AC559" s="115"/>
      <c r="AD559" s="115"/>
    </row>
    <row r="560" spans="1:30" ht="15.75" customHeight="1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  <c r="AA560" s="115"/>
      <c r="AB560" s="115"/>
      <c r="AC560" s="115"/>
      <c r="AD560" s="115"/>
    </row>
    <row r="561" spans="1:30" ht="15.75" customHeight="1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  <c r="AA561" s="115"/>
      <c r="AB561" s="115"/>
      <c r="AC561" s="115"/>
      <c r="AD561" s="115"/>
    </row>
    <row r="562" spans="1:30" ht="15.75" customHeight="1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  <c r="AA562" s="115"/>
      <c r="AB562" s="115"/>
      <c r="AC562" s="115"/>
      <c r="AD562" s="115"/>
    </row>
    <row r="563" spans="1:30" ht="15.75" customHeight="1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  <c r="AA563" s="115"/>
      <c r="AB563" s="115"/>
      <c r="AC563" s="115"/>
      <c r="AD563" s="115"/>
    </row>
    <row r="564" spans="1:30" ht="15.75" customHeight="1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  <c r="AA564" s="115"/>
      <c r="AB564" s="115"/>
      <c r="AC564" s="115"/>
      <c r="AD564" s="115"/>
    </row>
    <row r="565" spans="1:30" ht="15.75" customHeight="1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  <c r="AA565" s="115"/>
      <c r="AB565" s="115"/>
      <c r="AC565" s="115"/>
      <c r="AD565" s="115"/>
    </row>
    <row r="566" spans="1:30" ht="15.75" customHeight="1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  <c r="AA566" s="115"/>
      <c r="AB566" s="115"/>
      <c r="AC566" s="115"/>
      <c r="AD566" s="115"/>
    </row>
    <row r="567" spans="1:30" ht="15.75" customHeight="1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  <c r="AA567" s="115"/>
      <c r="AB567" s="115"/>
      <c r="AC567" s="115"/>
      <c r="AD567" s="115"/>
    </row>
    <row r="568" spans="1:30" ht="15.75" customHeight="1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  <c r="AA568" s="115"/>
      <c r="AB568" s="115"/>
      <c r="AC568" s="115"/>
      <c r="AD568" s="115"/>
    </row>
    <row r="569" spans="1:30" ht="15.75" customHeight="1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  <c r="AA569" s="115"/>
      <c r="AB569" s="115"/>
      <c r="AC569" s="115"/>
      <c r="AD569" s="115"/>
    </row>
    <row r="570" spans="1:30" ht="15.75" customHeight="1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  <c r="AA570" s="115"/>
      <c r="AB570" s="115"/>
      <c r="AC570" s="115"/>
      <c r="AD570" s="115"/>
    </row>
    <row r="571" spans="1:30" ht="15.75" customHeight="1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  <c r="AA571" s="115"/>
      <c r="AB571" s="115"/>
      <c r="AC571" s="115"/>
      <c r="AD571" s="115"/>
    </row>
    <row r="572" spans="1:30" ht="15.75" customHeight="1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  <c r="AA572" s="115"/>
      <c r="AB572" s="115"/>
      <c r="AC572" s="115"/>
      <c r="AD572" s="115"/>
    </row>
    <row r="573" spans="1:30" ht="15.75" customHeight="1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  <c r="AA573" s="115"/>
      <c r="AB573" s="115"/>
      <c r="AC573" s="115"/>
      <c r="AD573" s="115"/>
    </row>
    <row r="574" spans="1:30" ht="15.75" customHeight="1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  <c r="AA574" s="115"/>
      <c r="AB574" s="115"/>
      <c r="AC574" s="115"/>
      <c r="AD574" s="115"/>
    </row>
    <row r="575" spans="1:30" ht="15.75" customHeight="1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  <c r="AA575" s="115"/>
      <c r="AB575" s="115"/>
      <c r="AC575" s="115"/>
      <c r="AD575" s="115"/>
    </row>
    <row r="576" spans="1:30" ht="15.75" customHeight="1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  <c r="AA576" s="115"/>
      <c r="AB576" s="115"/>
      <c r="AC576" s="115"/>
      <c r="AD576" s="115"/>
    </row>
    <row r="577" spans="1:30" ht="15.75" customHeight="1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  <c r="AA577" s="115"/>
      <c r="AB577" s="115"/>
      <c r="AC577" s="115"/>
      <c r="AD577" s="115"/>
    </row>
    <row r="578" spans="1:30" ht="15.75" customHeight="1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  <c r="AA578" s="115"/>
      <c r="AB578" s="115"/>
      <c r="AC578" s="115"/>
      <c r="AD578" s="115"/>
    </row>
    <row r="579" spans="1:30" ht="15.75" customHeight="1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  <c r="AA579" s="115"/>
      <c r="AB579" s="115"/>
      <c r="AC579" s="115"/>
      <c r="AD579" s="115"/>
    </row>
    <row r="580" spans="1:30" ht="15.75" customHeight="1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  <c r="AA580" s="115"/>
      <c r="AB580" s="115"/>
      <c r="AC580" s="115"/>
      <c r="AD580" s="115"/>
    </row>
    <row r="581" spans="1:30" ht="15.75" customHeight="1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  <c r="AA581" s="115"/>
      <c r="AB581" s="115"/>
      <c r="AC581" s="115"/>
      <c r="AD581" s="115"/>
    </row>
    <row r="582" spans="1:30" ht="15.75" customHeight="1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  <c r="AA582" s="115"/>
      <c r="AB582" s="115"/>
      <c r="AC582" s="115"/>
      <c r="AD582" s="115"/>
    </row>
    <row r="583" spans="1:30" ht="15.75" customHeight="1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  <c r="AA583" s="115"/>
      <c r="AB583" s="115"/>
      <c r="AC583" s="115"/>
      <c r="AD583" s="115"/>
    </row>
    <row r="584" spans="1:30" ht="15.75" customHeight="1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  <c r="AA584" s="115"/>
      <c r="AB584" s="115"/>
      <c r="AC584" s="115"/>
      <c r="AD584" s="115"/>
    </row>
    <row r="585" spans="1:30" ht="15.75" customHeight="1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  <c r="AA585" s="115"/>
      <c r="AB585" s="115"/>
      <c r="AC585" s="115"/>
      <c r="AD585" s="115"/>
    </row>
    <row r="586" spans="1:30" ht="15.75" customHeight="1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  <c r="AA586" s="115"/>
      <c r="AB586" s="115"/>
      <c r="AC586" s="115"/>
      <c r="AD586" s="115"/>
    </row>
    <row r="587" spans="1:30" ht="15.75" customHeight="1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  <c r="AA587" s="115"/>
      <c r="AB587" s="115"/>
      <c r="AC587" s="115"/>
      <c r="AD587" s="115"/>
    </row>
    <row r="588" spans="1:30" ht="15.75" customHeight="1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115"/>
      <c r="AB588" s="115"/>
      <c r="AC588" s="115"/>
      <c r="AD588" s="115"/>
    </row>
    <row r="589" spans="1:30" ht="15.75" customHeight="1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  <c r="AA589" s="115"/>
      <c r="AB589" s="115"/>
      <c r="AC589" s="115"/>
      <c r="AD589" s="115"/>
    </row>
    <row r="590" spans="1:30" ht="15.75" customHeight="1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  <c r="AB590" s="115"/>
      <c r="AC590" s="115"/>
      <c r="AD590" s="115"/>
    </row>
    <row r="591" spans="1:30" ht="15.75" customHeight="1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  <c r="AB591" s="115"/>
      <c r="AC591" s="115"/>
      <c r="AD591" s="115"/>
    </row>
    <row r="592" spans="1:30" ht="15.75" customHeight="1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  <c r="AB592" s="115"/>
      <c r="AC592" s="115"/>
      <c r="AD592" s="115"/>
    </row>
    <row r="593" spans="1:30" ht="15.75" customHeight="1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  <c r="AA593" s="115"/>
      <c r="AB593" s="115"/>
      <c r="AC593" s="115"/>
      <c r="AD593" s="115"/>
    </row>
    <row r="594" spans="1:30" ht="15.75" customHeight="1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  <c r="AA594" s="115"/>
      <c r="AB594" s="115"/>
      <c r="AC594" s="115"/>
      <c r="AD594" s="115"/>
    </row>
    <row r="595" spans="1:30" ht="15.75" customHeight="1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  <c r="AA595" s="115"/>
      <c r="AB595" s="115"/>
      <c r="AC595" s="115"/>
      <c r="AD595" s="115"/>
    </row>
    <row r="596" spans="1:30" ht="15.75" customHeight="1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  <c r="AA596" s="115"/>
      <c r="AB596" s="115"/>
      <c r="AC596" s="115"/>
      <c r="AD596" s="115"/>
    </row>
    <row r="597" spans="1:30" ht="15.75" customHeight="1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115"/>
      <c r="AB597" s="115"/>
      <c r="AC597" s="115"/>
      <c r="AD597" s="115"/>
    </row>
    <row r="598" spans="1:30" ht="15.75" customHeight="1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  <c r="AB598" s="115"/>
      <c r="AC598" s="115"/>
      <c r="AD598" s="115"/>
    </row>
    <row r="599" spans="1:30" ht="15.75" customHeight="1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  <c r="AA599" s="115"/>
      <c r="AB599" s="115"/>
      <c r="AC599" s="115"/>
      <c r="AD599" s="115"/>
    </row>
    <row r="600" spans="1:30" ht="15.75" customHeight="1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  <c r="AA600" s="115"/>
      <c r="AB600" s="115"/>
      <c r="AC600" s="115"/>
      <c r="AD600" s="115"/>
    </row>
    <row r="601" spans="1:30" ht="15.75" customHeight="1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  <c r="AA601" s="115"/>
      <c r="AB601" s="115"/>
      <c r="AC601" s="115"/>
      <c r="AD601" s="115"/>
    </row>
    <row r="602" spans="1:30" ht="15.75" customHeight="1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  <c r="AA602" s="115"/>
      <c r="AB602" s="115"/>
      <c r="AC602" s="115"/>
      <c r="AD602" s="115"/>
    </row>
    <row r="603" spans="1:30" ht="15.75" customHeight="1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  <c r="AA603" s="115"/>
      <c r="AB603" s="115"/>
      <c r="AC603" s="115"/>
      <c r="AD603" s="115"/>
    </row>
    <row r="604" spans="1:30" ht="15.75" customHeight="1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  <c r="AA604" s="115"/>
      <c r="AB604" s="115"/>
      <c r="AC604" s="115"/>
      <c r="AD604" s="115"/>
    </row>
    <row r="605" spans="1:30" ht="15.75" customHeight="1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  <c r="AB605" s="115"/>
      <c r="AC605" s="115"/>
      <c r="AD605" s="115"/>
    </row>
    <row r="606" spans="1:30" ht="15.75" customHeight="1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  <c r="AA606" s="115"/>
      <c r="AB606" s="115"/>
      <c r="AC606" s="115"/>
      <c r="AD606" s="115"/>
    </row>
    <row r="607" spans="1:30" ht="15.75" customHeight="1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  <c r="AB607" s="115"/>
      <c r="AC607" s="115"/>
      <c r="AD607" s="115"/>
    </row>
    <row r="608" spans="1:30" ht="15.75" customHeight="1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115"/>
      <c r="AB608" s="115"/>
      <c r="AC608" s="115"/>
      <c r="AD608" s="115"/>
    </row>
    <row r="609" spans="1:30" ht="15.75" customHeight="1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  <c r="AA609" s="115"/>
      <c r="AB609" s="115"/>
      <c r="AC609" s="115"/>
      <c r="AD609" s="115"/>
    </row>
    <row r="610" spans="1:30" ht="15.75" customHeight="1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  <c r="AA610" s="115"/>
      <c r="AB610" s="115"/>
      <c r="AC610" s="115"/>
      <c r="AD610" s="115"/>
    </row>
    <row r="611" spans="1:30" ht="15.75" customHeight="1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  <c r="AA611" s="115"/>
      <c r="AB611" s="115"/>
      <c r="AC611" s="115"/>
      <c r="AD611" s="115"/>
    </row>
    <row r="612" spans="1:30" ht="15.75" customHeight="1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  <c r="AA612" s="115"/>
      <c r="AB612" s="115"/>
      <c r="AC612" s="115"/>
      <c r="AD612" s="115"/>
    </row>
    <row r="613" spans="1:30" ht="15.75" customHeight="1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  <c r="AB613" s="115"/>
      <c r="AC613" s="115"/>
      <c r="AD613" s="115"/>
    </row>
    <row r="614" spans="1:30" ht="15.75" customHeight="1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  <c r="AA614" s="115"/>
      <c r="AB614" s="115"/>
      <c r="AC614" s="115"/>
      <c r="AD614" s="115"/>
    </row>
    <row r="615" spans="1:30" ht="15.75" customHeight="1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  <c r="AA615" s="115"/>
      <c r="AB615" s="115"/>
      <c r="AC615" s="115"/>
      <c r="AD615" s="115"/>
    </row>
    <row r="616" spans="1:30" ht="15.75" customHeight="1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  <c r="AA616" s="115"/>
      <c r="AB616" s="115"/>
      <c r="AC616" s="115"/>
      <c r="AD616" s="115"/>
    </row>
    <row r="617" spans="1:30" ht="15.75" customHeight="1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  <c r="AA617" s="115"/>
      <c r="AB617" s="115"/>
      <c r="AC617" s="115"/>
      <c r="AD617" s="115"/>
    </row>
    <row r="618" spans="1:30" ht="15.75" customHeight="1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  <c r="AA618" s="115"/>
      <c r="AB618" s="115"/>
      <c r="AC618" s="115"/>
      <c r="AD618" s="115"/>
    </row>
    <row r="619" spans="1:30" ht="15.75" customHeight="1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115"/>
      <c r="AB619" s="115"/>
      <c r="AC619" s="115"/>
      <c r="AD619" s="115"/>
    </row>
    <row r="620" spans="1:30" ht="15.75" customHeight="1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  <c r="AA620" s="115"/>
      <c r="AB620" s="115"/>
      <c r="AC620" s="115"/>
      <c r="AD620" s="115"/>
    </row>
    <row r="621" spans="1:30" ht="15.75" customHeight="1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  <c r="AA621" s="115"/>
      <c r="AB621" s="115"/>
      <c r="AC621" s="115"/>
      <c r="AD621" s="115"/>
    </row>
    <row r="622" spans="1:30" ht="15.75" customHeight="1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  <c r="AA622" s="115"/>
      <c r="AB622" s="115"/>
      <c r="AC622" s="115"/>
      <c r="AD622" s="115"/>
    </row>
    <row r="623" spans="1:30" ht="15.75" customHeight="1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  <c r="AB623" s="115"/>
      <c r="AC623" s="115"/>
      <c r="AD623" s="115"/>
    </row>
    <row r="624" spans="1:30" ht="15.75" customHeight="1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  <c r="AA624" s="115"/>
      <c r="AB624" s="115"/>
      <c r="AC624" s="115"/>
      <c r="AD624" s="115"/>
    </row>
    <row r="625" spans="1:30" ht="15.75" customHeight="1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  <c r="AA625" s="115"/>
      <c r="AB625" s="115"/>
      <c r="AC625" s="115"/>
      <c r="AD625" s="115"/>
    </row>
    <row r="626" spans="1:30" ht="15.75" customHeight="1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  <c r="AA626" s="115"/>
      <c r="AB626" s="115"/>
      <c r="AC626" s="115"/>
      <c r="AD626" s="115"/>
    </row>
    <row r="627" spans="1:30" ht="15.75" customHeight="1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  <c r="AA627" s="115"/>
      <c r="AB627" s="115"/>
      <c r="AC627" s="115"/>
      <c r="AD627" s="115"/>
    </row>
    <row r="628" spans="1:30" ht="15.75" customHeight="1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  <c r="AA628" s="115"/>
      <c r="AB628" s="115"/>
      <c r="AC628" s="115"/>
      <c r="AD628" s="115"/>
    </row>
    <row r="629" spans="1:30" ht="15.75" customHeight="1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  <c r="AA629" s="115"/>
      <c r="AB629" s="115"/>
      <c r="AC629" s="115"/>
      <c r="AD629" s="115"/>
    </row>
    <row r="630" spans="1:30" ht="15.75" customHeight="1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  <c r="AA630" s="115"/>
      <c r="AB630" s="115"/>
      <c r="AC630" s="115"/>
      <c r="AD630" s="115"/>
    </row>
    <row r="631" spans="1:30" ht="15.75" customHeight="1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  <c r="AB631" s="115"/>
      <c r="AC631" s="115"/>
      <c r="AD631" s="115"/>
    </row>
    <row r="632" spans="1:30" ht="15.75" customHeight="1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  <c r="AB632" s="115"/>
      <c r="AC632" s="115"/>
      <c r="AD632" s="115"/>
    </row>
    <row r="633" spans="1:30" ht="15.75" customHeight="1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  <c r="AB633" s="115"/>
      <c r="AC633" s="115"/>
      <c r="AD633" s="115"/>
    </row>
    <row r="634" spans="1:30" ht="15.75" customHeight="1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  <c r="AB634" s="115"/>
      <c r="AC634" s="115"/>
      <c r="AD634" s="115"/>
    </row>
    <row r="635" spans="1:30" ht="15.75" customHeight="1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  <c r="AB635" s="115"/>
      <c r="AC635" s="115"/>
      <c r="AD635" s="115"/>
    </row>
    <row r="636" spans="1:30" ht="15.75" customHeight="1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  <c r="AB636" s="115"/>
      <c r="AC636" s="115"/>
      <c r="AD636" s="115"/>
    </row>
    <row r="637" spans="1:30" ht="15.75" customHeight="1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  <c r="AB637" s="115"/>
      <c r="AC637" s="115"/>
      <c r="AD637" s="115"/>
    </row>
    <row r="638" spans="1:30" ht="15.75" customHeight="1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  <c r="AA638" s="115"/>
      <c r="AB638" s="115"/>
      <c r="AC638" s="115"/>
      <c r="AD638" s="115"/>
    </row>
    <row r="639" spans="1:30" ht="15.75" customHeight="1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  <c r="AA639" s="115"/>
      <c r="AB639" s="115"/>
      <c r="AC639" s="115"/>
      <c r="AD639" s="115"/>
    </row>
    <row r="640" spans="1:30" ht="15.75" customHeight="1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  <c r="AA640" s="115"/>
      <c r="AB640" s="115"/>
      <c r="AC640" s="115"/>
      <c r="AD640" s="115"/>
    </row>
    <row r="641" spans="1:30" ht="15.75" customHeight="1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  <c r="AB641" s="115"/>
      <c r="AC641" s="115"/>
      <c r="AD641" s="115"/>
    </row>
    <row r="642" spans="1:30" ht="15.75" customHeight="1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  <c r="AB642" s="115"/>
      <c r="AC642" s="115"/>
      <c r="AD642" s="115"/>
    </row>
    <row r="643" spans="1:30" ht="15.75" customHeight="1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  <c r="AB643" s="115"/>
      <c r="AC643" s="115"/>
      <c r="AD643" s="115"/>
    </row>
    <row r="644" spans="1:30" ht="15.75" customHeight="1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  <c r="AB644" s="115"/>
      <c r="AC644" s="115"/>
      <c r="AD644" s="115"/>
    </row>
    <row r="645" spans="1:30" ht="15.75" customHeight="1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  <c r="AA645" s="115"/>
      <c r="AB645" s="115"/>
      <c r="AC645" s="115"/>
      <c r="AD645" s="115"/>
    </row>
    <row r="646" spans="1:30" ht="15.75" customHeight="1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  <c r="AA646" s="115"/>
      <c r="AB646" s="115"/>
      <c r="AC646" s="115"/>
      <c r="AD646" s="115"/>
    </row>
    <row r="647" spans="1:30" ht="15.75" customHeight="1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  <c r="AA647" s="115"/>
      <c r="AB647" s="115"/>
      <c r="AC647" s="115"/>
      <c r="AD647" s="115"/>
    </row>
    <row r="648" spans="1:30" ht="15.75" customHeight="1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  <c r="AA648" s="115"/>
      <c r="AB648" s="115"/>
      <c r="AC648" s="115"/>
      <c r="AD648" s="115"/>
    </row>
    <row r="649" spans="1:30" ht="15.75" customHeight="1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  <c r="AA649" s="115"/>
      <c r="AB649" s="115"/>
      <c r="AC649" s="115"/>
      <c r="AD649" s="115"/>
    </row>
    <row r="650" spans="1:30" ht="15.75" customHeight="1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115"/>
      <c r="AB650" s="115"/>
      <c r="AC650" s="115"/>
      <c r="AD650" s="115"/>
    </row>
    <row r="651" spans="1:30" ht="15.75" customHeight="1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  <c r="AB651" s="115"/>
      <c r="AC651" s="115"/>
      <c r="AD651" s="115"/>
    </row>
    <row r="652" spans="1:30" ht="15.75" customHeight="1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  <c r="AA652" s="115"/>
      <c r="AB652" s="115"/>
      <c r="AC652" s="115"/>
      <c r="AD652" s="115"/>
    </row>
    <row r="653" spans="1:30" ht="15.75" customHeight="1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  <c r="AA653" s="115"/>
      <c r="AB653" s="115"/>
      <c r="AC653" s="115"/>
      <c r="AD653" s="115"/>
    </row>
    <row r="654" spans="1:30" ht="15.75" customHeight="1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  <c r="AA654" s="115"/>
      <c r="AB654" s="115"/>
      <c r="AC654" s="115"/>
      <c r="AD654" s="115"/>
    </row>
    <row r="655" spans="1:30" ht="15.75" customHeight="1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  <c r="AB655" s="115"/>
      <c r="AC655" s="115"/>
      <c r="AD655" s="115"/>
    </row>
    <row r="656" spans="1:30" ht="15.75" customHeight="1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  <c r="AA656" s="115"/>
      <c r="AB656" s="115"/>
      <c r="AC656" s="115"/>
      <c r="AD656" s="115"/>
    </row>
    <row r="657" spans="1:30" ht="15.75" customHeight="1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  <c r="AB657" s="115"/>
      <c r="AC657" s="115"/>
      <c r="AD657" s="115"/>
    </row>
    <row r="658" spans="1:30" ht="15.75" customHeight="1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  <c r="AA658" s="115"/>
      <c r="AB658" s="115"/>
      <c r="AC658" s="115"/>
      <c r="AD658" s="115"/>
    </row>
    <row r="659" spans="1:30" ht="15.75" customHeight="1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  <c r="AA659" s="115"/>
      <c r="AB659" s="115"/>
      <c r="AC659" s="115"/>
      <c r="AD659" s="115"/>
    </row>
    <row r="660" spans="1:30" ht="15.75" customHeight="1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  <c r="AA660" s="115"/>
      <c r="AB660" s="115"/>
      <c r="AC660" s="115"/>
      <c r="AD660" s="115"/>
    </row>
    <row r="661" spans="1:30" ht="15.75" customHeight="1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  <c r="AA661" s="115"/>
      <c r="AB661" s="115"/>
      <c r="AC661" s="115"/>
      <c r="AD661" s="115"/>
    </row>
    <row r="662" spans="1:30" ht="15.75" customHeight="1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  <c r="AA662" s="115"/>
      <c r="AB662" s="115"/>
      <c r="AC662" s="115"/>
      <c r="AD662" s="115"/>
    </row>
    <row r="663" spans="1:30" ht="15.75" customHeight="1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  <c r="AA663" s="115"/>
      <c r="AB663" s="115"/>
      <c r="AC663" s="115"/>
      <c r="AD663" s="115"/>
    </row>
    <row r="664" spans="1:30" ht="15.75" customHeight="1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  <c r="AA664" s="115"/>
      <c r="AB664" s="115"/>
      <c r="AC664" s="115"/>
      <c r="AD664" s="115"/>
    </row>
    <row r="665" spans="1:30" ht="15.75" customHeight="1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  <c r="AA665" s="115"/>
      <c r="AB665" s="115"/>
      <c r="AC665" s="115"/>
      <c r="AD665" s="115"/>
    </row>
    <row r="666" spans="1:30" ht="15.75" customHeight="1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  <c r="AA666" s="115"/>
      <c r="AB666" s="115"/>
      <c r="AC666" s="115"/>
      <c r="AD666" s="115"/>
    </row>
    <row r="667" spans="1:30" ht="15.75" customHeight="1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  <c r="AA667" s="115"/>
      <c r="AB667" s="115"/>
      <c r="AC667" s="115"/>
      <c r="AD667" s="115"/>
    </row>
    <row r="668" spans="1:30" ht="15.75" customHeight="1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  <c r="AA668" s="115"/>
      <c r="AB668" s="115"/>
      <c r="AC668" s="115"/>
      <c r="AD668" s="115"/>
    </row>
    <row r="669" spans="1:30" ht="15.75" customHeight="1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  <c r="AA669" s="115"/>
      <c r="AB669" s="115"/>
      <c r="AC669" s="115"/>
      <c r="AD669" s="115"/>
    </row>
    <row r="670" spans="1:30" ht="15.75" customHeight="1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  <c r="AA670" s="115"/>
      <c r="AB670" s="115"/>
      <c r="AC670" s="115"/>
      <c r="AD670" s="115"/>
    </row>
    <row r="671" spans="1:30" ht="15.75" customHeight="1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  <c r="AA671" s="115"/>
      <c r="AB671" s="115"/>
      <c r="AC671" s="115"/>
      <c r="AD671" s="115"/>
    </row>
    <row r="672" spans="1:30" ht="15.75" customHeight="1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  <c r="AA672" s="115"/>
      <c r="AB672" s="115"/>
      <c r="AC672" s="115"/>
      <c r="AD672" s="115"/>
    </row>
    <row r="673" spans="1:30" ht="15.75" customHeight="1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  <c r="AA673" s="115"/>
      <c r="AB673" s="115"/>
      <c r="AC673" s="115"/>
      <c r="AD673" s="115"/>
    </row>
    <row r="674" spans="1:30" ht="15.75" customHeight="1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  <c r="AA674" s="115"/>
      <c r="AB674" s="115"/>
      <c r="AC674" s="115"/>
      <c r="AD674" s="115"/>
    </row>
    <row r="675" spans="1:30" ht="15.75" customHeight="1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  <c r="AA675" s="115"/>
      <c r="AB675" s="115"/>
      <c r="AC675" s="115"/>
      <c r="AD675" s="115"/>
    </row>
    <row r="676" spans="1:30" ht="15.75" customHeight="1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  <c r="AA676" s="115"/>
      <c r="AB676" s="115"/>
      <c r="AC676" s="115"/>
      <c r="AD676" s="115"/>
    </row>
    <row r="677" spans="1:30" ht="15.75" customHeight="1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  <c r="AA677" s="115"/>
      <c r="AB677" s="115"/>
      <c r="AC677" s="115"/>
      <c r="AD677" s="115"/>
    </row>
    <row r="678" spans="1:30" ht="15.75" customHeight="1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  <c r="AA678" s="115"/>
      <c r="AB678" s="115"/>
      <c r="AC678" s="115"/>
      <c r="AD678" s="115"/>
    </row>
    <row r="679" spans="1:30" ht="15.75" customHeight="1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  <c r="AA679" s="115"/>
      <c r="AB679" s="115"/>
      <c r="AC679" s="115"/>
      <c r="AD679" s="115"/>
    </row>
    <row r="680" spans="1:30" ht="15.75" customHeight="1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  <c r="AA680" s="115"/>
      <c r="AB680" s="115"/>
      <c r="AC680" s="115"/>
      <c r="AD680" s="115"/>
    </row>
    <row r="681" spans="1:30" ht="15.75" customHeight="1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  <c r="AA681" s="115"/>
      <c r="AB681" s="115"/>
      <c r="AC681" s="115"/>
      <c r="AD681" s="115"/>
    </row>
    <row r="682" spans="1:30" ht="15.75" customHeight="1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  <c r="AA682" s="115"/>
      <c r="AB682" s="115"/>
      <c r="AC682" s="115"/>
      <c r="AD682" s="115"/>
    </row>
    <row r="683" spans="1:30" ht="15.75" customHeight="1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  <c r="AA683" s="115"/>
      <c r="AB683" s="115"/>
      <c r="AC683" s="115"/>
      <c r="AD683" s="115"/>
    </row>
    <row r="684" spans="1:30" ht="15.75" customHeight="1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  <c r="AA684" s="115"/>
      <c r="AB684" s="115"/>
      <c r="AC684" s="115"/>
      <c r="AD684" s="115"/>
    </row>
    <row r="685" spans="1:30" ht="15.75" customHeight="1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  <c r="AA685" s="115"/>
      <c r="AB685" s="115"/>
      <c r="AC685" s="115"/>
      <c r="AD685" s="115"/>
    </row>
    <row r="686" spans="1:30" ht="15.75" customHeight="1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  <c r="AA686" s="115"/>
      <c r="AB686" s="115"/>
      <c r="AC686" s="115"/>
      <c r="AD686" s="115"/>
    </row>
    <row r="687" spans="1:30" ht="15.75" customHeight="1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  <c r="AA687" s="115"/>
      <c r="AB687" s="115"/>
      <c r="AC687" s="115"/>
      <c r="AD687" s="115"/>
    </row>
    <row r="688" spans="1:30" ht="15.75" customHeight="1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  <c r="AA688" s="115"/>
      <c r="AB688" s="115"/>
      <c r="AC688" s="115"/>
      <c r="AD688" s="115"/>
    </row>
    <row r="689" spans="1:30" ht="15.75" customHeight="1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  <c r="AA689" s="115"/>
      <c r="AB689" s="115"/>
      <c r="AC689" s="115"/>
      <c r="AD689" s="115"/>
    </row>
    <row r="690" spans="1:30" ht="15.75" customHeight="1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  <c r="AA690" s="115"/>
      <c r="AB690" s="115"/>
      <c r="AC690" s="115"/>
      <c r="AD690" s="115"/>
    </row>
    <row r="691" spans="1:30" ht="15.75" customHeight="1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  <c r="AA691" s="115"/>
      <c r="AB691" s="115"/>
      <c r="AC691" s="115"/>
      <c r="AD691" s="115"/>
    </row>
    <row r="692" spans="1:30" ht="15.75" customHeight="1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  <c r="AA692" s="115"/>
      <c r="AB692" s="115"/>
      <c r="AC692" s="115"/>
      <c r="AD692" s="115"/>
    </row>
    <row r="693" spans="1:30" ht="15.75" customHeight="1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  <c r="AA693" s="115"/>
      <c r="AB693" s="115"/>
      <c r="AC693" s="115"/>
      <c r="AD693" s="115"/>
    </row>
    <row r="694" spans="1:30" ht="15.75" customHeight="1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  <c r="AA694" s="115"/>
      <c r="AB694" s="115"/>
      <c r="AC694" s="115"/>
      <c r="AD694" s="115"/>
    </row>
    <row r="695" spans="1:30" ht="15.75" customHeight="1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  <c r="AA695" s="115"/>
      <c r="AB695" s="115"/>
      <c r="AC695" s="115"/>
      <c r="AD695" s="115"/>
    </row>
    <row r="696" spans="1:30" ht="15.75" customHeight="1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  <c r="AA696" s="115"/>
      <c r="AB696" s="115"/>
      <c r="AC696" s="115"/>
      <c r="AD696" s="115"/>
    </row>
    <row r="697" spans="1:30" ht="15.75" customHeight="1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  <c r="AA697" s="115"/>
      <c r="AB697" s="115"/>
      <c r="AC697" s="115"/>
      <c r="AD697" s="115"/>
    </row>
    <row r="698" spans="1:30" ht="15.75" customHeight="1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  <c r="AA698" s="115"/>
      <c r="AB698" s="115"/>
      <c r="AC698" s="115"/>
      <c r="AD698" s="115"/>
    </row>
    <row r="699" spans="1:30" ht="15.75" customHeight="1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  <c r="AA699" s="115"/>
      <c r="AB699" s="115"/>
      <c r="AC699" s="115"/>
      <c r="AD699" s="115"/>
    </row>
    <row r="700" spans="1:30" ht="15.75" customHeight="1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  <c r="AA700" s="115"/>
      <c r="AB700" s="115"/>
      <c r="AC700" s="115"/>
      <c r="AD700" s="115"/>
    </row>
    <row r="701" spans="1:30" ht="15.75" customHeight="1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  <c r="AA701" s="115"/>
      <c r="AB701" s="115"/>
      <c r="AC701" s="115"/>
      <c r="AD701" s="115"/>
    </row>
    <row r="702" spans="1:30" ht="15.75" customHeight="1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  <c r="AA702" s="115"/>
      <c r="AB702" s="115"/>
      <c r="AC702" s="115"/>
      <c r="AD702" s="115"/>
    </row>
    <row r="703" spans="1:30" ht="15.75" customHeight="1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  <c r="AA703" s="115"/>
      <c r="AB703" s="115"/>
      <c r="AC703" s="115"/>
      <c r="AD703" s="115"/>
    </row>
    <row r="704" spans="1:30" ht="15.75" customHeight="1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  <c r="AA704" s="115"/>
      <c r="AB704" s="115"/>
      <c r="AC704" s="115"/>
      <c r="AD704" s="115"/>
    </row>
    <row r="705" spans="1:30" ht="15.75" customHeight="1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  <c r="AA705" s="115"/>
      <c r="AB705" s="115"/>
      <c r="AC705" s="115"/>
      <c r="AD705" s="115"/>
    </row>
    <row r="706" spans="1:30" ht="15.75" customHeight="1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  <c r="AA706" s="115"/>
      <c r="AB706" s="115"/>
      <c r="AC706" s="115"/>
      <c r="AD706" s="115"/>
    </row>
    <row r="707" spans="1:30" ht="15.75" customHeight="1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  <c r="AA707" s="115"/>
      <c r="AB707" s="115"/>
      <c r="AC707" s="115"/>
      <c r="AD707" s="115"/>
    </row>
    <row r="708" spans="1:30" ht="15.75" customHeight="1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  <c r="AA708" s="115"/>
      <c r="AB708" s="115"/>
      <c r="AC708" s="115"/>
      <c r="AD708" s="115"/>
    </row>
    <row r="709" spans="1:30" ht="15.75" customHeight="1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  <c r="AA709" s="115"/>
      <c r="AB709" s="115"/>
      <c r="AC709" s="115"/>
      <c r="AD709" s="115"/>
    </row>
    <row r="710" spans="1:30" ht="15.75" customHeight="1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  <c r="AA710" s="115"/>
      <c r="AB710" s="115"/>
      <c r="AC710" s="115"/>
      <c r="AD710" s="115"/>
    </row>
    <row r="711" spans="1:30" ht="15.75" customHeight="1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  <c r="AA711" s="115"/>
      <c r="AB711" s="115"/>
      <c r="AC711" s="115"/>
      <c r="AD711" s="115"/>
    </row>
    <row r="712" spans="1:30" ht="15.75" customHeight="1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  <c r="AA712" s="115"/>
      <c r="AB712" s="115"/>
      <c r="AC712" s="115"/>
      <c r="AD712" s="115"/>
    </row>
    <row r="713" spans="1:30" ht="15.75" customHeight="1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  <c r="AA713" s="115"/>
      <c r="AB713" s="115"/>
      <c r="AC713" s="115"/>
      <c r="AD713" s="115"/>
    </row>
    <row r="714" spans="1:30" ht="15.75" customHeight="1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  <c r="AA714" s="115"/>
      <c r="AB714" s="115"/>
      <c r="AC714" s="115"/>
      <c r="AD714" s="115"/>
    </row>
    <row r="715" spans="1:30" ht="15.75" customHeight="1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  <c r="AA715" s="115"/>
      <c r="AB715" s="115"/>
      <c r="AC715" s="115"/>
      <c r="AD715" s="115"/>
    </row>
    <row r="716" spans="1:30" ht="15.75" customHeight="1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  <c r="AA716" s="115"/>
      <c r="AB716" s="115"/>
      <c r="AC716" s="115"/>
      <c r="AD716" s="115"/>
    </row>
    <row r="717" spans="1:30" ht="15.75" customHeight="1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  <c r="AA717" s="115"/>
      <c r="AB717" s="115"/>
      <c r="AC717" s="115"/>
      <c r="AD717" s="115"/>
    </row>
    <row r="718" spans="1:30" ht="15.75" customHeight="1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  <c r="AA718" s="115"/>
      <c r="AB718" s="115"/>
      <c r="AC718" s="115"/>
      <c r="AD718" s="115"/>
    </row>
    <row r="719" spans="1:30" ht="15.75" customHeight="1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  <c r="AA719" s="115"/>
      <c r="AB719" s="115"/>
      <c r="AC719" s="115"/>
      <c r="AD719" s="115"/>
    </row>
    <row r="720" spans="1:30" ht="15.75" customHeight="1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  <c r="AA720" s="115"/>
      <c r="AB720" s="115"/>
      <c r="AC720" s="115"/>
      <c r="AD720" s="115"/>
    </row>
    <row r="721" spans="1:30" ht="15.75" customHeight="1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  <c r="AA721" s="115"/>
      <c r="AB721" s="115"/>
      <c r="AC721" s="115"/>
      <c r="AD721" s="115"/>
    </row>
    <row r="722" spans="1:30" ht="15.75" customHeight="1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  <c r="AA722" s="115"/>
      <c r="AB722" s="115"/>
      <c r="AC722" s="115"/>
      <c r="AD722" s="115"/>
    </row>
    <row r="723" spans="1:30" ht="15.75" customHeight="1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  <c r="AA723" s="115"/>
      <c r="AB723" s="115"/>
      <c r="AC723" s="115"/>
      <c r="AD723" s="115"/>
    </row>
    <row r="724" spans="1:30" ht="15.75" customHeight="1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  <c r="AA724" s="115"/>
      <c r="AB724" s="115"/>
      <c r="AC724" s="115"/>
      <c r="AD724" s="115"/>
    </row>
    <row r="725" spans="1:30" ht="15.75" customHeight="1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  <c r="AA725" s="115"/>
      <c r="AB725" s="115"/>
      <c r="AC725" s="115"/>
      <c r="AD725" s="115"/>
    </row>
    <row r="726" spans="1:30" ht="15.75" customHeight="1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  <c r="AA726" s="115"/>
      <c r="AB726" s="115"/>
      <c r="AC726" s="115"/>
      <c r="AD726" s="115"/>
    </row>
    <row r="727" spans="1:30" ht="15.75" customHeight="1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  <c r="AA727" s="115"/>
      <c r="AB727" s="115"/>
      <c r="AC727" s="115"/>
      <c r="AD727" s="115"/>
    </row>
    <row r="728" spans="1:30" ht="15.75" customHeight="1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  <c r="AA728" s="115"/>
      <c r="AB728" s="115"/>
      <c r="AC728" s="115"/>
      <c r="AD728" s="115"/>
    </row>
    <row r="729" spans="1:30" ht="15.75" customHeight="1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  <c r="AA729" s="115"/>
      <c r="AB729" s="115"/>
      <c r="AC729" s="115"/>
      <c r="AD729" s="115"/>
    </row>
    <row r="730" spans="1:30" ht="15.75" customHeight="1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  <c r="AA730" s="115"/>
      <c r="AB730" s="115"/>
      <c r="AC730" s="115"/>
      <c r="AD730" s="115"/>
    </row>
    <row r="731" spans="1:30" ht="15.75" customHeight="1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  <c r="AA731" s="115"/>
      <c r="AB731" s="115"/>
      <c r="AC731" s="115"/>
      <c r="AD731" s="115"/>
    </row>
    <row r="732" spans="1:30" ht="15.75" customHeight="1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  <c r="AA732" s="115"/>
      <c r="AB732" s="115"/>
      <c r="AC732" s="115"/>
      <c r="AD732" s="115"/>
    </row>
    <row r="733" spans="1:30" ht="15.75" customHeight="1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  <c r="AA733" s="115"/>
      <c r="AB733" s="115"/>
      <c r="AC733" s="115"/>
      <c r="AD733" s="115"/>
    </row>
    <row r="734" spans="1:30" ht="15.75" customHeight="1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  <c r="AA734" s="115"/>
      <c r="AB734" s="115"/>
      <c r="AC734" s="115"/>
      <c r="AD734" s="115"/>
    </row>
    <row r="735" spans="1:30" ht="15.75" customHeight="1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  <c r="AA735" s="115"/>
      <c r="AB735" s="115"/>
      <c r="AC735" s="115"/>
      <c r="AD735" s="115"/>
    </row>
    <row r="736" spans="1:30" ht="15.75" customHeight="1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  <c r="AA736" s="115"/>
      <c r="AB736" s="115"/>
      <c r="AC736" s="115"/>
      <c r="AD736" s="115"/>
    </row>
    <row r="737" spans="1:30" ht="15.75" customHeight="1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  <c r="AA737" s="115"/>
      <c r="AB737" s="115"/>
      <c r="AC737" s="115"/>
      <c r="AD737" s="115"/>
    </row>
    <row r="738" spans="1:30" ht="15.75" customHeight="1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  <c r="AA738" s="115"/>
      <c r="AB738" s="115"/>
      <c r="AC738" s="115"/>
      <c r="AD738" s="115"/>
    </row>
    <row r="739" spans="1:30" ht="15.75" customHeight="1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  <c r="AA739" s="115"/>
      <c r="AB739" s="115"/>
      <c r="AC739" s="115"/>
      <c r="AD739" s="115"/>
    </row>
    <row r="740" spans="1:30" ht="15.75" customHeight="1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  <c r="AA740" s="115"/>
      <c r="AB740" s="115"/>
      <c r="AC740" s="115"/>
      <c r="AD740" s="115"/>
    </row>
    <row r="741" spans="1:30" ht="15.75" customHeight="1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  <c r="AA741" s="115"/>
      <c r="AB741" s="115"/>
      <c r="AC741" s="115"/>
      <c r="AD741" s="115"/>
    </row>
    <row r="742" spans="1:30" ht="15.75" customHeight="1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  <c r="AA742" s="115"/>
      <c r="AB742" s="115"/>
      <c r="AC742" s="115"/>
      <c r="AD742" s="115"/>
    </row>
    <row r="743" spans="1:30" ht="15.75" customHeight="1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  <c r="AA743" s="115"/>
      <c r="AB743" s="115"/>
      <c r="AC743" s="115"/>
      <c r="AD743" s="115"/>
    </row>
    <row r="744" spans="1:30" ht="15.75" customHeight="1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  <c r="AA744" s="115"/>
      <c r="AB744" s="115"/>
      <c r="AC744" s="115"/>
      <c r="AD744" s="115"/>
    </row>
    <row r="745" spans="1:30" ht="15.75" customHeight="1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  <c r="AA745" s="115"/>
      <c r="AB745" s="115"/>
      <c r="AC745" s="115"/>
      <c r="AD745" s="115"/>
    </row>
    <row r="746" spans="1:30" ht="15.75" customHeight="1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  <c r="AA746" s="115"/>
      <c r="AB746" s="115"/>
      <c r="AC746" s="115"/>
      <c r="AD746" s="115"/>
    </row>
    <row r="747" spans="1:30" ht="15.75" customHeight="1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  <c r="AA747" s="115"/>
      <c r="AB747" s="115"/>
      <c r="AC747" s="115"/>
      <c r="AD747" s="115"/>
    </row>
    <row r="748" spans="1:30" ht="15.75" customHeight="1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  <c r="AA748" s="115"/>
      <c r="AB748" s="115"/>
      <c r="AC748" s="115"/>
      <c r="AD748" s="115"/>
    </row>
    <row r="749" spans="1:30" ht="15.75" customHeight="1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  <c r="AA749" s="115"/>
      <c r="AB749" s="115"/>
      <c r="AC749" s="115"/>
      <c r="AD749" s="115"/>
    </row>
    <row r="750" spans="1:30" ht="15.75" customHeight="1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  <c r="AA750" s="115"/>
      <c r="AB750" s="115"/>
      <c r="AC750" s="115"/>
      <c r="AD750" s="115"/>
    </row>
    <row r="751" spans="1:30" ht="15.75" customHeight="1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  <c r="AA751" s="115"/>
      <c r="AB751" s="115"/>
      <c r="AC751" s="115"/>
      <c r="AD751" s="115"/>
    </row>
    <row r="752" spans="1:30" ht="15.75" customHeight="1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  <c r="AA752" s="115"/>
      <c r="AB752" s="115"/>
      <c r="AC752" s="115"/>
      <c r="AD752" s="115"/>
    </row>
    <row r="753" spans="1:30" ht="15.75" customHeight="1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  <c r="AA753" s="115"/>
      <c r="AB753" s="115"/>
      <c r="AC753" s="115"/>
      <c r="AD753" s="115"/>
    </row>
    <row r="754" spans="1:30" ht="15.75" customHeight="1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  <c r="AA754" s="115"/>
      <c r="AB754" s="115"/>
      <c r="AC754" s="115"/>
      <c r="AD754" s="115"/>
    </row>
    <row r="755" spans="1:30" ht="15.75" customHeight="1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  <c r="AA755" s="115"/>
      <c r="AB755" s="115"/>
      <c r="AC755" s="115"/>
      <c r="AD755" s="115"/>
    </row>
    <row r="756" spans="1:30" ht="15.75" customHeight="1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  <c r="AA756" s="115"/>
      <c r="AB756" s="115"/>
      <c r="AC756" s="115"/>
      <c r="AD756" s="115"/>
    </row>
    <row r="757" spans="1:30" ht="15.75" customHeight="1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  <c r="AA757" s="115"/>
      <c r="AB757" s="115"/>
      <c r="AC757" s="115"/>
      <c r="AD757" s="115"/>
    </row>
    <row r="758" spans="1:30" ht="15.75" customHeight="1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  <c r="AA758" s="115"/>
      <c r="AB758" s="115"/>
      <c r="AC758" s="115"/>
      <c r="AD758" s="115"/>
    </row>
    <row r="759" spans="1:30" ht="15.75" customHeight="1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  <c r="AA759" s="115"/>
      <c r="AB759" s="115"/>
      <c r="AC759" s="115"/>
      <c r="AD759" s="115"/>
    </row>
    <row r="760" spans="1:30" ht="15.75" customHeight="1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  <c r="AA760" s="115"/>
      <c r="AB760" s="115"/>
      <c r="AC760" s="115"/>
      <c r="AD760" s="115"/>
    </row>
    <row r="761" spans="1:30" ht="15.75" customHeight="1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  <c r="AA761" s="115"/>
      <c r="AB761" s="115"/>
      <c r="AC761" s="115"/>
      <c r="AD761" s="115"/>
    </row>
    <row r="762" spans="1:30" ht="15.75" customHeight="1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  <c r="AA762" s="115"/>
      <c r="AB762" s="115"/>
      <c r="AC762" s="115"/>
      <c r="AD762" s="115"/>
    </row>
    <row r="763" spans="1:30" ht="15.75" customHeight="1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  <c r="AA763" s="115"/>
      <c r="AB763" s="115"/>
      <c r="AC763" s="115"/>
      <c r="AD763" s="115"/>
    </row>
    <row r="764" spans="1:30" ht="15.75" customHeight="1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  <c r="AA764" s="115"/>
      <c r="AB764" s="115"/>
      <c r="AC764" s="115"/>
      <c r="AD764" s="115"/>
    </row>
    <row r="765" spans="1:30" ht="15.75" customHeight="1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  <c r="AA765" s="115"/>
      <c r="AB765" s="115"/>
      <c r="AC765" s="115"/>
      <c r="AD765" s="115"/>
    </row>
    <row r="766" spans="1:30" ht="15.75" customHeight="1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  <c r="AA766" s="115"/>
      <c r="AB766" s="115"/>
      <c r="AC766" s="115"/>
      <c r="AD766" s="115"/>
    </row>
    <row r="767" spans="1:30" ht="15.75" customHeight="1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  <c r="AA767" s="115"/>
      <c r="AB767" s="115"/>
      <c r="AC767" s="115"/>
      <c r="AD767" s="115"/>
    </row>
    <row r="768" spans="1:30" ht="15.75" customHeight="1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  <c r="AA768" s="115"/>
      <c r="AB768" s="115"/>
      <c r="AC768" s="115"/>
      <c r="AD768" s="115"/>
    </row>
    <row r="769" spans="1:30" ht="15.75" customHeight="1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  <c r="AA769" s="115"/>
      <c r="AB769" s="115"/>
      <c r="AC769" s="115"/>
      <c r="AD769" s="115"/>
    </row>
    <row r="770" spans="1:30" ht="15.75" customHeight="1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  <c r="AA770" s="115"/>
      <c r="AB770" s="115"/>
      <c r="AC770" s="115"/>
      <c r="AD770" s="115"/>
    </row>
    <row r="771" spans="1:30" ht="15.75" customHeight="1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  <c r="AA771" s="115"/>
      <c r="AB771" s="115"/>
      <c r="AC771" s="115"/>
      <c r="AD771" s="115"/>
    </row>
    <row r="772" spans="1:30" ht="15.75" customHeight="1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  <c r="AA772" s="115"/>
      <c r="AB772" s="115"/>
      <c r="AC772" s="115"/>
      <c r="AD772" s="115"/>
    </row>
    <row r="773" spans="1:30" ht="15.75" customHeight="1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  <c r="AA773" s="115"/>
      <c r="AB773" s="115"/>
      <c r="AC773" s="115"/>
      <c r="AD773" s="115"/>
    </row>
    <row r="774" spans="1:30" ht="15.75" customHeight="1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  <c r="AA774" s="115"/>
      <c r="AB774" s="115"/>
      <c r="AC774" s="115"/>
      <c r="AD774" s="115"/>
    </row>
    <row r="775" spans="1:30" ht="15.75" customHeight="1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  <c r="AA775" s="115"/>
      <c r="AB775" s="115"/>
      <c r="AC775" s="115"/>
      <c r="AD775" s="115"/>
    </row>
    <row r="776" spans="1:30" ht="15.75" customHeight="1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  <c r="AA776" s="115"/>
      <c r="AB776" s="115"/>
      <c r="AC776" s="115"/>
      <c r="AD776" s="115"/>
    </row>
    <row r="777" spans="1:30" ht="15.75" customHeight="1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  <c r="AA777" s="115"/>
      <c r="AB777" s="115"/>
      <c r="AC777" s="115"/>
      <c r="AD777" s="115"/>
    </row>
    <row r="778" spans="1:30" ht="15.75" customHeight="1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  <c r="AA778" s="115"/>
      <c r="AB778" s="115"/>
      <c r="AC778" s="115"/>
      <c r="AD778" s="115"/>
    </row>
    <row r="779" spans="1:30" ht="15.75" customHeight="1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  <c r="AA779" s="115"/>
      <c r="AB779" s="115"/>
      <c r="AC779" s="115"/>
      <c r="AD779" s="115"/>
    </row>
    <row r="780" spans="1:30" ht="15.75" customHeight="1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  <c r="AA780" s="115"/>
      <c r="AB780" s="115"/>
      <c r="AC780" s="115"/>
      <c r="AD780" s="115"/>
    </row>
    <row r="781" spans="1:30" ht="15.75" customHeight="1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  <c r="AA781" s="115"/>
      <c r="AB781" s="115"/>
      <c r="AC781" s="115"/>
      <c r="AD781" s="115"/>
    </row>
    <row r="782" spans="1:30" ht="15.75" customHeight="1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  <c r="AA782" s="115"/>
      <c r="AB782" s="115"/>
      <c r="AC782" s="115"/>
      <c r="AD782" s="115"/>
    </row>
    <row r="783" spans="1:30" ht="15.75" customHeight="1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  <c r="AA783" s="115"/>
      <c r="AB783" s="115"/>
      <c r="AC783" s="115"/>
      <c r="AD783" s="115"/>
    </row>
    <row r="784" spans="1:30" ht="15.75" customHeight="1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  <c r="AA784" s="115"/>
      <c r="AB784" s="115"/>
      <c r="AC784" s="115"/>
      <c r="AD784" s="115"/>
    </row>
    <row r="785" spans="1:30" ht="15.75" customHeight="1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  <c r="AA785" s="115"/>
      <c r="AB785" s="115"/>
      <c r="AC785" s="115"/>
      <c r="AD785" s="115"/>
    </row>
    <row r="786" spans="1:30" ht="15.75" customHeight="1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  <c r="AA786" s="115"/>
      <c r="AB786" s="115"/>
      <c r="AC786" s="115"/>
      <c r="AD786" s="115"/>
    </row>
    <row r="787" spans="1:30" ht="15.75" customHeight="1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  <c r="AA787" s="115"/>
      <c r="AB787" s="115"/>
      <c r="AC787" s="115"/>
      <c r="AD787" s="115"/>
    </row>
    <row r="788" spans="1:30" ht="15.75" customHeight="1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  <c r="AA788" s="115"/>
      <c r="AB788" s="115"/>
      <c r="AC788" s="115"/>
      <c r="AD788" s="115"/>
    </row>
    <row r="789" spans="1:30" ht="15.75" customHeight="1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  <c r="AA789" s="115"/>
      <c r="AB789" s="115"/>
      <c r="AC789" s="115"/>
      <c r="AD789" s="115"/>
    </row>
    <row r="790" spans="1:30" ht="15.75" customHeight="1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  <c r="AA790" s="115"/>
      <c r="AB790" s="115"/>
      <c r="AC790" s="115"/>
      <c r="AD790" s="115"/>
    </row>
    <row r="791" spans="1:30" ht="15.75" customHeight="1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  <c r="AA791" s="115"/>
      <c r="AB791" s="115"/>
      <c r="AC791" s="115"/>
      <c r="AD791" s="115"/>
    </row>
    <row r="792" spans="1:30" ht="15.75" customHeight="1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  <c r="AA792" s="115"/>
      <c r="AB792" s="115"/>
      <c r="AC792" s="115"/>
      <c r="AD792" s="115"/>
    </row>
    <row r="793" spans="1:30" ht="15.75" customHeight="1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  <c r="AA793" s="115"/>
      <c r="AB793" s="115"/>
      <c r="AC793" s="115"/>
      <c r="AD793" s="115"/>
    </row>
    <row r="794" spans="1:30" ht="15.75" customHeight="1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  <c r="AA794" s="115"/>
      <c r="AB794" s="115"/>
      <c r="AC794" s="115"/>
      <c r="AD794" s="115"/>
    </row>
    <row r="795" spans="1:30" ht="15.75" customHeight="1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  <c r="AA795" s="115"/>
      <c r="AB795" s="115"/>
      <c r="AC795" s="115"/>
      <c r="AD795" s="115"/>
    </row>
    <row r="796" spans="1:30" ht="15.75" customHeight="1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  <c r="AA796" s="115"/>
      <c r="AB796" s="115"/>
      <c r="AC796" s="115"/>
      <c r="AD796" s="115"/>
    </row>
    <row r="797" spans="1:30" ht="15.75" customHeight="1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  <c r="AA797" s="115"/>
      <c r="AB797" s="115"/>
      <c r="AC797" s="115"/>
      <c r="AD797" s="115"/>
    </row>
    <row r="798" spans="1:30" ht="15.75" customHeight="1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  <c r="AA798" s="115"/>
      <c r="AB798" s="115"/>
      <c r="AC798" s="115"/>
      <c r="AD798" s="115"/>
    </row>
    <row r="799" spans="1:30" ht="15.75" customHeight="1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  <c r="AA799" s="115"/>
      <c r="AB799" s="115"/>
      <c r="AC799" s="115"/>
      <c r="AD799" s="115"/>
    </row>
    <row r="800" spans="1:30" ht="15.75" customHeight="1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  <c r="AA800" s="115"/>
      <c r="AB800" s="115"/>
      <c r="AC800" s="115"/>
      <c r="AD800" s="115"/>
    </row>
    <row r="801" spans="1:30" ht="15.75" customHeight="1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  <c r="AA801" s="115"/>
      <c r="AB801" s="115"/>
      <c r="AC801" s="115"/>
      <c r="AD801" s="115"/>
    </row>
    <row r="802" spans="1:30" ht="15.75" customHeight="1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  <c r="AA802" s="115"/>
      <c r="AB802" s="115"/>
      <c r="AC802" s="115"/>
      <c r="AD802" s="115"/>
    </row>
    <row r="803" spans="1:30" ht="15.75" customHeight="1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  <c r="AA803" s="115"/>
      <c r="AB803" s="115"/>
      <c r="AC803" s="115"/>
      <c r="AD803" s="115"/>
    </row>
    <row r="804" spans="1:30" ht="15.75" customHeight="1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  <c r="AA804" s="115"/>
      <c r="AB804" s="115"/>
      <c r="AC804" s="115"/>
      <c r="AD804" s="115"/>
    </row>
    <row r="805" spans="1:30" ht="15.75" customHeight="1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  <c r="AA805" s="115"/>
      <c r="AB805" s="115"/>
      <c r="AC805" s="115"/>
      <c r="AD805" s="115"/>
    </row>
    <row r="806" spans="1:30" ht="15.75" customHeight="1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  <c r="AA806" s="115"/>
      <c r="AB806" s="115"/>
      <c r="AC806" s="115"/>
      <c r="AD806" s="115"/>
    </row>
    <row r="807" spans="1:30" ht="15.75" customHeight="1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  <c r="AA807" s="115"/>
      <c r="AB807" s="115"/>
      <c r="AC807" s="115"/>
      <c r="AD807" s="115"/>
    </row>
    <row r="808" spans="1:30" ht="15.75" customHeight="1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  <c r="AA808" s="115"/>
      <c r="AB808" s="115"/>
      <c r="AC808" s="115"/>
      <c r="AD808" s="115"/>
    </row>
    <row r="809" spans="1:30" ht="15.75" customHeight="1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  <c r="AA809" s="115"/>
      <c r="AB809" s="115"/>
      <c r="AC809" s="115"/>
      <c r="AD809" s="115"/>
    </row>
    <row r="810" spans="1:30" ht="15.75" customHeight="1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  <c r="AA810" s="115"/>
      <c r="AB810" s="115"/>
      <c r="AC810" s="115"/>
      <c r="AD810" s="115"/>
    </row>
    <row r="811" spans="1:30" ht="15.75" customHeight="1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  <c r="AA811" s="115"/>
      <c r="AB811" s="115"/>
      <c r="AC811" s="115"/>
      <c r="AD811" s="115"/>
    </row>
    <row r="812" spans="1:30" ht="15.75" customHeight="1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  <c r="AA812" s="115"/>
      <c r="AB812" s="115"/>
      <c r="AC812" s="115"/>
      <c r="AD812" s="115"/>
    </row>
    <row r="813" spans="1:30" ht="15.75" customHeight="1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  <c r="AA813" s="115"/>
      <c r="AB813" s="115"/>
      <c r="AC813" s="115"/>
      <c r="AD813" s="115"/>
    </row>
    <row r="814" spans="1:30" ht="15.75" customHeight="1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  <c r="AA814" s="115"/>
      <c r="AB814" s="115"/>
      <c r="AC814" s="115"/>
      <c r="AD814" s="115"/>
    </row>
    <row r="815" spans="1:30" ht="15.75" customHeight="1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  <c r="AA815" s="115"/>
      <c r="AB815" s="115"/>
      <c r="AC815" s="115"/>
      <c r="AD815" s="115"/>
    </row>
    <row r="816" spans="1:30" ht="15.75" customHeight="1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  <c r="AA816" s="115"/>
      <c r="AB816" s="115"/>
      <c r="AC816" s="115"/>
      <c r="AD816" s="115"/>
    </row>
    <row r="817" spans="1:30" ht="15.75" customHeight="1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  <c r="AA817" s="115"/>
      <c r="AB817" s="115"/>
      <c r="AC817" s="115"/>
      <c r="AD817" s="115"/>
    </row>
    <row r="818" spans="1:30" ht="15.75" customHeight="1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  <c r="AA818" s="115"/>
      <c r="AB818" s="115"/>
      <c r="AC818" s="115"/>
      <c r="AD818" s="115"/>
    </row>
    <row r="819" spans="1:30" ht="15.75" customHeight="1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  <c r="AA819" s="115"/>
      <c r="AB819" s="115"/>
      <c r="AC819" s="115"/>
      <c r="AD819" s="115"/>
    </row>
    <row r="820" spans="1:30" ht="15.75" customHeight="1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  <c r="AA820" s="115"/>
      <c r="AB820" s="115"/>
      <c r="AC820" s="115"/>
      <c r="AD820" s="115"/>
    </row>
    <row r="821" spans="1:30" ht="15.75" customHeight="1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  <c r="AA821" s="115"/>
      <c r="AB821" s="115"/>
      <c r="AC821" s="115"/>
      <c r="AD821" s="115"/>
    </row>
    <row r="822" spans="1:30" ht="15.75" customHeight="1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  <c r="AA822" s="115"/>
      <c r="AB822" s="115"/>
      <c r="AC822" s="115"/>
      <c r="AD822" s="115"/>
    </row>
    <row r="823" spans="1:30" ht="15.75" customHeight="1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  <c r="AA823" s="115"/>
      <c r="AB823" s="115"/>
      <c r="AC823" s="115"/>
      <c r="AD823" s="115"/>
    </row>
    <row r="824" spans="1:30" ht="15.75" customHeight="1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  <c r="AA824" s="115"/>
      <c r="AB824" s="115"/>
      <c r="AC824" s="115"/>
      <c r="AD824" s="115"/>
    </row>
    <row r="825" spans="1:30" ht="15.75" customHeight="1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  <c r="AA825" s="115"/>
      <c r="AB825" s="115"/>
      <c r="AC825" s="115"/>
      <c r="AD825" s="115"/>
    </row>
    <row r="826" spans="1:30" ht="15.75" customHeight="1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  <c r="AA826" s="115"/>
      <c r="AB826" s="115"/>
      <c r="AC826" s="115"/>
      <c r="AD826" s="115"/>
    </row>
    <row r="827" spans="1:30" ht="15.75" customHeight="1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  <c r="AA827" s="115"/>
      <c r="AB827" s="115"/>
      <c r="AC827" s="115"/>
      <c r="AD827" s="115"/>
    </row>
    <row r="828" spans="1:30" ht="15.75" customHeight="1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  <c r="AA828" s="115"/>
      <c r="AB828" s="115"/>
      <c r="AC828" s="115"/>
      <c r="AD828" s="115"/>
    </row>
    <row r="829" spans="1:30" ht="15.75" customHeight="1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  <c r="AA829" s="115"/>
      <c r="AB829" s="115"/>
      <c r="AC829" s="115"/>
      <c r="AD829" s="115"/>
    </row>
    <row r="830" spans="1:30" ht="15.75" customHeight="1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  <c r="AA830" s="115"/>
      <c r="AB830" s="115"/>
      <c r="AC830" s="115"/>
      <c r="AD830" s="115"/>
    </row>
    <row r="831" spans="1:30" ht="15.75" customHeight="1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  <c r="AA831" s="115"/>
      <c r="AB831" s="115"/>
      <c r="AC831" s="115"/>
      <c r="AD831" s="115"/>
    </row>
    <row r="832" spans="1:30" ht="15.75" customHeight="1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  <c r="AA832" s="115"/>
      <c r="AB832" s="115"/>
      <c r="AC832" s="115"/>
      <c r="AD832" s="115"/>
    </row>
    <row r="833" spans="1:30" ht="15.75" customHeight="1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  <c r="AA833" s="115"/>
      <c r="AB833" s="115"/>
      <c r="AC833" s="115"/>
      <c r="AD833" s="115"/>
    </row>
    <row r="834" spans="1:30" ht="15.75" customHeight="1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  <c r="AA834" s="115"/>
      <c r="AB834" s="115"/>
      <c r="AC834" s="115"/>
      <c r="AD834" s="115"/>
    </row>
    <row r="835" spans="1:30" ht="15.75" customHeight="1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  <c r="AA835" s="115"/>
      <c r="AB835" s="115"/>
      <c r="AC835" s="115"/>
      <c r="AD835" s="115"/>
    </row>
    <row r="836" spans="1:30" ht="15.75" customHeight="1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  <c r="AA836" s="115"/>
      <c r="AB836" s="115"/>
      <c r="AC836" s="115"/>
      <c r="AD836" s="115"/>
    </row>
    <row r="837" spans="1:30" ht="15.75" customHeight="1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  <c r="AA837" s="115"/>
      <c r="AB837" s="115"/>
      <c r="AC837" s="115"/>
      <c r="AD837" s="115"/>
    </row>
    <row r="838" spans="1:30" ht="15.75" customHeight="1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  <c r="AA838" s="115"/>
      <c r="AB838" s="115"/>
      <c r="AC838" s="115"/>
      <c r="AD838" s="115"/>
    </row>
    <row r="839" spans="1:30" ht="15.75" customHeight="1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  <c r="AA839" s="115"/>
      <c r="AB839" s="115"/>
      <c r="AC839" s="115"/>
      <c r="AD839" s="115"/>
    </row>
    <row r="840" spans="1:30" ht="15.75" customHeight="1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  <c r="AA840" s="115"/>
      <c r="AB840" s="115"/>
      <c r="AC840" s="115"/>
      <c r="AD840" s="115"/>
    </row>
    <row r="841" spans="1:30" ht="15.75" customHeight="1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  <c r="AA841" s="115"/>
      <c r="AB841" s="115"/>
      <c r="AC841" s="115"/>
      <c r="AD841" s="115"/>
    </row>
    <row r="842" spans="1:30" ht="15.75" customHeight="1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  <c r="AA842" s="115"/>
      <c r="AB842" s="115"/>
      <c r="AC842" s="115"/>
      <c r="AD842" s="115"/>
    </row>
    <row r="843" spans="1:30" ht="15.75" customHeight="1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  <c r="AA843" s="115"/>
      <c r="AB843" s="115"/>
      <c r="AC843" s="115"/>
      <c r="AD843" s="115"/>
    </row>
    <row r="844" spans="1:30" ht="15.75" customHeight="1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  <c r="AA844" s="115"/>
      <c r="AB844" s="115"/>
      <c r="AC844" s="115"/>
      <c r="AD844" s="115"/>
    </row>
    <row r="845" spans="1:30" ht="15.75" customHeight="1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  <c r="AA845" s="115"/>
      <c r="AB845" s="115"/>
      <c r="AC845" s="115"/>
      <c r="AD845" s="115"/>
    </row>
    <row r="846" spans="1:30" ht="15.75" customHeight="1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  <c r="AA846" s="115"/>
      <c r="AB846" s="115"/>
      <c r="AC846" s="115"/>
      <c r="AD846" s="115"/>
    </row>
    <row r="847" spans="1:30" ht="15.75" customHeight="1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  <c r="AA847" s="115"/>
      <c r="AB847" s="115"/>
      <c r="AC847" s="115"/>
      <c r="AD847" s="115"/>
    </row>
    <row r="848" spans="1:30" ht="15.75" customHeight="1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  <c r="AA848" s="115"/>
      <c r="AB848" s="115"/>
      <c r="AC848" s="115"/>
      <c r="AD848" s="115"/>
    </row>
    <row r="849" spans="1:30" ht="15.75" customHeight="1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  <c r="AA849" s="115"/>
      <c r="AB849" s="115"/>
      <c r="AC849" s="115"/>
      <c r="AD849" s="115"/>
    </row>
    <row r="850" spans="1:30" ht="15.75" customHeight="1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  <c r="AA850" s="115"/>
      <c r="AB850" s="115"/>
      <c r="AC850" s="115"/>
      <c r="AD850" s="115"/>
    </row>
    <row r="851" spans="1:30" ht="15.75" customHeight="1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  <c r="AA851" s="115"/>
      <c r="AB851" s="115"/>
      <c r="AC851" s="115"/>
      <c r="AD851" s="115"/>
    </row>
    <row r="852" spans="1:30" ht="15.75" customHeight="1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  <c r="AA852" s="115"/>
      <c r="AB852" s="115"/>
      <c r="AC852" s="115"/>
      <c r="AD852" s="115"/>
    </row>
    <row r="853" spans="1:30" ht="15.75" customHeight="1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  <c r="AA853" s="115"/>
      <c r="AB853" s="115"/>
      <c r="AC853" s="115"/>
      <c r="AD853" s="115"/>
    </row>
    <row r="854" spans="1:30" ht="15.75" customHeight="1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  <c r="AA854" s="115"/>
      <c r="AB854" s="115"/>
      <c r="AC854" s="115"/>
      <c r="AD854" s="115"/>
    </row>
    <row r="855" spans="1:30" ht="15.75" customHeight="1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  <c r="AA855" s="115"/>
      <c r="AB855" s="115"/>
      <c r="AC855" s="115"/>
      <c r="AD855" s="115"/>
    </row>
    <row r="856" spans="1:30" ht="15.75" customHeight="1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  <c r="AA856" s="115"/>
      <c r="AB856" s="115"/>
      <c r="AC856" s="115"/>
      <c r="AD856" s="115"/>
    </row>
    <row r="857" spans="1:30" ht="15.75" customHeight="1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  <c r="AA857" s="115"/>
      <c r="AB857" s="115"/>
      <c r="AC857" s="115"/>
      <c r="AD857" s="115"/>
    </row>
    <row r="858" spans="1:30" ht="15.75" customHeight="1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  <c r="AA858" s="115"/>
      <c r="AB858" s="115"/>
      <c r="AC858" s="115"/>
      <c r="AD858" s="115"/>
    </row>
    <row r="859" spans="1:30" ht="15.75" customHeight="1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  <c r="AA859" s="115"/>
      <c r="AB859" s="115"/>
      <c r="AC859" s="115"/>
      <c r="AD859" s="115"/>
    </row>
    <row r="860" spans="1:30" ht="15.75" customHeight="1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  <c r="AA860" s="115"/>
      <c r="AB860" s="115"/>
      <c r="AC860" s="115"/>
      <c r="AD860" s="115"/>
    </row>
    <row r="861" spans="1:30" ht="15.75" customHeight="1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  <c r="AA861" s="115"/>
      <c r="AB861" s="115"/>
      <c r="AC861" s="115"/>
      <c r="AD861" s="115"/>
    </row>
    <row r="862" spans="1:30" ht="15.75" customHeight="1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  <c r="AA862" s="115"/>
      <c r="AB862" s="115"/>
      <c r="AC862" s="115"/>
      <c r="AD862" s="115"/>
    </row>
    <row r="863" spans="1:30" ht="15.75" customHeight="1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  <c r="AA863" s="115"/>
      <c r="AB863" s="115"/>
      <c r="AC863" s="115"/>
      <c r="AD863" s="115"/>
    </row>
    <row r="864" spans="1:30" ht="15.75" customHeight="1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  <c r="AA864" s="115"/>
      <c r="AB864" s="115"/>
      <c r="AC864" s="115"/>
      <c r="AD864" s="115"/>
    </row>
    <row r="865" spans="1:30" ht="15.75" customHeight="1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  <c r="AA865" s="115"/>
      <c r="AB865" s="115"/>
      <c r="AC865" s="115"/>
      <c r="AD865" s="115"/>
    </row>
    <row r="866" spans="1:30" ht="15.75" customHeight="1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  <c r="AA866" s="115"/>
      <c r="AB866" s="115"/>
      <c r="AC866" s="115"/>
      <c r="AD866" s="115"/>
    </row>
    <row r="867" spans="1:30" ht="15.75" customHeight="1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  <c r="AA867" s="115"/>
      <c r="AB867" s="115"/>
      <c r="AC867" s="115"/>
      <c r="AD867" s="115"/>
    </row>
    <row r="868" spans="1:30" ht="15.75" customHeight="1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  <c r="AA868" s="115"/>
      <c r="AB868" s="115"/>
      <c r="AC868" s="115"/>
      <c r="AD868" s="115"/>
    </row>
    <row r="869" spans="1:30" ht="15.75" customHeight="1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  <c r="AA869" s="115"/>
      <c r="AB869" s="115"/>
      <c r="AC869" s="115"/>
      <c r="AD869" s="115"/>
    </row>
    <row r="870" spans="1:30" ht="15.75" customHeight="1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  <c r="AA870" s="115"/>
      <c r="AB870" s="115"/>
      <c r="AC870" s="115"/>
      <c r="AD870" s="115"/>
    </row>
    <row r="871" spans="1:30" ht="15.75" customHeight="1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  <c r="AA871" s="115"/>
      <c r="AB871" s="115"/>
      <c r="AC871" s="115"/>
      <c r="AD871" s="115"/>
    </row>
    <row r="872" spans="1:30" ht="15.75" customHeight="1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  <c r="AA872" s="115"/>
      <c r="AB872" s="115"/>
      <c r="AC872" s="115"/>
      <c r="AD872" s="115"/>
    </row>
    <row r="873" spans="1:30" ht="15.75" customHeight="1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  <c r="AA873" s="115"/>
      <c r="AB873" s="115"/>
      <c r="AC873" s="115"/>
      <c r="AD873" s="115"/>
    </row>
    <row r="874" spans="1:30" ht="15.75" customHeight="1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  <c r="AA874" s="115"/>
      <c r="AB874" s="115"/>
      <c r="AC874" s="115"/>
      <c r="AD874" s="115"/>
    </row>
    <row r="875" spans="1:30" ht="15.75" customHeight="1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  <c r="AA875" s="115"/>
      <c r="AB875" s="115"/>
      <c r="AC875" s="115"/>
      <c r="AD875" s="115"/>
    </row>
    <row r="876" spans="1:30" ht="15.75" customHeight="1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  <c r="AA876" s="115"/>
      <c r="AB876" s="115"/>
      <c r="AC876" s="115"/>
      <c r="AD876" s="115"/>
    </row>
    <row r="877" spans="1:30" ht="15.75" customHeight="1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  <c r="AA877" s="115"/>
      <c r="AB877" s="115"/>
      <c r="AC877" s="115"/>
      <c r="AD877" s="115"/>
    </row>
    <row r="878" spans="1:30" ht="15.75" customHeight="1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  <c r="AA878" s="115"/>
      <c r="AB878" s="115"/>
      <c r="AC878" s="115"/>
      <c r="AD878" s="115"/>
    </row>
    <row r="879" spans="1:30" ht="15.75" customHeight="1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  <c r="AA879" s="115"/>
      <c r="AB879" s="115"/>
      <c r="AC879" s="115"/>
      <c r="AD879" s="115"/>
    </row>
    <row r="880" spans="1:30" ht="15.75" customHeight="1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  <c r="AA880" s="115"/>
      <c r="AB880" s="115"/>
      <c r="AC880" s="115"/>
      <c r="AD880" s="115"/>
    </row>
    <row r="881" spans="1:30" ht="15.75" customHeight="1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  <c r="AA881" s="115"/>
      <c r="AB881" s="115"/>
      <c r="AC881" s="115"/>
      <c r="AD881" s="115"/>
    </row>
    <row r="882" spans="1:30" ht="15.75" customHeight="1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  <c r="AA882" s="115"/>
      <c r="AB882" s="115"/>
      <c r="AC882" s="115"/>
      <c r="AD882" s="115"/>
    </row>
    <row r="883" spans="1:30" ht="15.75" customHeight="1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  <c r="AA883" s="115"/>
      <c r="AB883" s="115"/>
      <c r="AC883" s="115"/>
      <c r="AD883" s="115"/>
    </row>
    <row r="884" spans="1:30" ht="15.75" customHeight="1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  <c r="AA884" s="115"/>
      <c r="AB884" s="115"/>
      <c r="AC884" s="115"/>
      <c r="AD884" s="115"/>
    </row>
    <row r="885" spans="1:30" ht="15.75" customHeight="1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  <c r="AA885" s="115"/>
      <c r="AB885" s="115"/>
      <c r="AC885" s="115"/>
      <c r="AD885" s="115"/>
    </row>
    <row r="886" spans="1:30" ht="15.75" customHeight="1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  <c r="AA886" s="115"/>
      <c r="AB886" s="115"/>
      <c r="AC886" s="115"/>
      <c r="AD886" s="115"/>
    </row>
    <row r="887" spans="1:30" ht="15.75" customHeight="1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  <c r="AA887" s="115"/>
      <c r="AB887" s="115"/>
      <c r="AC887" s="115"/>
      <c r="AD887" s="115"/>
    </row>
    <row r="888" spans="1:30" ht="15.75" customHeight="1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  <c r="AA888" s="115"/>
      <c r="AB888" s="115"/>
      <c r="AC888" s="115"/>
      <c r="AD888" s="115"/>
    </row>
    <row r="889" spans="1:30" ht="15.75" customHeight="1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  <c r="AA889" s="115"/>
      <c r="AB889" s="115"/>
      <c r="AC889" s="115"/>
      <c r="AD889" s="115"/>
    </row>
    <row r="890" spans="1:30" ht="15.75" customHeight="1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  <c r="AA890" s="115"/>
      <c r="AB890" s="115"/>
      <c r="AC890" s="115"/>
      <c r="AD890" s="115"/>
    </row>
    <row r="891" spans="1:30" ht="15.75" customHeight="1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  <c r="AA891" s="115"/>
      <c r="AB891" s="115"/>
      <c r="AC891" s="115"/>
      <c r="AD891" s="115"/>
    </row>
    <row r="892" spans="1:30" ht="15.75" customHeight="1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  <c r="AA892" s="115"/>
      <c r="AB892" s="115"/>
      <c r="AC892" s="115"/>
      <c r="AD892" s="115"/>
    </row>
    <row r="893" spans="1:30" ht="15.75" customHeight="1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  <c r="AA893" s="115"/>
      <c r="AB893" s="115"/>
      <c r="AC893" s="115"/>
      <c r="AD893" s="115"/>
    </row>
    <row r="894" spans="1:30" ht="15.75" customHeight="1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  <c r="AA894" s="115"/>
      <c r="AB894" s="115"/>
      <c r="AC894" s="115"/>
      <c r="AD894" s="115"/>
    </row>
    <row r="895" spans="1:30" ht="15.75" customHeight="1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  <c r="AA895" s="115"/>
      <c r="AB895" s="115"/>
      <c r="AC895" s="115"/>
      <c r="AD895" s="115"/>
    </row>
    <row r="896" spans="1:30" ht="15.75" customHeight="1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  <c r="AA896" s="115"/>
      <c r="AB896" s="115"/>
      <c r="AC896" s="115"/>
      <c r="AD896" s="115"/>
    </row>
    <row r="897" spans="1:30" ht="15.75" customHeight="1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  <c r="AA897" s="115"/>
      <c r="AB897" s="115"/>
      <c r="AC897" s="115"/>
      <c r="AD897" s="115"/>
    </row>
    <row r="898" spans="1:30" ht="15.75" customHeight="1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  <c r="AA898" s="115"/>
      <c r="AB898" s="115"/>
      <c r="AC898" s="115"/>
      <c r="AD898" s="115"/>
    </row>
    <row r="899" spans="1:30" ht="15.75" customHeight="1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  <c r="AA899" s="115"/>
      <c r="AB899" s="115"/>
      <c r="AC899" s="115"/>
      <c r="AD899" s="115"/>
    </row>
    <row r="900" spans="1:30" ht="15.75" customHeight="1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  <c r="AA900" s="115"/>
      <c r="AB900" s="115"/>
      <c r="AC900" s="115"/>
      <c r="AD900" s="115"/>
    </row>
    <row r="901" spans="1:30" ht="15.75" customHeight="1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  <c r="AA901" s="115"/>
      <c r="AB901" s="115"/>
      <c r="AC901" s="115"/>
      <c r="AD901" s="115"/>
    </row>
    <row r="902" spans="1:30" ht="15.75" customHeight="1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  <c r="AA902" s="115"/>
      <c r="AB902" s="115"/>
      <c r="AC902" s="115"/>
      <c r="AD902" s="115"/>
    </row>
    <row r="903" spans="1:30" ht="15.75" customHeight="1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  <c r="AA903" s="115"/>
      <c r="AB903" s="115"/>
      <c r="AC903" s="115"/>
      <c r="AD903" s="115"/>
    </row>
    <row r="904" spans="1:30" ht="15.75" customHeight="1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  <c r="AA904" s="115"/>
      <c r="AB904" s="115"/>
      <c r="AC904" s="115"/>
      <c r="AD904" s="115"/>
    </row>
    <row r="905" spans="1:30" ht="15.75" customHeight="1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  <c r="AA905" s="115"/>
      <c r="AB905" s="115"/>
      <c r="AC905" s="115"/>
      <c r="AD905" s="115"/>
    </row>
    <row r="906" spans="1:30" ht="15.75" customHeight="1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  <c r="AA906" s="115"/>
      <c r="AB906" s="115"/>
      <c r="AC906" s="115"/>
      <c r="AD906" s="115"/>
    </row>
    <row r="907" spans="1:30" ht="15.75" customHeight="1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  <c r="AA907" s="115"/>
      <c r="AB907" s="115"/>
      <c r="AC907" s="115"/>
      <c r="AD907" s="115"/>
    </row>
    <row r="908" spans="1:30" ht="15.75" customHeight="1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  <c r="AA908" s="115"/>
      <c r="AB908" s="115"/>
      <c r="AC908" s="115"/>
      <c r="AD908" s="115"/>
    </row>
    <row r="909" spans="1:30" ht="15.75" customHeight="1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  <c r="AA909" s="115"/>
      <c r="AB909" s="115"/>
      <c r="AC909" s="115"/>
      <c r="AD909" s="115"/>
    </row>
    <row r="910" spans="1:30" ht="15.75" customHeight="1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  <c r="AA910" s="115"/>
      <c r="AB910" s="115"/>
      <c r="AC910" s="115"/>
      <c r="AD910" s="115"/>
    </row>
    <row r="911" spans="1:30" ht="15.75" customHeight="1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  <c r="AA911" s="115"/>
      <c r="AB911" s="115"/>
      <c r="AC911" s="115"/>
      <c r="AD911" s="115"/>
    </row>
    <row r="912" spans="1:30" ht="15.75" customHeight="1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  <c r="AA912" s="115"/>
      <c r="AB912" s="115"/>
      <c r="AC912" s="115"/>
      <c r="AD912" s="115"/>
    </row>
    <row r="913" spans="1:30" ht="15.75" customHeight="1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  <c r="AA913" s="115"/>
      <c r="AB913" s="115"/>
      <c r="AC913" s="115"/>
      <c r="AD913" s="115"/>
    </row>
    <row r="914" spans="1:30" ht="15.75" customHeight="1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  <c r="AA914" s="115"/>
      <c r="AB914" s="115"/>
      <c r="AC914" s="115"/>
      <c r="AD914" s="115"/>
    </row>
    <row r="915" spans="1:30" ht="15.75" customHeight="1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  <c r="AA915" s="115"/>
      <c r="AB915" s="115"/>
      <c r="AC915" s="115"/>
      <c r="AD915" s="115"/>
    </row>
    <row r="916" spans="1:30" ht="15.75" customHeight="1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  <c r="AA916" s="115"/>
      <c r="AB916" s="115"/>
      <c r="AC916" s="115"/>
      <c r="AD916" s="115"/>
    </row>
    <row r="917" spans="1:30" ht="15.75" customHeight="1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  <c r="AA917" s="115"/>
      <c r="AB917" s="115"/>
      <c r="AC917" s="115"/>
      <c r="AD917" s="115"/>
    </row>
    <row r="918" spans="1:30" ht="15.75" customHeight="1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  <c r="AA918" s="115"/>
      <c r="AB918" s="115"/>
      <c r="AC918" s="115"/>
      <c r="AD918" s="115"/>
    </row>
    <row r="919" spans="1:30" ht="15.75" customHeight="1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  <c r="AA919" s="115"/>
      <c r="AB919" s="115"/>
      <c r="AC919" s="115"/>
      <c r="AD919" s="115"/>
    </row>
    <row r="920" spans="1:30" ht="15.75" customHeight="1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  <c r="AA920" s="115"/>
      <c r="AB920" s="115"/>
      <c r="AC920" s="115"/>
      <c r="AD920" s="115"/>
    </row>
    <row r="921" spans="1:30" ht="15.75" customHeight="1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  <c r="AA921" s="115"/>
      <c r="AB921" s="115"/>
      <c r="AC921" s="115"/>
      <c r="AD921" s="115"/>
    </row>
    <row r="922" spans="1:30" ht="15.75" customHeight="1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  <c r="AA922" s="115"/>
      <c r="AB922" s="115"/>
      <c r="AC922" s="115"/>
      <c r="AD922" s="115"/>
    </row>
    <row r="923" spans="1:30" ht="15.75" customHeight="1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  <c r="AA923" s="115"/>
      <c r="AB923" s="115"/>
      <c r="AC923" s="115"/>
      <c r="AD923" s="115"/>
    </row>
    <row r="924" spans="1:30" ht="15.75" customHeight="1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  <c r="AA924" s="115"/>
      <c r="AB924" s="115"/>
      <c r="AC924" s="115"/>
      <c r="AD924" s="115"/>
    </row>
    <row r="925" spans="1:30" ht="15.75" customHeight="1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  <c r="AA925" s="115"/>
      <c r="AB925" s="115"/>
      <c r="AC925" s="115"/>
      <c r="AD925" s="115"/>
    </row>
    <row r="926" spans="1:30" ht="15.75" customHeight="1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  <c r="AA926" s="115"/>
      <c r="AB926" s="115"/>
      <c r="AC926" s="115"/>
      <c r="AD926" s="115"/>
    </row>
    <row r="927" spans="1:30" ht="15.75" customHeight="1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  <c r="AA927" s="115"/>
      <c r="AB927" s="115"/>
      <c r="AC927" s="115"/>
      <c r="AD927" s="115"/>
    </row>
    <row r="928" spans="1:30" ht="15.75" customHeight="1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  <c r="AA928" s="115"/>
      <c r="AB928" s="115"/>
      <c r="AC928" s="115"/>
      <c r="AD928" s="115"/>
    </row>
    <row r="929" spans="1:30" ht="15.75" customHeight="1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  <c r="AA929" s="115"/>
      <c r="AB929" s="115"/>
      <c r="AC929" s="115"/>
      <c r="AD929" s="115"/>
    </row>
    <row r="930" spans="1:30" ht="15.75" customHeight="1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  <c r="AA930" s="115"/>
      <c r="AB930" s="115"/>
      <c r="AC930" s="115"/>
      <c r="AD930" s="115"/>
    </row>
    <row r="931" spans="1:30" ht="15.75" customHeight="1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  <c r="AA931" s="115"/>
      <c r="AB931" s="115"/>
      <c r="AC931" s="115"/>
      <c r="AD931" s="115"/>
    </row>
    <row r="932" spans="1:30" ht="15.75" customHeight="1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  <c r="AA932" s="115"/>
      <c r="AB932" s="115"/>
      <c r="AC932" s="115"/>
      <c r="AD932" s="115"/>
    </row>
    <row r="933" spans="1:30" ht="15.75" customHeight="1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  <c r="AA933" s="115"/>
      <c r="AB933" s="115"/>
      <c r="AC933" s="115"/>
      <c r="AD933" s="115"/>
    </row>
    <row r="934" spans="1:30" ht="15.75" customHeight="1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  <c r="AA934" s="115"/>
      <c r="AB934" s="115"/>
      <c r="AC934" s="115"/>
      <c r="AD934" s="115"/>
    </row>
    <row r="935" spans="1:30" ht="15.75" customHeight="1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  <c r="AA935" s="115"/>
      <c r="AB935" s="115"/>
      <c r="AC935" s="115"/>
      <c r="AD935" s="115"/>
    </row>
    <row r="936" spans="1:30" ht="15.75" customHeight="1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  <c r="AA936" s="115"/>
      <c r="AB936" s="115"/>
      <c r="AC936" s="115"/>
      <c r="AD936" s="115"/>
    </row>
    <row r="937" spans="1:30" ht="15.75" customHeight="1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  <c r="AA937" s="115"/>
      <c r="AB937" s="115"/>
      <c r="AC937" s="115"/>
      <c r="AD937" s="115"/>
    </row>
    <row r="938" spans="1:30" ht="15.75" customHeight="1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  <c r="AA938" s="115"/>
      <c r="AB938" s="115"/>
      <c r="AC938" s="115"/>
      <c r="AD938" s="115"/>
    </row>
    <row r="939" spans="1:30" ht="15.75" customHeight="1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  <c r="AA939" s="115"/>
      <c r="AB939" s="115"/>
      <c r="AC939" s="115"/>
      <c r="AD939" s="115"/>
    </row>
    <row r="940" spans="1:30" ht="15.75" customHeight="1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  <c r="AA940" s="115"/>
      <c r="AB940" s="115"/>
      <c r="AC940" s="115"/>
      <c r="AD940" s="115"/>
    </row>
    <row r="941" spans="1:30" ht="15.75" customHeight="1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  <c r="AA941" s="115"/>
      <c r="AB941" s="115"/>
      <c r="AC941" s="115"/>
      <c r="AD941" s="115"/>
    </row>
    <row r="942" spans="1:30" ht="15.75" customHeight="1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  <c r="AA942" s="115"/>
      <c r="AB942" s="115"/>
      <c r="AC942" s="115"/>
      <c r="AD942" s="115"/>
    </row>
    <row r="943" spans="1:30" ht="15.75" customHeight="1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  <c r="AA943" s="115"/>
      <c r="AB943" s="115"/>
      <c r="AC943" s="115"/>
      <c r="AD943" s="115"/>
    </row>
    <row r="944" spans="1:30" ht="15.75" customHeight="1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  <c r="AA944" s="115"/>
      <c r="AB944" s="115"/>
      <c r="AC944" s="115"/>
      <c r="AD944" s="115"/>
    </row>
    <row r="945" spans="1:30" ht="15.75" customHeight="1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  <c r="AA945" s="115"/>
      <c r="AB945" s="115"/>
      <c r="AC945" s="115"/>
      <c r="AD945" s="115"/>
    </row>
    <row r="946" spans="1:30" ht="15.75" customHeight="1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  <c r="AA946" s="115"/>
      <c r="AB946" s="115"/>
      <c r="AC946" s="115"/>
      <c r="AD946" s="115"/>
    </row>
    <row r="947" spans="1:30" ht="15.75" customHeight="1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  <c r="AA947" s="115"/>
      <c r="AB947" s="115"/>
      <c r="AC947" s="115"/>
      <c r="AD947" s="115"/>
    </row>
    <row r="948" spans="1:30" ht="15.75" customHeight="1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  <c r="AA948" s="115"/>
      <c r="AB948" s="115"/>
      <c r="AC948" s="115"/>
      <c r="AD948" s="115"/>
    </row>
    <row r="949" spans="1:30" ht="15.75" customHeight="1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  <c r="AA949" s="115"/>
      <c r="AB949" s="115"/>
      <c r="AC949" s="115"/>
      <c r="AD949" s="115"/>
    </row>
    <row r="950" spans="1:30" ht="15.75" customHeight="1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  <c r="AA950" s="115"/>
      <c r="AB950" s="115"/>
      <c r="AC950" s="115"/>
      <c r="AD950" s="115"/>
    </row>
    <row r="951" spans="1:30" ht="15.75" customHeight="1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  <c r="AA951" s="115"/>
      <c r="AB951" s="115"/>
      <c r="AC951" s="115"/>
      <c r="AD951" s="115"/>
    </row>
    <row r="952" spans="1:30" ht="15.75" customHeight="1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  <c r="AA952" s="115"/>
      <c r="AB952" s="115"/>
      <c r="AC952" s="115"/>
      <c r="AD952" s="115"/>
    </row>
    <row r="953" spans="1:30" ht="15.75" customHeight="1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  <c r="AA953" s="115"/>
      <c r="AB953" s="115"/>
      <c r="AC953" s="115"/>
      <c r="AD953" s="115"/>
    </row>
    <row r="954" spans="1:30" ht="15.75" customHeight="1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  <c r="AA954" s="115"/>
      <c r="AB954" s="115"/>
      <c r="AC954" s="115"/>
      <c r="AD954" s="115"/>
    </row>
    <row r="955" spans="1:30" ht="15.75" customHeight="1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  <c r="AA955" s="115"/>
      <c r="AB955" s="115"/>
      <c r="AC955" s="115"/>
      <c r="AD955" s="115"/>
    </row>
    <row r="956" spans="1:30" ht="15.75" customHeight="1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  <c r="AA956" s="115"/>
      <c r="AB956" s="115"/>
      <c r="AC956" s="115"/>
      <c r="AD956" s="115"/>
    </row>
    <row r="957" spans="1:30" ht="15.75" customHeight="1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  <c r="AA957" s="115"/>
      <c r="AB957" s="115"/>
      <c r="AC957" s="115"/>
      <c r="AD957" s="115"/>
    </row>
    <row r="958" spans="1:30" ht="15.75" customHeight="1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  <c r="AA958" s="115"/>
      <c r="AB958" s="115"/>
      <c r="AC958" s="115"/>
      <c r="AD958" s="115"/>
    </row>
    <row r="959" spans="1:30" ht="15.75" customHeight="1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  <c r="AA959" s="115"/>
      <c r="AB959" s="115"/>
      <c r="AC959" s="115"/>
      <c r="AD959" s="115"/>
    </row>
    <row r="960" spans="1:30" ht="15.75" customHeight="1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  <c r="AA960" s="115"/>
      <c r="AB960" s="115"/>
      <c r="AC960" s="115"/>
      <c r="AD960" s="115"/>
    </row>
    <row r="961" spans="1:30" ht="15.75" customHeight="1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  <c r="AA961" s="115"/>
      <c r="AB961" s="115"/>
      <c r="AC961" s="115"/>
      <c r="AD961" s="115"/>
    </row>
    <row r="962" spans="1:30" ht="15.75" customHeight="1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  <c r="AA962" s="115"/>
      <c r="AB962" s="115"/>
      <c r="AC962" s="115"/>
      <c r="AD962" s="115"/>
    </row>
    <row r="963" spans="1:30" ht="15.75" customHeight="1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  <c r="AA963" s="115"/>
      <c r="AB963" s="115"/>
      <c r="AC963" s="115"/>
      <c r="AD963" s="115"/>
    </row>
    <row r="964" spans="1:30" ht="15.75" customHeight="1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  <c r="AA964" s="115"/>
      <c r="AB964" s="115"/>
      <c r="AC964" s="115"/>
      <c r="AD964" s="115"/>
    </row>
    <row r="965" spans="1:30" ht="15.75" customHeight="1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  <c r="AA965" s="115"/>
      <c r="AB965" s="115"/>
      <c r="AC965" s="115"/>
      <c r="AD965" s="115"/>
    </row>
    <row r="966" spans="1:30" ht="15.75" customHeight="1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  <c r="AA966" s="115"/>
      <c r="AB966" s="115"/>
      <c r="AC966" s="115"/>
      <c r="AD966" s="115"/>
    </row>
    <row r="967" spans="1:30" ht="15.75" customHeight="1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  <c r="AA967" s="115"/>
      <c r="AB967" s="115"/>
      <c r="AC967" s="115"/>
      <c r="AD967" s="115"/>
    </row>
    <row r="968" spans="1:30" ht="15.75" customHeight="1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  <c r="AA968" s="115"/>
      <c r="AB968" s="115"/>
      <c r="AC968" s="115"/>
      <c r="AD968" s="115"/>
    </row>
    <row r="969" spans="1:30" ht="15.75" customHeight="1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  <c r="AA969" s="115"/>
      <c r="AB969" s="115"/>
      <c r="AC969" s="115"/>
      <c r="AD969" s="115"/>
    </row>
    <row r="970" spans="1:30" ht="15.75" customHeight="1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  <c r="AA970" s="115"/>
      <c r="AB970" s="115"/>
      <c r="AC970" s="115"/>
      <c r="AD970" s="115"/>
    </row>
    <row r="971" spans="1:30" ht="15.75" customHeight="1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  <c r="AA971" s="115"/>
      <c r="AB971" s="115"/>
      <c r="AC971" s="115"/>
      <c r="AD971" s="115"/>
    </row>
    <row r="972" spans="1:30" ht="15.75" customHeight="1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  <c r="AA972" s="115"/>
      <c r="AB972" s="115"/>
      <c r="AC972" s="115"/>
      <c r="AD972" s="115"/>
    </row>
    <row r="973" spans="1:30" ht="15.75" customHeight="1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  <c r="AA973" s="115"/>
      <c r="AB973" s="115"/>
      <c r="AC973" s="115"/>
      <c r="AD973" s="115"/>
    </row>
    <row r="974" spans="1:30" ht="15.75" customHeight="1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  <c r="AA974" s="115"/>
      <c r="AB974" s="115"/>
      <c r="AC974" s="115"/>
      <c r="AD974" s="115"/>
    </row>
    <row r="975" spans="1:30" ht="15.75" customHeight="1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  <c r="AA975" s="115"/>
      <c r="AB975" s="115"/>
      <c r="AC975" s="115"/>
      <c r="AD975" s="115"/>
    </row>
    <row r="976" spans="1:30" ht="15.75" customHeight="1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  <c r="AA976" s="115"/>
      <c r="AB976" s="115"/>
      <c r="AC976" s="115"/>
      <c r="AD976" s="115"/>
    </row>
    <row r="977" spans="1:30" ht="15.75" customHeight="1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  <c r="AA977" s="115"/>
      <c r="AB977" s="115"/>
      <c r="AC977" s="115"/>
      <c r="AD977" s="115"/>
    </row>
    <row r="978" spans="1:30" ht="15.75" customHeight="1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  <c r="AA978" s="115"/>
      <c r="AB978" s="115"/>
      <c r="AC978" s="115"/>
      <c r="AD978" s="115"/>
    </row>
    <row r="979" spans="1:30" ht="15.75" customHeight="1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  <c r="AA979" s="115"/>
      <c r="AB979" s="115"/>
      <c r="AC979" s="115"/>
      <c r="AD979" s="115"/>
    </row>
    <row r="980" spans="1:30" ht="15.75" customHeight="1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  <c r="AA980" s="115"/>
      <c r="AB980" s="115"/>
      <c r="AC980" s="115"/>
      <c r="AD980" s="115"/>
    </row>
    <row r="981" spans="1:30" ht="15.75" customHeight="1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  <c r="AA981" s="115"/>
      <c r="AB981" s="115"/>
      <c r="AC981" s="115"/>
      <c r="AD981" s="115"/>
    </row>
    <row r="982" spans="1:30" ht="15.75" customHeight="1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  <c r="AA982" s="115"/>
      <c r="AB982" s="115"/>
      <c r="AC982" s="115"/>
      <c r="AD982" s="115"/>
    </row>
    <row r="983" spans="1:30" ht="15.75" customHeight="1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  <c r="AA983" s="115"/>
      <c r="AB983" s="115"/>
      <c r="AC983" s="115"/>
      <c r="AD983" s="115"/>
    </row>
    <row r="984" spans="1:30" ht="15.75" customHeight="1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  <c r="AA984" s="115"/>
      <c r="AB984" s="115"/>
      <c r="AC984" s="115"/>
      <c r="AD984" s="115"/>
    </row>
    <row r="985" spans="1:30" ht="15.75" customHeight="1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  <c r="AA985" s="115"/>
      <c r="AB985" s="115"/>
      <c r="AC985" s="115"/>
      <c r="AD985" s="115"/>
    </row>
    <row r="986" spans="1:30" ht="15.75" customHeight="1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  <c r="AA986" s="115"/>
      <c r="AB986" s="115"/>
      <c r="AC986" s="115"/>
      <c r="AD986" s="115"/>
    </row>
    <row r="987" spans="1:30" ht="15.75" customHeight="1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  <c r="AA987" s="115"/>
      <c r="AB987" s="115"/>
      <c r="AC987" s="115"/>
      <c r="AD987" s="115"/>
    </row>
    <row r="988" spans="1:30" ht="15.75" customHeight="1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  <c r="AA988" s="115"/>
      <c r="AB988" s="115"/>
      <c r="AC988" s="115"/>
      <c r="AD988" s="115"/>
    </row>
    <row r="989" spans="1:30" ht="15.75" customHeight="1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  <c r="AA989" s="115"/>
      <c r="AB989" s="115"/>
      <c r="AC989" s="115"/>
      <c r="AD989" s="115"/>
    </row>
    <row r="990" spans="1:30" ht="15.75" customHeight="1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  <c r="AA990" s="115"/>
      <c r="AB990" s="115"/>
      <c r="AC990" s="115"/>
      <c r="AD990" s="115"/>
    </row>
    <row r="991" spans="1:30" ht="15.75" customHeight="1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  <c r="AA991" s="115"/>
      <c r="AB991" s="115"/>
      <c r="AC991" s="115"/>
      <c r="AD991" s="115"/>
    </row>
    <row r="992" spans="1:30" ht="15.75" customHeight="1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  <c r="AA992" s="115"/>
      <c r="AB992" s="115"/>
      <c r="AC992" s="115"/>
      <c r="AD992" s="115"/>
    </row>
    <row r="993" spans="1:30" ht="15.75" customHeight="1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  <c r="AA993" s="115"/>
      <c r="AB993" s="115"/>
      <c r="AC993" s="115"/>
      <c r="AD993" s="115"/>
    </row>
    <row r="994" spans="1:30" ht="15.75" customHeight="1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  <c r="AA994" s="115"/>
      <c r="AB994" s="115"/>
      <c r="AC994" s="115"/>
      <c r="AD994" s="115"/>
    </row>
    <row r="995" spans="1:30" ht="15.75" customHeight="1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  <c r="AA995" s="115"/>
      <c r="AB995" s="115"/>
      <c r="AC995" s="115"/>
      <c r="AD995" s="115"/>
    </row>
    <row r="996" spans="1:30" ht="15.75" customHeight="1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  <c r="AA996" s="115"/>
      <c r="AB996" s="115"/>
      <c r="AC996" s="115"/>
      <c r="AD996" s="115"/>
    </row>
    <row r="997" spans="1:30" ht="15.75" customHeight="1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  <c r="AA997" s="115"/>
      <c r="AB997" s="115"/>
      <c r="AC997" s="115"/>
      <c r="AD997" s="115"/>
    </row>
    <row r="998" spans="1:30" ht="15.75" customHeight="1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  <c r="AA998" s="115"/>
      <c r="AB998" s="115"/>
      <c r="AC998" s="115"/>
      <c r="AD998" s="115"/>
    </row>
    <row r="999" spans="1:30" ht="15.75" customHeight="1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  <c r="AA999" s="115"/>
      <c r="AB999" s="115"/>
      <c r="AC999" s="115"/>
      <c r="AD999" s="115"/>
    </row>
    <row r="1000" spans="1:30" ht="15.75" customHeight="1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  <c r="AA1000" s="115"/>
      <c r="AB1000" s="115"/>
      <c r="AC1000" s="115"/>
      <c r="AD1000" s="115"/>
    </row>
  </sheetData>
  <mergeCells count="27">
    <mergeCell ref="M32:N32"/>
    <mergeCell ref="M39:N39"/>
    <mergeCell ref="B2:L2"/>
    <mergeCell ref="B12:F12"/>
    <mergeCell ref="B22:N22"/>
    <mergeCell ref="B24:L24"/>
    <mergeCell ref="M25:N25"/>
    <mergeCell ref="B31:L31"/>
    <mergeCell ref="B38:L38"/>
    <mergeCell ref="B45:L45"/>
    <mergeCell ref="M46:N46"/>
    <mergeCell ref="B52:L52"/>
    <mergeCell ref="M53:N53"/>
    <mergeCell ref="B59:L59"/>
    <mergeCell ref="M60:N60"/>
    <mergeCell ref="M67:N67"/>
    <mergeCell ref="M88:N88"/>
    <mergeCell ref="M95:N95"/>
    <mergeCell ref="B101:L101"/>
    <mergeCell ref="M102:N102"/>
    <mergeCell ref="B66:L66"/>
    <mergeCell ref="B73:L73"/>
    <mergeCell ref="M74:N74"/>
    <mergeCell ref="B80:L80"/>
    <mergeCell ref="M81:N81"/>
    <mergeCell ref="B87:L87"/>
    <mergeCell ref="B94:L94"/>
  </mergeCells>
  <conditionalFormatting sqref="F10 N11 N14:N19 O13 P12">
    <cfRule type="cellIs" dxfId="358" priority="45" operator="lessThan">
      <formula>0</formula>
    </cfRule>
  </conditionalFormatting>
  <conditionalFormatting sqref="F10 N11 N14:N19 O13 P12">
    <cfRule type="cellIs" dxfId="357" priority="46" operator="greaterThan">
      <formula>0</formula>
    </cfRule>
  </conditionalFormatting>
  <conditionalFormatting sqref="N24">
    <cfRule type="cellIs" dxfId="356" priority="47" operator="lessThan">
      <formula>0</formula>
    </cfRule>
  </conditionalFormatting>
  <conditionalFormatting sqref="N24">
    <cfRule type="cellIs" dxfId="355" priority="48" operator="greaterThan">
      <formula>0</formula>
    </cfRule>
  </conditionalFormatting>
  <conditionalFormatting sqref="H14:H19">
    <cfRule type="cellIs" dxfId="354" priority="69" operator="lessThan">
      <formula>0</formula>
    </cfRule>
  </conditionalFormatting>
  <conditionalFormatting sqref="H14:H19">
    <cfRule type="cellIs" dxfId="353" priority="70" operator="greaterThan">
      <formula>0</formula>
    </cfRule>
  </conditionalFormatting>
  <conditionalFormatting sqref="N26:N29">
    <cfRule type="cellIs" dxfId="352" priority="71" operator="lessThan">
      <formula>0</formula>
    </cfRule>
  </conditionalFormatting>
  <conditionalFormatting sqref="N26:N29">
    <cfRule type="cellIs" dxfId="351" priority="72" operator="greaterThan">
      <formula>0</formula>
    </cfRule>
  </conditionalFormatting>
  <conditionalFormatting sqref="N33:N36">
    <cfRule type="cellIs" dxfId="350" priority="73" operator="lessThan">
      <formula>0</formula>
    </cfRule>
  </conditionalFormatting>
  <conditionalFormatting sqref="N33:N36">
    <cfRule type="cellIs" dxfId="349" priority="74" operator="greaterThan">
      <formula>0</formula>
    </cfRule>
  </conditionalFormatting>
  <conditionalFormatting sqref="D14:D19">
    <cfRule type="cellIs" dxfId="348" priority="75" operator="lessThan">
      <formula>0</formula>
    </cfRule>
  </conditionalFormatting>
  <conditionalFormatting sqref="D14:D19">
    <cfRule type="cellIs" dxfId="347" priority="76" operator="greaterThan">
      <formula>0</formula>
    </cfRule>
  </conditionalFormatting>
  <conditionalFormatting sqref="N40:N43">
    <cfRule type="cellIs" dxfId="346" priority="77" operator="lessThan">
      <formula>0</formula>
    </cfRule>
  </conditionalFormatting>
  <conditionalFormatting sqref="N40:N43">
    <cfRule type="cellIs" dxfId="345" priority="78" operator="greaterThan">
      <formula>0</formula>
    </cfRule>
  </conditionalFormatting>
  <conditionalFormatting sqref="I12">
    <cfRule type="cellIs" dxfId="344" priority="79" operator="lessThan">
      <formula>0</formula>
    </cfRule>
  </conditionalFormatting>
  <conditionalFormatting sqref="I12">
    <cfRule type="cellIs" dxfId="343" priority="80" operator="greaterThan">
      <formula>0</formula>
    </cfRule>
  </conditionalFormatting>
  <conditionalFormatting sqref="N82:N85">
    <cfRule type="cellIs" dxfId="342" priority="81" operator="lessThan">
      <formula>0</formula>
    </cfRule>
  </conditionalFormatting>
  <conditionalFormatting sqref="N82:N85">
    <cfRule type="cellIs" dxfId="341" priority="82" operator="greaterThan">
      <formula>0</formula>
    </cfRule>
  </conditionalFormatting>
  <conditionalFormatting sqref="N47:N50">
    <cfRule type="cellIs" dxfId="340" priority="83" operator="lessThan">
      <formula>0</formula>
    </cfRule>
  </conditionalFormatting>
  <conditionalFormatting sqref="N47:N50">
    <cfRule type="cellIs" dxfId="339" priority="84" operator="greaterThan">
      <formula>0</formula>
    </cfRule>
  </conditionalFormatting>
  <conditionalFormatting sqref="N54:N57">
    <cfRule type="cellIs" dxfId="338" priority="85" operator="lessThan">
      <formula>0</formula>
    </cfRule>
  </conditionalFormatting>
  <conditionalFormatting sqref="N54:N57">
    <cfRule type="cellIs" dxfId="337" priority="86" operator="greaterThan">
      <formula>0</formula>
    </cfRule>
  </conditionalFormatting>
  <conditionalFormatting sqref="N61:N64">
    <cfRule type="cellIs" dxfId="336" priority="87" operator="lessThan">
      <formula>0</formula>
    </cfRule>
  </conditionalFormatting>
  <conditionalFormatting sqref="N61:N64">
    <cfRule type="cellIs" dxfId="335" priority="88" operator="greaterThan">
      <formula>0</formula>
    </cfRule>
  </conditionalFormatting>
  <conditionalFormatting sqref="N75:N78">
    <cfRule type="cellIs" dxfId="334" priority="89" operator="lessThan">
      <formula>0</formula>
    </cfRule>
  </conditionalFormatting>
  <conditionalFormatting sqref="N75:N78">
    <cfRule type="cellIs" dxfId="333" priority="90" operator="greaterThan">
      <formula>0</formula>
    </cfRule>
  </conditionalFormatting>
  <conditionalFormatting sqref="N89:N92">
    <cfRule type="cellIs" dxfId="332" priority="91" operator="lessThan">
      <formula>0</formula>
    </cfRule>
  </conditionalFormatting>
  <conditionalFormatting sqref="N89:N92">
    <cfRule type="cellIs" dxfId="331" priority="92" operator="greaterThan">
      <formula>0</formula>
    </cfRule>
  </conditionalFormatting>
  <conditionalFormatting sqref="N96:N99">
    <cfRule type="cellIs" dxfId="330" priority="93" operator="lessThan">
      <formula>0</formula>
    </cfRule>
  </conditionalFormatting>
  <conditionalFormatting sqref="N96:N99">
    <cfRule type="cellIs" dxfId="329" priority="94" operator="greaterThan">
      <formula>0</formula>
    </cfRule>
  </conditionalFormatting>
  <conditionalFormatting sqref="N103:N106">
    <cfRule type="cellIs" dxfId="328" priority="95" operator="lessThan">
      <formula>0</formula>
    </cfRule>
  </conditionalFormatting>
  <conditionalFormatting sqref="N103:N106">
    <cfRule type="cellIs" dxfId="327" priority="96" operator="greaterThan">
      <formula>0</formula>
    </cfRule>
  </conditionalFormatting>
  <conditionalFormatting sqref="N68:N71">
    <cfRule type="cellIs" dxfId="326" priority="99" operator="lessThan">
      <formula>0</formula>
    </cfRule>
  </conditionalFormatting>
  <conditionalFormatting sqref="N68:N71">
    <cfRule type="cellIs" dxfId="325" priority="100" operator="greaterThan">
      <formula>0</formula>
    </cfRule>
  </conditionalFormatting>
  <conditionalFormatting sqref="N31">
    <cfRule type="cellIs" dxfId="23" priority="21" operator="lessThan">
      <formula>0</formula>
    </cfRule>
  </conditionalFormatting>
  <conditionalFormatting sqref="N31">
    <cfRule type="cellIs" dxfId="22" priority="22" operator="greaterThan">
      <formula>0</formula>
    </cfRule>
  </conditionalFormatting>
  <conditionalFormatting sqref="N38">
    <cfRule type="cellIs" dxfId="21" priority="19" operator="lessThan">
      <formula>0</formula>
    </cfRule>
  </conditionalFormatting>
  <conditionalFormatting sqref="N38">
    <cfRule type="cellIs" dxfId="20" priority="20" operator="greaterThan">
      <formula>0</formula>
    </cfRule>
  </conditionalFormatting>
  <conditionalFormatting sqref="N45">
    <cfRule type="cellIs" dxfId="19" priority="17" operator="lessThan">
      <formula>0</formula>
    </cfRule>
  </conditionalFormatting>
  <conditionalFormatting sqref="N45">
    <cfRule type="cellIs" dxfId="18" priority="18" operator="greaterThan">
      <formula>0</formula>
    </cfRule>
  </conditionalFormatting>
  <conditionalFormatting sqref="N52">
    <cfRule type="cellIs" dxfId="17" priority="15" operator="lessThan">
      <formula>0</formula>
    </cfRule>
  </conditionalFormatting>
  <conditionalFormatting sqref="N52">
    <cfRule type="cellIs" dxfId="16" priority="16" operator="greaterThan">
      <formula>0</formula>
    </cfRule>
  </conditionalFormatting>
  <conditionalFormatting sqref="N59">
    <cfRule type="cellIs" dxfId="15" priority="13" operator="lessThan">
      <formula>0</formula>
    </cfRule>
  </conditionalFormatting>
  <conditionalFormatting sqref="N59">
    <cfRule type="cellIs" dxfId="14" priority="14" operator="greaterThan">
      <formula>0</formula>
    </cfRule>
  </conditionalFormatting>
  <conditionalFormatting sqref="N66">
    <cfRule type="cellIs" dxfId="13" priority="11" operator="lessThan">
      <formula>0</formula>
    </cfRule>
  </conditionalFormatting>
  <conditionalFormatting sqref="N66">
    <cfRule type="cellIs" dxfId="12" priority="12" operator="greaterThan">
      <formula>0</formula>
    </cfRule>
  </conditionalFormatting>
  <conditionalFormatting sqref="N73">
    <cfRule type="cellIs" dxfId="11" priority="9" operator="lessThan">
      <formula>0</formula>
    </cfRule>
  </conditionalFormatting>
  <conditionalFormatting sqref="N73">
    <cfRule type="cellIs" dxfId="10" priority="10" operator="greaterThan">
      <formula>0</formula>
    </cfRule>
  </conditionalFormatting>
  <conditionalFormatting sqref="N80">
    <cfRule type="cellIs" dxfId="9" priority="7" operator="lessThan">
      <formula>0</formula>
    </cfRule>
  </conditionalFormatting>
  <conditionalFormatting sqref="N80">
    <cfRule type="cellIs" dxfId="8" priority="8" operator="greaterThan">
      <formula>0</formula>
    </cfRule>
  </conditionalFormatting>
  <conditionalFormatting sqref="N87">
    <cfRule type="cellIs" dxfId="7" priority="5" operator="lessThan">
      <formula>0</formula>
    </cfRule>
  </conditionalFormatting>
  <conditionalFormatting sqref="N87">
    <cfRule type="cellIs" dxfId="6" priority="6" operator="greaterThan">
      <formula>0</formula>
    </cfRule>
  </conditionalFormatting>
  <conditionalFormatting sqref="N94">
    <cfRule type="cellIs" dxfId="5" priority="3" operator="lessThan">
      <formula>0</formula>
    </cfRule>
  </conditionalFormatting>
  <conditionalFormatting sqref="N94">
    <cfRule type="cellIs" dxfId="4" priority="4" operator="greaterThan">
      <formula>0</formula>
    </cfRule>
  </conditionalFormatting>
  <conditionalFormatting sqref="N101">
    <cfRule type="cellIs" dxfId="1" priority="1" operator="lessThan">
      <formula>0</formula>
    </cfRule>
  </conditionalFormatting>
  <conditionalFormatting sqref="N101">
    <cfRule type="cellIs" dxfId="0" priority="2" operator="greaterThan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defaultColWidth="14.42578125" defaultRowHeight="15" customHeight="1"/>
  <cols>
    <col min="1" max="1" width="1.28515625" customWidth="1"/>
    <col min="2" max="2" width="12.5703125" customWidth="1"/>
    <col min="3" max="3" width="6.42578125" customWidth="1"/>
    <col min="4" max="4" width="9.7109375" customWidth="1"/>
    <col min="5" max="5" width="13.5703125" customWidth="1"/>
    <col min="6" max="6" width="12.7109375" customWidth="1"/>
    <col min="7" max="7" width="16.42578125" customWidth="1"/>
    <col min="8" max="8" width="12.7109375" customWidth="1"/>
    <col min="9" max="9" width="5.140625" customWidth="1"/>
    <col min="10" max="10" width="12.28515625" customWidth="1"/>
    <col min="11" max="11" width="11" customWidth="1"/>
    <col min="12" max="12" width="12.7109375" customWidth="1"/>
    <col min="13" max="14" width="13.7109375" customWidth="1"/>
    <col min="15" max="26" width="8.85546875" customWidth="1"/>
  </cols>
  <sheetData>
    <row r="1" spans="1:26">
      <c r="E1" s="27"/>
      <c r="F1" s="27"/>
    </row>
    <row r="2" spans="1:26" ht="19.5" customHeight="1">
      <c r="B2" s="764" t="s">
        <v>141</v>
      </c>
      <c r="C2" s="705"/>
      <c r="D2" s="705"/>
      <c r="E2" s="705"/>
      <c r="F2" s="705"/>
      <c r="G2" s="705"/>
      <c r="H2" s="765" t="s">
        <v>142</v>
      </c>
      <c r="I2" s="676"/>
      <c r="J2" s="676"/>
      <c r="K2" s="676"/>
      <c r="L2" s="676"/>
      <c r="M2" s="676"/>
      <c r="N2" s="675"/>
    </row>
    <row r="3" spans="1:26">
      <c r="B3" s="763" t="s">
        <v>143</v>
      </c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5"/>
    </row>
    <row r="4" spans="1:26">
      <c r="A4" s="27"/>
      <c r="B4" s="294" t="s">
        <v>144</v>
      </c>
      <c r="C4" s="295" t="s">
        <v>145</v>
      </c>
      <c r="D4" s="295" t="s">
        <v>146</v>
      </c>
      <c r="E4" s="295" t="s">
        <v>147</v>
      </c>
      <c r="F4" s="295" t="s">
        <v>99</v>
      </c>
      <c r="G4" s="295" t="s">
        <v>26</v>
      </c>
      <c r="H4" s="294" t="s">
        <v>144</v>
      </c>
      <c r="I4" s="295" t="s">
        <v>145</v>
      </c>
      <c r="J4" s="295" t="s">
        <v>146</v>
      </c>
      <c r="K4" s="295" t="s">
        <v>147</v>
      </c>
      <c r="L4" s="295" t="s">
        <v>99</v>
      </c>
      <c r="M4" s="296" t="s">
        <v>26</v>
      </c>
      <c r="N4" s="297" t="s">
        <v>94</v>
      </c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>
      <c r="B5" s="298" t="s">
        <v>148</v>
      </c>
      <c r="C5" s="299" t="s">
        <v>149</v>
      </c>
      <c r="D5" s="300">
        <v>27.92</v>
      </c>
      <c r="E5" s="301"/>
      <c r="F5" s="302"/>
      <c r="G5" s="300">
        <f t="shared" ref="G5:G7" si="0">F5*E5</f>
        <v>0</v>
      </c>
      <c r="H5" s="298" t="s">
        <v>148</v>
      </c>
      <c r="I5" s="299" t="s">
        <v>149</v>
      </c>
      <c r="J5" s="300">
        <v>27.92</v>
      </c>
      <c r="K5" s="301"/>
      <c r="L5" s="302"/>
      <c r="M5" s="303">
        <f t="shared" ref="M5:M7" si="1">L5*K5</f>
        <v>0</v>
      </c>
      <c r="N5" s="304" t="s">
        <v>150</v>
      </c>
    </row>
    <row r="6" spans="1:26">
      <c r="B6" s="305" t="s">
        <v>151</v>
      </c>
      <c r="C6" s="306" t="s">
        <v>149</v>
      </c>
      <c r="D6" s="307">
        <v>28.92</v>
      </c>
      <c r="E6" s="308"/>
      <c r="F6" s="309"/>
      <c r="G6" s="307">
        <f t="shared" si="0"/>
        <v>0</v>
      </c>
      <c r="H6" s="305" t="s">
        <v>151</v>
      </c>
      <c r="I6" s="306" t="s">
        <v>149</v>
      </c>
      <c r="J6" s="307">
        <v>28.92</v>
      </c>
      <c r="K6" s="308"/>
      <c r="L6" s="309"/>
      <c r="M6" s="310">
        <f t="shared" si="1"/>
        <v>0</v>
      </c>
      <c r="N6" s="311"/>
    </row>
    <row r="7" spans="1:26">
      <c r="B7" s="312" t="s">
        <v>152</v>
      </c>
      <c r="C7" s="313" t="s">
        <v>153</v>
      </c>
      <c r="D7" s="314">
        <v>21.67</v>
      </c>
      <c r="E7" s="315"/>
      <c r="F7" s="316"/>
      <c r="G7" s="314">
        <f t="shared" si="0"/>
        <v>0</v>
      </c>
      <c r="H7" s="317" t="s">
        <v>152</v>
      </c>
      <c r="I7" s="318" t="s">
        <v>153</v>
      </c>
      <c r="J7" s="319">
        <v>21.67</v>
      </c>
      <c r="K7" s="320">
        <v>0</v>
      </c>
      <c r="L7" s="321">
        <v>5000</v>
      </c>
      <c r="M7" s="322">
        <f t="shared" si="1"/>
        <v>0</v>
      </c>
      <c r="N7" s="323" t="str">
        <f>IF(N8&gt;0,"GAIN","LOSS")</f>
        <v>LOSS</v>
      </c>
    </row>
    <row r="8" spans="1:26">
      <c r="B8" s="324"/>
      <c r="C8" s="15"/>
      <c r="D8" s="27"/>
      <c r="E8" s="28"/>
      <c r="F8" s="325" t="s">
        <v>154</v>
      </c>
      <c r="G8" s="326"/>
      <c r="H8" s="324"/>
      <c r="I8" s="15"/>
      <c r="J8" s="27"/>
      <c r="K8" s="28"/>
      <c r="L8" s="325" t="s">
        <v>154</v>
      </c>
      <c r="M8" s="327"/>
      <c r="N8" s="328">
        <f>M9+G9</f>
        <v>0</v>
      </c>
    </row>
    <row r="9" spans="1:26">
      <c r="B9" s="324"/>
      <c r="C9" s="15"/>
      <c r="D9" s="27"/>
      <c r="E9" s="28"/>
      <c r="F9" s="329" t="s">
        <v>26</v>
      </c>
      <c r="G9" s="330">
        <f>SUM(G5:G7)-G8</f>
        <v>0</v>
      </c>
      <c r="H9" s="324"/>
      <c r="I9" s="15"/>
      <c r="J9" s="27"/>
      <c r="K9" s="28"/>
      <c r="L9" s="329" t="s">
        <v>26</v>
      </c>
      <c r="M9" s="331">
        <f>SUM(M5:M7)-M8</f>
        <v>0</v>
      </c>
      <c r="N9" s="332" t="e">
        <f>N8/(G9*-1)</f>
        <v>#DIV/0!</v>
      </c>
    </row>
    <row r="10" spans="1:26">
      <c r="B10" s="324"/>
      <c r="C10" s="15"/>
      <c r="D10" s="27"/>
      <c r="E10" s="28"/>
      <c r="F10" s="27"/>
      <c r="G10" s="15"/>
      <c r="N10" s="333"/>
    </row>
    <row r="11" spans="1:26">
      <c r="B11" s="763" t="s">
        <v>155</v>
      </c>
      <c r="C11" s="676"/>
      <c r="D11" s="676"/>
      <c r="E11" s="676"/>
      <c r="F11" s="676"/>
      <c r="G11" s="676"/>
      <c r="H11" s="676"/>
      <c r="I11" s="676"/>
      <c r="J11" s="676"/>
      <c r="K11" s="676"/>
      <c r="L11" s="676"/>
      <c r="M11" s="676"/>
      <c r="N11" s="766"/>
    </row>
    <row r="12" spans="1:26">
      <c r="B12" s="294" t="s">
        <v>144</v>
      </c>
      <c r="C12" s="295" t="s">
        <v>145</v>
      </c>
      <c r="D12" s="334" t="s">
        <v>146</v>
      </c>
      <c r="E12" s="295" t="s">
        <v>147</v>
      </c>
      <c r="F12" s="295" t="s">
        <v>99</v>
      </c>
      <c r="G12" s="334" t="s">
        <v>26</v>
      </c>
      <c r="H12" s="294" t="s">
        <v>144</v>
      </c>
      <c r="I12" s="295" t="s">
        <v>145</v>
      </c>
      <c r="J12" s="334" t="s">
        <v>146</v>
      </c>
      <c r="K12" s="295" t="s">
        <v>147</v>
      </c>
      <c r="L12" s="295" t="s">
        <v>99</v>
      </c>
      <c r="M12" s="335" t="s">
        <v>26</v>
      </c>
      <c r="N12" s="297" t="s">
        <v>94</v>
      </c>
    </row>
    <row r="13" spans="1:26">
      <c r="B13" s="336" t="s">
        <v>156</v>
      </c>
      <c r="C13" s="299" t="s">
        <v>149</v>
      </c>
      <c r="D13" s="300">
        <v>60.57</v>
      </c>
      <c r="E13" s="149"/>
      <c r="F13" s="337"/>
      <c r="G13" s="303">
        <f t="shared" ref="G13:G14" si="2">F13*E13</f>
        <v>0</v>
      </c>
      <c r="H13" s="336" t="s">
        <v>156</v>
      </c>
      <c r="I13" s="299" t="s">
        <v>149</v>
      </c>
      <c r="J13" s="300">
        <v>60.57</v>
      </c>
      <c r="K13" s="149">
        <v>2.38</v>
      </c>
      <c r="L13" s="337">
        <v>5000</v>
      </c>
      <c r="M13" s="338">
        <f t="shared" ref="M13:M15" si="3">L13*K13</f>
        <v>11900</v>
      </c>
      <c r="N13" s="304" t="s">
        <v>150</v>
      </c>
    </row>
    <row r="14" spans="1:26">
      <c r="B14" s="339" t="s">
        <v>157</v>
      </c>
      <c r="C14" s="306" t="s">
        <v>149</v>
      </c>
      <c r="D14" s="307">
        <v>64.569999999999993</v>
      </c>
      <c r="E14" s="157"/>
      <c r="F14" s="181"/>
      <c r="G14" s="310">
        <f t="shared" si="2"/>
        <v>0</v>
      </c>
      <c r="H14" s="339" t="s">
        <v>157</v>
      </c>
      <c r="I14" s="306" t="s">
        <v>149</v>
      </c>
      <c r="J14" s="307">
        <v>64.569999999999993</v>
      </c>
      <c r="K14" s="157">
        <v>0.57999999999999996</v>
      </c>
      <c r="L14" s="181">
        <v>-5000</v>
      </c>
      <c r="M14" s="340">
        <f t="shared" si="3"/>
        <v>-2900</v>
      </c>
      <c r="N14" s="311"/>
    </row>
    <row r="15" spans="1:26">
      <c r="B15" s="341"/>
      <c r="C15" s="313"/>
      <c r="D15" s="314"/>
      <c r="E15" s="342"/>
      <c r="F15" s="343"/>
      <c r="G15" s="344"/>
      <c r="H15" s="341"/>
      <c r="I15" s="313"/>
      <c r="J15" s="314"/>
      <c r="K15" s="342"/>
      <c r="L15" s="343"/>
      <c r="M15" s="345">
        <f t="shared" si="3"/>
        <v>0</v>
      </c>
      <c r="N15" s="323" t="str">
        <f>IF(N16&gt;0,"GAIN","LOSS")</f>
        <v>GAIN</v>
      </c>
    </row>
    <row r="16" spans="1:26">
      <c r="B16" s="324"/>
      <c r="C16" s="15"/>
      <c r="D16" s="27"/>
      <c r="E16" s="28"/>
      <c r="F16" s="346" t="s">
        <v>115</v>
      </c>
      <c r="G16" s="326">
        <f>2.55+6.46+3.44+51.51+0.43</f>
        <v>64.39</v>
      </c>
      <c r="I16" s="15"/>
      <c r="J16" s="27"/>
      <c r="K16" s="28"/>
      <c r="L16" s="346" t="s">
        <v>115</v>
      </c>
      <c r="M16" s="326">
        <f>4.07+10.28+5.47+3.98+0.19+0.45</f>
        <v>24.44</v>
      </c>
      <c r="N16" s="328">
        <f>M17+G17</f>
        <v>8911.17</v>
      </c>
    </row>
    <row r="17" spans="2:14">
      <c r="B17" s="324"/>
      <c r="C17" s="15"/>
      <c r="D17" s="27"/>
      <c r="E17" s="28"/>
      <c r="F17" s="347" t="s">
        <v>26</v>
      </c>
      <c r="G17" s="330">
        <f>SUM(G13:G15)-G16</f>
        <v>-64.39</v>
      </c>
      <c r="I17" s="15"/>
      <c r="J17" s="27"/>
      <c r="K17" s="28"/>
      <c r="L17" s="347" t="s">
        <v>26</v>
      </c>
      <c r="M17" s="331">
        <f>SUM(M13:M15)-M16</f>
        <v>8975.56</v>
      </c>
      <c r="N17" s="332">
        <f>N16/(G17*-1)</f>
        <v>138.39369467308589</v>
      </c>
    </row>
    <row r="18" spans="2:14">
      <c r="B18" s="324"/>
      <c r="C18" s="15"/>
      <c r="D18" s="27"/>
      <c r="E18" s="28"/>
      <c r="F18" s="27"/>
      <c r="G18" s="15"/>
      <c r="I18" s="15"/>
      <c r="J18" s="27"/>
      <c r="K18" s="28"/>
      <c r="L18" s="27"/>
      <c r="M18" s="15"/>
      <c r="N18" s="333"/>
    </row>
    <row r="19" spans="2:14">
      <c r="B19" s="763" t="s">
        <v>155</v>
      </c>
      <c r="C19" s="676"/>
      <c r="D19" s="676"/>
      <c r="E19" s="676"/>
      <c r="F19" s="676"/>
      <c r="G19" s="676"/>
      <c r="H19" s="676"/>
      <c r="I19" s="676"/>
      <c r="J19" s="676"/>
      <c r="K19" s="676"/>
      <c r="L19" s="676"/>
      <c r="M19" s="676"/>
      <c r="N19" s="675"/>
    </row>
    <row r="20" spans="2:14">
      <c r="B20" s="294" t="s">
        <v>144</v>
      </c>
      <c r="C20" s="295" t="s">
        <v>145</v>
      </c>
      <c r="D20" s="334" t="s">
        <v>146</v>
      </c>
      <c r="E20" s="295" t="s">
        <v>147</v>
      </c>
      <c r="F20" s="295" t="s">
        <v>99</v>
      </c>
      <c r="G20" s="334" t="s">
        <v>26</v>
      </c>
      <c r="H20" s="294" t="s">
        <v>144</v>
      </c>
      <c r="I20" s="295" t="s">
        <v>145</v>
      </c>
      <c r="J20" s="334" t="s">
        <v>146</v>
      </c>
      <c r="K20" s="295" t="s">
        <v>147</v>
      </c>
      <c r="L20" s="295" t="s">
        <v>99</v>
      </c>
      <c r="M20" s="335" t="s">
        <v>26</v>
      </c>
      <c r="N20" s="297" t="s">
        <v>94</v>
      </c>
    </row>
    <row r="21" spans="2:14" ht="15.75" customHeight="1">
      <c r="B21" s="336" t="s">
        <v>158</v>
      </c>
      <c r="C21" s="299" t="s">
        <v>149</v>
      </c>
      <c r="D21" s="300">
        <v>54.07</v>
      </c>
      <c r="E21" s="149">
        <v>2.6</v>
      </c>
      <c r="F21" s="337">
        <v>-1000</v>
      </c>
      <c r="G21" s="303">
        <f t="shared" ref="G21:G23" si="4">F21*E21</f>
        <v>-2600</v>
      </c>
      <c r="H21" s="336" t="s">
        <v>158</v>
      </c>
      <c r="I21" s="299" t="s">
        <v>149</v>
      </c>
      <c r="J21" s="300">
        <v>54.07</v>
      </c>
      <c r="K21" s="149">
        <v>6.21</v>
      </c>
      <c r="L21" s="337">
        <v>1000</v>
      </c>
      <c r="M21" s="338">
        <f t="shared" ref="M21:M23" si="5">L21*K21</f>
        <v>6210</v>
      </c>
      <c r="N21" s="304" t="s">
        <v>150</v>
      </c>
    </row>
    <row r="22" spans="2:14" ht="15.75" customHeight="1">
      <c r="B22" s="339" t="s">
        <v>159</v>
      </c>
      <c r="C22" s="306" t="s">
        <v>149</v>
      </c>
      <c r="D22" s="307">
        <v>59.07</v>
      </c>
      <c r="E22" s="157">
        <v>0.97899999999999998</v>
      </c>
      <c r="F22" s="181">
        <v>1000</v>
      </c>
      <c r="G22" s="310">
        <f t="shared" si="4"/>
        <v>979</v>
      </c>
      <c r="H22" s="339" t="s">
        <v>159</v>
      </c>
      <c r="I22" s="306" t="s">
        <v>149</v>
      </c>
      <c r="J22" s="307">
        <v>59.07</v>
      </c>
      <c r="K22" s="157">
        <v>1.84</v>
      </c>
      <c r="L22" s="181">
        <v>-1000</v>
      </c>
      <c r="M22" s="340">
        <f t="shared" si="5"/>
        <v>-1840</v>
      </c>
      <c r="N22" s="311"/>
    </row>
    <row r="23" spans="2:14" ht="15.75" customHeight="1">
      <c r="B23" s="341" t="s">
        <v>160</v>
      </c>
      <c r="C23" s="313" t="s">
        <v>153</v>
      </c>
      <c r="D23" s="314">
        <v>49.57</v>
      </c>
      <c r="E23" s="342">
        <v>1.75</v>
      </c>
      <c r="F23" s="343">
        <v>1000</v>
      </c>
      <c r="G23" s="344">
        <f t="shared" si="4"/>
        <v>1750</v>
      </c>
      <c r="H23" s="341" t="s">
        <v>160</v>
      </c>
      <c r="I23" s="313" t="s">
        <v>153</v>
      </c>
      <c r="J23" s="314"/>
      <c r="K23" s="342">
        <v>0</v>
      </c>
      <c r="L23" s="343">
        <v>-1000</v>
      </c>
      <c r="M23" s="345">
        <f t="shared" si="5"/>
        <v>0</v>
      </c>
      <c r="N23" s="323" t="str">
        <f>IF(N24&gt;0,"GAIN","LOSS")</f>
        <v>GAIN</v>
      </c>
    </row>
    <row r="24" spans="2:14" ht="15.75" customHeight="1">
      <c r="B24" s="324"/>
      <c r="C24" s="15"/>
      <c r="D24" s="27"/>
      <c r="E24" s="28"/>
      <c r="F24" s="346" t="s">
        <v>115</v>
      </c>
      <c r="G24" s="326">
        <f>1.46+3.7+1.97+7.96+0.15</f>
        <v>15.24</v>
      </c>
      <c r="I24" s="15"/>
      <c r="J24" s="27"/>
      <c r="K24" s="28"/>
      <c r="L24" s="346" t="s">
        <v>115</v>
      </c>
      <c r="M24" s="326">
        <v>14.17</v>
      </c>
      <c r="N24" s="328">
        <f>M25+G25</f>
        <v>4469.59</v>
      </c>
    </row>
    <row r="25" spans="2:14" ht="15.75" customHeight="1">
      <c r="B25" s="324"/>
      <c r="C25" s="15"/>
      <c r="D25" s="27"/>
      <c r="E25" s="28"/>
      <c r="F25" s="347" t="s">
        <v>26</v>
      </c>
      <c r="G25" s="330">
        <f>SUM(G21:G23)-G24</f>
        <v>113.76</v>
      </c>
      <c r="I25" s="15"/>
      <c r="J25" s="27"/>
      <c r="K25" s="28"/>
      <c r="L25" s="347" t="s">
        <v>26</v>
      </c>
      <c r="M25" s="331">
        <f>SUM(M21:M23)-M24</f>
        <v>4355.83</v>
      </c>
      <c r="N25" s="332">
        <f>N24/(G25*-1)</f>
        <v>-39.289644866385373</v>
      </c>
    </row>
    <row r="26" spans="2:14" ht="15.75" customHeight="1">
      <c r="B26" s="324"/>
      <c r="C26" s="15"/>
      <c r="D26" s="27"/>
      <c r="E26" s="28"/>
      <c r="F26" s="27"/>
      <c r="G26" s="15"/>
      <c r="N26" s="333"/>
    </row>
    <row r="27" spans="2:14" ht="15.75" customHeight="1">
      <c r="B27" s="763" t="s">
        <v>161</v>
      </c>
      <c r="C27" s="676"/>
      <c r="D27" s="676"/>
      <c r="E27" s="676"/>
      <c r="F27" s="676"/>
      <c r="G27" s="676"/>
      <c r="H27" s="676"/>
      <c r="I27" s="676"/>
      <c r="J27" s="676"/>
      <c r="K27" s="676"/>
      <c r="L27" s="676"/>
      <c r="M27" s="676"/>
      <c r="N27" s="675"/>
    </row>
    <row r="28" spans="2:14" ht="15.75" customHeight="1">
      <c r="B28" s="294" t="s">
        <v>144</v>
      </c>
      <c r="C28" s="295" t="s">
        <v>145</v>
      </c>
      <c r="D28" s="295" t="s">
        <v>146</v>
      </c>
      <c r="E28" s="295" t="s">
        <v>147</v>
      </c>
      <c r="F28" s="295" t="s">
        <v>99</v>
      </c>
      <c r="G28" s="295" t="s">
        <v>26</v>
      </c>
      <c r="H28" s="294" t="s">
        <v>144</v>
      </c>
      <c r="I28" s="295" t="s">
        <v>145</v>
      </c>
      <c r="J28" s="295" t="s">
        <v>146</v>
      </c>
      <c r="K28" s="295" t="s">
        <v>147</v>
      </c>
      <c r="L28" s="295" t="s">
        <v>99</v>
      </c>
      <c r="M28" s="296" t="s">
        <v>26</v>
      </c>
      <c r="N28" s="297" t="s">
        <v>94</v>
      </c>
    </row>
    <row r="29" spans="2:14" ht="15.75" customHeight="1">
      <c r="B29" s="298" t="s">
        <v>162</v>
      </c>
      <c r="C29" s="300" t="s">
        <v>149</v>
      </c>
      <c r="D29" s="348">
        <v>82</v>
      </c>
      <c r="E29" s="149">
        <v>4.7</v>
      </c>
      <c r="F29" s="337">
        <v>-7500</v>
      </c>
      <c r="G29" s="300">
        <f t="shared" ref="G29:G31" si="6">F29*E29</f>
        <v>-35250</v>
      </c>
      <c r="H29" s="298" t="s">
        <v>162</v>
      </c>
      <c r="I29" s="300" t="s">
        <v>149</v>
      </c>
      <c r="J29" s="348">
        <v>82</v>
      </c>
      <c r="K29" s="149">
        <v>3.5463</v>
      </c>
      <c r="L29" s="337">
        <v>7500</v>
      </c>
      <c r="M29" s="303">
        <f t="shared" ref="M29:M31" si="7">L29*K29</f>
        <v>26597.25</v>
      </c>
      <c r="N29" s="304" t="s">
        <v>150</v>
      </c>
    </row>
    <row r="30" spans="2:14" ht="15.75" customHeight="1">
      <c r="B30" s="305" t="s">
        <v>163</v>
      </c>
      <c r="C30" s="307" t="s">
        <v>149</v>
      </c>
      <c r="D30" s="349">
        <v>84</v>
      </c>
      <c r="E30" s="350">
        <v>3.3748999999999998</v>
      </c>
      <c r="F30" s="181">
        <v>7500</v>
      </c>
      <c r="G30" s="307">
        <f t="shared" si="6"/>
        <v>25311.75</v>
      </c>
      <c r="H30" s="305" t="s">
        <v>163</v>
      </c>
      <c r="I30" s="307" t="s">
        <v>149</v>
      </c>
      <c r="J30" s="349">
        <v>84</v>
      </c>
      <c r="K30" s="350">
        <v>2.72</v>
      </c>
      <c r="L30" s="181">
        <v>-7500</v>
      </c>
      <c r="M30" s="310">
        <f t="shared" si="7"/>
        <v>-20400</v>
      </c>
      <c r="N30" s="311"/>
    </row>
    <row r="31" spans="2:14" ht="15.75" customHeight="1">
      <c r="B31" s="312" t="s">
        <v>164</v>
      </c>
      <c r="C31" s="314" t="s">
        <v>153</v>
      </c>
      <c r="D31" s="351">
        <v>62</v>
      </c>
      <c r="E31" s="342">
        <v>1.62</v>
      </c>
      <c r="F31" s="343">
        <v>5000</v>
      </c>
      <c r="G31" s="314">
        <f t="shared" si="6"/>
        <v>8100.0000000000009</v>
      </c>
      <c r="H31" s="317" t="s">
        <v>164</v>
      </c>
      <c r="I31" s="319" t="s">
        <v>153</v>
      </c>
      <c r="J31" s="320">
        <v>62</v>
      </c>
      <c r="K31" s="320">
        <v>0</v>
      </c>
      <c r="L31" s="321">
        <v>5000</v>
      </c>
      <c r="M31" s="322">
        <f t="shared" si="7"/>
        <v>0</v>
      </c>
      <c r="N31" s="323" t="str">
        <f>IF(N32&gt;0,"GAIN","LOSS")</f>
        <v>GAIN</v>
      </c>
    </row>
    <row r="32" spans="2:14" ht="15.75" customHeight="1">
      <c r="B32" s="324"/>
      <c r="C32" s="15"/>
      <c r="D32" s="27"/>
      <c r="E32" s="28"/>
      <c r="F32" s="352" t="s">
        <v>115</v>
      </c>
      <c r="G32" s="67">
        <f>18.88+47.72+25.4+110.55+2.21</f>
        <v>204.76000000000002</v>
      </c>
      <c r="H32" s="324"/>
      <c r="I32" s="15"/>
      <c r="J32" s="27"/>
      <c r="K32" s="28"/>
      <c r="L32" s="352" t="s">
        <v>115</v>
      </c>
      <c r="M32" s="353">
        <f>12.92+32.66+17.38+78.05+1.56+0.3</f>
        <v>142.87</v>
      </c>
      <c r="N32" s="328">
        <f>M33+G33</f>
        <v>4011.3700000000008</v>
      </c>
    </row>
    <row r="33" spans="2:18" ht="15.75" customHeight="1">
      <c r="B33" s="324"/>
      <c r="C33" s="15"/>
      <c r="D33" s="27"/>
      <c r="E33" s="28"/>
      <c r="F33" s="347" t="s">
        <v>26</v>
      </c>
      <c r="G33" s="330">
        <f>SUM(G29:G31)-G32</f>
        <v>-2043.0099999999991</v>
      </c>
      <c r="H33" s="324"/>
      <c r="I33" s="15"/>
      <c r="J33" s="27"/>
      <c r="K33" s="28"/>
      <c r="L33" s="347" t="s">
        <v>26</v>
      </c>
      <c r="M33" s="331">
        <f>SUM(M29:M31)-M32</f>
        <v>6054.38</v>
      </c>
      <c r="N33" s="332">
        <f>N32/(G33*-1)</f>
        <v>1.9634607760118661</v>
      </c>
    </row>
    <row r="34" spans="2:18" ht="15.75" customHeight="1">
      <c r="B34" s="324"/>
      <c r="C34" s="15"/>
      <c r="D34" s="27"/>
      <c r="E34" s="28"/>
      <c r="F34" s="27"/>
      <c r="G34" s="15"/>
      <c r="N34" s="354"/>
    </row>
    <row r="35" spans="2:18" ht="15.75" customHeight="1">
      <c r="B35" s="763" t="s">
        <v>165</v>
      </c>
      <c r="C35" s="676"/>
      <c r="D35" s="676"/>
      <c r="E35" s="676"/>
      <c r="F35" s="676"/>
      <c r="G35" s="676"/>
      <c r="H35" s="676"/>
      <c r="I35" s="676"/>
      <c r="J35" s="676"/>
      <c r="K35" s="676"/>
      <c r="L35" s="676"/>
      <c r="M35" s="676"/>
      <c r="N35" s="675"/>
    </row>
    <row r="36" spans="2:18" ht="15.75" customHeight="1">
      <c r="B36" s="294" t="s">
        <v>144</v>
      </c>
      <c r="C36" s="295" t="s">
        <v>145</v>
      </c>
      <c r="D36" s="295" t="s">
        <v>146</v>
      </c>
      <c r="E36" s="295" t="s">
        <v>147</v>
      </c>
      <c r="F36" s="295" t="s">
        <v>99</v>
      </c>
      <c r="G36" s="295" t="s">
        <v>26</v>
      </c>
      <c r="H36" s="294" t="s">
        <v>144</v>
      </c>
      <c r="I36" s="295" t="s">
        <v>145</v>
      </c>
      <c r="J36" s="295" t="s">
        <v>146</v>
      </c>
      <c r="K36" s="295" t="s">
        <v>147</v>
      </c>
      <c r="L36" s="295" t="s">
        <v>99</v>
      </c>
      <c r="M36" s="296" t="s">
        <v>26</v>
      </c>
      <c r="N36" s="297" t="s">
        <v>94</v>
      </c>
    </row>
    <row r="37" spans="2:18" ht="15.75" customHeight="1">
      <c r="B37" s="298" t="s">
        <v>166</v>
      </c>
      <c r="C37" s="300" t="s">
        <v>149</v>
      </c>
      <c r="D37" s="348">
        <v>26.75</v>
      </c>
      <c r="E37" s="149">
        <v>0.53</v>
      </c>
      <c r="F37" s="337">
        <v>-5000</v>
      </c>
      <c r="G37" s="300">
        <f t="shared" ref="G37:G38" si="8">F37*E37</f>
        <v>-2650</v>
      </c>
      <c r="H37" s="298" t="s">
        <v>166</v>
      </c>
      <c r="I37" s="300" t="s">
        <v>149</v>
      </c>
      <c r="J37" s="348">
        <v>26.75</v>
      </c>
      <c r="K37" s="149">
        <v>0.19</v>
      </c>
      <c r="L37" s="337">
        <v>5000</v>
      </c>
      <c r="M37" s="303">
        <f t="shared" ref="M37:M38" si="9">L37*K37</f>
        <v>950</v>
      </c>
      <c r="N37" s="304" t="s">
        <v>150</v>
      </c>
    </row>
    <row r="38" spans="2:18" ht="15.75" customHeight="1">
      <c r="B38" s="312" t="s">
        <v>167</v>
      </c>
      <c r="C38" s="314" t="s">
        <v>153</v>
      </c>
      <c r="D38" s="351">
        <v>19.5</v>
      </c>
      <c r="E38" s="342">
        <v>0.49759999999999999</v>
      </c>
      <c r="F38" s="343">
        <v>5000</v>
      </c>
      <c r="G38" s="314">
        <f t="shared" si="8"/>
        <v>2488</v>
      </c>
      <c r="H38" s="317" t="s">
        <v>167</v>
      </c>
      <c r="I38" s="319" t="s">
        <v>153</v>
      </c>
      <c r="J38" s="320">
        <v>19.5</v>
      </c>
      <c r="K38" s="320">
        <v>0</v>
      </c>
      <c r="L38" s="321">
        <v>-5000</v>
      </c>
      <c r="M38" s="322">
        <f t="shared" si="9"/>
        <v>0</v>
      </c>
      <c r="N38" s="323" t="str">
        <f>IF(N39&gt;0,"GAIN","LOSS")</f>
        <v>GAIN</v>
      </c>
    </row>
    <row r="39" spans="2:18" ht="15.75" customHeight="1">
      <c r="B39" s="324"/>
      <c r="C39" s="15"/>
      <c r="D39" s="27"/>
      <c r="E39" s="28"/>
      <c r="F39" s="352" t="s">
        <v>115</v>
      </c>
      <c r="G39" s="67">
        <f>1.41+3.57+1.9+15.27+0.3</f>
        <v>22.45</v>
      </c>
      <c r="H39" s="324"/>
      <c r="I39" s="15"/>
      <c r="J39" s="27"/>
      <c r="K39" s="28"/>
      <c r="L39" s="352" t="s">
        <v>115</v>
      </c>
      <c r="M39" s="353">
        <v>3.01</v>
      </c>
      <c r="N39" s="328">
        <f>M40+G40</f>
        <v>768.56</v>
      </c>
    </row>
    <row r="40" spans="2:18" ht="15.75" customHeight="1">
      <c r="B40" s="324"/>
      <c r="C40" s="15"/>
      <c r="D40" s="27"/>
      <c r="E40" s="28"/>
      <c r="F40" s="347" t="s">
        <v>26</v>
      </c>
      <c r="G40" s="330">
        <f>SUM(G37:G38)-G39</f>
        <v>-184.45</v>
      </c>
      <c r="H40" s="324"/>
      <c r="I40" s="15"/>
      <c r="J40" s="27"/>
      <c r="K40" s="28"/>
      <c r="L40" s="347" t="s">
        <v>26</v>
      </c>
      <c r="M40" s="331">
        <f>SUM(M37:M39)</f>
        <v>953.01</v>
      </c>
      <c r="N40" s="332">
        <f>N39/(G40*-1)</f>
        <v>4.1667660612632149</v>
      </c>
    </row>
    <row r="41" spans="2:18" ht="15.75" customHeight="1">
      <c r="B41" s="324"/>
      <c r="C41" s="15"/>
      <c r="D41" s="27"/>
      <c r="E41" s="28"/>
      <c r="F41" s="27"/>
      <c r="G41" s="15"/>
      <c r="N41" s="333"/>
    </row>
    <row r="42" spans="2:18" ht="15.75" customHeight="1">
      <c r="B42" s="763" t="s">
        <v>168</v>
      </c>
      <c r="C42" s="676"/>
      <c r="D42" s="676"/>
      <c r="E42" s="676"/>
      <c r="F42" s="676"/>
      <c r="G42" s="676"/>
      <c r="H42" s="676"/>
      <c r="I42" s="676"/>
      <c r="J42" s="676"/>
      <c r="K42" s="676"/>
      <c r="L42" s="676"/>
      <c r="M42" s="676"/>
      <c r="N42" s="675"/>
    </row>
    <row r="43" spans="2:18" ht="15.75" customHeight="1">
      <c r="B43" s="294" t="s">
        <v>144</v>
      </c>
      <c r="C43" s="295" t="s">
        <v>145</v>
      </c>
      <c r="D43" s="295" t="s">
        <v>146</v>
      </c>
      <c r="E43" s="295" t="s">
        <v>147</v>
      </c>
      <c r="F43" s="295" t="s">
        <v>99</v>
      </c>
      <c r="G43" s="295" t="s">
        <v>26</v>
      </c>
      <c r="H43" s="294" t="s">
        <v>144</v>
      </c>
      <c r="I43" s="295" t="s">
        <v>145</v>
      </c>
      <c r="J43" s="295" t="s">
        <v>146</v>
      </c>
      <c r="K43" s="295" t="s">
        <v>147</v>
      </c>
      <c r="L43" s="295" t="s">
        <v>99</v>
      </c>
      <c r="M43" s="296" t="s">
        <v>26</v>
      </c>
      <c r="N43" s="297" t="s">
        <v>94</v>
      </c>
    </row>
    <row r="44" spans="2:18" ht="15.75" customHeight="1">
      <c r="B44" s="298" t="s">
        <v>169</v>
      </c>
      <c r="C44" s="300" t="s">
        <v>149</v>
      </c>
      <c r="D44" s="348">
        <v>27.96</v>
      </c>
      <c r="E44" s="149">
        <v>0.64</v>
      </c>
      <c r="F44" s="337">
        <v>-5000</v>
      </c>
      <c r="G44" s="300">
        <f t="shared" ref="G44:G46" si="10">F44*E44</f>
        <v>-3200</v>
      </c>
      <c r="H44" s="298" t="s">
        <v>169</v>
      </c>
      <c r="I44" s="300" t="s">
        <v>149</v>
      </c>
      <c r="J44" s="348">
        <v>27.96</v>
      </c>
      <c r="K44" s="149"/>
      <c r="L44" s="337">
        <v>-5000</v>
      </c>
      <c r="M44" s="303">
        <f t="shared" ref="M44:M46" si="11">L44*K44</f>
        <v>0</v>
      </c>
      <c r="N44" s="304" t="s">
        <v>150</v>
      </c>
    </row>
    <row r="45" spans="2:18" ht="15.75" customHeight="1">
      <c r="B45" s="305" t="s">
        <v>170</v>
      </c>
      <c r="C45" s="307" t="s">
        <v>153</v>
      </c>
      <c r="D45" s="349">
        <v>22.96</v>
      </c>
      <c r="E45" s="157">
        <v>1.236</v>
      </c>
      <c r="F45" s="181">
        <v>5000</v>
      </c>
      <c r="G45" s="307">
        <f t="shared" si="10"/>
        <v>6180</v>
      </c>
      <c r="H45" s="305" t="s">
        <v>170</v>
      </c>
      <c r="I45" s="307" t="s">
        <v>153</v>
      </c>
      <c r="J45" s="349">
        <v>22.96</v>
      </c>
      <c r="K45" s="157"/>
      <c r="L45" s="181">
        <v>5000</v>
      </c>
      <c r="M45" s="310">
        <f t="shared" si="11"/>
        <v>0</v>
      </c>
      <c r="N45" s="323"/>
    </row>
    <row r="46" spans="2:18" ht="15.75" customHeight="1">
      <c r="B46" s="312" t="s">
        <v>171</v>
      </c>
      <c r="C46" s="314" t="s">
        <v>153</v>
      </c>
      <c r="D46" s="351">
        <v>19.46</v>
      </c>
      <c r="E46" s="342">
        <v>0.3</v>
      </c>
      <c r="F46" s="343">
        <v>-5000</v>
      </c>
      <c r="G46" s="314">
        <f t="shared" si="10"/>
        <v>-1500</v>
      </c>
      <c r="H46" s="312" t="s">
        <v>171</v>
      </c>
      <c r="I46" s="314" t="s">
        <v>153</v>
      </c>
      <c r="J46" s="351">
        <v>19.46</v>
      </c>
      <c r="K46" s="342"/>
      <c r="L46" s="343">
        <v>-5000</v>
      </c>
      <c r="M46" s="344">
        <f t="shared" si="11"/>
        <v>0</v>
      </c>
      <c r="N46" s="323" t="str">
        <f>IF(N47&gt;0,"GAIN","LOSS")</f>
        <v>GAIN</v>
      </c>
      <c r="R46" s="162"/>
    </row>
    <row r="47" spans="2:18" ht="15.75" customHeight="1">
      <c r="B47" s="324"/>
      <c r="C47" s="15"/>
      <c r="D47" s="27"/>
      <c r="E47" s="28"/>
      <c r="F47" s="346" t="s">
        <v>115</v>
      </c>
      <c r="G47" s="326">
        <v>78.27</v>
      </c>
      <c r="H47" s="324"/>
      <c r="I47" s="15"/>
      <c r="J47" s="27"/>
      <c r="K47" s="28"/>
      <c r="L47" s="346" t="s">
        <v>115</v>
      </c>
      <c r="M47" s="327">
        <v>78.27</v>
      </c>
      <c r="N47" s="328">
        <f>M48+G48</f>
        <v>1323.46</v>
      </c>
    </row>
    <row r="48" spans="2:18" ht="15.75" customHeight="1">
      <c r="B48" s="324"/>
      <c r="C48" s="15"/>
      <c r="D48" s="27"/>
      <c r="E48" s="28"/>
      <c r="F48" s="347" t="s">
        <v>26</v>
      </c>
      <c r="G48" s="330">
        <f>SUM(G44:G46)-G47</f>
        <v>1401.73</v>
      </c>
      <c r="H48" s="324"/>
      <c r="I48" s="15"/>
      <c r="J48" s="27"/>
      <c r="K48" s="28"/>
      <c r="L48" s="347" t="s">
        <v>26</v>
      </c>
      <c r="M48" s="331">
        <f>SUM(M44:M46)-M47</f>
        <v>-78.27</v>
      </c>
      <c r="N48" s="332">
        <f>N47/(G48*-1)</f>
        <v>-0.94416185713368483</v>
      </c>
    </row>
    <row r="49" spans="2:14" ht="15.75" customHeight="1">
      <c r="B49" s="324"/>
      <c r="E49" s="27"/>
      <c r="F49" s="27"/>
      <c r="N49" s="333"/>
    </row>
    <row r="50" spans="2:14" ht="15.75" customHeight="1">
      <c r="B50" s="763" t="s">
        <v>172</v>
      </c>
      <c r="C50" s="676"/>
      <c r="D50" s="676"/>
      <c r="E50" s="676"/>
      <c r="F50" s="676"/>
      <c r="G50" s="676"/>
      <c r="H50" s="676"/>
      <c r="I50" s="676"/>
      <c r="J50" s="676"/>
      <c r="K50" s="676"/>
      <c r="L50" s="676"/>
      <c r="M50" s="676"/>
      <c r="N50" s="675"/>
    </row>
    <row r="51" spans="2:14" ht="15.75" customHeight="1">
      <c r="B51" s="294" t="s">
        <v>144</v>
      </c>
      <c r="C51" s="295" t="s">
        <v>145</v>
      </c>
      <c r="D51" s="295" t="s">
        <v>146</v>
      </c>
      <c r="E51" s="295" t="s">
        <v>147</v>
      </c>
      <c r="F51" s="295" t="s">
        <v>99</v>
      </c>
      <c r="G51" s="295" t="s">
        <v>26</v>
      </c>
      <c r="H51" s="294" t="s">
        <v>144</v>
      </c>
      <c r="I51" s="295" t="s">
        <v>145</v>
      </c>
      <c r="J51" s="295" t="s">
        <v>146</v>
      </c>
      <c r="K51" s="295" t="s">
        <v>147</v>
      </c>
      <c r="L51" s="295" t="s">
        <v>99</v>
      </c>
      <c r="M51" s="296" t="s">
        <v>26</v>
      </c>
      <c r="N51" s="297" t="s">
        <v>94</v>
      </c>
    </row>
    <row r="52" spans="2:14" ht="15.75" customHeight="1">
      <c r="B52" s="298" t="s">
        <v>173</v>
      </c>
      <c r="C52" s="300" t="s">
        <v>149</v>
      </c>
      <c r="D52" s="348">
        <v>82</v>
      </c>
      <c r="E52" s="149">
        <v>1.65</v>
      </c>
      <c r="F52" s="337">
        <v>-7500</v>
      </c>
      <c r="G52" s="300">
        <f t="shared" ref="G52:G54" si="12">F52*E52</f>
        <v>-12375</v>
      </c>
      <c r="H52" s="298" t="s">
        <v>173</v>
      </c>
      <c r="I52" s="300" t="s">
        <v>149</v>
      </c>
      <c r="J52" s="348">
        <v>82</v>
      </c>
      <c r="K52" s="149"/>
      <c r="L52" s="337">
        <v>-7500</v>
      </c>
      <c r="M52" s="303">
        <f t="shared" ref="M52:M54" si="13">L52*K52</f>
        <v>0</v>
      </c>
      <c r="N52" s="304" t="s">
        <v>150</v>
      </c>
    </row>
    <row r="53" spans="2:14" ht="15.75" customHeight="1">
      <c r="B53" s="305" t="s">
        <v>174</v>
      </c>
      <c r="C53" s="307" t="s">
        <v>149</v>
      </c>
      <c r="D53" s="349">
        <v>84</v>
      </c>
      <c r="E53" s="157">
        <v>1.0291999999999999</v>
      </c>
      <c r="F53" s="181">
        <v>7500</v>
      </c>
      <c r="G53" s="307">
        <f t="shared" si="12"/>
        <v>7718.9999999999991</v>
      </c>
      <c r="H53" s="305" t="s">
        <v>174</v>
      </c>
      <c r="I53" s="307" t="s">
        <v>149</v>
      </c>
      <c r="J53" s="349">
        <v>84</v>
      </c>
      <c r="K53" s="157"/>
      <c r="L53" s="181">
        <v>7500</v>
      </c>
      <c r="M53" s="310">
        <f t="shared" si="13"/>
        <v>0</v>
      </c>
      <c r="N53" s="311"/>
    </row>
    <row r="54" spans="2:14" ht="15.75" customHeight="1">
      <c r="B54" s="312" t="s">
        <v>175</v>
      </c>
      <c r="C54" s="314" t="s">
        <v>153</v>
      </c>
      <c r="D54" s="351">
        <v>62</v>
      </c>
      <c r="E54" s="342">
        <v>0.67</v>
      </c>
      <c r="F54" s="343">
        <v>5000</v>
      </c>
      <c r="G54" s="314">
        <f t="shared" si="12"/>
        <v>3350</v>
      </c>
      <c r="H54" s="312" t="s">
        <v>175</v>
      </c>
      <c r="I54" s="314" t="s">
        <v>153</v>
      </c>
      <c r="J54" s="351">
        <v>62</v>
      </c>
      <c r="K54" s="342"/>
      <c r="L54" s="343">
        <v>5000</v>
      </c>
      <c r="M54" s="344">
        <f t="shared" si="13"/>
        <v>0</v>
      </c>
      <c r="N54" s="323" t="str">
        <f>IF(N55&gt;0,"GAIN","LOSS")</f>
        <v>LOSS</v>
      </c>
    </row>
    <row r="55" spans="2:14" ht="15.75" customHeight="1">
      <c r="B55" s="324"/>
      <c r="C55" s="15"/>
      <c r="D55" s="27"/>
      <c r="E55" s="28"/>
      <c r="F55" s="346" t="s">
        <v>115</v>
      </c>
      <c r="G55" s="326">
        <v>168.64</v>
      </c>
      <c r="H55" s="324"/>
      <c r="I55" s="15"/>
      <c r="J55" s="27"/>
      <c r="K55" s="28"/>
      <c r="L55" s="346" t="s">
        <v>115</v>
      </c>
      <c r="M55" s="327">
        <v>168.64</v>
      </c>
      <c r="N55" s="328">
        <f>M56+G56</f>
        <v>-1643.2800000000007</v>
      </c>
    </row>
    <row r="56" spans="2:14" ht="15.75" customHeight="1">
      <c r="B56" s="355"/>
      <c r="C56" s="356"/>
      <c r="D56" s="357"/>
      <c r="E56" s="358"/>
      <c r="F56" s="347" t="s">
        <v>26</v>
      </c>
      <c r="G56" s="330">
        <f>SUM(G52:G54)-G55</f>
        <v>-1474.6400000000008</v>
      </c>
      <c r="H56" s="355"/>
      <c r="I56" s="356"/>
      <c r="J56" s="357"/>
      <c r="K56" s="358"/>
      <c r="L56" s="347" t="s">
        <v>26</v>
      </c>
      <c r="M56" s="331">
        <f>SUM(M52:M54)-M55</f>
        <v>-168.64</v>
      </c>
      <c r="N56" s="332">
        <f>N55/(G56*-1)</f>
        <v>-1.1143601150111213</v>
      </c>
    </row>
    <row r="57" spans="2:14" ht="15.75" customHeight="1">
      <c r="E57" s="27"/>
      <c r="F57" s="27"/>
    </row>
    <row r="58" spans="2:14" ht="15.75" customHeight="1">
      <c r="B58" s="763" t="s">
        <v>176</v>
      </c>
      <c r="C58" s="676"/>
      <c r="D58" s="676"/>
      <c r="E58" s="676"/>
      <c r="F58" s="676"/>
      <c r="G58" s="676"/>
      <c r="H58" s="676"/>
      <c r="I58" s="676"/>
      <c r="J58" s="676"/>
      <c r="K58" s="676"/>
      <c r="L58" s="676"/>
      <c r="M58" s="676"/>
      <c r="N58" s="675"/>
    </row>
    <row r="59" spans="2:14" ht="15.75" customHeight="1">
      <c r="B59" s="294" t="s">
        <v>144</v>
      </c>
      <c r="C59" s="295" t="s">
        <v>145</v>
      </c>
      <c r="D59" s="295" t="s">
        <v>146</v>
      </c>
      <c r="E59" s="295" t="s">
        <v>147</v>
      </c>
      <c r="F59" s="295" t="s">
        <v>99</v>
      </c>
      <c r="G59" s="295" t="s">
        <v>26</v>
      </c>
      <c r="H59" s="294" t="s">
        <v>144</v>
      </c>
      <c r="I59" s="295" t="s">
        <v>145</v>
      </c>
      <c r="J59" s="295" t="s">
        <v>146</v>
      </c>
      <c r="K59" s="295" t="s">
        <v>147</v>
      </c>
      <c r="L59" s="295" t="s">
        <v>99</v>
      </c>
      <c r="M59" s="296" t="s">
        <v>26</v>
      </c>
      <c r="N59" s="297" t="s">
        <v>94</v>
      </c>
    </row>
    <row r="60" spans="2:14" ht="15.75" customHeight="1">
      <c r="B60" s="298" t="s">
        <v>177</v>
      </c>
      <c r="C60" s="300" t="s">
        <v>149</v>
      </c>
      <c r="D60" s="348">
        <v>37.26</v>
      </c>
      <c r="E60" s="149">
        <v>1.7</v>
      </c>
      <c r="F60" s="359">
        <v>-8000</v>
      </c>
      <c r="G60" s="360">
        <f t="shared" ref="G60:G61" si="14">F60*E60</f>
        <v>-13600</v>
      </c>
      <c r="H60" s="298" t="s">
        <v>177</v>
      </c>
      <c r="I60" s="300" t="s">
        <v>149</v>
      </c>
      <c r="J60" s="348">
        <v>37.26</v>
      </c>
      <c r="K60" s="149"/>
      <c r="L60" s="359">
        <v>8000</v>
      </c>
      <c r="M60" s="360">
        <f t="shared" ref="M60:M61" si="15">L60*K60</f>
        <v>0</v>
      </c>
      <c r="N60" s="304" t="s">
        <v>150</v>
      </c>
    </row>
    <row r="61" spans="2:14" ht="15.75" customHeight="1">
      <c r="B61" s="312" t="s">
        <v>178</v>
      </c>
      <c r="C61" s="314" t="s">
        <v>153</v>
      </c>
      <c r="D61" s="351">
        <v>31.26</v>
      </c>
      <c r="E61" s="342">
        <v>1.3633</v>
      </c>
      <c r="F61" s="361">
        <v>10000</v>
      </c>
      <c r="G61" s="362">
        <f t="shared" si="14"/>
        <v>13633</v>
      </c>
      <c r="H61" s="312" t="s">
        <v>178</v>
      </c>
      <c r="I61" s="314" t="s">
        <v>153</v>
      </c>
      <c r="J61" s="351">
        <v>31.26</v>
      </c>
      <c r="K61" s="342"/>
      <c r="L61" s="361">
        <v>10000</v>
      </c>
      <c r="M61" s="362">
        <f t="shared" si="15"/>
        <v>0</v>
      </c>
      <c r="N61" s="323" t="str">
        <f>IF(N62&gt;0,"GAIN","LOSS")</f>
        <v>LOSS</v>
      </c>
    </row>
    <row r="62" spans="2:14" ht="15.75" customHeight="1">
      <c r="C62" s="15"/>
      <c r="D62" s="27"/>
      <c r="E62" s="28"/>
      <c r="F62" s="346" t="s">
        <v>115</v>
      </c>
      <c r="G62" s="67">
        <v>86.17</v>
      </c>
      <c r="I62" s="15"/>
      <c r="J62" s="27"/>
      <c r="K62" s="28"/>
      <c r="L62" s="346" t="s">
        <v>115</v>
      </c>
      <c r="M62" s="67">
        <v>86.17</v>
      </c>
      <c r="N62" s="328">
        <f>M63+G63</f>
        <v>-139.34</v>
      </c>
    </row>
    <row r="63" spans="2:14" ht="15.75" customHeight="1">
      <c r="C63" s="15"/>
      <c r="D63" s="27"/>
      <c r="E63" s="28"/>
      <c r="F63" s="347" t="s">
        <v>26</v>
      </c>
      <c r="G63" s="330">
        <f>SUM(G60:G61)-G62</f>
        <v>-53.17</v>
      </c>
      <c r="I63" s="15"/>
      <c r="J63" s="27"/>
      <c r="K63" s="28"/>
      <c r="L63" s="347" t="s">
        <v>26</v>
      </c>
      <c r="M63" s="331">
        <f>SUM(M60:M61)-M62</f>
        <v>-86.17</v>
      </c>
      <c r="N63" s="332">
        <f>N62/(G63*-1)</f>
        <v>-2.6206507429001316</v>
      </c>
    </row>
    <row r="64" spans="2:14" ht="15.75" customHeight="1">
      <c r="E64" s="27"/>
      <c r="F64" s="27"/>
    </row>
    <row r="65" spans="2:14" ht="15.75" customHeight="1">
      <c r="B65" s="763" t="s">
        <v>179</v>
      </c>
      <c r="C65" s="676"/>
      <c r="D65" s="676"/>
      <c r="E65" s="676"/>
      <c r="F65" s="676"/>
      <c r="G65" s="676"/>
      <c r="H65" s="676"/>
      <c r="I65" s="676"/>
      <c r="J65" s="676"/>
      <c r="K65" s="676"/>
      <c r="L65" s="676"/>
      <c r="M65" s="676"/>
      <c r="N65" s="675"/>
    </row>
    <row r="66" spans="2:14" ht="15.75" customHeight="1">
      <c r="B66" s="294" t="s">
        <v>144</v>
      </c>
      <c r="C66" s="295" t="s">
        <v>145</v>
      </c>
      <c r="D66" s="295" t="s">
        <v>146</v>
      </c>
      <c r="E66" s="295" t="s">
        <v>147</v>
      </c>
      <c r="F66" s="295" t="s">
        <v>99</v>
      </c>
      <c r="G66" s="295" t="s">
        <v>26</v>
      </c>
      <c r="H66" s="294" t="s">
        <v>144</v>
      </c>
      <c r="I66" s="295" t="s">
        <v>145</v>
      </c>
      <c r="J66" s="295" t="s">
        <v>146</v>
      </c>
      <c r="K66" s="295" t="s">
        <v>147</v>
      </c>
      <c r="L66" s="295" t="s">
        <v>99</v>
      </c>
      <c r="M66" s="296" t="s">
        <v>26</v>
      </c>
      <c r="N66" s="297" t="s">
        <v>94</v>
      </c>
    </row>
    <row r="67" spans="2:14" ht="15.75" customHeight="1">
      <c r="B67" s="298" t="s">
        <v>180</v>
      </c>
      <c r="C67" s="300" t="s">
        <v>149</v>
      </c>
      <c r="D67" s="348">
        <v>44.79</v>
      </c>
      <c r="E67" s="149">
        <v>2</v>
      </c>
      <c r="F67" s="337">
        <v>-27000</v>
      </c>
      <c r="G67" s="300">
        <f t="shared" ref="G67:G69" si="16">F67*E67</f>
        <v>-54000</v>
      </c>
      <c r="H67" s="298" t="s">
        <v>180</v>
      </c>
      <c r="I67" s="300" t="s">
        <v>149</v>
      </c>
      <c r="J67" s="348">
        <v>44.79</v>
      </c>
      <c r="K67" s="149"/>
      <c r="L67" s="337">
        <v>27000</v>
      </c>
      <c r="M67" s="300">
        <f t="shared" ref="M67:M69" si="17">L67*K67</f>
        <v>0</v>
      </c>
      <c r="N67" s="304" t="s">
        <v>150</v>
      </c>
    </row>
    <row r="68" spans="2:14" ht="15.75" customHeight="1">
      <c r="B68" s="305" t="s">
        <v>181</v>
      </c>
      <c r="C68" s="307" t="s">
        <v>149</v>
      </c>
      <c r="D68" s="349">
        <v>45.79</v>
      </c>
      <c r="E68" s="350">
        <v>1.67815</v>
      </c>
      <c r="F68" s="181">
        <v>27000</v>
      </c>
      <c r="G68" s="307">
        <f t="shared" si="16"/>
        <v>45310.05</v>
      </c>
      <c r="H68" s="305" t="s">
        <v>181</v>
      </c>
      <c r="I68" s="307" t="s">
        <v>149</v>
      </c>
      <c r="J68" s="349">
        <v>45.79</v>
      </c>
      <c r="K68" s="350"/>
      <c r="L68" s="181">
        <v>-27000</v>
      </c>
      <c r="M68" s="307">
        <f t="shared" si="17"/>
        <v>0</v>
      </c>
      <c r="N68" s="311"/>
    </row>
    <row r="69" spans="2:14" ht="15.75" customHeight="1">
      <c r="B69" s="312" t="s">
        <v>182</v>
      </c>
      <c r="C69" s="314" t="s">
        <v>153</v>
      </c>
      <c r="D69" s="351">
        <v>37.79</v>
      </c>
      <c r="E69" s="342">
        <v>1.21</v>
      </c>
      <c r="F69" s="343">
        <v>10000</v>
      </c>
      <c r="G69" s="314">
        <f t="shared" si="16"/>
        <v>12100</v>
      </c>
      <c r="H69" s="312" t="s">
        <v>182</v>
      </c>
      <c r="I69" s="314" t="s">
        <v>153</v>
      </c>
      <c r="J69" s="351">
        <v>37.79</v>
      </c>
      <c r="K69" s="342"/>
      <c r="L69" s="343">
        <v>10000</v>
      </c>
      <c r="M69" s="314">
        <f t="shared" si="17"/>
        <v>0</v>
      </c>
      <c r="N69" s="323" t="str">
        <f>IF(N70&gt;0,"GAIN","LOSS")</f>
        <v>GAIN</v>
      </c>
    </row>
    <row r="70" spans="2:14" ht="15.75" customHeight="1">
      <c r="B70" s="324"/>
      <c r="C70" s="15"/>
      <c r="D70" s="27"/>
      <c r="E70" s="28"/>
      <c r="F70" s="346" t="s">
        <v>115</v>
      </c>
      <c r="G70" s="326">
        <f>30.63+77.42+41.22+582.26+11.64+0.17</f>
        <v>743.33999999999992</v>
      </c>
      <c r="H70" s="324"/>
      <c r="I70" s="15"/>
      <c r="J70" s="27"/>
      <c r="K70" s="28"/>
      <c r="L70" s="346" t="s">
        <v>115</v>
      </c>
      <c r="M70" s="326">
        <f>30.63+77.42+41.22+582.26+11.64+0.17</f>
        <v>743.33999999999992</v>
      </c>
      <c r="N70" s="328">
        <f>M71+G71</f>
        <v>1923.3700000000028</v>
      </c>
    </row>
    <row r="71" spans="2:14" ht="15.75" customHeight="1">
      <c r="B71" s="355"/>
      <c r="C71" s="356"/>
      <c r="D71" s="357"/>
      <c r="E71" s="358"/>
      <c r="F71" s="347" t="s">
        <v>26</v>
      </c>
      <c r="G71" s="330">
        <f>SUM(G67:G69)-G70</f>
        <v>2666.7100000000028</v>
      </c>
      <c r="H71" s="355"/>
      <c r="I71" s="356"/>
      <c r="J71" s="357"/>
      <c r="K71" s="358"/>
      <c r="L71" s="347" t="s">
        <v>26</v>
      </c>
      <c r="M71" s="331">
        <f>SUM(M67:M69)-M70</f>
        <v>-743.33999999999992</v>
      </c>
      <c r="N71" s="332">
        <f>N70/(G71*-1)</f>
        <v>-0.7212520296545184</v>
      </c>
    </row>
    <row r="72" spans="2:14" ht="15.75" customHeight="1">
      <c r="E72" s="27"/>
      <c r="F72" s="27"/>
    </row>
    <row r="73" spans="2:14" ht="15.75" customHeight="1">
      <c r="E73" s="27"/>
      <c r="F73" s="27"/>
    </row>
    <row r="74" spans="2:14" ht="15.75" customHeight="1">
      <c r="E74" s="27"/>
      <c r="F74" s="27"/>
    </row>
    <row r="75" spans="2:14" ht="15.75" customHeight="1">
      <c r="E75" s="27"/>
      <c r="F75" s="27"/>
      <c r="H75" s="15"/>
    </row>
    <row r="76" spans="2:14" ht="15.75" customHeight="1">
      <c r="E76" s="27"/>
      <c r="F76" s="27"/>
      <c r="H76" s="15"/>
    </row>
    <row r="77" spans="2:14" ht="15.75" customHeight="1">
      <c r="E77" s="27"/>
      <c r="F77" s="27"/>
      <c r="H77" s="15"/>
    </row>
    <row r="78" spans="2:14" ht="15.75" customHeight="1">
      <c r="E78" s="27"/>
      <c r="F78" s="27"/>
      <c r="H78" s="15"/>
      <c r="N78" s="15"/>
    </row>
    <row r="79" spans="2:14" ht="15.75" customHeight="1">
      <c r="E79" s="27"/>
      <c r="F79" s="27"/>
      <c r="H79" s="15"/>
    </row>
    <row r="80" spans="2:14" ht="15.75" customHeight="1">
      <c r="E80" s="27"/>
      <c r="F80" s="27"/>
      <c r="H80" s="15"/>
    </row>
    <row r="81" spans="5:8" ht="15.75" customHeight="1">
      <c r="E81" s="27"/>
      <c r="F81" s="27"/>
      <c r="H81" s="15"/>
    </row>
    <row r="82" spans="5:8" ht="15.75" customHeight="1">
      <c r="E82" s="27"/>
      <c r="F82" s="27"/>
      <c r="H82" s="15"/>
    </row>
    <row r="83" spans="5:8" ht="15.75" customHeight="1">
      <c r="E83" s="27"/>
      <c r="F83" s="27"/>
      <c r="H83" s="15"/>
    </row>
    <row r="84" spans="5:8" ht="15.75" customHeight="1">
      <c r="E84" s="27"/>
      <c r="F84" s="27"/>
      <c r="H84" s="15"/>
    </row>
    <row r="85" spans="5:8" ht="15.75" customHeight="1">
      <c r="E85" s="27"/>
      <c r="F85" s="27"/>
      <c r="H85" s="15"/>
    </row>
    <row r="86" spans="5:8" ht="15.75" customHeight="1">
      <c r="E86" s="27"/>
      <c r="F86" s="27"/>
      <c r="H86" s="15"/>
    </row>
    <row r="87" spans="5:8" ht="15.75" customHeight="1">
      <c r="E87" s="27"/>
      <c r="F87" s="27"/>
    </row>
    <row r="88" spans="5:8" ht="15.75" customHeight="1">
      <c r="E88" s="27"/>
      <c r="F88" s="27"/>
    </row>
    <row r="89" spans="5:8" ht="15.75" customHeight="1">
      <c r="E89" s="27"/>
      <c r="F89" s="27"/>
    </row>
    <row r="90" spans="5:8" ht="15.75" customHeight="1">
      <c r="E90" s="27"/>
      <c r="F90" s="27"/>
    </row>
    <row r="91" spans="5:8" ht="15.75" customHeight="1">
      <c r="E91" s="27"/>
      <c r="F91" s="27"/>
    </row>
    <row r="92" spans="5:8" ht="15.75" customHeight="1">
      <c r="E92" s="27"/>
      <c r="F92" s="27"/>
    </row>
    <row r="93" spans="5:8" ht="15.75" customHeight="1">
      <c r="E93" s="27"/>
      <c r="F93" s="27"/>
    </row>
    <row r="94" spans="5:8" ht="15.75" customHeight="1">
      <c r="E94" s="27"/>
      <c r="F94" s="27"/>
    </row>
    <row r="95" spans="5:8" ht="15.75" customHeight="1">
      <c r="E95" s="27"/>
      <c r="F95" s="27"/>
    </row>
    <row r="96" spans="5:8" ht="15.75" customHeight="1">
      <c r="E96" s="27"/>
      <c r="F96" s="27"/>
    </row>
    <row r="97" spans="5:6" ht="15.75" customHeight="1">
      <c r="E97" s="27"/>
      <c r="F97" s="27"/>
    </row>
    <row r="98" spans="5:6" ht="15.75" customHeight="1">
      <c r="E98" s="27"/>
      <c r="F98" s="27"/>
    </row>
    <row r="99" spans="5:6" ht="15.75" customHeight="1">
      <c r="E99" s="27"/>
      <c r="F99" s="27"/>
    </row>
    <row r="100" spans="5:6" ht="15.75" customHeight="1">
      <c r="E100" s="27"/>
      <c r="F100" s="27"/>
    </row>
    <row r="101" spans="5:6" ht="15.75" customHeight="1">
      <c r="E101" s="27"/>
      <c r="F101" s="27"/>
    </row>
    <row r="102" spans="5:6" ht="15.75" customHeight="1">
      <c r="E102" s="27"/>
      <c r="F102" s="27"/>
    </row>
    <row r="103" spans="5:6" ht="15.75" customHeight="1">
      <c r="E103" s="27"/>
      <c r="F103" s="27"/>
    </row>
    <row r="104" spans="5:6" ht="15.75" customHeight="1">
      <c r="E104" s="27"/>
      <c r="F104" s="27"/>
    </row>
    <row r="105" spans="5:6" ht="15.75" customHeight="1">
      <c r="E105" s="27"/>
      <c r="F105" s="27"/>
    </row>
    <row r="106" spans="5:6" ht="15.75" customHeight="1">
      <c r="E106" s="27"/>
      <c r="F106" s="27"/>
    </row>
    <row r="107" spans="5:6" ht="15.75" customHeight="1">
      <c r="E107" s="27"/>
      <c r="F107" s="27"/>
    </row>
    <row r="108" spans="5:6" ht="15.75" customHeight="1">
      <c r="E108" s="27"/>
      <c r="F108" s="27"/>
    </row>
    <row r="109" spans="5:6" ht="15.75" customHeight="1">
      <c r="E109" s="27"/>
      <c r="F109" s="27"/>
    </row>
    <row r="110" spans="5:6" ht="15.75" customHeight="1">
      <c r="E110" s="27"/>
      <c r="F110" s="27"/>
    </row>
    <row r="111" spans="5:6" ht="15.75" customHeight="1">
      <c r="E111" s="27"/>
      <c r="F111" s="27"/>
    </row>
    <row r="112" spans="5:6" ht="15.75" customHeight="1">
      <c r="E112" s="27"/>
      <c r="F112" s="27"/>
    </row>
    <row r="113" spans="5:6" ht="15.75" customHeight="1">
      <c r="E113" s="27"/>
      <c r="F113" s="27"/>
    </row>
    <row r="114" spans="5:6" ht="15.75" customHeight="1">
      <c r="E114" s="27"/>
      <c r="F114" s="27"/>
    </row>
    <row r="115" spans="5:6" ht="15.75" customHeight="1">
      <c r="E115" s="27"/>
      <c r="F115" s="27"/>
    </row>
    <row r="116" spans="5:6" ht="15.75" customHeight="1">
      <c r="E116" s="27"/>
      <c r="F116" s="27"/>
    </row>
    <row r="117" spans="5:6" ht="15.75" customHeight="1">
      <c r="E117" s="27"/>
      <c r="F117" s="27"/>
    </row>
    <row r="118" spans="5:6" ht="15.75" customHeight="1">
      <c r="E118" s="27"/>
      <c r="F118" s="27"/>
    </row>
    <row r="119" spans="5:6" ht="15.75" customHeight="1">
      <c r="E119" s="27"/>
      <c r="F119" s="27"/>
    </row>
    <row r="120" spans="5:6" ht="15.75" customHeight="1">
      <c r="E120" s="27"/>
      <c r="F120" s="27"/>
    </row>
    <row r="121" spans="5:6" ht="15.75" customHeight="1">
      <c r="E121" s="27"/>
      <c r="F121" s="27"/>
    </row>
    <row r="122" spans="5:6" ht="15.75" customHeight="1">
      <c r="E122" s="27"/>
      <c r="F122" s="27"/>
    </row>
    <row r="123" spans="5:6" ht="15.75" customHeight="1">
      <c r="E123" s="27"/>
      <c r="F123" s="27"/>
    </row>
    <row r="124" spans="5:6" ht="15.75" customHeight="1">
      <c r="E124" s="27"/>
      <c r="F124" s="27"/>
    </row>
    <row r="125" spans="5:6" ht="15.75" customHeight="1">
      <c r="E125" s="27"/>
      <c r="F125" s="27"/>
    </row>
    <row r="126" spans="5:6" ht="15.75" customHeight="1">
      <c r="E126" s="27"/>
      <c r="F126" s="27"/>
    </row>
    <row r="127" spans="5:6" ht="15.75" customHeight="1">
      <c r="E127" s="27"/>
      <c r="F127" s="27"/>
    </row>
    <row r="128" spans="5:6" ht="15.75" customHeight="1">
      <c r="E128" s="27"/>
      <c r="F128" s="27"/>
    </row>
    <row r="129" spans="5:6" ht="15.75" customHeight="1">
      <c r="E129" s="27"/>
      <c r="F129" s="27"/>
    </row>
    <row r="130" spans="5:6" ht="15.75" customHeight="1">
      <c r="E130" s="27"/>
      <c r="F130" s="27"/>
    </row>
    <row r="131" spans="5:6" ht="15.75" customHeight="1">
      <c r="E131" s="27"/>
      <c r="F131" s="27"/>
    </row>
    <row r="132" spans="5:6" ht="15.75" customHeight="1">
      <c r="E132" s="27"/>
      <c r="F132" s="27"/>
    </row>
    <row r="133" spans="5:6" ht="15.75" customHeight="1">
      <c r="E133" s="27"/>
      <c r="F133" s="27"/>
    </row>
    <row r="134" spans="5:6" ht="15.75" customHeight="1">
      <c r="E134" s="27"/>
      <c r="F134" s="27"/>
    </row>
    <row r="135" spans="5:6" ht="15.75" customHeight="1">
      <c r="E135" s="27"/>
      <c r="F135" s="27"/>
    </row>
    <row r="136" spans="5:6" ht="15.75" customHeight="1">
      <c r="E136" s="27"/>
      <c r="F136" s="27"/>
    </row>
    <row r="137" spans="5:6" ht="15.75" customHeight="1">
      <c r="E137" s="27"/>
      <c r="F137" s="27"/>
    </row>
    <row r="138" spans="5:6" ht="15.75" customHeight="1">
      <c r="E138" s="27"/>
      <c r="F138" s="27"/>
    </row>
    <row r="139" spans="5:6" ht="15.75" customHeight="1">
      <c r="E139" s="27"/>
      <c r="F139" s="27"/>
    </row>
    <row r="140" spans="5:6" ht="15.75" customHeight="1">
      <c r="E140" s="27"/>
      <c r="F140" s="27"/>
    </row>
    <row r="141" spans="5:6" ht="15.75" customHeight="1">
      <c r="E141" s="27"/>
      <c r="F141" s="27"/>
    </row>
    <row r="142" spans="5:6" ht="15.75" customHeight="1">
      <c r="E142" s="27"/>
      <c r="F142" s="27"/>
    </row>
    <row r="143" spans="5:6" ht="15.75" customHeight="1">
      <c r="E143" s="27"/>
      <c r="F143" s="27"/>
    </row>
    <row r="144" spans="5:6" ht="15.75" customHeight="1">
      <c r="E144" s="27"/>
      <c r="F144" s="27"/>
    </row>
    <row r="145" spans="5:6" ht="15.75" customHeight="1">
      <c r="E145" s="27"/>
      <c r="F145" s="27"/>
    </row>
    <row r="146" spans="5:6" ht="15.75" customHeight="1">
      <c r="E146" s="27"/>
      <c r="F146" s="27"/>
    </row>
    <row r="147" spans="5:6" ht="15.75" customHeight="1">
      <c r="E147" s="27"/>
      <c r="F147" s="27"/>
    </row>
    <row r="148" spans="5:6" ht="15.75" customHeight="1">
      <c r="E148" s="27"/>
      <c r="F148" s="27"/>
    </row>
    <row r="149" spans="5:6" ht="15.75" customHeight="1">
      <c r="E149" s="27"/>
      <c r="F149" s="27"/>
    </row>
    <row r="150" spans="5:6" ht="15.75" customHeight="1">
      <c r="E150" s="27"/>
      <c r="F150" s="27"/>
    </row>
    <row r="151" spans="5:6" ht="15.75" customHeight="1">
      <c r="E151" s="27"/>
      <c r="F151" s="27"/>
    </row>
    <row r="152" spans="5:6" ht="15.75" customHeight="1">
      <c r="E152" s="27"/>
      <c r="F152" s="27"/>
    </row>
    <row r="153" spans="5:6" ht="15.75" customHeight="1">
      <c r="E153" s="27"/>
      <c r="F153" s="27"/>
    </row>
    <row r="154" spans="5:6" ht="15.75" customHeight="1">
      <c r="E154" s="27"/>
      <c r="F154" s="27"/>
    </row>
    <row r="155" spans="5:6" ht="15.75" customHeight="1">
      <c r="E155" s="27"/>
      <c r="F155" s="27"/>
    </row>
    <row r="156" spans="5:6" ht="15.75" customHeight="1">
      <c r="E156" s="27"/>
      <c r="F156" s="27"/>
    </row>
    <row r="157" spans="5:6" ht="15.75" customHeight="1">
      <c r="E157" s="27"/>
      <c r="F157" s="27"/>
    </row>
    <row r="158" spans="5:6" ht="15.75" customHeight="1">
      <c r="E158" s="27"/>
      <c r="F158" s="27"/>
    </row>
    <row r="159" spans="5:6" ht="15.75" customHeight="1">
      <c r="E159" s="27"/>
      <c r="F159" s="27"/>
    </row>
    <row r="160" spans="5:6" ht="15.75" customHeight="1">
      <c r="E160" s="27"/>
      <c r="F160" s="27"/>
    </row>
    <row r="161" spans="5:6" ht="15.75" customHeight="1">
      <c r="E161" s="27"/>
      <c r="F161" s="27"/>
    </row>
    <row r="162" spans="5:6" ht="15.75" customHeight="1">
      <c r="E162" s="27"/>
      <c r="F162" s="27"/>
    </row>
    <row r="163" spans="5:6" ht="15.75" customHeight="1">
      <c r="E163" s="27"/>
      <c r="F163" s="27"/>
    </row>
    <row r="164" spans="5:6" ht="15.75" customHeight="1">
      <c r="E164" s="27"/>
      <c r="F164" s="27"/>
    </row>
    <row r="165" spans="5:6" ht="15.75" customHeight="1">
      <c r="E165" s="27"/>
      <c r="F165" s="27"/>
    </row>
    <row r="166" spans="5:6" ht="15.75" customHeight="1">
      <c r="E166" s="27"/>
      <c r="F166" s="27"/>
    </row>
    <row r="167" spans="5:6" ht="15.75" customHeight="1">
      <c r="E167" s="27"/>
      <c r="F167" s="27"/>
    </row>
    <row r="168" spans="5:6" ht="15.75" customHeight="1">
      <c r="E168" s="27"/>
      <c r="F168" s="27"/>
    </row>
    <row r="169" spans="5:6" ht="15.75" customHeight="1">
      <c r="E169" s="27"/>
      <c r="F169" s="27"/>
    </row>
    <row r="170" spans="5:6" ht="15.75" customHeight="1">
      <c r="E170" s="27"/>
      <c r="F170" s="27"/>
    </row>
    <row r="171" spans="5:6" ht="15.75" customHeight="1">
      <c r="E171" s="27"/>
      <c r="F171" s="27"/>
    </row>
    <row r="172" spans="5:6" ht="15.75" customHeight="1">
      <c r="E172" s="27"/>
      <c r="F172" s="27"/>
    </row>
    <row r="173" spans="5:6" ht="15.75" customHeight="1">
      <c r="E173" s="27"/>
      <c r="F173" s="27"/>
    </row>
    <row r="174" spans="5:6" ht="15.75" customHeight="1">
      <c r="E174" s="27"/>
      <c r="F174" s="27"/>
    </row>
    <row r="175" spans="5:6" ht="15.75" customHeight="1">
      <c r="E175" s="27"/>
      <c r="F175" s="27"/>
    </row>
    <row r="176" spans="5:6" ht="15.75" customHeight="1">
      <c r="E176" s="27"/>
      <c r="F176" s="27"/>
    </row>
    <row r="177" spans="5:6" ht="15.75" customHeight="1">
      <c r="E177" s="27"/>
      <c r="F177" s="27"/>
    </row>
    <row r="178" spans="5:6" ht="15.75" customHeight="1">
      <c r="E178" s="27"/>
      <c r="F178" s="27"/>
    </row>
    <row r="179" spans="5:6" ht="15.75" customHeight="1">
      <c r="E179" s="27"/>
      <c r="F179" s="27"/>
    </row>
    <row r="180" spans="5:6" ht="15.75" customHeight="1">
      <c r="E180" s="27"/>
      <c r="F180" s="27"/>
    </row>
    <row r="181" spans="5:6" ht="15.75" customHeight="1">
      <c r="E181" s="27"/>
      <c r="F181" s="27"/>
    </row>
    <row r="182" spans="5:6" ht="15.75" customHeight="1">
      <c r="E182" s="27"/>
      <c r="F182" s="27"/>
    </row>
    <row r="183" spans="5:6" ht="15.75" customHeight="1">
      <c r="E183" s="27"/>
      <c r="F183" s="27"/>
    </row>
    <row r="184" spans="5:6" ht="15.75" customHeight="1">
      <c r="E184" s="27"/>
      <c r="F184" s="27"/>
    </row>
    <row r="185" spans="5:6" ht="15.75" customHeight="1">
      <c r="E185" s="27"/>
      <c r="F185" s="27"/>
    </row>
    <row r="186" spans="5:6" ht="15.75" customHeight="1">
      <c r="E186" s="27"/>
      <c r="F186" s="27"/>
    </row>
    <row r="187" spans="5:6" ht="15.75" customHeight="1">
      <c r="E187" s="27"/>
      <c r="F187" s="27"/>
    </row>
    <row r="188" spans="5:6" ht="15.75" customHeight="1">
      <c r="E188" s="27"/>
      <c r="F188" s="27"/>
    </row>
    <row r="189" spans="5:6" ht="15.75" customHeight="1">
      <c r="E189" s="27"/>
      <c r="F189" s="27"/>
    </row>
    <row r="190" spans="5:6" ht="15.75" customHeight="1">
      <c r="E190" s="27"/>
      <c r="F190" s="27"/>
    </row>
    <row r="191" spans="5:6" ht="15.75" customHeight="1">
      <c r="E191" s="27"/>
      <c r="F191" s="27"/>
    </row>
    <row r="192" spans="5:6" ht="15.75" customHeight="1">
      <c r="E192" s="27"/>
      <c r="F192" s="27"/>
    </row>
    <row r="193" spans="5:6" ht="15.75" customHeight="1">
      <c r="E193" s="27"/>
      <c r="F193" s="27"/>
    </row>
    <row r="194" spans="5:6" ht="15.75" customHeight="1">
      <c r="E194" s="27"/>
      <c r="F194" s="27"/>
    </row>
    <row r="195" spans="5:6" ht="15.75" customHeight="1">
      <c r="E195" s="27"/>
      <c r="F195" s="27"/>
    </row>
    <row r="196" spans="5:6" ht="15.75" customHeight="1">
      <c r="E196" s="27"/>
      <c r="F196" s="27"/>
    </row>
    <row r="197" spans="5:6" ht="15.75" customHeight="1">
      <c r="E197" s="27"/>
      <c r="F197" s="27"/>
    </row>
    <row r="198" spans="5:6" ht="15.75" customHeight="1">
      <c r="E198" s="27"/>
      <c r="F198" s="27"/>
    </row>
    <row r="199" spans="5:6" ht="15.75" customHeight="1">
      <c r="E199" s="27"/>
      <c r="F199" s="27"/>
    </row>
    <row r="200" spans="5:6" ht="15.75" customHeight="1">
      <c r="E200" s="27"/>
      <c r="F200" s="27"/>
    </row>
    <row r="201" spans="5:6" ht="15.75" customHeight="1">
      <c r="E201" s="27"/>
      <c r="F201" s="27"/>
    </row>
    <row r="202" spans="5:6" ht="15.75" customHeight="1">
      <c r="E202" s="27"/>
      <c r="F202" s="27"/>
    </row>
    <row r="203" spans="5:6" ht="15.75" customHeight="1">
      <c r="E203" s="27"/>
      <c r="F203" s="27"/>
    </row>
    <row r="204" spans="5:6" ht="15.75" customHeight="1">
      <c r="E204" s="27"/>
      <c r="F204" s="27"/>
    </row>
    <row r="205" spans="5:6" ht="15.75" customHeight="1">
      <c r="E205" s="27"/>
      <c r="F205" s="27"/>
    </row>
    <row r="206" spans="5:6" ht="15.75" customHeight="1">
      <c r="E206" s="27"/>
      <c r="F206" s="27"/>
    </row>
    <row r="207" spans="5:6" ht="15.75" customHeight="1">
      <c r="E207" s="27"/>
      <c r="F207" s="27"/>
    </row>
    <row r="208" spans="5:6" ht="15.75" customHeight="1">
      <c r="E208" s="27"/>
      <c r="F208" s="27"/>
    </row>
    <row r="209" spans="5:6" ht="15.75" customHeight="1">
      <c r="E209" s="27"/>
      <c r="F209" s="27"/>
    </row>
    <row r="210" spans="5:6" ht="15.75" customHeight="1">
      <c r="E210" s="27"/>
      <c r="F210" s="27"/>
    </row>
    <row r="211" spans="5:6" ht="15.75" customHeight="1">
      <c r="E211" s="27"/>
      <c r="F211" s="27"/>
    </row>
    <row r="212" spans="5:6" ht="15.75" customHeight="1">
      <c r="E212" s="27"/>
      <c r="F212" s="27"/>
    </row>
    <row r="213" spans="5:6" ht="15.75" customHeight="1">
      <c r="E213" s="27"/>
      <c r="F213" s="27"/>
    </row>
    <row r="214" spans="5:6" ht="15.75" customHeight="1">
      <c r="E214" s="27"/>
      <c r="F214" s="27"/>
    </row>
    <row r="215" spans="5:6" ht="15.75" customHeight="1">
      <c r="E215" s="27"/>
      <c r="F215" s="27"/>
    </row>
    <row r="216" spans="5:6" ht="15.75" customHeight="1">
      <c r="E216" s="27"/>
      <c r="F216" s="27"/>
    </row>
    <row r="217" spans="5:6" ht="15.75" customHeight="1">
      <c r="E217" s="27"/>
      <c r="F217" s="27"/>
    </row>
    <row r="218" spans="5:6" ht="15.75" customHeight="1">
      <c r="E218" s="27"/>
      <c r="F218" s="27"/>
    </row>
    <row r="219" spans="5:6" ht="15.75" customHeight="1">
      <c r="E219" s="27"/>
      <c r="F219" s="27"/>
    </row>
    <row r="220" spans="5:6" ht="15.75" customHeight="1">
      <c r="E220" s="27"/>
      <c r="F220" s="27"/>
    </row>
    <row r="221" spans="5:6" ht="15.75" customHeight="1">
      <c r="E221" s="27"/>
      <c r="F221" s="27"/>
    </row>
    <row r="222" spans="5:6" ht="15.75" customHeight="1">
      <c r="E222" s="27"/>
      <c r="F222" s="27"/>
    </row>
    <row r="223" spans="5:6" ht="15.75" customHeight="1">
      <c r="E223" s="27"/>
      <c r="F223" s="27"/>
    </row>
    <row r="224" spans="5:6" ht="15.75" customHeight="1">
      <c r="E224" s="27"/>
      <c r="F224" s="27"/>
    </row>
    <row r="225" spans="5:6" ht="15.75" customHeight="1">
      <c r="E225" s="27"/>
      <c r="F225" s="27"/>
    </row>
    <row r="226" spans="5:6" ht="15.75" customHeight="1">
      <c r="E226" s="27"/>
      <c r="F226" s="27"/>
    </row>
    <row r="227" spans="5:6" ht="15.75" customHeight="1">
      <c r="E227" s="27"/>
      <c r="F227" s="27"/>
    </row>
    <row r="228" spans="5:6" ht="15.75" customHeight="1">
      <c r="E228" s="27"/>
      <c r="F228" s="27"/>
    </row>
    <row r="229" spans="5:6" ht="15.75" customHeight="1">
      <c r="E229" s="27"/>
      <c r="F229" s="27"/>
    </row>
    <row r="230" spans="5:6" ht="15.75" customHeight="1">
      <c r="E230" s="27"/>
      <c r="F230" s="27"/>
    </row>
    <row r="231" spans="5:6" ht="15.75" customHeight="1">
      <c r="E231" s="27"/>
      <c r="F231" s="27"/>
    </row>
    <row r="232" spans="5:6" ht="15.75" customHeight="1">
      <c r="E232" s="27"/>
      <c r="F232" s="27"/>
    </row>
    <row r="233" spans="5:6" ht="15.75" customHeight="1">
      <c r="E233" s="27"/>
      <c r="F233" s="27"/>
    </row>
    <row r="234" spans="5:6" ht="15.75" customHeight="1">
      <c r="E234" s="27"/>
      <c r="F234" s="27"/>
    </row>
    <row r="235" spans="5:6" ht="15.75" customHeight="1">
      <c r="E235" s="27"/>
      <c r="F235" s="27"/>
    </row>
    <row r="236" spans="5:6" ht="15.75" customHeight="1">
      <c r="E236" s="27"/>
      <c r="F236" s="27"/>
    </row>
    <row r="237" spans="5:6" ht="15.75" customHeight="1">
      <c r="E237" s="27"/>
      <c r="F237" s="27"/>
    </row>
    <row r="238" spans="5:6" ht="15.75" customHeight="1">
      <c r="E238" s="27"/>
      <c r="F238" s="27"/>
    </row>
    <row r="239" spans="5:6" ht="15.75" customHeight="1">
      <c r="E239" s="27"/>
      <c r="F239" s="27"/>
    </row>
    <row r="240" spans="5:6" ht="15.75" customHeight="1">
      <c r="E240" s="27"/>
      <c r="F240" s="27"/>
    </row>
    <row r="241" spans="5:6" ht="15.75" customHeight="1">
      <c r="E241" s="27"/>
      <c r="F241" s="27"/>
    </row>
    <row r="242" spans="5:6" ht="15.75" customHeight="1">
      <c r="E242" s="27"/>
      <c r="F242" s="27"/>
    </row>
    <row r="243" spans="5:6" ht="15.75" customHeight="1">
      <c r="E243" s="27"/>
      <c r="F243" s="27"/>
    </row>
    <row r="244" spans="5:6" ht="15.75" customHeight="1">
      <c r="E244" s="27"/>
      <c r="F244" s="27"/>
    </row>
    <row r="245" spans="5:6" ht="15.75" customHeight="1">
      <c r="E245" s="27"/>
      <c r="F245" s="27"/>
    </row>
    <row r="246" spans="5:6" ht="15.75" customHeight="1">
      <c r="E246" s="27"/>
      <c r="F246" s="27"/>
    </row>
    <row r="247" spans="5:6" ht="15.75" customHeight="1">
      <c r="E247" s="27"/>
      <c r="F247" s="27"/>
    </row>
    <row r="248" spans="5:6" ht="15.75" customHeight="1">
      <c r="E248" s="27"/>
      <c r="F248" s="27"/>
    </row>
    <row r="249" spans="5:6" ht="15.75" customHeight="1">
      <c r="E249" s="27"/>
      <c r="F249" s="27"/>
    </row>
    <row r="250" spans="5:6" ht="15.75" customHeight="1">
      <c r="E250" s="27"/>
      <c r="F250" s="27"/>
    </row>
    <row r="251" spans="5:6" ht="15.75" customHeight="1">
      <c r="E251" s="27"/>
      <c r="F251" s="27"/>
    </row>
    <row r="252" spans="5:6" ht="15.75" customHeight="1">
      <c r="E252" s="27"/>
      <c r="F252" s="27"/>
    </row>
    <row r="253" spans="5:6" ht="15.75" customHeight="1">
      <c r="E253" s="27"/>
      <c r="F253" s="27"/>
    </row>
    <row r="254" spans="5:6" ht="15.75" customHeight="1">
      <c r="E254" s="27"/>
      <c r="F254" s="27"/>
    </row>
    <row r="255" spans="5:6" ht="15.75" customHeight="1">
      <c r="E255" s="27"/>
      <c r="F255" s="27"/>
    </row>
    <row r="256" spans="5:6" ht="15.75" customHeight="1">
      <c r="E256" s="27"/>
      <c r="F256" s="27"/>
    </row>
    <row r="257" spans="5:6" ht="15.75" customHeight="1">
      <c r="E257" s="27"/>
      <c r="F257" s="27"/>
    </row>
    <row r="258" spans="5:6" ht="15.75" customHeight="1">
      <c r="E258" s="27"/>
      <c r="F258" s="27"/>
    </row>
    <row r="259" spans="5:6" ht="15.75" customHeight="1">
      <c r="E259" s="27"/>
      <c r="F259" s="27"/>
    </row>
    <row r="260" spans="5:6" ht="15.75" customHeight="1">
      <c r="E260" s="27"/>
      <c r="F260" s="27"/>
    </row>
    <row r="261" spans="5:6" ht="15.75" customHeight="1">
      <c r="E261" s="27"/>
      <c r="F261" s="27"/>
    </row>
    <row r="262" spans="5:6" ht="15.75" customHeight="1">
      <c r="E262" s="27"/>
      <c r="F262" s="27"/>
    </row>
    <row r="263" spans="5:6" ht="15.75" customHeight="1">
      <c r="E263" s="27"/>
      <c r="F263" s="27"/>
    </row>
    <row r="264" spans="5:6" ht="15.75" customHeight="1">
      <c r="E264" s="27"/>
      <c r="F264" s="27"/>
    </row>
    <row r="265" spans="5:6" ht="15.75" customHeight="1">
      <c r="E265" s="27"/>
      <c r="F265" s="27"/>
    </row>
    <row r="266" spans="5:6" ht="15.75" customHeight="1">
      <c r="E266" s="27"/>
      <c r="F266" s="27"/>
    </row>
    <row r="267" spans="5:6" ht="15.75" customHeight="1">
      <c r="E267" s="27"/>
      <c r="F267" s="27"/>
    </row>
    <row r="268" spans="5:6" ht="15.75" customHeight="1">
      <c r="E268" s="27"/>
      <c r="F268" s="27"/>
    </row>
    <row r="269" spans="5:6" ht="15.75" customHeight="1">
      <c r="E269" s="27"/>
      <c r="F269" s="27"/>
    </row>
    <row r="270" spans="5:6" ht="15.75" customHeight="1">
      <c r="E270" s="27"/>
      <c r="F270" s="27"/>
    </row>
    <row r="271" spans="5:6" ht="15.75" customHeight="1">
      <c r="E271" s="27"/>
      <c r="F271" s="27"/>
    </row>
    <row r="272" spans="5:6" ht="15.75" customHeight="1">
      <c r="E272" s="27"/>
      <c r="F272" s="27"/>
    </row>
    <row r="273" spans="5:6" ht="15.75" customHeight="1">
      <c r="E273" s="27"/>
      <c r="F273" s="27"/>
    </row>
    <row r="274" spans="5:6" ht="15.75" customHeight="1">
      <c r="E274" s="27"/>
      <c r="F274" s="27"/>
    </row>
    <row r="275" spans="5:6" ht="15.75" customHeight="1">
      <c r="E275" s="27"/>
      <c r="F275" s="27"/>
    </row>
    <row r="276" spans="5:6" ht="15.75" customHeight="1">
      <c r="E276" s="27"/>
      <c r="F276" s="27"/>
    </row>
    <row r="277" spans="5:6" ht="15.75" customHeight="1">
      <c r="E277" s="27"/>
      <c r="F277" s="27"/>
    </row>
    <row r="278" spans="5:6" ht="15.75" customHeight="1">
      <c r="E278" s="27"/>
      <c r="F278" s="27"/>
    </row>
    <row r="279" spans="5:6" ht="15.75" customHeight="1">
      <c r="E279" s="27"/>
      <c r="F279" s="27"/>
    </row>
    <row r="280" spans="5:6" ht="15.75" customHeight="1">
      <c r="E280" s="27"/>
      <c r="F280" s="27"/>
    </row>
    <row r="281" spans="5:6" ht="15.75" customHeight="1">
      <c r="E281" s="27"/>
      <c r="F281" s="27"/>
    </row>
    <row r="282" spans="5:6" ht="15.75" customHeight="1">
      <c r="E282" s="27"/>
      <c r="F282" s="27"/>
    </row>
    <row r="283" spans="5:6" ht="15.75" customHeight="1">
      <c r="E283" s="27"/>
      <c r="F283" s="27"/>
    </row>
    <row r="284" spans="5:6" ht="15.75" customHeight="1">
      <c r="E284" s="27"/>
      <c r="F284" s="27"/>
    </row>
    <row r="285" spans="5:6" ht="15.75" customHeight="1">
      <c r="E285" s="27"/>
      <c r="F285" s="27"/>
    </row>
    <row r="286" spans="5:6" ht="15.75" customHeight="1">
      <c r="E286" s="27"/>
      <c r="F286" s="27"/>
    </row>
    <row r="287" spans="5:6" ht="15.75" customHeight="1">
      <c r="E287" s="27"/>
      <c r="F287" s="27"/>
    </row>
    <row r="288" spans="5:6" ht="15.75" customHeight="1">
      <c r="E288" s="27"/>
      <c r="F288" s="27"/>
    </row>
    <row r="289" spans="5:6" ht="15.75" customHeight="1">
      <c r="E289" s="27"/>
      <c r="F289" s="27"/>
    </row>
    <row r="290" spans="5:6" ht="15.75" customHeight="1">
      <c r="E290" s="27"/>
      <c r="F290" s="27"/>
    </row>
    <row r="291" spans="5:6" ht="15.75" customHeight="1">
      <c r="E291" s="27"/>
      <c r="F291" s="27"/>
    </row>
    <row r="292" spans="5:6" ht="15.75" customHeight="1">
      <c r="E292" s="27"/>
      <c r="F292" s="27"/>
    </row>
    <row r="293" spans="5:6" ht="15.75" customHeight="1">
      <c r="E293" s="27"/>
      <c r="F293" s="27"/>
    </row>
    <row r="294" spans="5:6" ht="15.75" customHeight="1">
      <c r="E294" s="27"/>
      <c r="F294" s="27"/>
    </row>
    <row r="295" spans="5:6" ht="15.75" customHeight="1">
      <c r="E295" s="27"/>
      <c r="F295" s="27"/>
    </row>
    <row r="296" spans="5:6" ht="15.75" customHeight="1">
      <c r="E296" s="27"/>
      <c r="F296" s="27"/>
    </row>
    <row r="297" spans="5:6" ht="15.75" customHeight="1">
      <c r="E297" s="27"/>
      <c r="F297" s="27"/>
    </row>
    <row r="298" spans="5:6" ht="15.75" customHeight="1">
      <c r="E298" s="27"/>
      <c r="F298" s="27"/>
    </row>
    <row r="299" spans="5:6" ht="15.75" customHeight="1">
      <c r="E299" s="27"/>
      <c r="F299" s="27"/>
    </row>
    <row r="300" spans="5:6" ht="15.75" customHeight="1">
      <c r="E300" s="27"/>
      <c r="F300" s="27"/>
    </row>
    <row r="301" spans="5:6" ht="15.75" customHeight="1">
      <c r="E301" s="27"/>
      <c r="F301" s="27"/>
    </row>
    <row r="302" spans="5:6" ht="15.75" customHeight="1">
      <c r="E302" s="27"/>
      <c r="F302" s="27"/>
    </row>
    <row r="303" spans="5:6" ht="15.75" customHeight="1">
      <c r="E303" s="27"/>
      <c r="F303" s="27"/>
    </row>
    <row r="304" spans="5:6" ht="15.75" customHeight="1">
      <c r="E304" s="27"/>
      <c r="F304" s="27"/>
    </row>
    <row r="305" spans="5:6" ht="15.75" customHeight="1">
      <c r="E305" s="27"/>
      <c r="F305" s="27"/>
    </row>
    <row r="306" spans="5:6" ht="15.75" customHeight="1">
      <c r="E306" s="27"/>
      <c r="F306" s="27"/>
    </row>
    <row r="307" spans="5:6" ht="15.75" customHeight="1">
      <c r="E307" s="27"/>
      <c r="F307" s="27"/>
    </row>
    <row r="308" spans="5:6" ht="15.75" customHeight="1">
      <c r="E308" s="27"/>
      <c r="F308" s="27"/>
    </row>
    <row r="309" spans="5:6" ht="15.75" customHeight="1">
      <c r="E309" s="27"/>
      <c r="F309" s="27"/>
    </row>
    <row r="310" spans="5:6" ht="15.75" customHeight="1">
      <c r="E310" s="27"/>
      <c r="F310" s="27"/>
    </row>
    <row r="311" spans="5:6" ht="15.75" customHeight="1">
      <c r="E311" s="27"/>
      <c r="F311" s="27"/>
    </row>
    <row r="312" spans="5:6" ht="15.75" customHeight="1">
      <c r="E312" s="27"/>
      <c r="F312" s="27"/>
    </row>
    <row r="313" spans="5:6" ht="15.75" customHeight="1">
      <c r="E313" s="27"/>
      <c r="F313" s="27"/>
    </row>
    <row r="314" spans="5:6" ht="15.75" customHeight="1">
      <c r="E314" s="27"/>
      <c r="F314" s="27"/>
    </row>
    <row r="315" spans="5:6" ht="15.75" customHeight="1">
      <c r="E315" s="27"/>
      <c r="F315" s="27"/>
    </row>
    <row r="316" spans="5:6" ht="15.75" customHeight="1">
      <c r="E316" s="27"/>
      <c r="F316" s="27"/>
    </row>
    <row r="317" spans="5:6" ht="15.75" customHeight="1">
      <c r="E317" s="27"/>
      <c r="F317" s="27"/>
    </row>
    <row r="318" spans="5:6" ht="15.75" customHeight="1">
      <c r="E318" s="27"/>
      <c r="F318" s="27"/>
    </row>
    <row r="319" spans="5:6" ht="15.75" customHeight="1">
      <c r="E319" s="27"/>
      <c r="F319" s="27"/>
    </row>
    <row r="320" spans="5:6" ht="15.75" customHeight="1">
      <c r="E320" s="27"/>
      <c r="F320" s="27"/>
    </row>
    <row r="321" spans="5:6" ht="15.75" customHeight="1">
      <c r="E321" s="27"/>
      <c r="F321" s="27"/>
    </row>
    <row r="322" spans="5:6" ht="15.75" customHeight="1">
      <c r="E322" s="27"/>
      <c r="F322" s="27"/>
    </row>
    <row r="323" spans="5:6" ht="15.75" customHeight="1">
      <c r="E323" s="27"/>
      <c r="F323" s="27"/>
    </row>
    <row r="324" spans="5:6" ht="15.75" customHeight="1">
      <c r="E324" s="27"/>
      <c r="F324" s="27"/>
    </row>
    <row r="325" spans="5:6" ht="15.75" customHeight="1">
      <c r="E325" s="27"/>
      <c r="F325" s="27"/>
    </row>
    <row r="326" spans="5:6" ht="15.75" customHeight="1">
      <c r="E326" s="27"/>
      <c r="F326" s="27"/>
    </row>
    <row r="327" spans="5:6" ht="15.75" customHeight="1">
      <c r="E327" s="27"/>
      <c r="F327" s="27"/>
    </row>
    <row r="328" spans="5:6" ht="15.75" customHeight="1">
      <c r="E328" s="27"/>
      <c r="F328" s="27"/>
    </row>
    <row r="329" spans="5:6" ht="15.75" customHeight="1">
      <c r="E329" s="27"/>
      <c r="F329" s="27"/>
    </row>
    <row r="330" spans="5:6" ht="15.75" customHeight="1">
      <c r="E330" s="27"/>
      <c r="F330" s="27"/>
    </row>
    <row r="331" spans="5:6" ht="15.75" customHeight="1">
      <c r="E331" s="27"/>
      <c r="F331" s="27"/>
    </row>
    <row r="332" spans="5:6" ht="15.75" customHeight="1">
      <c r="E332" s="27"/>
      <c r="F332" s="27"/>
    </row>
    <row r="333" spans="5:6" ht="15.75" customHeight="1">
      <c r="E333" s="27"/>
      <c r="F333" s="27"/>
    </row>
    <row r="334" spans="5:6" ht="15.75" customHeight="1">
      <c r="E334" s="27"/>
      <c r="F334" s="27"/>
    </row>
    <row r="335" spans="5:6" ht="15.75" customHeight="1">
      <c r="E335" s="27"/>
      <c r="F335" s="27"/>
    </row>
    <row r="336" spans="5:6" ht="15.75" customHeight="1">
      <c r="E336" s="27"/>
      <c r="F336" s="27"/>
    </row>
    <row r="337" spans="5:6" ht="15.75" customHeight="1">
      <c r="E337" s="27"/>
      <c r="F337" s="27"/>
    </row>
    <row r="338" spans="5:6" ht="15.75" customHeight="1">
      <c r="E338" s="27"/>
      <c r="F338" s="27"/>
    </row>
    <row r="339" spans="5:6" ht="15.75" customHeight="1">
      <c r="E339" s="27"/>
      <c r="F339" s="27"/>
    </row>
    <row r="340" spans="5:6" ht="15.75" customHeight="1">
      <c r="E340" s="27"/>
      <c r="F340" s="27"/>
    </row>
    <row r="341" spans="5:6" ht="15.75" customHeight="1">
      <c r="E341" s="27"/>
      <c r="F341" s="27"/>
    </row>
    <row r="342" spans="5:6" ht="15.75" customHeight="1">
      <c r="E342" s="27"/>
      <c r="F342" s="27"/>
    </row>
    <row r="343" spans="5:6" ht="15.75" customHeight="1">
      <c r="E343" s="27"/>
      <c r="F343" s="27"/>
    </row>
    <row r="344" spans="5:6" ht="15.75" customHeight="1">
      <c r="E344" s="27"/>
      <c r="F344" s="27"/>
    </row>
    <row r="345" spans="5:6" ht="15.75" customHeight="1">
      <c r="E345" s="27"/>
      <c r="F345" s="27"/>
    </row>
    <row r="346" spans="5:6" ht="15.75" customHeight="1">
      <c r="E346" s="27"/>
      <c r="F346" s="27"/>
    </row>
    <row r="347" spans="5:6" ht="15.75" customHeight="1">
      <c r="E347" s="27"/>
      <c r="F347" s="27"/>
    </row>
    <row r="348" spans="5:6" ht="15.75" customHeight="1">
      <c r="E348" s="27"/>
      <c r="F348" s="27"/>
    </row>
    <row r="349" spans="5:6" ht="15.75" customHeight="1">
      <c r="E349" s="27"/>
      <c r="F349" s="27"/>
    </row>
    <row r="350" spans="5:6" ht="15.75" customHeight="1">
      <c r="E350" s="27"/>
      <c r="F350" s="27"/>
    </row>
    <row r="351" spans="5:6" ht="15.75" customHeight="1">
      <c r="E351" s="27"/>
      <c r="F351" s="27"/>
    </row>
    <row r="352" spans="5:6" ht="15.75" customHeight="1">
      <c r="E352" s="27"/>
      <c r="F352" s="27"/>
    </row>
    <row r="353" spans="5:6" ht="15.75" customHeight="1">
      <c r="E353" s="27"/>
      <c r="F353" s="27"/>
    </row>
    <row r="354" spans="5:6" ht="15.75" customHeight="1">
      <c r="E354" s="27"/>
      <c r="F354" s="27"/>
    </row>
    <row r="355" spans="5:6" ht="15.75" customHeight="1">
      <c r="E355" s="27"/>
      <c r="F355" s="27"/>
    </row>
    <row r="356" spans="5:6" ht="15.75" customHeight="1">
      <c r="E356" s="27"/>
      <c r="F356" s="27"/>
    </row>
    <row r="357" spans="5:6" ht="15.75" customHeight="1">
      <c r="E357" s="27"/>
      <c r="F357" s="27"/>
    </row>
    <row r="358" spans="5:6" ht="15.75" customHeight="1">
      <c r="E358" s="27"/>
      <c r="F358" s="27"/>
    </row>
    <row r="359" spans="5:6" ht="15.75" customHeight="1">
      <c r="E359" s="27"/>
      <c r="F359" s="27"/>
    </row>
    <row r="360" spans="5:6" ht="15.75" customHeight="1">
      <c r="E360" s="27"/>
      <c r="F360" s="27"/>
    </row>
    <row r="361" spans="5:6" ht="15.75" customHeight="1">
      <c r="E361" s="27"/>
      <c r="F361" s="27"/>
    </row>
    <row r="362" spans="5:6" ht="15.75" customHeight="1">
      <c r="E362" s="27"/>
      <c r="F362" s="27"/>
    </row>
    <row r="363" spans="5:6" ht="15.75" customHeight="1">
      <c r="E363" s="27"/>
      <c r="F363" s="27"/>
    </row>
    <row r="364" spans="5:6" ht="15.75" customHeight="1">
      <c r="E364" s="27"/>
      <c r="F364" s="27"/>
    </row>
    <row r="365" spans="5:6" ht="15.75" customHeight="1">
      <c r="E365" s="27"/>
      <c r="F365" s="27"/>
    </row>
    <row r="366" spans="5:6" ht="15.75" customHeight="1">
      <c r="E366" s="27"/>
      <c r="F366" s="27"/>
    </row>
    <row r="367" spans="5:6" ht="15.75" customHeight="1">
      <c r="E367" s="27"/>
      <c r="F367" s="27"/>
    </row>
    <row r="368" spans="5:6" ht="15.75" customHeight="1">
      <c r="E368" s="27"/>
      <c r="F368" s="27"/>
    </row>
    <row r="369" spans="5:6" ht="15.75" customHeight="1">
      <c r="E369" s="27"/>
      <c r="F369" s="27"/>
    </row>
    <row r="370" spans="5:6" ht="15.75" customHeight="1">
      <c r="E370" s="27"/>
      <c r="F370" s="27"/>
    </row>
    <row r="371" spans="5:6" ht="15.75" customHeight="1">
      <c r="E371" s="27"/>
      <c r="F371" s="27"/>
    </row>
    <row r="372" spans="5:6" ht="15.75" customHeight="1">
      <c r="E372" s="27"/>
      <c r="F372" s="27"/>
    </row>
    <row r="373" spans="5:6" ht="15.75" customHeight="1">
      <c r="E373" s="27"/>
      <c r="F373" s="27"/>
    </row>
    <row r="374" spans="5:6" ht="15.75" customHeight="1">
      <c r="E374" s="27"/>
      <c r="F374" s="27"/>
    </row>
    <row r="375" spans="5:6" ht="15.75" customHeight="1">
      <c r="E375" s="27"/>
      <c r="F375" s="27"/>
    </row>
    <row r="376" spans="5:6" ht="15.75" customHeight="1">
      <c r="E376" s="27"/>
      <c r="F376" s="27"/>
    </row>
    <row r="377" spans="5:6" ht="15.75" customHeight="1">
      <c r="E377" s="27"/>
      <c r="F377" s="27"/>
    </row>
    <row r="378" spans="5:6" ht="15.75" customHeight="1">
      <c r="E378" s="27"/>
      <c r="F378" s="27"/>
    </row>
    <row r="379" spans="5:6" ht="15.75" customHeight="1">
      <c r="E379" s="27"/>
      <c r="F379" s="27"/>
    </row>
    <row r="380" spans="5:6" ht="15.75" customHeight="1">
      <c r="E380" s="27"/>
      <c r="F380" s="27"/>
    </row>
    <row r="381" spans="5:6" ht="15.75" customHeight="1">
      <c r="E381" s="27"/>
      <c r="F381" s="27"/>
    </row>
    <row r="382" spans="5:6" ht="15.75" customHeight="1">
      <c r="E382" s="27"/>
      <c r="F382" s="27"/>
    </row>
    <row r="383" spans="5:6" ht="15.75" customHeight="1">
      <c r="E383" s="27"/>
      <c r="F383" s="27"/>
    </row>
    <row r="384" spans="5:6" ht="15.75" customHeight="1">
      <c r="E384" s="27"/>
      <c r="F384" s="27"/>
    </row>
    <row r="385" spans="5:6" ht="15.75" customHeight="1">
      <c r="E385" s="27"/>
      <c r="F385" s="27"/>
    </row>
    <row r="386" spans="5:6" ht="15.75" customHeight="1">
      <c r="E386" s="27"/>
      <c r="F386" s="27"/>
    </row>
    <row r="387" spans="5:6" ht="15.75" customHeight="1">
      <c r="E387" s="27"/>
      <c r="F387" s="27"/>
    </row>
    <row r="388" spans="5:6" ht="15.75" customHeight="1">
      <c r="E388" s="27"/>
      <c r="F388" s="27"/>
    </row>
    <row r="389" spans="5:6" ht="15.75" customHeight="1">
      <c r="E389" s="27"/>
      <c r="F389" s="27"/>
    </row>
    <row r="390" spans="5:6" ht="15.75" customHeight="1">
      <c r="E390" s="27"/>
      <c r="F390" s="27"/>
    </row>
    <row r="391" spans="5:6" ht="15.75" customHeight="1">
      <c r="E391" s="27"/>
      <c r="F391" s="27"/>
    </row>
    <row r="392" spans="5:6" ht="15.75" customHeight="1">
      <c r="E392" s="27"/>
      <c r="F392" s="27"/>
    </row>
    <row r="393" spans="5:6" ht="15.75" customHeight="1">
      <c r="E393" s="27"/>
      <c r="F393" s="27"/>
    </row>
    <row r="394" spans="5:6" ht="15.75" customHeight="1">
      <c r="E394" s="27"/>
      <c r="F394" s="27"/>
    </row>
    <row r="395" spans="5:6" ht="15.75" customHeight="1">
      <c r="E395" s="27"/>
      <c r="F395" s="27"/>
    </row>
    <row r="396" spans="5:6" ht="15.75" customHeight="1">
      <c r="E396" s="27"/>
      <c r="F396" s="27"/>
    </row>
    <row r="397" spans="5:6" ht="15.75" customHeight="1">
      <c r="E397" s="27"/>
      <c r="F397" s="27"/>
    </row>
    <row r="398" spans="5:6" ht="15.75" customHeight="1">
      <c r="E398" s="27"/>
      <c r="F398" s="27"/>
    </row>
    <row r="399" spans="5:6" ht="15.75" customHeight="1">
      <c r="E399" s="27"/>
      <c r="F399" s="27"/>
    </row>
    <row r="400" spans="5:6" ht="15.75" customHeight="1">
      <c r="E400" s="27"/>
      <c r="F400" s="27"/>
    </row>
    <row r="401" spans="5:6" ht="15.75" customHeight="1">
      <c r="E401" s="27"/>
      <c r="F401" s="27"/>
    </row>
    <row r="402" spans="5:6" ht="15.75" customHeight="1">
      <c r="E402" s="27"/>
      <c r="F402" s="27"/>
    </row>
    <row r="403" spans="5:6" ht="15.75" customHeight="1">
      <c r="E403" s="27"/>
      <c r="F403" s="27"/>
    </row>
    <row r="404" spans="5:6" ht="15.75" customHeight="1">
      <c r="E404" s="27"/>
      <c r="F404" s="27"/>
    </row>
    <row r="405" spans="5:6" ht="15.75" customHeight="1">
      <c r="E405" s="27"/>
      <c r="F405" s="27"/>
    </row>
    <row r="406" spans="5:6" ht="15.75" customHeight="1">
      <c r="E406" s="27"/>
      <c r="F406" s="27"/>
    </row>
    <row r="407" spans="5:6" ht="15.75" customHeight="1">
      <c r="E407" s="27"/>
      <c r="F407" s="27"/>
    </row>
    <row r="408" spans="5:6" ht="15.75" customHeight="1">
      <c r="E408" s="27"/>
      <c r="F408" s="27"/>
    </row>
    <row r="409" spans="5:6" ht="15.75" customHeight="1">
      <c r="E409" s="27"/>
      <c r="F409" s="27"/>
    </row>
    <row r="410" spans="5:6" ht="15.75" customHeight="1">
      <c r="E410" s="27"/>
      <c r="F410" s="27"/>
    </row>
    <row r="411" spans="5:6" ht="15.75" customHeight="1">
      <c r="E411" s="27"/>
      <c r="F411" s="27"/>
    </row>
    <row r="412" spans="5:6" ht="15.75" customHeight="1">
      <c r="E412" s="27"/>
      <c r="F412" s="27"/>
    </row>
    <row r="413" spans="5:6" ht="15.75" customHeight="1">
      <c r="E413" s="27"/>
      <c r="F413" s="27"/>
    </row>
    <row r="414" spans="5:6" ht="15.75" customHeight="1">
      <c r="E414" s="27"/>
      <c r="F414" s="27"/>
    </row>
    <row r="415" spans="5:6" ht="15.75" customHeight="1">
      <c r="E415" s="27"/>
      <c r="F415" s="27"/>
    </row>
    <row r="416" spans="5:6" ht="15.75" customHeight="1">
      <c r="E416" s="27"/>
      <c r="F416" s="27"/>
    </row>
    <row r="417" spans="5:6" ht="15.75" customHeight="1">
      <c r="E417" s="27"/>
      <c r="F417" s="27"/>
    </row>
    <row r="418" spans="5:6" ht="15.75" customHeight="1">
      <c r="E418" s="27"/>
      <c r="F418" s="27"/>
    </row>
    <row r="419" spans="5:6" ht="15.75" customHeight="1">
      <c r="E419" s="27"/>
      <c r="F419" s="27"/>
    </row>
    <row r="420" spans="5:6" ht="15.75" customHeight="1">
      <c r="E420" s="27"/>
      <c r="F420" s="27"/>
    </row>
    <row r="421" spans="5:6" ht="15.75" customHeight="1">
      <c r="E421" s="27"/>
      <c r="F421" s="27"/>
    </row>
    <row r="422" spans="5:6" ht="15.75" customHeight="1">
      <c r="E422" s="27"/>
      <c r="F422" s="27"/>
    </row>
    <row r="423" spans="5:6" ht="15.75" customHeight="1">
      <c r="E423" s="27"/>
      <c r="F423" s="27"/>
    </row>
    <row r="424" spans="5:6" ht="15.75" customHeight="1">
      <c r="E424" s="27"/>
      <c r="F424" s="27"/>
    </row>
    <row r="425" spans="5:6" ht="15.75" customHeight="1">
      <c r="E425" s="27"/>
      <c r="F425" s="27"/>
    </row>
    <row r="426" spans="5:6" ht="15.75" customHeight="1">
      <c r="E426" s="27"/>
      <c r="F426" s="27"/>
    </row>
    <row r="427" spans="5:6" ht="15.75" customHeight="1">
      <c r="E427" s="27"/>
      <c r="F427" s="27"/>
    </row>
    <row r="428" spans="5:6" ht="15.75" customHeight="1">
      <c r="E428" s="27"/>
      <c r="F428" s="27"/>
    </row>
    <row r="429" spans="5:6" ht="15.75" customHeight="1">
      <c r="E429" s="27"/>
      <c r="F429" s="27"/>
    </row>
    <row r="430" spans="5:6" ht="15.75" customHeight="1">
      <c r="E430" s="27"/>
      <c r="F430" s="27"/>
    </row>
    <row r="431" spans="5:6" ht="15.75" customHeight="1">
      <c r="E431" s="27"/>
      <c r="F431" s="27"/>
    </row>
    <row r="432" spans="5:6" ht="15.75" customHeight="1">
      <c r="E432" s="27"/>
      <c r="F432" s="27"/>
    </row>
    <row r="433" spans="5:6" ht="15.75" customHeight="1">
      <c r="E433" s="27"/>
      <c r="F433" s="27"/>
    </row>
    <row r="434" spans="5:6" ht="15.75" customHeight="1">
      <c r="E434" s="27"/>
      <c r="F434" s="27"/>
    </row>
    <row r="435" spans="5:6" ht="15.75" customHeight="1">
      <c r="E435" s="27"/>
      <c r="F435" s="27"/>
    </row>
    <row r="436" spans="5:6" ht="15.75" customHeight="1">
      <c r="E436" s="27"/>
      <c r="F436" s="27"/>
    </row>
    <row r="437" spans="5:6" ht="15.75" customHeight="1">
      <c r="E437" s="27"/>
      <c r="F437" s="27"/>
    </row>
    <row r="438" spans="5:6" ht="15.75" customHeight="1">
      <c r="E438" s="27"/>
      <c r="F438" s="27"/>
    </row>
    <row r="439" spans="5:6" ht="15.75" customHeight="1">
      <c r="E439" s="27"/>
      <c r="F439" s="27"/>
    </row>
    <row r="440" spans="5:6" ht="15.75" customHeight="1">
      <c r="E440" s="27"/>
      <c r="F440" s="27"/>
    </row>
    <row r="441" spans="5:6" ht="15.75" customHeight="1">
      <c r="E441" s="27"/>
      <c r="F441" s="27"/>
    </row>
    <row r="442" spans="5:6" ht="15.75" customHeight="1">
      <c r="E442" s="27"/>
      <c r="F442" s="27"/>
    </row>
    <row r="443" spans="5:6" ht="15.75" customHeight="1">
      <c r="E443" s="27"/>
      <c r="F443" s="27"/>
    </row>
    <row r="444" spans="5:6" ht="15.75" customHeight="1">
      <c r="E444" s="27"/>
      <c r="F444" s="27"/>
    </row>
    <row r="445" spans="5:6" ht="15.75" customHeight="1">
      <c r="E445" s="27"/>
      <c r="F445" s="27"/>
    </row>
    <row r="446" spans="5:6" ht="15.75" customHeight="1">
      <c r="E446" s="27"/>
      <c r="F446" s="27"/>
    </row>
    <row r="447" spans="5:6" ht="15.75" customHeight="1">
      <c r="E447" s="27"/>
      <c r="F447" s="27"/>
    </row>
    <row r="448" spans="5:6" ht="15.75" customHeight="1">
      <c r="E448" s="27"/>
      <c r="F448" s="27"/>
    </row>
    <row r="449" spans="5:6" ht="15.75" customHeight="1">
      <c r="E449" s="27"/>
      <c r="F449" s="27"/>
    </row>
    <row r="450" spans="5:6" ht="15.75" customHeight="1">
      <c r="E450" s="27"/>
      <c r="F450" s="27"/>
    </row>
    <row r="451" spans="5:6" ht="15.75" customHeight="1">
      <c r="E451" s="27"/>
      <c r="F451" s="27"/>
    </row>
    <row r="452" spans="5:6" ht="15.75" customHeight="1">
      <c r="E452" s="27"/>
      <c r="F452" s="27"/>
    </row>
    <row r="453" spans="5:6" ht="15.75" customHeight="1">
      <c r="E453" s="27"/>
      <c r="F453" s="27"/>
    </row>
    <row r="454" spans="5:6" ht="15.75" customHeight="1">
      <c r="E454" s="27"/>
      <c r="F454" s="27"/>
    </row>
    <row r="455" spans="5:6" ht="15.75" customHeight="1">
      <c r="E455" s="27"/>
      <c r="F455" s="27"/>
    </row>
    <row r="456" spans="5:6" ht="15.75" customHeight="1">
      <c r="E456" s="27"/>
      <c r="F456" s="27"/>
    </row>
    <row r="457" spans="5:6" ht="15.75" customHeight="1">
      <c r="E457" s="27"/>
      <c r="F457" s="27"/>
    </row>
    <row r="458" spans="5:6" ht="15.75" customHeight="1">
      <c r="E458" s="27"/>
      <c r="F458" s="27"/>
    </row>
    <row r="459" spans="5:6" ht="15.75" customHeight="1">
      <c r="E459" s="27"/>
      <c r="F459" s="27"/>
    </row>
    <row r="460" spans="5:6" ht="15.75" customHeight="1">
      <c r="E460" s="27"/>
      <c r="F460" s="27"/>
    </row>
    <row r="461" spans="5:6" ht="15.75" customHeight="1">
      <c r="E461" s="27"/>
      <c r="F461" s="27"/>
    </row>
    <row r="462" spans="5:6" ht="15.75" customHeight="1">
      <c r="E462" s="27"/>
      <c r="F462" s="27"/>
    </row>
    <row r="463" spans="5:6" ht="15.75" customHeight="1">
      <c r="E463" s="27"/>
      <c r="F463" s="27"/>
    </row>
    <row r="464" spans="5:6" ht="15.75" customHeight="1">
      <c r="E464" s="27"/>
      <c r="F464" s="27"/>
    </row>
    <row r="465" spans="5:6" ht="15.75" customHeight="1">
      <c r="E465" s="27"/>
      <c r="F465" s="27"/>
    </row>
    <row r="466" spans="5:6" ht="15.75" customHeight="1">
      <c r="E466" s="27"/>
      <c r="F466" s="27"/>
    </row>
    <row r="467" spans="5:6" ht="15.75" customHeight="1">
      <c r="E467" s="27"/>
      <c r="F467" s="27"/>
    </row>
    <row r="468" spans="5:6" ht="15.75" customHeight="1">
      <c r="E468" s="27"/>
      <c r="F468" s="27"/>
    </row>
    <row r="469" spans="5:6" ht="15.75" customHeight="1">
      <c r="E469" s="27"/>
      <c r="F469" s="27"/>
    </row>
    <row r="470" spans="5:6" ht="15.75" customHeight="1">
      <c r="E470" s="27"/>
      <c r="F470" s="27"/>
    </row>
    <row r="471" spans="5:6" ht="15.75" customHeight="1">
      <c r="E471" s="27"/>
      <c r="F471" s="27"/>
    </row>
    <row r="472" spans="5:6" ht="15.75" customHeight="1">
      <c r="E472" s="27"/>
      <c r="F472" s="27"/>
    </row>
    <row r="473" spans="5:6" ht="15.75" customHeight="1">
      <c r="E473" s="27"/>
      <c r="F473" s="27"/>
    </row>
    <row r="474" spans="5:6" ht="15.75" customHeight="1">
      <c r="E474" s="27"/>
      <c r="F474" s="27"/>
    </row>
    <row r="475" spans="5:6" ht="15.75" customHeight="1">
      <c r="E475" s="27"/>
      <c r="F475" s="27"/>
    </row>
    <row r="476" spans="5:6" ht="15.75" customHeight="1">
      <c r="E476" s="27"/>
      <c r="F476" s="27"/>
    </row>
    <row r="477" spans="5:6" ht="15.75" customHeight="1">
      <c r="E477" s="27"/>
      <c r="F477" s="27"/>
    </row>
    <row r="478" spans="5:6" ht="15.75" customHeight="1">
      <c r="E478" s="27"/>
      <c r="F478" s="27"/>
    </row>
    <row r="479" spans="5:6" ht="15.75" customHeight="1">
      <c r="E479" s="27"/>
      <c r="F479" s="27"/>
    </row>
    <row r="480" spans="5:6" ht="15.75" customHeight="1">
      <c r="E480" s="27"/>
      <c r="F480" s="27"/>
    </row>
    <row r="481" spans="5:6" ht="15.75" customHeight="1">
      <c r="E481" s="27"/>
      <c r="F481" s="27"/>
    </row>
    <row r="482" spans="5:6" ht="15.75" customHeight="1">
      <c r="E482" s="27"/>
      <c r="F482" s="27"/>
    </row>
    <row r="483" spans="5:6" ht="15.75" customHeight="1">
      <c r="E483" s="27"/>
      <c r="F483" s="27"/>
    </row>
    <row r="484" spans="5:6" ht="15.75" customHeight="1">
      <c r="E484" s="27"/>
      <c r="F484" s="27"/>
    </row>
    <row r="485" spans="5:6" ht="15.75" customHeight="1">
      <c r="E485" s="27"/>
      <c r="F485" s="27"/>
    </row>
    <row r="486" spans="5:6" ht="15.75" customHeight="1">
      <c r="E486" s="27"/>
      <c r="F486" s="27"/>
    </row>
    <row r="487" spans="5:6" ht="15.75" customHeight="1">
      <c r="E487" s="27"/>
      <c r="F487" s="27"/>
    </row>
    <row r="488" spans="5:6" ht="15.75" customHeight="1">
      <c r="E488" s="27"/>
      <c r="F488" s="27"/>
    </row>
    <row r="489" spans="5:6" ht="15.75" customHeight="1">
      <c r="E489" s="27"/>
      <c r="F489" s="27"/>
    </row>
    <row r="490" spans="5:6" ht="15.75" customHeight="1">
      <c r="E490" s="27"/>
      <c r="F490" s="27"/>
    </row>
    <row r="491" spans="5:6" ht="15.75" customHeight="1">
      <c r="E491" s="27"/>
      <c r="F491" s="27"/>
    </row>
    <row r="492" spans="5:6" ht="15.75" customHeight="1">
      <c r="E492" s="27"/>
      <c r="F492" s="27"/>
    </row>
    <row r="493" spans="5:6" ht="15.75" customHeight="1">
      <c r="E493" s="27"/>
      <c r="F493" s="27"/>
    </row>
    <row r="494" spans="5:6" ht="15.75" customHeight="1">
      <c r="E494" s="27"/>
      <c r="F494" s="27"/>
    </row>
    <row r="495" spans="5:6" ht="15.75" customHeight="1">
      <c r="E495" s="27"/>
      <c r="F495" s="27"/>
    </row>
    <row r="496" spans="5:6" ht="15.75" customHeight="1">
      <c r="E496" s="27"/>
      <c r="F496" s="27"/>
    </row>
    <row r="497" spans="5:6" ht="15.75" customHeight="1">
      <c r="E497" s="27"/>
      <c r="F497" s="27"/>
    </row>
    <row r="498" spans="5:6" ht="15.75" customHeight="1">
      <c r="E498" s="27"/>
      <c r="F498" s="27"/>
    </row>
    <row r="499" spans="5:6" ht="15.75" customHeight="1">
      <c r="E499" s="27"/>
      <c r="F499" s="27"/>
    </row>
    <row r="500" spans="5:6" ht="15.75" customHeight="1">
      <c r="E500" s="27"/>
      <c r="F500" s="27"/>
    </row>
    <row r="501" spans="5:6" ht="15.75" customHeight="1">
      <c r="E501" s="27"/>
      <c r="F501" s="27"/>
    </row>
    <row r="502" spans="5:6" ht="15.75" customHeight="1">
      <c r="E502" s="27"/>
      <c r="F502" s="27"/>
    </row>
    <row r="503" spans="5:6" ht="15.75" customHeight="1">
      <c r="E503" s="27"/>
      <c r="F503" s="27"/>
    </row>
    <row r="504" spans="5:6" ht="15.75" customHeight="1">
      <c r="E504" s="27"/>
      <c r="F504" s="27"/>
    </row>
    <row r="505" spans="5:6" ht="15.75" customHeight="1">
      <c r="E505" s="27"/>
      <c r="F505" s="27"/>
    </row>
    <row r="506" spans="5:6" ht="15.75" customHeight="1">
      <c r="E506" s="27"/>
      <c r="F506" s="27"/>
    </row>
    <row r="507" spans="5:6" ht="15.75" customHeight="1">
      <c r="E507" s="27"/>
      <c r="F507" s="27"/>
    </row>
    <row r="508" spans="5:6" ht="15.75" customHeight="1">
      <c r="E508" s="27"/>
      <c r="F508" s="27"/>
    </row>
    <row r="509" spans="5:6" ht="15.75" customHeight="1">
      <c r="E509" s="27"/>
      <c r="F509" s="27"/>
    </row>
    <row r="510" spans="5:6" ht="15.75" customHeight="1">
      <c r="E510" s="27"/>
      <c r="F510" s="27"/>
    </row>
    <row r="511" spans="5:6" ht="15.75" customHeight="1">
      <c r="E511" s="27"/>
      <c r="F511" s="27"/>
    </row>
    <row r="512" spans="5:6" ht="15.75" customHeight="1">
      <c r="E512" s="27"/>
      <c r="F512" s="27"/>
    </row>
    <row r="513" spans="5:6" ht="15.75" customHeight="1">
      <c r="E513" s="27"/>
      <c r="F513" s="27"/>
    </row>
    <row r="514" spans="5:6" ht="15.75" customHeight="1">
      <c r="E514" s="27"/>
      <c r="F514" s="27"/>
    </row>
    <row r="515" spans="5:6" ht="15.75" customHeight="1">
      <c r="E515" s="27"/>
      <c r="F515" s="27"/>
    </row>
    <row r="516" spans="5:6" ht="15.75" customHeight="1">
      <c r="E516" s="27"/>
      <c r="F516" s="27"/>
    </row>
    <row r="517" spans="5:6" ht="15.75" customHeight="1">
      <c r="E517" s="27"/>
      <c r="F517" s="27"/>
    </row>
    <row r="518" spans="5:6" ht="15.75" customHeight="1">
      <c r="E518" s="27"/>
      <c r="F518" s="27"/>
    </row>
    <row r="519" spans="5:6" ht="15.75" customHeight="1">
      <c r="E519" s="27"/>
      <c r="F519" s="27"/>
    </row>
    <row r="520" spans="5:6" ht="15.75" customHeight="1">
      <c r="E520" s="27"/>
      <c r="F520" s="27"/>
    </row>
    <row r="521" spans="5:6" ht="15.75" customHeight="1">
      <c r="E521" s="27"/>
      <c r="F521" s="27"/>
    </row>
    <row r="522" spans="5:6" ht="15.75" customHeight="1">
      <c r="E522" s="27"/>
      <c r="F522" s="27"/>
    </row>
    <row r="523" spans="5:6" ht="15.75" customHeight="1">
      <c r="E523" s="27"/>
      <c r="F523" s="27"/>
    </row>
    <row r="524" spans="5:6" ht="15.75" customHeight="1">
      <c r="E524" s="27"/>
      <c r="F524" s="27"/>
    </row>
    <row r="525" spans="5:6" ht="15.75" customHeight="1">
      <c r="E525" s="27"/>
      <c r="F525" s="27"/>
    </row>
    <row r="526" spans="5:6" ht="15.75" customHeight="1">
      <c r="E526" s="27"/>
      <c r="F526" s="27"/>
    </row>
    <row r="527" spans="5:6" ht="15.75" customHeight="1">
      <c r="E527" s="27"/>
      <c r="F527" s="27"/>
    </row>
    <row r="528" spans="5:6" ht="15.75" customHeight="1">
      <c r="E528" s="27"/>
      <c r="F528" s="27"/>
    </row>
    <row r="529" spans="5:6" ht="15.75" customHeight="1">
      <c r="E529" s="27"/>
      <c r="F529" s="27"/>
    </row>
    <row r="530" spans="5:6" ht="15.75" customHeight="1">
      <c r="E530" s="27"/>
      <c r="F530" s="27"/>
    </row>
    <row r="531" spans="5:6" ht="15.75" customHeight="1">
      <c r="E531" s="27"/>
      <c r="F531" s="27"/>
    </row>
    <row r="532" spans="5:6" ht="15.75" customHeight="1">
      <c r="E532" s="27"/>
      <c r="F532" s="27"/>
    </row>
    <row r="533" spans="5:6" ht="15.75" customHeight="1">
      <c r="E533" s="27"/>
      <c r="F533" s="27"/>
    </row>
    <row r="534" spans="5:6" ht="15.75" customHeight="1">
      <c r="E534" s="27"/>
      <c r="F534" s="27"/>
    </row>
    <row r="535" spans="5:6" ht="15.75" customHeight="1">
      <c r="E535" s="27"/>
      <c r="F535" s="27"/>
    </row>
    <row r="536" spans="5:6" ht="15.75" customHeight="1">
      <c r="E536" s="27"/>
      <c r="F536" s="27"/>
    </row>
    <row r="537" spans="5:6" ht="15.75" customHeight="1">
      <c r="E537" s="27"/>
      <c r="F537" s="27"/>
    </row>
    <row r="538" spans="5:6" ht="15.75" customHeight="1">
      <c r="E538" s="27"/>
      <c r="F538" s="27"/>
    </row>
    <row r="539" spans="5:6" ht="15.75" customHeight="1">
      <c r="E539" s="27"/>
      <c r="F539" s="27"/>
    </row>
    <row r="540" spans="5:6" ht="15.75" customHeight="1">
      <c r="E540" s="27"/>
      <c r="F540" s="27"/>
    </row>
    <row r="541" spans="5:6" ht="15.75" customHeight="1">
      <c r="E541" s="27"/>
      <c r="F541" s="27"/>
    </row>
    <row r="542" spans="5:6" ht="15.75" customHeight="1">
      <c r="E542" s="27"/>
      <c r="F542" s="27"/>
    </row>
    <row r="543" spans="5:6" ht="15.75" customHeight="1">
      <c r="E543" s="27"/>
      <c r="F543" s="27"/>
    </row>
    <row r="544" spans="5:6" ht="15.75" customHeight="1">
      <c r="E544" s="27"/>
      <c r="F544" s="27"/>
    </row>
    <row r="545" spans="5:6" ht="15.75" customHeight="1">
      <c r="E545" s="27"/>
      <c r="F545" s="27"/>
    </row>
    <row r="546" spans="5:6" ht="15.75" customHeight="1">
      <c r="E546" s="27"/>
      <c r="F546" s="27"/>
    </row>
    <row r="547" spans="5:6" ht="15.75" customHeight="1">
      <c r="E547" s="27"/>
      <c r="F547" s="27"/>
    </row>
    <row r="548" spans="5:6" ht="15.75" customHeight="1">
      <c r="E548" s="27"/>
      <c r="F548" s="27"/>
    </row>
    <row r="549" spans="5:6" ht="15.75" customHeight="1">
      <c r="E549" s="27"/>
      <c r="F549" s="27"/>
    </row>
    <row r="550" spans="5:6" ht="15.75" customHeight="1">
      <c r="E550" s="27"/>
      <c r="F550" s="27"/>
    </row>
    <row r="551" spans="5:6" ht="15.75" customHeight="1">
      <c r="E551" s="27"/>
      <c r="F551" s="27"/>
    </row>
    <row r="552" spans="5:6" ht="15.75" customHeight="1">
      <c r="E552" s="27"/>
      <c r="F552" s="27"/>
    </row>
    <row r="553" spans="5:6" ht="15.75" customHeight="1">
      <c r="E553" s="27"/>
      <c r="F553" s="27"/>
    </row>
    <row r="554" spans="5:6" ht="15.75" customHeight="1">
      <c r="E554" s="27"/>
      <c r="F554" s="27"/>
    </row>
    <row r="555" spans="5:6" ht="15.75" customHeight="1">
      <c r="E555" s="27"/>
      <c r="F555" s="27"/>
    </row>
    <row r="556" spans="5:6" ht="15.75" customHeight="1">
      <c r="E556" s="27"/>
      <c r="F556" s="27"/>
    </row>
    <row r="557" spans="5:6" ht="15.75" customHeight="1">
      <c r="E557" s="27"/>
      <c r="F557" s="27"/>
    </row>
    <row r="558" spans="5:6" ht="15.75" customHeight="1">
      <c r="E558" s="27"/>
      <c r="F558" s="27"/>
    </row>
    <row r="559" spans="5:6" ht="15.75" customHeight="1">
      <c r="E559" s="27"/>
      <c r="F559" s="27"/>
    </row>
    <row r="560" spans="5:6" ht="15.75" customHeight="1">
      <c r="E560" s="27"/>
      <c r="F560" s="27"/>
    </row>
    <row r="561" spans="5:6" ht="15.75" customHeight="1">
      <c r="E561" s="27"/>
      <c r="F561" s="27"/>
    </row>
    <row r="562" spans="5:6" ht="15.75" customHeight="1">
      <c r="E562" s="27"/>
      <c r="F562" s="27"/>
    </row>
    <row r="563" spans="5:6" ht="15.75" customHeight="1">
      <c r="E563" s="27"/>
      <c r="F563" s="27"/>
    </row>
    <row r="564" spans="5:6" ht="15.75" customHeight="1">
      <c r="E564" s="27"/>
      <c r="F564" s="27"/>
    </row>
    <row r="565" spans="5:6" ht="15.75" customHeight="1">
      <c r="E565" s="27"/>
      <c r="F565" s="27"/>
    </row>
    <row r="566" spans="5:6" ht="15.75" customHeight="1">
      <c r="E566" s="27"/>
      <c r="F566" s="27"/>
    </row>
    <row r="567" spans="5:6" ht="15.75" customHeight="1">
      <c r="E567" s="27"/>
      <c r="F567" s="27"/>
    </row>
    <row r="568" spans="5:6" ht="15.75" customHeight="1">
      <c r="E568" s="27"/>
      <c r="F568" s="27"/>
    </row>
    <row r="569" spans="5:6" ht="15.75" customHeight="1">
      <c r="E569" s="27"/>
      <c r="F569" s="27"/>
    </row>
    <row r="570" spans="5:6" ht="15.75" customHeight="1">
      <c r="E570" s="27"/>
      <c r="F570" s="27"/>
    </row>
    <row r="571" spans="5:6" ht="15.75" customHeight="1">
      <c r="E571" s="27"/>
      <c r="F571" s="27"/>
    </row>
    <row r="572" spans="5:6" ht="15.75" customHeight="1">
      <c r="E572" s="27"/>
      <c r="F572" s="27"/>
    </row>
    <row r="573" spans="5:6" ht="15.75" customHeight="1">
      <c r="E573" s="27"/>
      <c r="F573" s="27"/>
    </row>
    <row r="574" spans="5:6" ht="15.75" customHeight="1">
      <c r="E574" s="27"/>
      <c r="F574" s="27"/>
    </row>
    <row r="575" spans="5:6" ht="15.75" customHeight="1">
      <c r="E575" s="27"/>
      <c r="F575" s="27"/>
    </row>
    <row r="576" spans="5:6" ht="15.75" customHeight="1">
      <c r="E576" s="27"/>
      <c r="F576" s="27"/>
    </row>
    <row r="577" spans="5:6" ht="15.75" customHeight="1">
      <c r="E577" s="27"/>
      <c r="F577" s="27"/>
    </row>
    <row r="578" spans="5:6" ht="15.75" customHeight="1">
      <c r="E578" s="27"/>
      <c r="F578" s="27"/>
    </row>
    <row r="579" spans="5:6" ht="15.75" customHeight="1">
      <c r="E579" s="27"/>
      <c r="F579" s="27"/>
    </row>
    <row r="580" spans="5:6" ht="15.75" customHeight="1">
      <c r="E580" s="27"/>
      <c r="F580" s="27"/>
    </row>
    <row r="581" spans="5:6" ht="15.75" customHeight="1">
      <c r="E581" s="27"/>
      <c r="F581" s="27"/>
    </row>
    <row r="582" spans="5:6" ht="15.75" customHeight="1">
      <c r="E582" s="27"/>
      <c r="F582" s="27"/>
    </row>
    <row r="583" spans="5:6" ht="15.75" customHeight="1">
      <c r="E583" s="27"/>
      <c r="F583" s="27"/>
    </row>
    <row r="584" spans="5:6" ht="15.75" customHeight="1">
      <c r="E584" s="27"/>
      <c r="F584" s="27"/>
    </row>
    <row r="585" spans="5:6" ht="15.75" customHeight="1">
      <c r="E585" s="27"/>
      <c r="F585" s="27"/>
    </row>
    <row r="586" spans="5:6" ht="15.75" customHeight="1">
      <c r="E586" s="27"/>
      <c r="F586" s="27"/>
    </row>
    <row r="587" spans="5:6" ht="15.75" customHeight="1">
      <c r="E587" s="27"/>
      <c r="F587" s="27"/>
    </row>
    <row r="588" spans="5:6" ht="15.75" customHeight="1">
      <c r="E588" s="27"/>
      <c r="F588" s="27"/>
    </row>
    <row r="589" spans="5:6" ht="15.75" customHeight="1">
      <c r="E589" s="27"/>
      <c r="F589" s="27"/>
    </row>
    <row r="590" spans="5:6" ht="15.75" customHeight="1">
      <c r="E590" s="27"/>
      <c r="F590" s="27"/>
    </row>
    <row r="591" spans="5:6" ht="15.75" customHeight="1">
      <c r="E591" s="27"/>
      <c r="F591" s="27"/>
    </row>
    <row r="592" spans="5:6" ht="15.75" customHeight="1">
      <c r="E592" s="27"/>
      <c r="F592" s="27"/>
    </row>
    <row r="593" spans="5:6" ht="15.75" customHeight="1">
      <c r="E593" s="27"/>
      <c r="F593" s="27"/>
    </row>
    <row r="594" spans="5:6" ht="15.75" customHeight="1">
      <c r="E594" s="27"/>
      <c r="F594" s="27"/>
    </row>
    <row r="595" spans="5:6" ht="15.75" customHeight="1">
      <c r="E595" s="27"/>
      <c r="F595" s="27"/>
    </row>
    <row r="596" spans="5:6" ht="15.75" customHeight="1">
      <c r="E596" s="27"/>
      <c r="F596" s="27"/>
    </row>
    <row r="597" spans="5:6" ht="15.75" customHeight="1">
      <c r="E597" s="27"/>
      <c r="F597" s="27"/>
    </row>
    <row r="598" spans="5:6" ht="15.75" customHeight="1">
      <c r="E598" s="27"/>
      <c r="F598" s="27"/>
    </row>
    <row r="599" spans="5:6" ht="15.75" customHeight="1">
      <c r="E599" s="27"/>
      <c r="F599" s="27"/>
    </row>
    <row r="600" spans="5:6" ht="15.75" customHeight="1">
      <c r="E600" s="27"/>
      <c r="F600" s="27"/>
    </row>
    <row r="601" spans="5:6" ht="15.75" customHeight="1">
      <c r="E601" s="27"/>
      <c r="F601" s="27"/>
    </row>
    <row r="602" spans="5:6" ht="15.75" customHeight="1">
      <c r="E602" s="27"/>
      <c r="F602" s="27"/>
    </row>
    <row r="603" spans="5:6" ht="15.75" customHeight="1">
      <c r="E603" s="27"/>
      <c r="F603" s="27"/>
    </row>
    <row r="604" spans="5:6" ht="15.75" customHeight="1">
      <c r="E604" s="27"/>
      <c r="F604" s="27"/>
    </row>
    <row r="605" spans="5:6" ht="15.75" customHeight="1">
      <c r="E605" s="27"/>
      <c r="F605" s="27"/>
    </row>
    <row r="606" spans="5:6" ht="15.75" customHeight="1">
      <c r="E606" s="27"/>
      <c r="F606" s="27"/>
    </row>
    <row r="607" spans="5:6" ht="15.75" customHeight="1">
      <c r="E607" s="27"/>
      <c r="F607" s="27"/>
    </row>
    <row r="608" spans="5:6" ht="15.75" customHeight="1">
      <c r="E608" s="27"/>
      <c r="F608" s="27"/>
    </row>
    <row r="609" spans="5:6" ht="15.75" customHeight="1">
      <c r="E609" s="27"/>
      <c r="F609" s="27"/>
    </row>
    <row r="610" spans="5:6" ht="15.75" customHeight="1">
      <c r="E610" s="27"/>
      <c r="F610" s="27"/>
    </row>
    <row r="611" spans="5:6" ht="15.75" customHeight="1">
      <c r="E611" s="27"/>
      <c r="F611" s="27"/>
    </row>
    <row r="612" spans="5:6" ht="15.75" customHeight="1">
      <c r="E612" s="27"/>
      <c r="F612" s="27"/>
    </row>
    <row r="613" spans="5:6" ht="15.75" customHeight="1">
      <c r="E613" s="27"/>
      <c r="F613" s="27"/>
    </row>
    <row r="614" spans="5:6" ht="15.75" customHeight="1">
      <c r="E614" s="27"/>
      <c r="F614" s="27"/>
    </row>
    <row r="615" spans="5:6" ht="15.75" customHeight="1">
      <c r="E615" s="27"/>
      <c r="F615" s="27"/>
    </row>
    <row r="616" spans="5:6" ht="15.75" customHeight="1">
      <c r="E616" s="27"/>
      <c r="F616" s="27"/>
    </row>
    <row r="617" spans="5:6" ht="15.75" customHeight="1">
      <c r="E617" s="27"/>
      <c r="F617" s="27"/>
    </row>
    <row r="618" spans="5:6" ht="15.75" customHeight="1">
      <c r="E618" s="27"/>
      <c r="F618" s="27"/>
    </row>
    <row r="619" spans="5:6" ht="15.75" customHeight="1">
      <c r="E619" s="27"/>
      <c r="F619" s="27"/>
    </row>
    <row r="620" spans="5:6" ht="15.75" customHeight="1">
      <c r="E620" s="27"/>
      <c r="F620" s="27"/>
    </row>
    <row r="621" spans="5:6" ht="15.75" customHeight="1">
      <c r="E621" s="27"/>
      <c r="F621" s="27"/>
    </row>
    <row r="622" spans="5:6" ht="15.75" customHeight="1">
      <c r="E622" s="27"/>
      <c r="F622" s="27"/>
    </row>
    <row r="623" spans="5:6" ht="15.75" customHeight="1">
      <c r="E623" s="27"/>
      <c r="F623" s="27"/>
    </row>
    <row r="624" spans="5:6" ht="15.75" customHeight="1">
      <c r="E624" s="27"/>
      <c r="F624" s="27"/>
    </row>
    <row r="625" spans="5:6" ht="15.75" customHeight="1">
      <c r="E625" s="27"/>
      <c r="F625" s="27"/>
    </row>
    <row r="626" spans="5:6" ht="15.75" customHeight="1">
      <c r="E626" s="27"/>
      <c r="F626" s="27"/>
    </row>
    <row r="627" spans="5:6" ht="15.75" customHeight="1">
      <c r="E627" s="27"/>
      <c r="F627" s="27"/>
    </row>
    <row r="628" spans="5:6" ht="15.75" customHeight="1">
      <c r="E628" s="27"/>
      <c r="F628" s="27"/>
    </row>
    <row r="629" spans="5:6" ht="15.75" customHeight="1">
      <c r="E629" s="27"/>
      <c r="F629" s="27"/>
    </row>
    <row r="630" spans="5:6" ht="15.75" customHeight="1">
      <c r="E630" s="27"/>
      <c r="F630" s="27"/>
    </row>
    <row r="631" spans="5:6" ht="15.75" customHeight="1">
      <c r="E631" s="27"/>
      <c r="F631" s="27"/>
    </row>
    <row r="632" spans="5:6" ht="15.75" customHeight="1">
      <c r="E632" s="27"/>
      <c r="F632" s="27"/>
    </row>
    <row r="633" spans="5:6" ht="15.75" customHeight="1">
      <c r="E633" s="27"/>
      <c r="F633" s="27"/>
    </row>
    <row r="634" spans="5:6" ht="15.75" customHeight="1">
      <c r="E634" s="27"/>
      <c r="F634" s="27"/>
    </row>
    <row r="635" spans="5:6" ht="15.75" customHeight="1">
      <c r="E635" s="27"/>
      <c r="F635" s="27"/>
    </row>
    <row r="636" spans="5:6" ht="15.75" customHeight="1">
      <c r="E636" s="27"/>
      <c r="F636" s="27"/>
    </row>
    <row r="637" spans="5:6" ht="15.75" customHeight="1">
      <c r="E637" s="27"/>
      <c r="F637" s="27"/>
    </row>
    <row r="638" spans="5:6" ht="15.75" customHeight="1">
      <c r="E638" s="27"/>
      <c r="F638" s="27"/>
    </row>
    <row r="639" spans="5:6" ht="15.75" customHeight="1">
      <c r="E639" s="27"/>
      <c r="F639" s="27"/>
    </row>
    <row r="640" spans="5:6" ht="15.75" customHeight="1">
      <c r="E640" s="27"/>
      <c r="F640" s="27"/>
    </row>
    <row r="641" spans="5:6" ht="15.75" customHeight="1">
      <c r="E641" s="27"/>
      <c r="F641" s="27"/>
    </row>
    <row r="642" spans="5:6" ht="15.75" customHeight="1">
      <c r="E642" s="27"/>
      <c r="F642" s="27"/>
    </row>
    <row r="643" spans="5:6" ht="15.75" customHeight="1">
      <c r="E643" s="27"/>
      <c r="F643" s="27"/>
    </row>
    <row r="644" spans="5:6" ht="15.75" customHeight="1">
      <c r="E644" s="27"/>
      <c r="F644" s="27"/>
    </row>
    <row r="645" spans="5:6" ht="15.75" customHeight="1">
      <c r="E645" s="27"/>
      <c r="F645" s="27"/>
    </row>
    <row r="646" spans="5:6" ht="15.75" customHeight="1">
      <c r="E646" s="27"/>
      <c r="F646" s="27"/>
    </row>
    <row r="647" spans="5:6" ht="15.75" customHeight="1">
      <c r="E647" s="27"/>
      <c r="F647" s="27"/>
    </row>
    <row r="648" spans="5:6" ht="15.75" customHeight="1">
      <c r="E648" s="27"/>
      <c r="F648" s="27"/>
    </row>
    <row r="649" spans="5:6" ht="15.75" customHeight="1">
      <c r="E649" s="27"/>
      <c r="F649" s="27"/>
    </row>
    <row r="650" spans="5:6" ht="15.75" customHeight="1">
      <c r="E650" s="27"/>
      <c r="F650" s="27"/>
    </row>
    <row r="651" spans="5:6" ht="15.75" customHeight="1">
      <c r="E651" s="27"/>
      <c r="F651" s="27"/>
    </row>
    <row r="652" spans="5:6" ht="15.75" customHeight="1">
      <c r="E652" s="27"/>
      <c r="F652" s="27"/>
    </row>
    <row r="653" spans="5:6" ht="15.75" customHeight="1">
      <c r="E653" s="27"/>
      <c r="F653" s="27"/>
    </row>
    <row r="654" spans="5:6" ht="15.75" customHeight="1">
      <c r="E654" s="27"/>
      <c r="F654" s="27"/>
    </row>
    <row r="655" spans="5:6" ht="15.75" customHeight="1">
      <c r="E655" s="27"/>
      <c r="F655" s="27"/>
    </row>
    <row r="656" spans="5:6" ht="15.75" customHeight="1">
      <c r="E656" s="27"/>
      <c r="F656" s="27"/>
    </row>
    <row r="657" spans="5:6" ht="15.75" customHeight="1">
      <c r="E657" s="27"/>
      <c r="F657" s="27"/>
    </row>
    <row r="658" spans="5:6" ht="15.75" customHeight="1">
      <c r="E658" s="27"/>
      <c r="F658" s="27"/>
    </row>
    <row r="659" spans="5:6" ht="15.75" customHeight="1">
      <c r="E659" s="27"/>
      <c r="F659" s="27"/>
    </row>
    <row r="660" spans="5:6" ht="15.75" customHeight="1">
      <c r="E660" s="27"/>
      <c r="F660" s="27"/>
    </row>
    <row r="661" spans="5:6" ht="15.75" customHeight="1">
      <c r="E661" s="27"/>
      <c r="F661" s="27"/>
    </row>
    <row r="662" spans="5:6" ht="15.75" customHeight="1">
      <c r="E662" s="27"/>
      <c r="F662" s="27"/>
    </row>
    <row r="663" spans="5:6" ht="15.75" customHeight="1">
      <c r="E663" s="27"/>
      <c r="F663" s="27"/>
    </row>
    <row r="664" spans="5:6" ht="15.75" customHeight="1">
      <c r="E664" s="27"/>
      <c r="F664" s="27"/>
    </row>
    <row r="665" spans="5:6" ht="15.75" customHeight="1">
      <c r="E665" s="27"/>
      <c r="F665" s="27"/>
    </row>
    <row r="666" spans="5:6" ht="15.75" customHeight="1">
      <c r="E666" s="27"/>
      <c r="F666" s="27"/>
    </row>
    <row r="667" spans="5:6" ht="15.75" customHeight="1">
      <c r="E667" s="27"/>
      <c r="F667" s="27"/>
    </row>
    <row r="668" spans="5:6" ht="15.75" customHeight="1">
      <c r="E668" s="27"/>
      <c r="F668" s="27"/>
    </row>
    <row r="669" spans="5:6" ht="15.75" customHeight="1">
      <c r="E669" s="27"/>
      <c r="F669" s="27"/>
    </row>
    <row r="670" spans="5:6" ht="15.75" customHeight="1">
      <c r="E670" s="27"/>
      <c r="F670" s="27"/>
    </row>
    <row r="671" spans="5:6" ht="15.75" customHeight="1">
      <c r="E671" s="27"/>
      <c r="F671" s="27"/>
    </row>
    <row r="672" spans="5:6" ht="15.75" customHeight="1">
      <c r="E672" s="27"/>
      <c r="F672" s="27"/>
    </row>
    <row r="673" spans="5:6" ht="15.75" customHeight="1">
      <c r="E673" s="27"/>
      <c r="F673" s="27"/>
    </row>
    <row r="674" spans="5:6" ht="15.75" customHeight="1">
      <c r="E674" s="27"/>
      <c r="F674" s="27"/>
    </row>
    <row r="675" spans="5:6" ht="15.75" customHeight="1">
      <c r="E675" s="27"/>
      <c r="F675" s="27"/>
    </row>
    <row r="676" spans="5:6" ht="15.75" customHeight="1">
      <c r="E676" s="27"/>
      <c r="F676" s="27"/>
    </row>
    <row r="677" spans="5:6" ht="15.75" customHeight="1">
      <c r="E677" s="27"/>
      <c r="F677" s="27"/>
    </row>
    <row r="678" spans="5:6" ht="15.75" customHeight="1">
      <c r="E678" s="27"/>
      <c r="F678" s="27"/>
    </row>
    <row r="679" spans="5:6" ht="15.75" customHeight="1">
      <c r="E679" s="27"/>
      <c r="F679" s="27"/>
    </row>
    <row r="680" spans="5:6" ht="15.75" customHeight="1">
      <c r="E680" s="27"/>
      <c r="F680" s="27"/>
    </row>
    <row r="681" spans="5:6" ht="15.75" customHeight="1">
      <c r="E681" s="27"/>
      <c r="F681" s="27"/>
    </row>
    <row r="682" spans="5:6" ht="15.75" customHeight="1">
      <c r="E682" s="27"/>
      <c r="F682" s="27"/>
    </row>
    <row r="683" spans="5:6" ht="15.75" customHeight="1">
      <c r="E683" s="27"/>
      <c r="F683" s="27"/>
    </row>
    <row r="684" spans="5:6" ht="15.75" customHeight="1">
      <c r="E684" s="27"/>
      <c r="F684" s="27"/>
    </row>
    <row r="685" spans="5:6" ht="15.75" customHeight="1">
      <c r="E685" s="27"/>
      <c r="F685" s="27"/>
    </row>
    <row r="686" spans="5:6" ht="15.75" customHeight="1">
      <c r="E686" s="27"/>
      <c r="F686" s="27"/>
    </row>
    <row r="687" spans="5:6" ht="15.75" customHeight="1">
      <c r="E687" s="27"/>
      <c r="F687" s="27"/>
    </row>
    <row r="688" spans="5:6" ht="15.75" customHeight="1">
      <c r="E688" s="27"/>
      <c r="F688" s="27"/>
    </row>
    <row r="689" spans="5:6" ht="15.75" customHeight="1">
      <c r="E689" s="27"/>
      <c r="F689" s="27"/>
    </row>
    <row r="690" spans="5:6" ht="15.75" customHeight="1">
      <c r="E690" s="27"/>
      <c r="F690" s="27"/>
    </row>
    <row r="691" spans="5:6" ht="15.75" customHeight="1">
      <c r="E691" s="27"/>
      <c r="F691" s="27"/>
    </row>
    <row r="692" spans="5:6" ht="15.75" customHeight="1">
      <c r="E692" s="27"/>
      <c r="F692" s="27"/>
    </row>
    <row r="693" spans="5:6" ht="15.75" customHeight="1">
      <c r="E693" s="27"/>
      <c r="F693" s="27"/>
    </row>
    <row r="694" spans="5:6" ht="15.75" customHeight="1">
      <c r="E694" s="27"/>
      <c r="F694" s="27"/>
    </row>
    <row r="695" spans="5:6" ht="15.75" customHeight="1">
      <c r="E695" s="27"/>
      <c r="F695" s="27"/>
    </row>
    <row r="696" spans="5:6" ht="15.75" customHeight="1">
      <c r="E696" s="27"/>
      <c r="F696" s="27"/>
    </row>
    <row r="697" spans="5:6" ht="15.75" customHeight="1">
      <c r="E697" s="27"/>
      <c r="F697" s="27"/>
    </row>
    <row r="698" spans="5:6" ht="15.75" customHeight="1">
      <c r="E698" s="27"/>
      <c r="F698" s="27"/>
    </row>
    <row r="699" spans="5:6" ht="15.75" customHeight="1">
      <c r="E699" s="27"/>
      <c r="F699" s="27"/>
    </row>
    <row r="700" spans="5:6" ht="15.75" customHeight="1">
      <c r="E700" s="27"/>
      <c r="F700" s="27"/>
    </row>
    <row r="701" spans="5:6" ht="15.75" customHeight="1">
      <c r="E701" s="27"/>
      <c r="F701" s="27"/>
    </row>
    <row r="702" spans="5:6" ht="15.75" customHeight="1">
      <c r="E702" s="27"/>
      <c r="F702" s="27"/>
    </row>
    <row r="703" spans="5:6" ht="15.75" customHeight="1">
      <c r="E703" s="27"/>
      <c r="F703" s="27"/>
    </row>
    <row r="704" spans="5:6" ht="15.75" customHeight="1">
      <c r="E704" s="27"/>
      <c r="F704" s="27"/>
    </row>
    <row r="705" spans="5:6" ht="15.75" customHeight="1">
      <c r="E705" s="27"/>
      <c r="F705" s="27"/>
    </row>
    <row r="706" spans="5:6" ht="15.75" customHeight="1">
      <c r="E706" s="27"/>
      <c r="F706" s="27"/>
    </row>
    <row r="707" spans="5:6" ht="15.75" customHeight="1">
      <c r="E707" s="27"/>
      <c r="F707" s="27"/>
    </row>
    <row r="708" spans="5:6" ht="15.75" customHeight="1">
      <c r="E708" s="27"/>
      <c r="F708" s="27"/>
    </row>
    <row r="709" spans="5:6" ht="15.75" customHeight="1">
      <c r="E709" s="27"/>
      <c r="F709" s="27"/>
    </row>
    <row r="710" spans="5:6" ht="15.75" customHeight="1">
      <c r="E710" s="27"/>
      <c r="F710" s="27"/>
    </row>
    <row r="711" spans="5:6" ht="15.75" customHeight="1">
      <c r="E711" s="27"/>
      <c r="F711" s="27"/>
    </row>
    <row r="712" spans="5:6" ht="15.75" customHeight="1">
      <c r="E712" s="27"/>
      <c r="F712" s="27"/>
    </row>
    <row r="713" spans="5:6" ht="15.75" customHeight="1">
      <c r="E713" s="27"/>
      <c r="F713" s="27"/>
    </row>
    <row r="714" spans="5:6" ht="15.75" customHeight="1">
      <c r="E714" s="27"/>
      <c r="F714" s="27"/>
    </row>
    <row r="715" spans="5:6" ht="15.75" customHeight="1">
      <c r="E715" s="27"/>
      <c r="F715" s="27"/>
    </row>
    <row r="716" spans="5:6" ht="15.75" customHeight="1">
      <c r="E716" s="27"/>
      <c r="F716" s="27"/>
    </row>
    <row r="717" spans="5:6" ht="15.75" customHeight="1">
      <c r="E717" s="27"/>
      <c r="F717" s="27"/>
    </row>
    <row r="718" spans="5:6" ht="15.75" customHeight="1">
      <c r="E718" s="27"/>
      <c r="F718" s="27"/>
    </row>
    <row r="719" spans="5:6" ht="15.75" customHeight="1">
      <c r="E719" s="27"/>
      <c r="F719" s="27"/>
    </row>
    <row r="720" spans="5:6" ht="15.75" customHeight="1">
      <c r="E720" s="27"/>
      <c r="F720" s="27"/>
    </row>
    <row r="721" spans="5:6" ht="15.75" customHeight="1">
      <c r="E721" s="27"/>
      <c r="F721" s="27"/>
    </row>
    <row r="722" spans="5:6" ht="15.75" customHeight="1">
      <c r="E722" s="27"/>
      <c r="F722" s="27"/>
    </row>
    <row r="723" spans="5:6" ht="15.75" customHeight="1">
      <c r="E723" s="27"/>
      <c r="F723" s="27"/>
    </row>
    <row r="724" spans="5:6" ht="15.75" customHeight="1">
      <c r="E724" s="27"/>
      <c r="F724" s="27"/>
    </row>
    <row r="725" spans="5:6" ht="15.75" customHeight="1">
      <c r="E725" s="27"/>
      <c r="F725" s="27"/>
    </row>
    <row r="726" spans="5:6" ht="15.75" customHeight="1">
      <c r="E726" s="27"/>
      <c r="F726" s="27"/>
    </row>
    <row r="727" spans="5:6" ht="15.75" customHeight="1">
      <c r="E727" s="27"/>
      <c r="F727" s="27"/>
    </row>
    <row r="728" spans="5:6" ht="15.75" customHeight="1">
      <c r="E728" s="27"/>
      <c r="F728" s="27"/>
    </row>
    <row r="729" spans="5:6" ht="15.75" customHeight="1">
      <c r="E729" s="27"/>
      <c r="F729" s="27"/>
    </row>
    <row r="730" spans="5:6" ht="15.75" customHeight="1">
      <c r="E730" s="27"/>
      <c r="F730" s="27"/>
    </row>
    <row r="731" spans="5:6" ht="15.75" customHeight="1">
      <c r="E731" s="27"/>
      <c r="F731" s="27"/>
    </row>
    <row r="732" spans="5:6" ht="15.75" customHeight="1">
      <c r="E732" s="27"/>
      <c r="F732" s="27"/>
    </row>
    <row r="733" spans="5:6" ht="15.75" customHeight="1">
      <c r="E733" s="27"/>
      <c r="F733" s="27"/>
    </row>
    <row r="734" spans="5:6" ht="15.75" customHeight="1">
      <c r="E734" s="27"/>
      <c r="F734" s="27"/>
    </row>
    <row r="735" spans="5:6" ht="15.75" customHeight="1">
      <c r="E735" s="27"/>
      <c r="F735" s="27"/>
    </row>
    <row r="736" spans="5:6" ht="15.75" customHeight="1">
      <c r="E736" s="27"/>
      <c r="F736" s="27"/>
    </row>
    <row r="737" spans="5:6" ht="15.75" customHeight="1">
      <c r="E737" s="27"/>
      <c r="F737" s="27"/>
    </row>
    <row r="738" spans="5:6" ht="15.75" customHeight="1">
      <c r="E738" s="27"/>
      <c r="F738" s="27"/>
    </row>
    <row r="739" spans="5:6" ht="15.75" customHeight="1">
      <c r="E739" s="27"/>
      <c r="F739" s="27"/>
    </row>
    <row r="740" spans="5:6" ht="15.75" customHeight="1">
      <c r="E740" s="27"/>
      <c r="F740" s="27"/>
    </row>
    <row r="741" spans="5:6" ht="15.75" customHeight="1">
      <c r="E741" s="27"/>
      <c r="F741" s="27"/>
    </row>
    <row r="742" spans="5:6" ht="15.75" customHeight="1">
      <c r="E742" s="27"/>
      <c r="F742" s="27"/>
    </row>
    <row r="743" spans="5:6" ht="15.75" customHeight="1">
      <c r="E743" s="27"/>
      <c r="F743" s="27"/>
    </row>
    <row r="744" spans="5:6" ht="15.75" customHeight="1">
      <c r="E744" s="27"/>
      <c r="F744" s="27"/>
    </row>
    <row r="745" spans="5:6" ht="15.75" customHeight="1">
      <c r="E745" s="27"/>
      <c r="F745" s="27"/>
    </row>
    <row r="746" spans="5:6" ht="15.75" customHeight="1">
      <c r="E746" s="27"/>
      <c r="F746" s="27"/>
    </row>
    <row r="747" spans="5:6" ht="15.75" customHeight="1">
      <c r="E747" s="27"/>
      <c r="F747" s="27"/>
    </row>
    <row r="748" spans="5:6" ht="15.75" customHeight="1">
      <c r="E748" s="27"/>
      <c r="F748" s="27"/>
    </row>
    <row r="749" spans="5:6" ht="15.75" customHeight="1">
      <c r="E749" s="27"/>
      <c r="F749" s="27"/>
    </row>
    <row r="750" spans="5:6" ht="15.75" customHeight="1">
      <c r="E750" s="27"/>
      <c r="F750" s="27"/>
    </row>
    <row r="751" spans="5:6" ht="15.75" customHeight="1">
      <c r="E751" s="27"/>
      <c r="F751" s="27"/>
    </row>
    <row r="752" spans="5:6" ht="15.75" customHeight="1">
      <c r="E752" s="27"/>
      <c r="F752" s="27"/>
    </row>
    <row r="753" spans="5:6" ht="15.75" customHeight="1">
      <c r="E753" s="27"/>
      <c r="F753" s="27"/>
    </row>
    <row r="754" spans="5:6" ht="15.75" customHeight="1">
      <c r="E754" s="27"/>
      <c r="F754" s="27"/>
    </row>
    <row r="755" spans="5:6" ht="15.75" customHeight="1">
      <c r="E755" s="27"/>
      <c r="F755" s="27"/>
    </row>
    <row r="756" spans="5:6" ht="15.75" customHeight="1">
      <c r="E756" s="27"/>
      <c r="F756" s="27"/>
    </row>
    <row r="757" spans="5:6" ht="15.75" customHeight="1">
      <c r="E757" s="27"/>
      <c r="F757" s="27"/>
    </row>
    <row r="758" spans="5:6" ht="15.75" customHeight="1">
      <c r="E758" s="27"/>
      <c r="F758" s="27"/>
    </row>
    <row r="759" spans="5:6" ht="15.75" customHeight="1">
      <c r="E759" s="27"/>
      <c r="F759" s="27"/>
    </row>
    <row r="760" spans="5:6" ht="15.75" customHeight="1">
      <c r="E760" s="27"/>
      <c r="F760" s="27"/>
    </row>
    <row r="761" spans="5:6" ht="15.75" customHeight="1">
      <c r="E761" s="27"/>
      <c r="F761" s="27"/>
    </row>
    <row r="762" spans="5:6" ht="15.75" customHeight="1">
      <c r="E762" s="27"/>
      <c r="F762" s="27"/>
    </row>
    <row r="763" spans="5:6" ht="15.75" customHeight="1">
      <c r="E763" s="27"/>
      <c r="F763" s="27"/>
    </row>
    <row r="764" spans="5:6" ht="15.75" customHeight="1">
      <c r="E764" s="27"/>
      <c r="F764" s="27"/>
    </row>
    <row r="765" spans="5:6" ht="15.75" customHeight="1">
      <c r="E765" s="27"/>
      <c r="F765" s="27"/>
    </row>
    <row r="766" spans="5:6" ht="15.75" customHeight="1">
      <c r="E766" s="27"/>
      <c r="F766" s="27"/>
    </row>
    <row r="767" spans="5:6" ht="15.75" customHeight="1">
      <c r="E767" s="27"/>
      <c r="F767" s="27"/>
    </row>
    <row r="768" spans="5:6" ht="15.75" customHeight="1">
      <c r="E768" s="27"/>
      <c r="F768" s="27"/>
    </row>
    <row r="769" spans="5:6" ht="15.75" customHeight="1">
      <c r="E769" s="27"/>
      <c r="F769" s="27"/>
    </row>
    <row r="770" spans="5:6" ht="15.75" customHeight="1">
      <c r="E770" s="27"/>
      <c r="F770" s="27"/>
    </row>
    <row r="771" spans="5:6" ht="15.75" customHeight="1">
      <c r="E771" s="27"/>
      <c r="F771" s="27"/>
    </row>
    <row r="772" spans="5:6" ht="15.75" customHeight="1">
      <c r="E772" s="27"/>
      <c r="F772" s="27"/>
    </row>
    <row r="773" spans="5:6" ht="15.75" customHeight="1">
      <c r="E773" s="27"/>
      <c r="F773" s="27"/>
    </row>
    <row r="774" spans="5:6" ht="15.75" customHeight="1">
      <c r="E774" s="27"/>
      <c r="F774" s="27"/>
    </row>
    <row r="775" spans="5:6" ht="15.75" customHeight="1">
      <c r="E775" s="27"/>
      <c r="F775" s="27"/>
    </row>
    <row r="776" spans="5:6" ht="15.75" customHeight="1">
      <c r="E776" s="27"/>
      <c r="F776" s="27"/>
    </row>
    <row r="777" spans="5:6" ht="15.75" customHeight="1">
      <c r="E777" s="27"/>
      <c r="F777" s="27"/>
    </row>
    <row r="778" spans="5:6" ht="15.75" customHeight="1">
      <c r="E778" s="27"/>
      <c r="F778" s="27"/>
    </row>
    <row r="779" spans="5:6" ht="15.75" customHeight="1">
      <c r="E779" s="27"/>
      <c r="F779" s="27"/>
    </row>
    <row r="780" spans="5:6" ht="15.75" customHeight="1">
      <c r="E780" s="27"/>
      <c r="F780" s="27"/>
    </row>
    <row r="781" spans="5:6" ht="15.75" customHeight="1">
      <c r="E781" s="27"/>
      <c r="F781" s="27"/>
    </row>
    <row r="782" spans="5:6" ht="15.75" customHeight="1">
      <c r="E782" s="27"/>
      <c r="F782" s="27"/>
    </row>
    <row r="783" spans="5:6" ht="15.75" customHeight="1">
      <c r="E783" s="27"/>
      <c r="F783" s="27"/>
    </row>
    <row r="784" spans="5:6" ht="15.75" customHeight="1">
      <c r="E784" s="27"/>
      <c r="F784" s="27"/>
    </row>
    <row r="785" spans="5:6" ht="15.75" customHeight="1">
      <c r="E785" s="27"/>
      <c r="F785" s="27"/>
    </row>
    <row r="786" spans="5:6" ht="15.75" customHeight="1">
      <c r="E786" s="27"/>
      <c r="F786" s="27"/>
    </row>
    <row r="787" spans="5:6" ht="15.75" customHeight="1">
      <c r="E787" s="27"/>
      <c r="F787" s="27"/>
    </row>
    <row r="788" spans="5:6" ht="15.75" customHeight="1">
      <c r="E788" s="27"/>
      <c r="F788" s="27"/>
    </row>
    <row r="789" spans="5:6" ht="15.75" customHeight="1">
      <c r="E789" s="27"/>
      <c r="F789" s="27"/>
    </row>
    <row r="790" spans="5:6" ht="15.75" customHeight="1">
      <c r="E790" s="27"/>
      <c r="F790" s="27"/>
    </row>
    <row r="791" spans="5:6" ht="15.75" customHeight="1">
      <c r="E791" s="27"/>
      <c r="F791" s="27"/>
    </row>
    <row r="792" spans="5:6" ht="15.75" customHeight="1">
      <c r="E792" s="27"/>
      <c r="F792" s="27"/>
    </row>
    <row r="793" spans="5:6" ht="15.75" customHeight="1">
      <c r="E793" s="27"/>
      <c r="F793" s="27"/>
    </row>
    <row r="794" spans="5:6" ht="15.75" customHeight="1">
      <c r="E794" s="27"/>
      <c r="F794" s="27"/>
    </row>
    <row r="795" spans="5:6" ht="15.75" customHeight="1">
      <c r="E795" s="27"/>
      <c r="F795" s="27"/>
    </row>
    <row r="796" spans="5:6" ht="15.75" customHeight="1">
      <c r="E796" s="27"/>
      <c r="F796" s="27"/>
    </row>
    <row r="797" spans="5:6" ht="15.75" customHeight="1">
      <c r="E797" s="27"/>
      <c r="F797" s="27"/>
    </row>
    <row r="798" spans="5:6" ht="15.75" customHeight="1">
      <c r="E798" s="27"/>
      <c r="F798" s="27"/>
    </row>
    <row r="799" spans="5:6" ht="15.75" customHeight="1">
      <c r="E799" s="27"/>
      <c r="F799" s="27"/>
    </row>
    <row r="800" spans="5:6" ht="15.75" customHeight="1">
      <c r="E800" s="27"/>
      <c r="F800" s="27"/>
    </row>
    <row r="801" spans="5:6" ht="15.75" customHeight="1">
      <c r="E801" s="27"/>
      <c r="F801" s="27"/>
    </row>
    <row r="802" spans="5:6" ht="15.75" customHeight="1">
      <c r="E802" s="27"/>
      <c r="F802" s="27"/>
    </row>
    <row r="803" spans="5:6" ht="15.75" customHeight="1">
      <c r="E803" s="27"/>
      <c r="F803" s="27"/>
    </row>
    <row r="804" spans="5:6" ht="15.75" customHeight="1">
      <c r="E804" s="27"/>
      <c r="F804" s="27"/>
    </row>
    <row r="805" spans="5:6" ht="15.75" customHeight="1">
      <c r="E805" s="27"/>
      <c r="F805" s="27"/>
    </row>
    <row r="806" spans="5:6" ht="15.75" customHeight="1">
      <c r="E806" s="27"/>
      <c r="F806" s="27"/>
    </row>
    <row r="807" spans="5:6" ht="15.75" customHeight="1">
      <c r="E807" s="27"/>
      <c r="F807" s="27"/>
    </row>
    <row r="808" spans="5:6" ht="15.75" customHeight="1">
      <c r="E808" s="27"/>
      <c r="F808" s="27"/>
    </row>
    <row r="809" spans="5:6" ht="15.75" customHeight="1">
      <c r="E809" s="27"/>
      <c r="F809" s="27"/>
    </row>
    <row r="810" spans="5:6" ht="15.75" customHeight="1">
      <c r="E810" s="27"/>
      <c r="F810" s="27"/>
    </row>
    <row r="811" spans="5:6" ht="15.75" customHeight="1">
      <c r="E811" s="27"/>
      <c r="F811" s="27"/>
    </row>
    <row r="812" spans="5:6" ht="15.75" customHeight="1">
      <c r="E812" s="27"/>
      <c r="F812" s="27"/>
    </row>
    <row r="813" spans="5:6" ht="15.75" customHeight="1">
      <c r="E813" s="27"/>
      <c r="F813" s="27"/>
    </row>
    <row r="814" spans="5:6" ht="15.75" customHeight="1">
      <c r="E814" s="27"/>
      <c r="F814" s="27"/>
    </row>
    <row r="815" spans="5:6" ht="15.75" customHeight="1">
      <c r="E815" s="27"/>
      <c r="F815" s="27"/>
    </row>
    <row r="816" spans="5:6" ht="15.75" customHeight="1">
      <c r="E816" s="27"/>
      <c r="F816" s="27"/>
    </row>
    <row r="817" spans="5:6" ht="15.75" customHeight="1">
      <c r="E817" s="27"/>
      <c r="F817" s="27"/>
    </row>
    <row r="818" spans="5:6" ht="15.75" customHeight="1">
      <c r="E818" s="27"/>
      <c r="F818" s="27"/>
    </row>
    <row r="819" spans="5:6" ht="15.75" customHeight="1">
      <c r="E819" s="27"/>
      <c r="F819" s="27"/>
    </row>
    <row r="820" spans="5:6" ht="15.75" customHeight="1">
      <c r="E820" s="27"/>
      <c r="F820" s="27"/>
    </row>
    <row r="821" spans="5:6" ht="15.75" customHeight="1">
      <c r="E821" s="27"/>
      <c r="F821" s="27"/>
    </row>
    <row r="822" spans="5:6" ht="15.75" customHeight="1">
      <c r="E822" s="27"/>
      <c r="F822" s="27"/>
    </row>
    <row r="823" spans="5:6" ht="15.75" customHeight="1">
      <c r="E823" s="27"/>
      <c r="F823" s="27"/>
    </row>
    <row r="824" spans="5:6" ht="15.75" customHeight="1">
      <c r="E824" s="27"/>
      <c r="F824" s="27"/>
    </row>
    <row r="825" spans="5:6" ht="15.75" customHeight="1">
      <c r="E825" s="27"/>
      <c r="F825" s="27"/>
    </row>
    <row r="826" spans="5:6" ht="15.75" customHeight="1">
      <c r="E826" s="27"/>
      <c r="F826" s="27"/>
    </row>
    <row r="827" spans="5:6" ht="15.75" customHeight="1">
      <c r="E827" s="27"/>
      <c r="F827" s="27"/>
    </row>
    <row r="828" spans="5:6" ht="15.75" customHeight="1">
      <c r="E828" s="27"/>
      <c r="F828" s="27"/>
    </row>
    <row r="829" spans="5:6" ht="15.75" customHeight="1">
      <c r="E829" s="27"/>
      <c r="F829" s="27"/>
    </row>
    <row r="830" spans="5:6" ht="15.75" customHeight="1">
      <c r="E830" s="27"/>
      <c r="F830" s="27"/>
    </row>
    <row r="831" spans="5:6" ht="15.75" customHeight="1">
      <c r="E831" s="27"/>
      <c r="F831" s="27"/>
    </row>
    <row r="832" spans="5:6" ht="15.75" customHeight="1">
      <c r="E832" s="27"/>
      <c r="F832" s="27"/>
    </row>
    <row r="833" spans="5:6" ht="15.75" customHeight="1">
      <c r="E833" s="27"/>
      <c r="F833" s="27"/>
    </row>
    <row r="834" spans="5:6" ht="15.75" customHeight="1">
      <c r="E834" s="27"/>
      <c r="F834" s="27"/>
    </row>
    <row r="835" spans="5:6" ht="15.75" customHeight="1">
      <c r="E835" s="27"/>
      <c r="F835" s="27"/>
    </row>
    <row r="836" spans="5:6" ht="15.75" customHeight="1">
      <c r="E836" s="27"/>
      <c r="F836" s="27"/>
    </row>
    <row r="837" spans="5:6" ht="15.75" customHeight="1">
      <c r="E837" s="27"/>
      <c r="F837" s="27"/>
    </row>
    <row r="838" spans="5:6" ht="15.75" customHeight="1">
      <c r="E838" s="27"/>
      <c r="F838" s="27"/>
    </row>
    <row r="839" spans="5:6" ht="15.75" customHeight="1">
      <c r="E839" s="27"/>
      <c r="F839" s="27"/>
    </row>
    <row r="840" spans="5:6" ht="15.75" customHeight="1">
      <c r="E840" s="27"/>
      <c r="F840" s="27"/>
    </row>
    <row r="841" spans="5:6" ht="15.75" customHeight="1">
      <c r="E841" s="27"/>
      <c r="F841" s="27"/>
    </row>
    <row r="842" spans="5:6" ht="15.75" customHeight="1">
      <c r="E842" s="27"/>
      <c r="F842" s="27"/>
    </row>
    <row r="843" spans="5:6" ht="15.75" customHeight="1">
      <c r="E843" s="27"/>
      <c r="F843" s="27"/>
    </row>
    <row r="844" spans="5:6" ht="15.75" customHeight="1">
      <c r="E844" s="27"/>
      <c r="F844" s="27"/>
    </row>
    <row r="845" spans="5:6" ht="15.75" customHeight="1">
      <c r="E845" s="27"/>
      <c r="F845" s="27"/>
    </row>
    <row r="846" spans="5:6" ht="15.75" customHeight="1">
      <c r="E846" s="27"/>
      <c r="F846" s="27"/>
    </row>
    <row r="847" spans="5:6" ht="15.75" customHeight="1">
      <c r="E847" s="27"/>
      <c r="F847" s="27"/>
    </row>
    <row r="848" spans="5:6" ht="15.75" customHeight="1">
      <c r="E848" s="27"/>
      <c r="F848" s="27"/>
    </row>
    <row r="849" spans="5:6" ht="15.75" customHeight="1">
      <c r="E849" s="27"/>
      <c r="F849" s="27"/>
    </row>
    <row r="850" spans="5:6" ht="15.75" customHeight="1">
      <c r="E850" s="27"/>
      <c r="F850" s="27"/>
    </row>
    <row r="851" spans="5:6" ht="15.75" customHeight="1">
      <c r="E851" s="27"/>
      <c r="F851" s="27"/>
    </row>
    <row r="852" spans="5:6" ht="15.75" customHeight="1">
      <c r="E852" s="27"/>
      <c r="F852" s="27"/>
    </row>
    <row r="853" spans="5:6" ht="15.75" customHeight="1">
      <c r="E853" s="27"/>
      <c r="F853" s="27"/>
    </row>
    <row r="854" spans="5:6" ht="15.75" customHeight="1">
      <c r="E854" s="27"/>
      <c r="F854" s="27"/>
    </row>
    <row r="855" spans="5:6" ht="15.75" customHeight="1">
      <c r="E855" s="27"/>
      <c r="F855" s="27"/>
    </row>
    <row r="856" spans="5:6" ht="15.75" customHeight="1">
      <c r="E856" s="27"/>
      <c r="F856" s="27"/>
    </row>
    <row r="857" spans="5:6" ht="15.75" customHeight="1">
      <c r="E857" s="27"/>
      <c r="F857" s="27"/>
    </row>
    <row r="858" spans="5:6" ht="15.75" customHeight="1">
      <c r="E858" s="27"/>
      <c r="F858" s="27"/>
    </row>
    <row r="859" spans="5:6" ht="15.75" customHeight="1">
      <c r="E859" s="27"/>
      <c r="F859" s="27"/>
    </row>
    <row r="860" spans="5:6" ht="15.75" customHeight="1">
      <c r="E860" s="27"/>
      <c r="F860" s="27"/>
    </row>
    <row r="861" spans="5:6" ht="15.75" customHeight="1">
      <c r="E861" s="27"/>
      <c r="F861" s="27"/>
    </row>
    <row r="862" spans="5:6" ht="15.75" customHeight="1">
      <c r="E862" s="27"/>
      <c r="F862" s="27"/>
    </row>
    <row r="863" spans="5:6" ht="15.75" customHeight="1">
      <c r="E863" s="27"/>
      <c r="F863" s="27"/>
    </row>
    <row r="864" spans="5:6" ht="15.75" customHeight="1">
      <c r="E864" s="27"/>
      <c r="F864" s="27"/>
    </row>
    <row r="865" spans="5:6" ht="15.75" customHeight="1">
      <c r="E865" s="27"/>
      <c r="F865" s="27"/>
    </row>
    <row r="866" spans="5:6" ht="15.75" customHeight="1">
      <c r="E866" s="27"/>
      <c r="F866" s="27"/>
    </row>
    <row r="867" spans="5:6" ht="15.75" customHeight="1">
      <c r="E867" s="27"/>
      <c r="F867" s="27"/>
    </row>
    <row r="868" spans="5:6" ht="15.75" customHeight="1">
      <c r="E868" s="27"/>
      <c r="F868" s="27"/>
    </row>
    <row r="869" spans="5:6" ht="15.75" customHeight="1">
      <c r="E869" s="27"/>
      <c r="F869" s="27"/>
    </row>
    <row r="870" spans="5:6" ht="15.75" customHeight="1">
      <c r="E870" s="27"/>
      <c r="F870" s="27"/>
    </row>
    <row r="871" spans="5:6" ht="15.75" customHeight="1">
      <c r="E871" s="27"/>
      <c r="F871" s="27"/>
    </row>
    <row r="872" spans="5:6" ht="15.75" customHeight="1">
      <c r="E872" s="27"/>
      <c r="F872" s="27"/>
    </row>
    <row r="873" spans="5:6" ht="15.75" customHeight="1">
      <c r="E873" s="27"/>
      <c r="F873" s="27"/>
    </row>
    <row r="874" spans="5:6" ht="15.75" customHeight="1">
      <c r="E874" s="27"/>
      <c r="F874" s="27"/>
    </row>
    <row r="875" spans="5:6" ht="15.75" customHeight="1">
      <c r="E875" s="27"/>
      <c r="F875" s="27"/>
    </row>
    <row r="876" spans="5:6" ht="15.75" customHeight="1">
      <c r="E876" s="27"/>
      <c r="F876" s="27"/>
    </row>
    <row r="877" spans="5:6" ht="15.75" customHeight="1">
      <c r="E877" s="27"/>
      <c r="F877" s="27"/>
    </row>
    <row r="878" spans="5:6" ht="15.75" customHeight="1">
      <c r="E878" s="27"/>
      <c r="F878" s="27"/>
    </row>
    <row r="879" spans="5:6" ht="15.75" customHeight="1">
      <c r="E879" s="27"/>
      <c r="F879" s="27"/>
    </row>
    <row r="880" spans="5:6" ht="15.75" customHeight="1">
      <c r="E880" s="27"/>
      <c r="F880" s="27"/>
    </row>
    <row r="881" spans="5:6" ht="15.75" customHeight="1">
      <c r="E881" s="27"/>
      <c r="F881" s="27"/>
    </row>
    <row r="882" spans="5:6" ht="15.75" customHeight="1">
      <c r="E882" s="27"/>
      <c r="F882" s="27"/>
    </row>
    <row r="883" spans="5:6" ht="15.75" customHeight="1">
      <c r="E883" s="27"/>
      <c r="F883" s="27"/>
    </row>
    <row r="884" spans="5:6" ht="15.75" customHeight="1">
      <c r="E884" s="27"/>
      <c r="F884" s="27"/>
    </row>
    <row r="885" spans="5:6" ht="15.75" customHeight="1">
      <c r="E885" s="27"/>
      <c r="F885" s="27"/>
    </row>
    <row r="886" spans="5:6" ht="15.75" customHeight="1">
      <c r="E886" s="27"/>
      <c r="F886" s="27"/>
    </row>
    <row r="887" spans="5:6" ht="15.75" customHeight="1">
      <c r="E887" s="27"/>
      <c r="F887" s="27"/>
    </row>
    <row r="888" spans="5:6" ht="15.75" customHeight="1">
      <c r="E888" s="27"/>
      <c r="F888" s="27"/>
    </row>
    <row r="889" spans="5:6" ht="15.75" customHeight="1">
      <c r="E889" s="27"/>
      <c r="F889" s="27"/>
    </row>
    <row r="890" spans="5:6" ht="15.75" customHeight="1">
      <c r="E890" s="27"/>
      <c r="F890" s="27"/>
    </row>
    <row r="891" spans="5:6" ht="15.75" customHeight="1">
      <c r="E891" s="27"/>
      <c r="F891" s="27"/>
    </row>
    <row r="892" spans="5:6" ht="15.75" customHeight="1">
      <c r="E892" s="27"/>
      <c r="F892" s="27"/>
    </row>
    <row r="893" spans="5:6" ht="15.75" customHeight="1">
      <c r="E893" s="27"/>
      <c r="F893" s="27"/>
    </row>
    <row r="894" spans="5:6" ht="15.75" customHeight="1">
      <c r="E894" s="27"/>
      <c r="F894" s="27"/>
    </row>
    <row r="895" spans="5:6" ht="15.75" customHeight="1">
      <c r="E895" s="27"/>
      <c r="F895" s="27"/>
    </row>
    <row r="896" spans="5:6" ht="15.75" customHeight="1">
      <c r="E896" s="27"/>
      <c r="F896" s="27"/>
    </row>
    <row r="897" spans="5:6" ht="15.75" customHeight="1">
      <c r="E897" s="27"/>
      <c r="F897" s="27"/>
    </row>
    <row r="898" spans="5:6" ht="15.75" customHeight="1">
      <c r="E898" s="27"/>
      <c r="F898" s="27"/>
    </row>
    <row r="899" spans="5:6" ht="15.75" customHeight="1">
      <c r="E899" s="27"/>
      <c r="F899" s="27"/>
    </row>
    <row r="900" spans="5:6" ht="15.75" customHeight="1">
      <c r="E900" s="27"/>
      <c r="F900" s="27"/>
    </row>
    <row r="901" spans="5:6" ht="15.75" customHeight="1">
      <c r="E901" s="27"/>
      <c r="F901" s="27"/>
    </row>
    <row r="902" spans="5:6" ht="15.75" customHeight="1">
      <c r="E902" s="27"/>
      <c r="F902" s="27"/>
    </row>
    <row r="903" spans="5:6" ht="15.75" customHeight="1">
      <c r="E903" s="27"/>
      <c r="F903" s="27"/>
    </row>
    <row r="904" spans="5:6" ht="15.75" customHeight="1">
      <c r="E904" s="27"/>
      <c r="F904" s="27"/>
    </row>
    <row r="905" spans="5:6" ht="15.75" customHeight="1">
      <c r="E905" s="27"/>
      <c r="F905" s="27"/>
    </row>
    <row r="906" spans="5:6" ht="15.75" customHeight="1">
      <c r="E906" s="27"/>
      <c r="F906" s="27"/>
    </row>
    <row r="907" spans="5:6" ht="15.75" customHeight="1">
      <c r="E907" s="27"/>
      <c r="F907" s="27"/>
    </row>
    <row r="908" spans="5:6" ht="15.75" customHeight="1">
      <c r="E908" s="27"/>
      <c r="F908" s="27"/>
    </row>
    <row r="909" spans="5:6" ht="15.75" customHeight="1">
      <c r="E909" s="27"/>
      <c r="F909" s="27"/>
    </row>
    <row r="910" spans="5:6" ht="15.75" customHeight="1">
      <c r="E910" s="27"/>
      <c r="F910" s="27"/>
    </row>
    <row r="911" spans="5:6" ht="15.75" customHeight="1">
      <c r="E911" s="27"/>
      <c r="F911" s="27"/>
    </row>
    <row r="912" spans="5:6" ht="15.75" customHeight="1">
      <c r="E912" s="27"/>
      <c r="F912" s="27"/>
    </row>
    <row r="913" spans="5:6" ht="15.75" customHeight="1">
      <c r="E913" s="27"/>
      <c r="F913" s="27"/>
    </row>
    <row r="914" spans="5:6" ht="15.75" customHeight="1">
      <c r="E914" s="27"/>
      <c r="F914" s="27"/>
    </row>
    <row r="915" spans="5:6" ht="15.75" customHeight="1">
      <c r="E915" s="27"/>
      <c r="F915" s="27"/>
    </row>
    <row r="916" spans="5:6" ht="15.75" customHeight="1">
      <c r="E916" s="27"/>
      <c r="F916" s="27"/>
    </row>
    <row r="917" spans="5:6" ht="15.75" customHeight="1">
      <c r="E917" s="27"/>
      <c r="F917" s="27"/>
    </row>
    <row r="918" spans="5:6" ht="15.75" customHeight="1">
      <c r="E918" s="27"/>
      <c r="F918" s="27"/>
    </row>
    <row r="919" spans="5:6" ht="15.75" customHeight="1">
      <c r="E919" s="27"/>
      <c r="F919" s="27"/>
    </row>
    <row r="920" spans="5:6" ht="15.75" customHeight="1">
      <c r="E920" s="27"/>
      <c r="F920" s="27"/>
    </row>
    <row r="921" spans="5:6" ht="15.75" customHeight="1">
      <c r="E921" s="27"/>
      <c r="F921" s="27"/>
    </row>
    <row r="922" spans="5:6" ht="15.75" customHeight="1">
      <c r="E922" s="27"/>
      <c r="F922" s="27"/>
    </row>
    <row r="923" spans="5:6" ht="15.75" customHeight="1">
      <c r="E923" s="27"/>
      <c r="F923" s="27"/>
    </row>
    <row r="924" spans="5:6" ht="15.75" customHeight="1">
      <c r="E924" s="27"/>
      <c r="F924" s="27"/>
    </row>
    <row r="925" spans="5:6" ht="15.75" customHeight="1">
      <c r="E925" s="27"/>
      <c r="F925" s="27"/>
    </row>
    <row r="926" spans="5:6" ht="15.75" customHeight="1">
      <c r="E926" s="27"/>
      <c r="F926" s="27"/>
    </row>
    <row r="927" spans="5:6" ht="15.75" customHeight="1">
      <c r="E927" s="27"/>
      <c r="F927" s="27"/>
    </row>
    <row r="928" spans="5:6" ht="15.75" customHeight="1">
      <c r="E928" s="27"/>
      <c r="F928" s="27"/>
    </row>
    <row r="929" spans="5:6" ht="15.75" customHeight="1">
      <c r="E929" s="27"/>
      <c r="F929" s="27"/>
    </row>
    <row r="930" spans="5:6" ht="15.75" customHeight="1">
      <c r="E930" s="27"/>
      <c r="F930" s="27"/>
    </row>
    <row r="931" spans="5:6" ht="15.75" customHeight="1">
      <c r="E931" s="27"/>
      <c r="F931" s="27"/>
    </row>
    <row r="932" spans="5:6" ht="15.75" customHeight="1">
      <c r="E932" s="27"/>
      <c r="F932" s="27"/>
    </row>
    <row r="933" spans="5:6" ht="15.75" customHeight="1">
      <c r="E933" s="27"/>
      <c r="F933" s="27"/>
    </row>
    <row r="934" spans="5:6" ht="15.75" customHeight="1">
      <c r="E934" s="27"/>
      <c r="F934" s="27"/>
    </row>
    <row r="935" spans="5:6" ht="15.75" customHeight="1">
      <c r="E935" s="27"/>
      <c r="F935" s="27"/>
    </row>
    <row r="936" spans="5:6" ht="15.75" customHeight="1">
      <c r="E936" s="27"/>
      <c r="F936" s="27"/>
    </row>
    <row r="937" spans="5:6" ht="15.75" customHeight="1">
      <c r="E937" s="27"/>
      <c r="F937" s="27"/>
    </row>
    <row r="938" spans="5:6" ht="15.75" customHeight="1">
      <c r="E938" s="27"/>
      <c r="F938" s="27"/>
    </row>
    <row r="939" spans="5:6" ht="15.75" customHeight="1">
      <c r="E939" s="27"/>
      <c r="F939" s="27"/>
    </row>
    <row r="940" spans="5:6" ht="15.75" customHeight="1">
      <c r="E940" s="27"/>
      <c r="F940" s="27"/>
    </row>
    <row r="941" spans="5:6" ht="15.75" customHeight="1">
      <c r="E941" s="27"/>
      <c r="F941" s="27"/>
    </row>
    <row r="942" spans="5:6" ht="15.75" customHeight="1">
      <c r="E942" s="27"/>
      <c r="F942" s="27"/>
    </row>
    <row r="943" spans="5:6" ht="15.75" customHeight="1">
      <c r="E943" s="27"/>
      <c r="F943" s="27"/>
    </row>
    <row r="944" spans="5:6" ht="15.75" customHeight="1">
      <c r="E944" s="27"/>
      <c r="F944" s="27"/>
    </row>
    <row r="945" spans="5:6" ht="15.75" customHeight="1">
      <c r="E945" s="27"/>
      <c r="F945" s="27"/>
    </row>
    <row r="946" spans="5:6" ht="15.75" customHeight="1">
      <c r="E946" s="27"/>
      <c r="F946" s="27"/>
    </row>
    <row r="947" spans="5:6" ht="15.75" customHeight="1">
      <c r="E947" s="27"/>
      <c r="F947" s="27"/>
    </row>
    <row r="948" spans="5:6" ht="15.75" customHeight="1">
      <c r="E948" s="27"/>
      <c r="F948" s="27"/>
    </row>
    <row r="949" spans="5:6" ht="15.75" customHeight="1">
      <c r="E949" s="27"/>
      <c r="F949" s="27"/>
    </row>
    <row r="950" spans="5:6" ht="15.75" customHeight="1">
      <c r="E950" s="27"/>
      <c r="F950" s="27"/>
    </row>
    <row r="951" spans="5:6" ht="15.75" customHeight="1">
      <c r="E951" s="27"/>
      <c r="F951" s="27"/>
    </row>
    <row r="952" spans="5:6" ht="15.75" customHeight="1">
      <c r="E952" s="27"/>
      <c r="F952" s="27"/>
    </row>
    <row r="953" spans="5:6" ht="15.75" customHeight="1">
      <c r="E953" s="27"/>
      <c r="F953" s="27"/>
    </row>
    <row r="954" spans="5:6" ht="15.75" customHeight="1">
      <c r="E954" s="27"/>
      <c r="F954" s="27"/>
    </row>
    <row r="955" spans="5:6" ht="15.75" customHeight="1">
      <c r="E955" s="27"/>
      <c r="F955" s="27"/>
    </row>
    <row r="956" spans="5:6" ht="15.75" customHeight="1">
      <c r="E956" s="27"/>
      <c r="F956" s="27"/>
    </row>
    <row r="957" spans="5:6" ht="15.75" customHeight="1">
      <c r="E957" s="27"/>
      <c r="F957" s="27"/>
    </row>
    <row r="958" spans="5:6" ht="15.75" customHeight="1">
      <c r="E958" s="27"/>
      <c r="F958" s="27"/>
    </row>
    <row r="959" spans="5:6" ht="15.75" customHeight="1">
      <c r="E959" s="27"/>
      <c r="F959" s="27"/>
    </row>
    <row r="960" spans="5:6" ht="15.75" customHeight="1">
      <c r="E960" s="27"/>
      <c r="F960" s="27"/>
    </row>
    <row r="961" spans="5:6" ht="15.75" customHeight="1">
      <c r="E961" s="27"/>
      <c r="F961" s="27"/>
    </row>
    <row r="962" spans="5:6" ht="15.75" customHeight="1">
      <c r="E962" s="27"/>
      <c r="F962" s="27"/>
    </row>
    <row r="963" spans="5:6" ht="15.75" customHeight="1">
      <c r="E963" s="27"/>
      <c r="F963" s="27"/>
    </row>
    <row r="964" spans="5:6" ht="15.75" customHeight="1">
      <c r="E964" s="27"/>
      <c r="F964" s="27"/>
    </row>
    <row r="965" spans="5:6" ht="15.75" customHeight="1">
      <c r="E965" s="27"/>
      <c r="F965" s="27"/>
    </row>
    <row r="966" spans="5:6" ht="15.75" customHeight="1">
      <c r="E966" s="27"/>
      <c r="F966" s="27"/>
    </row>
    <row r="967" spans="5:6" ht="15.75" customHeight="1">
      <c r="E967" s="27"/>
      <c r="F967" s="27"/>
    </row>
    <row r="968" spans="5:6" ht="15.75" customHeight="1">
      <c r="E968" s="27"/>
      <c r="F968" s="27"/>
    </row>
    <row r="969" spans="5:6" ht="15.75" customHeight="1">
      <c r="E969" s="27"/>
      <c r="F969" s="27"/>
    </row>
    <row r="970" spans="5:6" ht="15.75" customHeight="1">
      <c r="E970" s="27"/>
      <c r="F970" s="27"/>
    </row>
    <row r="971" spans="5:6" ht="15.75" customHeight="1">
      <c r="E971" s="27"/>
      <c r="F971" s="27"/>
    </row>
    <row r="972" spans="5:6" ht="15.75" customHeight="1">
      <c r="E972" s="27"/>
      <c r="F972" s="27"/>
    </row>
    <row r="973" spans="5:6" ht="15.75" customHeight="1">
      <c r="E973" s="27"/>
      <c r="F973" s="27"/>
    </row>
    <row r="974" spans="5:6" ht="15.75" customHeight="1">
      <c r="E974" s="27"/>
      <c r="F974" s="27"/>
    </row>
    <row r="975" spans="5:6" ht="15.75" customHeight="1">
      <c r="E975" s="27"/>
      <c r="F975" s="27"/>
    </row>
    <row r="976" spans="5:6" ht="15.75" customHeight="1">
      <c r="E976" s="27"/>
      <c r="F976" s="27"/>
    </row>
    <row r="977" spans="5:6" ht="15.75" customHeight="1">
      <c r="E977" s="27"/>
      <c r="F977" s="27"/>
    </row>
    <row r="978" spans="5:6" ht="15.75" customHeight="1">
      <c r="E978" s="27"/>
      <c r="F978" s="27"/>
    </row>
    <row r="979" spans="5:6" ht="15.75" customHeight="1">
      <c r="E979" s="27"/>
      <c r="F979" s="27"/>
    </row>
    <row r="980" spans="5:6" ht="15.75" customHeight="1">
      <c r="E980" s="27"/>
      <c r="F980" s="27"/>
    </row>
    <row r="981" spans="5:6" ht="15.75" customHeight="1">
      <c r="E981" s="27"/>
      <c r="F981" s="27"/>
    </row>
    <row r="982" spans="5:6" ht="15.75" customHeight="1">
      <c r="E982" s="27"/>
      <c r="F982" s="27"/>
    </row>
    <row r="983" spans="5:6" ht="15.75" customHeight="1">
      <c r="E983" s="27"/>
      <c r="F983" s="27"/>
    </row>
    <row r="984" spans="5:6" ht="15.75" customHeight="1">
      <c r="E984" s="27"/>
      <c r="F984" s="27"/>
    </row>
    <row r="985" spans="5:6" ht="15.75" customHeight="1">
      <c r="E985" s="27"/>
      <c r="F985" s="27"/>
    </row>
    <row r="986" spans="5:6" ht="15.75" customHeight="1">
      <c r="E986" s="27"/>
      <c r="F986" s="27"/>
    </row>
    <row r="987" spans="5:6" ht="15.75" customHeight="1">
      <c r="E987" s="27"/>
      <c r="F987" s="27"/>
    </row>
    <row r="988" spans="5:6" ht="15.75" customHeight="1">
      <c r="E988" s="27"/>
      <c r="F988" s="27"/>
    </row>
    <row r="989" spans="5:6" ht="15.75" customHeight="1">
      <c r="E989" s="27"/>
      <c r="F989" s="27"/>
    </row>
    <row r="990" spans="5:6" ht="15.75" customHeight="1">
      <c r="E990" s="27"/>
      <c r="F990" s="27"/>
    </row>
    <row r="991" spans="5:6" ht="15.75" customHeight="1">
      <c r="E991" s="27"/>
      <c r="F991" s="27"/>
    </row>
    <row r="992" spans="5:6" ht="15.75" customHeight="1">
      <c r="E992" s="27"/>
      <c r="F992" s="27"/>
    </row>
    <row r="993" spans="5:6" ht="15.75" customHeight="1">
      <c r="E993" s="27"/>
      <c r="F993" s="27"/>
    </row>
    <row r="994" spans="5:6" ht="15.75" customHeight="1">
      <c r="E994" s="27"/>
      <c r="F994" s="27"/>
    </row>
    <row r="995" spans="5:6" ht="15.75" customHeight="1">
      <c r="E995" s="27"/>
      <c r="F995" s="27"/>
    </row>
    <row r="996" spans="5:6" ht="15.75" customHeight="1">
      <c r="E996" s="27"/>
      <c r="F996" s="27"/>
    </row>
    <row r="997" spans="5:6" ht="15.75" customHeight="1">
      <c r="E997" s="27"/>
      <c r="F997" s="27"/>
    </row>
    <row r="998" spans="5:6" ht="15.75" customHeight="1">
      <c r="E998" s="27"/>
      <c r="F998" s="27"/>
    </row>
    <row r="999" spans="5:6" ht="15.75" customHeight="1">
      <c r="E999" s="27"/>
      <c r="F999" s="27"/>
    </row>
    <row r="1000" spans="5:6" ht="15.75" customHeight="1">
      <c r="E1000" s="27"/>
      <c r="F1000" s="27"/>
    </row>
  </sheetData>
  <mergeCells count="11">
    <mergeCell ref="B42:N42"/>
    <mergeCell ref="B50:N50"/>
    <mergeCell ref="B58:N58"/>
    <mergeCell ref="B65:N65"/>
    <mergeCell ref="B2:G2"/>
    <mergeCell ref="H2:N2"/>
    <mergeCell ref="B3:N3"/>
    <mergeCell ref="B11:N11"/>
    <mergeCell ref="B19:N19"/>
    <mergeCell ref="B27:N27"/>
    <mergeCell ref="B35:N35"/>
  </mergeCells>
  <conditionalFormatting sqref="N32:N33">
    <cfRule type="cellIs" dxfId="302" priority="1" operator="greaterThan">
      <formula>0</formula>
    </cfRule>
  </conditionalFormatting>
  <conditionalFormatting sqref="N8:N9">
    <cfRule type="cellIs" dxfId="301" priority="2" operator="greaterThan">
      <formula>0</formula>
    </cfRule>
  </conditionalFormatting>
  <conditionalFormatting sqref="N24:N25">
    <cfRule type="cellIs" dxfId="300" priority="3" operator="greaterThan">
      <formula>0</formula>
    </cfRule>
  </conditionalFormatting>
  <conditionalFormatting sqref="N16:N17">
    <cfRule type="cellIs" dxfId="299" priority="4" operator="greaterThan">
      <formula>0</formula>
    </cfRule>
  </conditionalFormatting>
  <conditionalFormatting sqref="G9">
    <cfRule type="cellIs" dxfId="298" priority="5" operator="greaterThan">
      <formula>0</formula>
    </cfRule>
  </conditionalFormatting>
  <conditionalFormatting sqref="G9">
    <cfRule type="cellIs" dxfId="297" priority="6" operator="lessThan">
      <formula>0</formula>
    </cfRule>
  </conditionalFormatting>
  <conditionalFormatting sqref="N39:N40">
    <cfRule type="cellIs" dxfId="296" priority="7" operator="greaterThan">
      <formula>0</formula>
    </cfRule>
  </conditionalFormatting>
  <conditionalFormatting sqref="N47:N48">
    <cfRule type="cellIs" dxfId="295" priority="8" operator="greaterThan">
      <formula>0</formula>
    </cfRule>
  </conditionalFormatting>
  <conditionalFormatting sqref="N55:N56">
    <cfRule type="cellIs" dxfId="294" priority="9" operator="greaterThan">
      <formula>0</formula>
    </cfRule>
  </conditionalFormatting>
  <conditionalFormatting sqref="M48">
    <cfRule type="cellIs" dxfId="293" priority="10" operator="greaterThan">
      <formula>0</formula>
    </cfRule>
  </conditionalFormatting>
  <conditionalFormatting sqref="M48">
    <cfRule type="cellIs" dxfId="292" priority="11" operator="lessThan">
      <formula>0</formula>
    </cfRule>
  </conditionalFormatting>
  <conditionalFormatting sqref="N62:N63">
    <cfRule type="cellIs" dxfId="291" priority="12" operator="greaterThan">
      <formula>0</formula>
    </cfRule>
  </conditionalFormatting>
  <conditionalFormatting sqref="N70:N71">
    <cfRule type="cellIs" dxfId="290" priority="13" operator="greaterThan">
      <formula>0</formula>
    </cfRule>
  </conditionalFormatting>
  <conditionalFormatting sqref="G17">
    <cfRule type="cellIs" dxfId="289" priority="14" operator="greaterThan">
      <formula>0</formula>
    </cfRule>
  </conditionalFormatting>
  <conditionalFormatting sqref="G17">
    <cfRule type="cellIs" dxfId="288" priority="15" operator="lessThan">
      <formula>0</formula>
    </cfRule>
  </conditionalFormatting>
  <conditionalFormatting sqref="G25">
    <cfRule type="cellIs" dxfId="287" priority="16" operator="greaterThan">
      <formula>0</formula>
    </cfRule>
  </conditionalFormatting>
  <conditionalFormatting sqref="G25">
    <cfRule type="cellIs" dxfId="286" priority="17" operator="lessThan">
      <formula>0</formula>
    </cfRule>
  </conditionalFormatting>
  <conditionalFormatting sqref="G33">
    <cfRule type="cellIs" dxfId="285" priority="18" operator="greaterThan">
      <formula>0</formula>
    </cfRule>
  </conditionalFormatting>
  <conditionalFormatting sqref="G33">
    <cfRule type="cellIs" dxfId="284" priority="19" operator="lessThan">
      <formula>0</formula>
    </cfRule>
  </conditionalFormatting>
  <conditionalFormatting sqref="G40">
    <cfRule type="cellIs" dxfId="283" priority="20" operator="greaterThan">
      <formula>0</formula>
    </cfRule>
  </conditionalFormatting>
  <conditionalFormatting sqref="G40">
    <cfRule type="cellIs" dxfId="282" priority="21" operator="lessThan">
      <formula>0</formula>
    </cfRule>
  </conditionalFormatting>
  <conditionalFormatting sqref="M56">
    <cfRule type="cellIs" dxfId="281" priority="22" operator="greaterThan">
      <formula>0</formula>
    </cfRule>
  </conditionalFormatting>
  <conditionalFormatting sqref="M56">
    <cfRule type="cellIs" dxfId="280" priority="23" operator="lessThan">
      <formula>0</formula>
    </cfRule>
  </conditionalFormatting>
  <conditionalFormatting sqref="M63">
    <cfRule type="cellIs" dxfId="279" priority="24" operator="greaterThan">
      <formula>0</formula>
    </cfRule>
  </conditionalFormatting>
  <conditionalFormatting sqref="M63">
    <cfRule type="cellIs" dxfId="278" priority="25" operator="lessThan">
      <formula>0</formula>
    </cfRule>
  </conditionalFormatting>
  <conditionalFormatting sqref="M71">
    <cfRule type="cellIs" dxfId="277" priority="26" operator="greaterThan">
      <formula>0</formula>
    </cfRule>
  </conditionalFormatting>
  <conditionalFormatting sqref="M71">
    <cfRule type="cellIs" dxfId="276" priority="27" operator="lessThan">
      <formula>0</formula>
    </cfRule>
  </conditionalFormatting>
  <conditionalFormatting sqref="M40">
    <cfRule type="cellIs" dxfId="275" priority="28" operator="greaterThan">
      <formula>0</formula>
    </cfRule>
  </conditionalFormatting>
  <conditionalFormatting sqref="M40">
    <cfRule type="cellIs" dxfId="274" priority="29" operator="lessThan">
      <formula>0</formula>
    </cfRule>
  </conditionalFormatting>
  <conditionalFormatting sqref="M33">
    <cfRule type="cellIs" dxfId="273" priority="30" operator="greaterThan">
      <formula>0</formula>
    </cfRule>
  </conditionalFormatting>
  <conditionalFormatting sqref="M33">
    <cfRule type="cellIs" dxfId="272" priority="31" operator="lessThan">
      <formula>0</formula>
    </cfRule>
  </conditionalFormatting>
  <conditionalFormatting sqref="M25">
    <cfRule type="cellIs" dxfId="271" priority="32" operator="greaterThan">
      <formula>0</formula>
    </cfRule>
  </conditionalFormatting>
  <conditionalFormatting sqref="M25">
    <cfRule type="cellIs" dxfId="270" priority="33" operator="lessThan">
      <formula>0</formula>
    </cfRule>
  </conditionalFormatting>
  <conditionalFormatting sqref="M17">
    <cfRule type="cellIs" dxfId="269" priority="34" operator="greaterThan">
      <formula>0</formula>
    </cfRule>
  </conditionalFormatting>
  <conditionalFormatting sqref="M17">
    <cfRule type="cellIs" dxfId="268" priority="35" operator="lessThan">
      <formula>0</formula>
    </cfRule>
  </conditionalFormatting>
  <conditionalFormatting sqref="M9">
    <cfRule type="cellIs" dxfId="267" priority="36" operator="greaterThan">
      <formula>0</formula>
    </cfRule>
  </conditionalFormatting>
  <conditionalFormatting sqref="M9">
    <cfRule type="cellIs" dxfId="266" priority="37" operator="lessThan">
      <formula>0</formula>
    </cfRule>
  </conditionalFormatting>
  <conditionalFormatting sqref="G56">
    <cfRule type="cellIs" dxfId="265" priority="38" operator="greaterThan">
      <formula>0</formula>
    </cfRule>
  </conditionalFormatting>
  <conditionalFormatting sqref="G56">
    <cfRule type="cellIs" dxfId="264" priority="39" operator="lessThan">
      <formula>0</formula>
    </cfRule>
  </conditionalFormatting>
  <conditionalFormatting sqref="G63">
    <cfRule type="cellIs" dxfId="263" priority="40" operator="greaterThan">
      <formula>0</formula>
    </cfRule>
  </conditionalFormatting>
  <conditionalFormatting sqref="G63">
    <cfRule type="cellIs" dxfId="262" priority="41" operator="lessThan">
      <formula>0</formula>
    </cfRule>
  </conditionalFormatting>
  <conditionalFormatting sqref="G48">
    <cfRule type="cellIs" dxfId="261" priority="42" operator="greaterThan">
      <formula>0</formula>
    </cfRule>
  </conditionalFormatting>
  <conditionalFormatting sqref="G48">
    <cfRule type="cellIs" dxfId="260" priority="43" operator="lessThan">
      <formula>0</formula>
    </cfRule>
  </conditionalFormatting>
  <conditionalFormatting sqref="G71">
    <cfRule type="cellIs" dxfId="259" priority="44" operator="greaterThan">
      <formula>0</formula>
    </cfRule>
  </conditionalFormatting>
  <conditionalFormatting sqref="G71">
    <cfRule type="cellIs" dxfId="258" priority="45" operator="lessThan">
      <formula>0</formula>
    </cfRule>
  </conditionalFormatting>
  <pageMargins left="0.51180555555555496" right="0.51180555555555496" top="0.78749999999999998" bottom="0.78749999999999998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Z991"/>
  <sheetViews>
    <sheetView showGridLines="0" topLeftCell="A4" workbookViewId="0">
      <selection activeCell="B18" sqref="B18"/>
    </sheetView>
  </sheetViews>
  <sheetFormatPr defaultColWidth="14.42578125" defaultRowHeight="15" customHeight="1"/>
  <cols>
    <col min="1" max="1" width="3.28515625" customWidth="1"/>
    <col min="2" max="4" width="19.5703125" customWidth="1"/>
    <col min="5" max="6" width="18.42578125" customWidth="1"/>
    <col min="7" max="7" width="15.5703125" customWidth="1"/>
    <col min="8" max="8" width="17.28515625" customWidth="1"/>
    <col min="9" max="9" width="24" customWidth="1"/>
    <col min="10" max="11" width="23.42578125" customWidth="1"/>
    <col min="12" max="15" width="19.28515625" customWidth="1"/>
    <col min="16" max="16" width="18.42578125" customWidth="1"/>
    <col min="17" max="17" width="13.7109375" customWidth="1"/>
    <col min="18" max="18" width="16.42578125" customWidth="1"/>
    <col min="19" max="19" width="24.7109375" customWidth="1"/>
    <col min="20" max="20" width="21.7109375" customWidth="1"/>
    <col min="21" max="22" width="23.42578125" customWidth="1"/>
    <col min="23" max="25" width="19.28515625" customWidth="1"/>
    <col min="26" max="27" width="18.42578125" customWidth="1"/>
    <col min="28" max="28" width="13.7109375" customWidth="1"/>
    <col min="29" max="29" width="16.28515625" customWidth="1"/>
    <col min="30" max="30" width="25.28515625" customWidth="1"/>
    <col min="31" max="31" width="22.28515625" customWidth="1"/>
    <col min="32" max="33" width="23.42578125" customWidth="1"/>
    <col min="34" max="36" width="19" customWidth="1"/>
    <col min="37" max="38" width="18.42578125" customWidth="1"/>
    <col min="39" max="39" width="15.42578125" customWidth="1"/>
    <col min="40" max="40" width="17.7109375" customWidth="1"/>
    <col min="41" max="41" width="24" customWidth="1"/>
    <col min="42" max="42" width="20.42578125" customWidth="1"/>
    <col min="43" max="47" width="19" customWidth="1"/>
    <col min="48" max="49" width="18.42578125" customWidth="1"/>
    <col min="50" max="50" width="13.7109375" customWidth="1"/>
    <col min="51" max="51" width="16.28515625" customWidth="1"/>
    <col min="52" max="52" width="23.7109375" customWidth="1"/>
    <col min="53" max="53" width="21.7109375" customWidth="1"/>
    <col min="54" max="58" width="19" customWidth="1"/>
    <col min="59" max="60" width="18.42578125" customWidth="1"/>
    <col min="61" max="61" width="13.7109375" customWidth="1"/>
    <col min="62" max="62" width="16.28515625" customWidth="1"/>
    <col min="63" max="63" width="26.42578125" customWidth="1"/>
    <col min="64" max="64" width="21.28515625" customWidth="1"/>
    <col min="65" max="69" width="19" customWidth="1"/>
    <col min="70" max="71" width="18.42578125" customWidth="1"/>
    <col min="72" max="72" width="13.7109375" customWidth="1"/>
    <col min="73" max="73" width="16.28515625" customWidth="1"/>
    <col min="74" max="74" width="27.28515625" customWidth="1"/>
    <col min="75" max="75" width="21.7109375" customWidth="1"/>
    <col min="76" max="77" width="23.42578125" customWidth="1"/>
    <col min="78" max="80" width="19" customWidth="1"/>
    <col min="81" max="82" width="18.42578125" customWidth="1"/>
    <col min="83" max="83" width="13.7109375" customWidth="1"/>
    <col min="84" max="84" width="16.28515625" customWidth="1"/>
    <col min="85" max="85" width="26.42578125" customWidth="1"/>
    <col min="86" max="86" width="20.28515625" customWidth="1"/>
    <col min="87" max="88" width="23.42578125" customWidth="1"/>
    <col min="89" max="91" width="19" customWidth="1"/>
    <col min="92" max="93" width="18.42578125" customWidth="1"/>
    <col min="94" max="94" width="13.7109375" customWidth="1"/>
    <col min="95" max="95" width="16.28515625" customWidth="1"/>
    <col min="96" max="96" width="26.28515625" customWidth="1"/>
    <col min="97" max="97" width="20" customWidth="1"/>
    <col min="98" max="102" width="19" customWidth="1"/>
    <col min="103" max="104" width="18.42578125" customWidth="1"/>
    <col min="105" max="105" width="13.7109375" customWidth="1"/>
    <col min="106" max="106" width="16.28515625" customWidth="1"/>
    <col min="107" max="107" width="24.42578125" customWidth="1"/>
    <col min="108" max="108" width="21.28515625" customWidth="1"/>
    <col min="109" max="113" width="19" customWidth="1"/>
    <col min="114" max="114" width="18.42578125" customWidth="1"/>
    <col min="115" max="115" width="19.28515625" customWidth="1"/>
    <col min="116" max="116" width="13.7109375" customWidth="1"/>
    <col min="117" max="117" width="16.28515625" customWidth="1"/>
    <col min="118" max="118" width="26.28515625" customWidth="1"/>
    <col min="119" max="119" width="21.28515625" customWidth="1"/>
    <col min="120" max="124" width="19" customWidth="1"/>
    <col min="125" max="126" width="18.42578125" customWidth="1"/>
    <col min="127" max="127" width="13.7109375" customWidth="1"/>
    <col min="128" max="128" width="16.28515625" customWidth="1"/>
    <col min="129" max="129" width="23.7109375" customWidth="1"/>
    <col min="130" max="130" width="24.28515625" customWidth="1"/>
    <col min="131" max="132" width="19" customWidth="1"/>
    <col min="133" max="133" width="20.7109375" customWidth="1"/>
    <col min="134" max="135" width="21.28515625" customWidth="1"/>
    <col min="136" max="136" width="0.5703125" customWidth="1"/>
    <col min="137" max="137" width="20.42578125" customWidth="1"/>
    <col min="138" max="138" width="15.5703125" customWidth="1"/>
    <col min="139" max="139" width="12.7109375" customWidth="1"/>
    <col min="140" max="140" width="15.5703125" customWidth="1"/>
    <col min="141" max="141" width="17.7109375" customWidth="1"/>
    <col min="142" max="142" width="6" customWidth="1"/>
    <col min="143" max="143" width="9.5703125" customWidth="1"/>
    <col min="144" max="144" width="18" customWidth="1"/>
    <col min="145" max="145" width="14.85546875" customWidth="1"/>
    <col min="146" max="146" width="16.7109375" customWidth="1"/>
    <col min="147" max="147" width="15.5703125" customWidth="1"/>
    <col min="148" max="148" width="16.7109375" customWidth="1"/>
    <col min="149" max="149" width="15.5703125" customWidth="1"/>
    <col min="150" max="150" width="16.7109375" customWidth="1"/>
    <col min="151" max="151" width="15.5703125" customWidth="1"/>
    <col min="152" max="152" width="16.7109375" customWidth="1"/>
    <col min="153" max="153" width="15.5703125" customWidth="1"/>
    <col min="154" max="154" width="16.7109375" customWidth="1"/>
    <col min="155" max="155" width="15.5703125" customWidth="1"/>
    <col min="156" max="156" width="16.7109375" customWidth="1"/>
  </cols>
  <sheetData>
    <row r="1" spans="1:156">
      <c r="B1" s="27"/>
      <c r="E1" s="27"/>
      <c r="F1" s="27"/>
      <c r="H1" s="27"/>
      <c r="I1" s="28"/>
      <c r="J1" s="27"/>
      <c r="K1" s="27"/>
      <c r="L1" s="27"/>
      <c r="M1" s="27"/>
      <c r="N1" s="27"/>
      <c r="O1" s="27"/>
      <c r="P1" s="27"/>
      <c r="Q1" s="27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EA1" s="173"/>
      <c r="EB1" s="173"/>
    </row>
    <row r="2" spans="1:156" ht="21.75" customHeight="1">
      <c r="A2" s="2"/>
      <c r="B2" s="753">
        <v>2020</v>
      </c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  <c r="Q2" s="748"/>
      <c r="R2" s="748"/>
      <c r="S2" s="748"/>
      <c r="T2" s="748"/>
      <c r="U2" s="748"/>
      <c r="V2" s="748"/>
      <c r="W2" s="748"/>
      <c r="X2" s="748"/>
      <c r="Y2" s="748"/>
      <c r="Z2" s="748"/>
      <c r="AA2" s="748"/>
      <c r="AB2" s="748"/>
      <c r="AC2" s="748"/>
      <c r="AD2" s="748"/>
      <c r="AE2" s="748"/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48"/>
      <c r="AZ2" s="748"/>
      <c r="BA2" s="748"/>
      <c r="BB2" s="748"/>
      <c r="BC2" s="748"/>
      <c r="BD2" s="748"/>
      <c r="BE2" s="748"/>
      <c r="BF2" s="748"/>
      <c r="BG2" s="748"/>
      <c r="BH2" s="748"/>
      <c r="BI2" s="748"/>
      <c r="BJ2" s="748"/>
      <c r="BK2" s="748"/>
      <c r="BL2" s="748"/>
      <c r="BM2" s="748"/>
      <c r="BN2" s="748"/>
      <c r="BO2" s="748"/>
      <c r="BP2" s="748"/>
      <c r="BQ2" s="748"/>
      <c r="BR2" s="748"/>
      <c r="BS2" s="748"/>
      <c r="BT2" s="748"/>
      <c r="BU2" s="748"/>
      <c r="BV2" s="748"/>
      <c r="BW2" s="748"/>
      <c r="BX2" s="748"/>
      <c r="BY2" s="748"/>
      <c r="BZ2" s="748"/>
      <c r="CA2" s="748"/>
      <c r="CB2" s="748"/>
      <c r="CC2" s="748"/>
      <c r="CD2" s="748"/>
      <c r="CE2" s="748"/>
      <c r="CF2" s="748"/>
      <c r="CG2" s="748"/>
      <c r="CH2" s="748"/>
      <c r="CI2" s="748"/>
      <c r="CJ2" s="748"/>
      <c r="CK2" s="748"/>
      <c r="CL2" s="748"/>
      <c r="CM2" s="748"/>
      <c r="CN2" s="748"/>
      <c r="CO2" s="748"/>
      <c r="CP2" s="748"/>
      <c r="CQ2" s="748"/>
      <c r="CR2" s="748"/>
      <c r="CS2" s="748"/>
      <c r="CT2" s="748"/>
      <c r="CU2" s="748"/>
      <c r="CV2" s="748"/>
      <c r="CW2" s="748"/>
      <c r="CX2" s="748"/>
      <c r="CY2" s="748"/>
      <c r="CZ2" s="748"/>
      <c r="DA2" s="748"/>
      <c r="DB2" s="748"/>
      <c r="DC2" s="748"/>
      <c r="DD2" s="748"/>
      <c r="DE2" s="748"/>
      <c r="DF2" s="748"/>
      <c r="DG2" s="748"/>
      <c r="DH2" s="748"/>
      <c r="DI2" s="748"/>
      <c r="DJ2" s="748"/>
      <c r="DK2" s="748"/>
      <c r="DL2" s="748"/>
      <c r="DM2" s="748"/>
      <c r="DN2" s="748"/>
      <c r="DO2" s="748"/>
      <c r="DP2" s="748"/>
      <c r="DQ2" s="748"/>
      <c r="DR2" s="748"/>
      <c r="DS2" s="748"/>
      <c r="DT2" s="748"/>
      <c r="DU2" s="748"/>
      <c r="DV2" s="748"/>
      <c r="DW2" s="748"/>
      <c r="DX2" s="748"/>
      <c r="DY2" s="748"/>
      <c r="DZ2" s="748"/>
      <c r="EA2" s="748"/>
      <c r="EB2" s="748"/>
      <c r="EC2" s="748"/>
      <c r="ED2" s="714"/>
      <c r="EE2" s="174"/>
      <c r="EF2" s="175"/>
      <c r="EG2" s="175"/>
      <c r="EH2" s="175"/>
      <c r="EI2" s="175"/>
      <c r="EJ2" s="175"/>
      <c r="EK2" s="175"/>
      <c r="EL2" s="175"/>
      <c r="EM2" s="176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</row>
    <row r="3" spans="1:156" ht="21.75" customHeight="1">
      <c r="A3" s="2"/>
      <c r="B3" s="753" t="s">
        <v>8</v>
      </c>
      <c r="C3" s="748"/>
      <c r="D3" s="748"/>
      <c r="E3" s="748"/>
      <c r="F3" s="748"/>
      <c r="G3" s="748"/>
      <c r="H3" s="748"/>
      <c r="I3" s="748"/>
      <c r="J3" s="714"/>
      <c r="K3" s="174"/>
      <c r="L3" s="753" t="s">
        <v>9</v>
      </c>
      <c r="M3" s="748"/>
      <c r="N3" s="748"/>
      <c r="O3" s="748"/>
      <c r="P3" s="748"/>
      <c r="Q3" s="748"/>
      <c r="R3" s="748"/>
      <c r="S3" s="748"/>
      <c r="T3" s="748"/>
      <c r="U3" s="748"/>
      <c r="V3" s="714"/>
      <c r="W3" s="753" t="s">
        <v>10</v>
      </c>
      <c r="X3" s="748"/>
      <c r="Y3" s="748"/>
      <c r="Z3" s="748"/>
      <c r="AA3" s="748"/>
      <c r="AB3" s="748"/>
      <c r="AC3" s="748"/>
      <c r="AD3" s="748"/>
      <c r="AE3" s="748"/>
      <c r="AF3" s="748"/>
      <c r="AG3" s="714"/>
      <c r="AH3" s="753" t="s">
        <v>11</v>
      </c>
      <c r="AI3" s="748"/>
      <c r="AJ3" s="748"/>
      <c r="AK3" s="748"/>
      <c r="AL3" s="748"/>
      <c r="AM3" s="748"/>
      <c r="AN3" s="748"/>
      <c r="AO3" s="748"/>
      <c r="AP3" s="748"/>
      <c r="AQ3" s="748"/>
      <c r="AR3" s="714"/>
      <c r="AS3" s="753" t="s">
        <v>12</v>
      </c>
      <c r="AT3" s="748"/>
      <c r="AU3" s="748"/>
      <c r="AV3" s="748"/>
      <c r="AW3" s="748"/>
      <c r="AX3" s="748"/>
      <c r="AY3" s="748"/>
      <c r="AZ3" s="748"/>
      <c r="BA3" s="748"/>
      <c r="BB3" s="748"/>
      <c r="BC3" s="714"/>
      <c r="BD3" s="753" t="s">
        <v>13</v>
      </c>
      <c r="BE3" s="748"/>
      <c r="BF3" s="748"/>
      <c r="BG3" s="748"/>
      <c r="BH3" s="748"/>
      <c r="BI3" s="748"/>
      <c r="BJ3" s="748"/>
      <c r="BK3" s="748"/>
      <c r="BL3" s="748"/>
      <c r="BM3" s="748"/>
      <c r="BN3" s="714"/>
      <c r="BO3" s="753" t="s">
        <v>14</v>
      </c>
      <c r="BP3" s="748"/>
      <c r="BQ3" s="748"/>
      <c r="BR3" s="748"/>
      <c r="BS3" s="748"/>
      <c r="BT3" s="748"/>
      <c r="BU3" s="748"/>
      <c r="BV3" s="748"/>
      <c r="BW3" s="748"/>
      <c r="BX3" s="748"/>
      <c r="BY3" s="714"/>
      <c r="BZ3" s="753" t="s">
        <v>15</v>
      </c>
      <c r="CA3" s="748"/>
      <c r="CB3" s="748"/>
      <c r="CC3" s="748"/>
      <c r="CD3" s="748"/>
      <c r="CE3" s="748"/>
      <c r="CF3" s="748"/>
      <c r="CG3" s="748"/>
      <c r="CH3" s="748"/>
      <c r="CI3" s="748"/>
      <c r="CJ3" s="714"/>
      <c r="CK3" s="753" t="s">
        <v>16</v>
      </c>
      <c r="CL3" s="748"/>
      <c r="CM3" s="748"/>
      <c r="CN3" s="748"/>
      <c r="CO3" s="748"/>
      <c r="CP3" s="748"/>
      <c r="CQ3" s="748"/>
      <c r="CR3" s="748"/>
      <c r="CS3" s="748"/>
      <c r="CT3" s="748"/>
      <c r="CU3" s="714"/>
      <c r="CV3" s="753" t="s">
        <v>17</v>
      </c>
      <c r="CW3" s="748"/>
      <c r="CX3" s="748"/>
      <c r="CY3" s="748"/>
      <c r="CZ3" s="748"/>
      <c r="DA3" s="748"/>
      <c r="DB3" s="748"/>
      <c r="DC3" s="748"/>
      <c r="DD3" s="748"/>
      <c r="DE3" s="748"/>
      <c r="DF3" s="714"/>
      <c r="DG3" s="753" t="s">
        <v>18</v>
      </c>
      <c r="DH3" s="748"/>
      <c r="DI3" s="748"/>
      <c r="DJ3" s="748"/>
      <c r="DK3" s="748"/>
      <c r="DL3" s="748"/>
      <c r="DM3" s="748"/>
      <c r="DN3" s="748"/>
      <c r="DO3" s="748"/>
      <c r="DP3" s="748"/>
      <c r="DQ3" s="714"/>
      <c r="DR3" s="753" t="s">
        <v>19</v>
      </c>
      <c r="DS3" s="748"/>
      <c r="DT3" s="748"/>
      <c r="DU3" s="748"/>
      <c r="DV3" s="748"/>
      <c r="DW3" s="748"/>
      <c r="DX3" s="748"/>
      <c r="DY3" s="748"/>
      <c r="DZ3" s="748"/>
      <c r="EA3" s="748"/>
      <c r="EB3" s="714"/>
      <c r="EC3" s="754" t="s">
        <v>0</v>
      </c>
      <c r="ED3" s="714"/>
      <c r="EE3" s="177"/>
      <c r="EF3" s="175"/>
      <c r="EG3" s="175"/>
      <c r="EH3" s="175"/>
      <c r="EI3" s="175"/>
      <c r="EJ3" s="175"/>
      <c r="EK3" s="175"/>
      <c r="EL3" s="175"/>
      <c r="EM3" s="175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</row>
    <row r="4" spans="1:156" ht="41.25" customHeight="1">
      <c r="A4" s="115"/>
      <c r="B4" s="178" t="s">
        <v>88</v>
      </c>
      <c r="C4" s="178" t="s">
        <v>97</v>
      </c>
      <c r="D4" s="178" t="s">
        <v>98</v>
      </c>
      <c r="E4" s="178" t="s">
        <v>99</v>
      </c>
      <c r="F4" s="178" t="s">
        <v>100</v>
      </c>
      <c r="G4" s="178" t="s">
        <v>101</v>
      </c>
      <c r="H4" s="178" t="s">
        <v>26</v>
      </c>
      <c r="I4" s="177" t="s">
        <v>102</v>
      </c>
      <c r="J4" s="177" t="s">
        <v>22</v>
      </c>
      <c r="K4" s="177" t="s">
        <v>103</v>
      </c>
      <c r="L4" s="178" t="s">
        <v>88</v>
      </c>
      <c r="M4" s="178" t="s">
        <v>97</v>
      </c>
      <c r="N4" s="178" t="s">
        <v>98</v>
      </c>
      <c r="O4" s="178" t="s">
        <v>99</v>
      </c>
      <c r="P4" s="178" t="s">
        <v>100</v>
      </c>
      <c r="Q4" s="178" t="s">
        <v>101</v>
      </c>
      <c r="R4" s="178" t="s">
        <v>26</v>
      </c>
      <c r="S4" s="177" t="s">
        <v>102</v>
      </c>
      <c r="T4" s="177" t="s">
        <v>104</v>
      </c>
      <c r="U4" s="177" t="s">
        <v>22</v>
      </c>
      <c r="V4" s="177" t="s">
        <v>103</v>
      </c>
      <c r="W4" s="178" t="s">
        <v>88</v>
      </c>
      <c r="X4" s="178" t="s">
        <v>97</v>
      </c>
      <c r="Y4" s="178" t="s">
        <v>98</v>
      </c>
      <c r="Z4" s="178" t="s">
        <v>99</v>
      </c>
      <c r="AA4" s="178" t="s">
        <v>100</v>
      </c>
      <c r="AB4" s="178" t="s">
        <v>101</v>
      </c>
      <c r="AC4" s="178" t="s">
        <v>26</v>
      </c>
      <c r="AD4" s="177" t="s">
        <v>102</v>
      </c>
      <c r="AE4" s="177" t="s">
        <v>104</v>
      </c>
      <c r="AF4" s="177" t="s">
        <v>22</v>
      </c>
      <c r="AG4" s="177" t="s">
        <v>103</v>
      </c>
      <c r="AH4" s="178" t="s">
        <v>88</v>
      </c>
      <c r="AI4" s="178" t="s">
        <v>97</v>
      </c>
      <c r="AJ4" s="178" t="s">
        <v>98</v>
      </c>
      <c r="AK4" s="178" t="s">
        <v>99</v>
      </c>
      <c r="AL4" s="178" t="s">
        <v>100</v>
      </c>
      <c r="AM4" s="178" t="s">
        <v>101</v>
      </c>
      <c r="AN4" s="178" t="s">
        <v>26</v>
      </c>
      <c r="AO4" s="177" t="s">
        <v>102</v>
      </c>
      <c r="AP4" s="177" t="s">
        <v>104</v>
      </c>
      <c r="AQ4" s="177" t="s">
        <v>22</v>
      </c>
      <c r="AR4" s="177" t="s">
        <v>103</v>
      </c>
      <c r="AS4" s="178" t="s">
        <v>88</v>
      </c>
      <c r="AT4" s="178" t="s">
        <v>97</v>
      </c>
      <c r="AU4" s="178" t="s">
        <v>98</v>
      </c>
      <c r="AV4" s="178" t="s">
        <v>99</v>
      </c>
      <c r="AW4" s="178" t="s">
        <v>100</v>
      </c>
      <c r="AX4" s="178" t="s">
        <v>101</v>
      </c>
      <c r="AY4" s="178" t="s">
        <v>26</v>
      </c>
      <c r="AZ4" s="177" t="s">
        <v>102</v>
      </c>
      <c r="BA4" s="177" t="s">
        <v>104</v>
      </c>
      <c r="BB4" s="177" t="s">
        <v>22</v>
      </c>
      <c r="BC4" s="177" t="s">
        <v>103</v>
      </c>
      <c r="BD4" s="178" t="s">
        <v>88</v>
      </c>
      <c r="BE4" s="178" t="s">
        <v>97</v>
      </c>
      <c r="BF4" s="178" t="s">
        <v>98</v>
      </c>
      <c r="BG4" s="178" t="s">
        <v>99</v>
      </c>
      <c r="BH4" s="178" t="s">
        <v>100</v>
      </c>
      <c r="BI4" s="178" t="s">
        <v>101</v>
      </c>
      <c r="BJ4" s="178" t="s">
        <v>26</v>
      </c>
      <c r="BK4" s="177" t="s">
        <v>102</v>
      </c>
      <c r="BL4" s="177" t="s">
        <v>104</v>
      </c>
      <c r="BM4" s="177" t="s">
        <v>22</v>
      </c>
      <c r="BN4" s="177" t="s">
        <v>103</v>
      </c>
      <c r="BO4" s="178" t="s">
        <v>88</v>
      </c>
      <c r="BP4" s="178" t="s">
        <v>97</v>
      </c>
      <c r="BQ4" s="178" t="s">
        <v>98</v>
      </c>
      <c r="BR4" s="178" t="s">
        <v>99</v>
      </c>
      <c r="BS4" s="178" t="s">
        <v>100</v>
      </c>
      <c r="BT4" s="178" t="s">
        <v>101</v>
      </c>
      <c r="BU4" s="178" t="s">
        <v>26</v>
      </c>
      <c r="BV4" s="177" t="s">
        <v>102</v>
      </c>
      <c r="BW4" s="177" t="s">
        <v>104</v>
      </c>
      <c r="BX4" s="177" t="s">
        <v>22</v>
      </c>
      <c r="BY4" s="177" t="s">
        <v>103</v>
      </c>
      <c r="BZ4" s="178" t="s">
        <v>88</v>
      </c>
      <c r="CA4" s="178" t="s">
        <v>97</v>
      </c>
      <c r="CB4" s="178" t="s">
        <v>98</v>
      </c>
      <c r="CC4" s="178" t="s">
        <v>99</v>
      </c>
      <c r="CD4" s="178" t="s">
        <v>100</v>
      </c>
      <c r="CE4" s="178" t="s">
        <v>101</v>
      </c>
      <c r="CF4" s="178" t="s">
        <v>26</v>
      </c>
      <c r="CG4" s="177" t="s">
        <v>102</v>
      </c>
      <c r="CH4" s="177" t="s">
        <v>104</v>
      </c>
      <c r="CI4" s="177" t="s">
        <v>22</v>
      </c>
      <c r="CJ4" s="177" t="s">
        <v>103</v>
      </c>
      <c r="CK4" s="178" t="s">
        <v>88</v>
      </c>
      <c r="CL4" s="178" t="s">
        <v>97</v>
      </c>
      <c r="CM4" s="178" t="s">
        <v>98</v>
      </c>
      <c r="CN4" s="178" t="s">
        <v>99</v>
      </c>
      <c r="CO4" s="178" t="s">
        <v>100</v>
      </c>
      <c r="CP4" s="178" t="s">
        <v>101</v>
      </c>
      <c r="CQ4" s="178" t="s">
        <v>26</v>
      </c>
      <c r="CR4" s="177" t="s">
        <v>102</v>
      </c>
      <c r="CS4" s="177" t="s">
        <v>104</v>
      </c>
      <c r="CT4" s="177" t="s">
        <v>22</v>
      </c>
      <c r="CU4" s="177" t="s">
        <v>103</v>
      </c>
      <c r="CV4" s="178" t="s">
        <v>88</v>
      </c>
      <c r="CW4" s="178" t="s">
        <v>97</v>
      </c>
      <c r="CX4" s="178" t="s">
        <v>98</v>
      </c>
      <c r="CY4" s="178" t="s">
        <v>99</v>
      </c>
      <c r="CZ4" s="178" t="s">
        <v>100</v>
      </c>
      <c r="DA4" s="178" t="s">
        <v>101</v>
      </c>
      <c r="DB4" s="178" t="s">
        <v>26</v>
      </c>
      <c r="DC4" s="177" t="s">
        <v>102</v>
      </c>
      <c r="DD4" s="177" t="s">
        <v>104</v>
      </c>
      <c r="DE4" s="177" t="s">
        <v>22</v>
      </c>
      <c r="DF4" s="177" t="s">
        <v>103</v>
      </c>
      <c r="DG4" s="178" t="s">
        <v>88</v>
      </c>
      <c r="DH4" s="178" t="s">
        <v>97</v>
      </c>
      <c r="DI4" s="178" t="s">
        <v>98</v>
      </c>
      <c r="DJ4" s="178" t="s">
        <v>99</v>
      </c>
      <c r="DK4" s="178" t="s">
        <v>100</v>
      </c>
      <c r="DL4" s="178" t="s">
        <v>101</v>
      </c>
      <c r="DM4" s="178" t="s">
        <v>26</v>
      </c>
      <c r="DN4" s="177" t="s">
        <v>102</v>
      </c>
      <c r="DO4" s="177" t="s">
        <v>104</v>
      </c>
      <c r="DP4" s="177" t="s">
        <v>22</v>
      </c>
      <c r="DQ4" s="177" t="s">
        <v>103</v>
      </c>
      <c r="DR4" s="178" t="s">
        <v>88</v>
      </c>
      <c r="DS4" s="178" t="s">
        <v>97</v>
      </c>
      <c r="DT4" s="178" t="s">
        <v>98</v>
      </c>
      <c r="DU4" s="178" t="s">
        <v>99</v>
      </c>
      <c r="DV4" s="178" t="s">
        <v>100</v>
      </c>
      <c r="DW4" s="178" t="s">
        <v>101</v>
      </c>
      <c r="DX4" s="178" t="s">
        <v>26</v>
      </c>
      <c r="DY4" s="177" t="s">
        <v>102</v>
      </c>
      <c r="DZ4" s="177" t="s">
        <v>104</v>
      </c>
      <c r="EA4" s="177" t="s">
        <v>22</v>
      </c>
      <c r="EB4" s="177" t="s">
        <v>103</v>
      </c>
      <c r="EC4" s="177" t="s">
        <v>24</v>
      </c>
      <c r="ED4" s="177" t="s">
        <v>25</v>
      </c>
      <c r="EE4" s="177" t="s">
        <v>105</v>
      </c>
      <c r="EF4" s="179"/>
      <c r="EG4" s="115"/>
      <c r="EH4" s="179"/>
      <c r="EI4" s="179"/>
      <c r="EJ4" s="179"/>
      <c r="EK4" s="179"/>
      <c r="EL4" s="179"/>
      <c r="EM4" s="179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</row>
    <row r="5" spans="1:156" ht="15" customHeight="1">
      <c r="A5" s="2"/>
      <c r="B5" s="363" t="s">
        <v>183</v>
      </c>
      <c r="C5" s="363" t="s">
        <v>184</v>
      </c>
      <c r="D5" s="363" t="s">
        <v>185</v>
      </c>
      <c r="E5" s="181">
        <v>10</v>
      </c>
      <c r="F5" s="182">
        <v>98.5</v>
      </c>
      <c r="G5" s="182">
        <v>110</v>
      </c>
      <c r="H5" s="12">
        <f t="shared" ref="H5:H24" si="0">G5*E5</f>
        <v>1100</v>
      </c>
      <c r="I5" s="13">
        <f t="shared" ref="I5:I25" si="1">($EC5+1)^(1/12)-1</f>
        <v>0</v>
      </c>
      <c r="J5" s="13">
        <f t="shared" ref="J5:J24" si="2">IF(H5=0,0,H5/H$25)</f>
        <v>1</v>
      </c>
      <c r="K5" s="183">
        <v>1</v>
      </c>
      <c r="L5" s="364" t="str">
        <f t="shared" ref="L5:Q5" si="3">B5</f>
        <v>ALZR11</v>
      </c>
      <c r="M5" s="364" t="str">
        <f t="shared" si="3"/>
        <v>LOGÍSTICO</v>
      </c>
      <c r="N5" s="364" t="str">
        <f t="shared" si="3"/>
        <v>ORAMA</v>
      </c>
      <c r="O5" s="181">
        <f t="shared" si="3"/>
        <v>10</v>
      </c>
      <c r="P5" s="182">
        <f t="shared" si="3"/>
        <v>98.5</v>
      </c>
      <c r="Q5" s="157">
        <f t="shared" si="3"/>
        <v>110</v>
      </c>
      <c r="R5" s="12">
        <f t="shared" ref="R5:R24" si="4">Q5*O5</f>
        <v>1100</v>
      </c>
      <c r="S5" s="13">
        <f t="shared" ref="S5:S25" si="5">($EC5+1)^(1/12)-1</f>
        <v>0</v>
      </c>
      <c r="T5" s="13">
        <f t="shared" ref="T5:T25" si="6">IF(H5=0,0,(R5-H5)/H5)</f>
        <v>0</v>
      </c>
      <c r="U5" s="13">
        <f t="shared" ref="U5:U24" si="7">IF(R5=0,0,R5/R$25)</f>
        <v>1</v>
      </c>
      <c r="V5" s="183">
        <f t="shared" ref="V5:AB5" si="8">K5</f>
        <v>1</v>
      </c>
      <c r="W5" s="364" t="str">
        <f t="shared" si="8"/>
        <v>ALZR11</v>
      </c>
      <c r="X5" s="364" t="str">
        <f t="shared" si="8"/>
        <v>LOGÍSTICO</v>
      </c>
      <c r="Y5" s="364" t="str">
        <f t="shared" si="8"/>
        <v>ORAMA</v>
      </c>
      <c r="Z5" s="181">
        <f t="shared" si="8"/>
        <v>10</v>
      </c>
      <c r="AA5" s="184">
        <f t="shared" si="8"/>
        <v>98.5</v>
      </c>
      <c r="AB5" s="184">
        <f t="shared" si="8"/>
        <v>110</v>
      </c>
      <c r="AC5" s="12">
        <f t="shared" ref="AC5:AC24" si="9">AB5*Z5</f>
        <v>1100</v>
      </c>
      <c r="AD5" s="13">
        <f t="shared" ref="AD5:AD24" si="10">($EC5+1)^(1/12)-1</f>
        <v>0</v>
      </c>
      <c r="AE5" s="13">
        <f t="shared" ref="AE5:AE25" si="11">IF(R5=0,0,(AC5-R5)/R5)</f>
        <v>0</v>
      </c>
      <c r="AF5" s="13">
        <f t="shared" ref="AF5:AF24" si="12">IF(AC$25=0,0,AC5/AC$25)</f>
        <v>1</v>
      </c>
      <c r="AG5" s="183">
        <f t="shared" ref="AG5:AM5" si="13">V5</f>
        <v>1</v>
      </c>
      <c r="AH5" s="364" t="str">
        <f t="shared" si="13"/>
        <v>ALZR11</v>
      </c>
      <c r="AI5" s="364" t="str">
        <f t="shared" si="13"/>
        <v>LOGÍSTICO</v>
      </c>
      <c r="AJ5" s="364" t="str">
        <f t="shared" si="13"/>
        <v>ORAMA</v>
      </c>
      <c r="AK5" s="181">
        <f t="shared" si="13"/>
        <v>10</v>
      </c>
      <c r="AL5" s="184">
        <f t="shared" si="13"/>
        <v>98.5</v>
      </c>
      <c r="AM5" s="184">
        <f t="shared" si="13"/>
        <v>110</v>
      </c>
      <c r="AN5" s="12">
        <f t="shared" ref="AN5:AN24" si="14">AM5*AK5</f>
        <v>1100</v>
      </c>
      <c r="AO5" s="13">
        <f t="shared" ref="AO5:AO24" si="15">($EC5+1)^(1/12)-1</f>
        <v>0</v>
      </c>
      <c r="AP5" s="13">
        <f t="shared" ref="AP5:AP24" si="16">IF(AC5=0,0,(AN5-AC5)/AC5)</f>
        <v>0</v>
      </c>
      <c r="AQ5" s="13">
        <f t="shared" ref="AQ5:AQ24" si="17">IF(AN$25=0,0,AN5/AN$25)</f>
        <v>1</v>
      </c>
      <c r="AR5" s="183">
        <f t="shared" ref="AR5:AX5" si="18">AG5</f>
        <v>1</v>
      </c>
      <c r="AS5" s="364" t="str">
        <f t="shared" si="18"/>
        <v>ALZR11</v>
      </c>
      <c r="AT5" s="364" t="str">
        <f t="shared" si="18"/>
        <v>LOGÍSTICO</v>
      </c>
      <c r="AU5" s="364" t="str">
        <f t="shared" si="18"/>
        <v>ORAMA</v>
      </c>
      <c r="AV5" s="181">
        <f t="shared" si="18"/>
        <v>10</v>
      </c>
      <c r="AW5" s="184">
        <f t="shared" si="18"/>
        <v>98.5</v>
      </c>
      <c r="AX5" s="184">
        <f t="shared" si="18"/>
        <v>110</v>
      </c>
      <c r="AY5" s="12">
        <f t="shared" ref="AY5:AY24" si="19">AX5*AV5</f>
        <v>1100</v>
      </c>
      <c r="AZ5" s="13">
        <f t="shared" ref="AZ5:AZ24" si="20">($EC5+1)^(1/12)-1</f>
        <v>0</v>
      </c>
      <c r="BA5" s="13">
        <f t="shared" ref="BA5:BA24" si="21">IF(AN5=0,0,(AY5-AN5)/AN5)</f>
        <v>0</v>
      </c>
      <c r="BB5" s="13">
        <f t="shared" ref="BB5:BB24" si="22">IF(AY$25=0,0,AY5/AY$25)</f>
        <v>1</v>
      </c>
      <c r="BC5" s="183">
        <f t="shared" ref="BC5:BI5" si="23">AR5</f>
        <v>1</v>
      </c>
      <c r="BD5" s="364" t="str">
        <f t="shared" si="23"/>
        <v>ALZR11</v>
      </c>
      <c r="BE5" s="364" t="str">
        <f t="shared" si="23"/>
        <v>LOGÍSTICO</v>
      </c>
      <c r="BF5" s="364" t="str">
        <f t="shared" si="23"/>
        <v>ORAMA</v>
      </c>
      <c r="BG5" s="181">
        <f t="shared" si="23"/>
        <v>10</v>
      </c>
      <c r="BH5" s="184">
        <f t="shared" si="23"/>
        <v>98.5</v>
      </c>
      <c r="BI5" s="184">
        <f t="shared" si="23"/>
        <v>110</v>
      </c>
      <c r="BJ5" s="12">
        <f t="shared" ref="BJ5:BJ24" si="24">BI5*BG5</f>
        <v>1100</v>
      </c>
      <c r="BK5" s="13">
        <f t="shared" ref="BK5:BK24" si="25">($EC5+1)^(1/12)-1</f>
        <v>0</v>
      </c>
      <c r="BL5" s="13">
        <f t="shared" ref="BL5:BL24" si="26">IF(AY5=0,0,(BJ5-AY5)/AY5)</f>
        <v>0</v>
      </c>
      <c r="BM5" s="13">
        <f t="shared" ref="BM5:BM24" si="27">IF(BJ$25=0,0,BJ5/BJ$25)</f>
        <v>1</v>
      </c>
      <c r="BN5" s="183">
        <f t="shared" ref="BN5:BT5" si="28">BC5</f>
        <v>1</v>
      </c>
      <c r="BO5" s="364" t="str">
        <f t="shared" si="28"/>
        <v>ALZR11</v>
      </c>
      <c r="BP5" s="364" t="str">
        <f t="shared" si="28"/>
        <v>LOGÍSTICO</v>
      </c>
      <c r="BQ5" s="364" t="str">
        <f t="shared" si="28"/>
        <v>ORAMA</v>
      </c>
      <c r="BR5" s="181">
        <f t="shared" si="28"/>
        <v>10</v>
      </c>
      <c r="BS5" s="184">
        <f t="shared" si="28"/>
        <v>98.5</v>
      </c>
      <c r="BT5" s="184">
        <f t="shared" si="28"/>
        <v>110</v>
      </c>
      <c r="BU5" s="12">
        <f t="shared" ref="BU5:BU24" si="29">BT5*BR5</f>
        <v>1100</v>
      </c>
      <c r="BV5" s="13">
        <f t="shared" ref="BV5:BV24" si="30">($EC5+1)^(1/12)-1</f>
        <v>0</v>
      </c>
      <c r="BW5" s="13">
        <f t="shared" ref="BW5:BW24" si="31">IF(BJ5=0,0,(BU5-BJ5)/BJ5)</f>
        <v>0</v>
      </c>
      <c r="BX5" s="13">
        <f t="shared" ref="BX5:BX24" si="32">IF(BU$25=0,0,BU5/BU$25)</f>
        <v>1</v>
      </c>
      <c r="BY5" s="183">
        <f t="shared" ref="BY5:CE5" si="33">BN5</f>
        <v>1</v>
      </c>
      <c r="BZ5" s="364" t="str">
        <f t="shared" si="33"/>
        <v>ALZR11</v>
      </c>
      <c r="CA5" s="364" t="str">
        <f t="shared" si="33"/>
        <v>LOGÍSTICO</v>
      </c>
      <c r="CB5" s="364" t="str">
        <f t="shared" si="33"/>
        <v>ORAMA</v>
      </c>
      <c r="CC5" s="181">
        <f t="shared" si="33"/>
        <v>10</v>
      </c>
      <c r="CD5" s="184">
        <f t="shared" si="33"/>
        <v>98.5</v>
      </c>
      <c r="CE5" s="184">
        <f t="shared" si="33"/>
        <v>110</v>
      </c>
      <c r="CF5" s="12">
        <f t="shared" ref="CF5:CF24" si="34">CE5*CC5</f>
        <v>1100</v>
      </c>
      <c r="CG5" s="13">
        <f t="shared" ref="CG5:CG24" si="35">($EC5+1)^(1/12)-1</f>
        <v>0</v>
      </c>
      <c r="CH5" s="13">
        <f t="shared" ref="CH5:CH24" si="36">IF(BU5=0,0,(CF5-BU5)/BU5)</f>
        <v>0</v>
      </c>
      <c r="CI5" s="13">
        <f t="shared" ref="CI5:CI24" si="37">IF(CF$25=0,0,CF5/CF$25)</f>
        <v>1</v>
      </c>
      <c r="CJ5" s="183">
        <f t="shared" ref="CJ5:CP5" si="38">BY5</f>
        <v>1</v>
      </c>
      <c r="CK5" s="364" t="str">
        <f t="shared" si="38"/>
        <v>ALZR11</v>
      </c>
      <c r="CL5" s="364" t="str">
        <f t="shared" si="38"/>
        <v>LOGÍSTICO</v>
      </c>
      <c r="CM5" s="364" t="str">
        <f t="shared" si="38"/>
        <v>ORAMA</v>
      </c>
      <c r="CN5" s="181">
        <f t="shared" si="38"/>
        <v>10</v>
      </c>
      <c r="CO5" s="184">
        <f t="shared" si="38"/>
        <v>98.5</v>
      </c>
      <c r="CP5" s="184">
        <f t="shared" si="38"/>
        <v>110</v>
      </c>
      <c r="CQ5" s="12">
        <f t="shared" ref="CQ5:CQ24" si="39">CP5*CN5</f>
        <v>1100</v>
      </c>
      <c r="CR5" s="13">
        <f t="shared" ref="CR5:CR24" si="40">($EC5+1)^(1/12)-1</f>
        <v>0</v>
      </c>
      <c r="CS5" s="13">
        <f t="shared" ref="CS5:CS24" si="41">IF(CF5=0,0,(CQ5-CF5)/CF5)</f>
        <v>0</v>
      </c>
      <c r="CT5" s="13">
        <f t="shared" ref="CT5:CT24" si="42">IF(CQ$25=0,0,CQ5/CQ$25)</f>
        <v>1</v>
      </c>
      <c r="CU5" s="183">
        <f t="shared" ref="CU5:DA5" si="43">CJ5</f>
        <v>1</v>
      </c>
      <c r="CV5" s="364" t="str">
        <f t="shared" si="43"/>
        <v>ALZR11</v>
      </c>
      <c r="CW5" s="364" t="str">
        <f t="shared" si="43"/>
        <v>LOGÍSTICO</v>
      </c>
      <c r="CX5" s="364" t="str">
        <f t="shared" si="43"/>
        <v>ORAMA</v>
      </c>
      <c r="CY5" s="181">
        <f t="shared" si="43"/>
        <v>10</v>
      </c>
      <c r="CZ5" s="184">
        <f t="shared" si="43"/>
        <v>98.5</v>
      </c>
      <c r="DA5" s="184">
        <f t="shared" si="43"/>
        <v>110</v>
      </c>
      <c r="DB5" s="12">
        <f t="shared" ref="DB5:DB24" si="44">DA5*CY5</f>
        <v>1100</v>
      </c>
      <c r="DC5" s="13">
        <f t="shared" ref="DC5:DC24" si="45">($EC5+1)^(1/12)-1</f>
        <v>0</v>
      </c>
      <c r="DD5" s="13">
        <f t="shared" ref="DD5:DD24" si="46">IF(CQ5=0,0,(DB5-CQ5)/CQ5)</f>
        <v>0</v>
      </c>
      <c r="DE5" s="13">
        <f t="shared" ref="DE5:DE24" si="47">IF(DB$25=0,0,DB5/DB$25)</f>
        <v>1</v>
      </c>
      <c r="DF5" s="183">
        <f t="shared" ref="DF5:DL5" si="48">CU5</f>
        <v>1</v>
      </c>
      <c r="DG5" s="364" t="str">
        <f t="shared" si="48"/>
        <v>ALZR11</v>
      </c>
      <c r="DH5" s="364" t="str">
        <f t="shared" si="48"/>
        <v>LOGÍSTICO</v>
      </c>
      <c r="DI5" s="364" t="str">
        <f t="shared" si="48"/>
        <v>ORAMA</v>
      </c>
      <c r="DJ5" s="181">
        <f t="shared" si="48"/>
        <v>10</v>
      </c>
      <c r="DK5" s="184">
        <f t="shared" si="48"/>
        <v>98.5</v>
      </c>
      <c r="DL5" s="184">
        <f t="shared" si="48"/>
        <v>110</v>
      </c>
      <c r="DM5" s="12">
        <f t="shared" ref="DM5:DM24" si="49">DL5*DJ5</f>
        <v>1100</v>
      </c>
      <c r="DN5" s="13">
        <f t="shared" ref="DN5:DN24" si="50">($EC5+1)^(1/12)-1</f>
        <v>0</v>
      </c>
      <c r="DO5" s="13">
        <f t="shared" ref="DO5:DO24" si="51">IF(DB5=0,0,(DM5-DB5)/DB5)</f>
        <v>0</v>
      </c>
      <c r="DP5" s="13">
        <f t="shared" ref="DP5:DP24" si="52">IF(DM$25=0,0,DM5/DM$25)</f>
        <v>1</v>
      </c>
      <c r="DQ5" s="183">
        <f t="shared" ref="DQ5:DW5" si="53">DF5</f>
        <v>1</v>
      </c>
      <c r="DR5" s="364" t="str">
        <f t="shared" si="53"/>
        <v>ALZR11</v>
      </c>
      <c r="DS5" s="364" t="str">
        <f t="shared" si="53"/>
        <v>LOGÍSTICO</v>
      </c>
      <c r="DT5" s="364" t="str">
        <f t="shared" si="53"/>
        <v>ORAMA</v>
      </c>
      <c r="DU5" s="181">
        <f t="shared" si="53"/>
        <v>10</v>
      </c>
      <c r="DV5" s="184">
        <f t="shared" si="53"/>
        <v>98.5</v>
      </c>
      <c r="DW5" s="184">
        <f t="shared" si="53"/>
        <v>110</v>
      </c>
      <c r="DX5" s="12">
        <f t="shared" ref="DX5:DX24" si="54">DW5*DU5</f>
        <v>1100</v>
      </c>
      <c r="DY5" s="13">
        <f t="shared" ref="DY5:DY24" si="55">($EC5+1)^(1/12)-1</f>
        <v>0</v>
      </c>
      <c r="DZ5" s="13">
        <f t="shared" ref="DZ5:DZ24" si="56">IF(DM5=0,0,(DX5-DM5)/DM5)</f>
        <v>0</v>
      </c>
      <c r="EA5" s="13">
        <f t="shared" ref="EA5:EA24" si="57">IF(DX$25=0,0,DX5/DX$25)</f>
        <v>1</v>
      </c>
      <c r="EB5" s="183">
        <f t="shared" ref="EB5:EB24" si="58">DQ5</f>
        <v>1</v>
      </c>
      <c r="EC5" s="185">
        <v>0</v>
      </c>
      <c r="ED5" s="13">
        <f t="shared" ref="ED5:ED25" si="59">IF(O31=0,0,(DX5-O31)/O31)</f>
        <v>0</v>
      </c>
      <c r="EE5" s="12">
        <f t="shared" ref="EE5:EE24" si="60">(DW5-DV5)*DU5</f>
        <v>115</v>
      </c>
      <c r="EF5" s="186">
        <f t="shared" ref="EF5:EF24" si="61">(O31*EC5)+O31</f>
        <v>1100</v>
      </c>
      <c r="EG5" s="28"/>
      <c r="EH5" s="2"/>
      <c r="EI5" s="28"/>
      <c r="EJ5" s="2"/>
      <c r="EK5" s="28"/>
      <c r="EL5" s="2"/>
      <c r="EM5" s="28"/>
      <c r="EN5" s="2"/>
      <c r="EO5" s="2"/>
      <c r="EP5" s="2"/>
      <c r="EQ5" s="187"/>
      <c r="ER5" s="187"/>
      <c r="ES5" s="187"/>
      <c r="ET5" s="187"/>
      <c r="EU5" s="187"/>
      <c r="EV5" s="187"/>
      <c r="EW5" s="187"/>
      <c r="EX5" s="187"/>
      <c r="EY5" s="187"/>
      <c r="EZ5" s="187"/>
    </row>
    <row r="6" spans="1:156">
      <c r="A6" s="2"/>
      <c r="B6" s="363"/>
      <c r="C6" s="363"/>
      <c r="D6" s="363"/>
      <c r="E6" s="181">
        <v>0</v>
      </c>
      <c r="F6" s="182">
        <v>0</v>
      </c>
      <c r="G6" s="182">
        <v>0</v>
      </c>
      <c r="H6" s="12">
        <f t="shared" si="0"/>
        <v>0</v>
      </c>
      <c r="I6" s="13">
        <f t="shared" si="1"/>
        <v>0</v>
      </c>
      <c r="J6" s="13">
        <f t="shared" si="2"/>
        <v>0</v>
      </c>
      <c r="K6" s="183">
        <v>1</v>
      </c>
      <c r="L6" s="364">
        <f t="shared" ref="L6:Q6" si="62">B6</f>
        <v>0</v>
      </c>
      <c r="M6" s="364">
        <f t="shared" si="62"/>
        <v>0</v>
      </c>
      <c r="N6" s="364">
        <f t="shared" si="62"/>
        <v>0</v>
      </c>
      <c r="O6" s="181">
        <f t="shared" si="62"/>
        <v>0</v>
      </c>
      <c r="P6" s="182">
        <f t="shared" si="62"/>
        <v>0</v>
      </c>
      <c r="Q6" s="157">
        <f t="shared" si="62"/>
        <v>0</v>
      </c>
      <c r="R6" s="12">
        <f t="shared" si="4"/>
        <v>0</v>
      </c>
      <c r="S6" s="13">
        <f t="shared" si="5"/>
        <v>0</v>
      </c>
      <c r="T6" s="13">
        <f t="shared" si="6"/>
        <v>0</v>
      </c>
      <c r="U6" s="13">
        <f t="shared" si="7"/>
        <v>0</v>
      </c>
      <c r="V6" s="183">
        <f t="shared" ref="V6:AB6" si="63">K6</f>
        <v>1</v>
      </c>
      <c r="W6" s="364">
        <f t="shared" si="63"/>
        <v>0</v>
      </c>
      <c r="X6" s="364">
        <f t="shared" si="63"/>
        <v>0</v>
      </c>
      <c r="Y6" s="364">
        <f t="shared" si="63"/>
        <v>0</v>
      </c>
      <c r="Z6" s="181">
        <f t="shared" si="63"/>
        <v>0</v>
      </c>
      <c r="AA6" s="184">
        <f t="shared" si="63"/>
        <v>0</v>
      </c>
      <c r="AB6" s="184">
        <f t="shared" si="63"/>
        <v>0</v>
      </c>
      <c r="AC6" s="12">
        <f t="shared" si="9"/>
        <v>0</v>
      </c>
      <c r="AD6" s="13">
        <f t="shared" si="10"/>
        <v>0</v>
      </c>
      <c r="AE6" s="13">
        <f t="shared" si="11"/>
        <v>0</v>
      </c>
      <c r="AF6" s="13">
        <f t="shared" si="12"/>
        <v>0</v>
      </c>
      <c r="AG6" s="183">
        <f t="shared" ref="AG6:AM6" si="64">V6</f>
        <v>1</v>
      </c>
      <c r="AH6" s="364">
        <f t="shared" si="64"/>
        <v>0</v>
      </c>
      <c r="AI6" s="364">
        <f t="shared" si="64"/>
        <v>0</v>
      </c>
      <c r="AJ6" s="364">
        <f t="shared" si="64"/>
        <v>0</v>
      </c>
      <c r="AK6" s="181">
        <f t="shared" si="64"/>
        <v>0</v>
      </c>
      <c r="AL6" s="184">
        <f t="shared" si="64"/>
        <v>0</v>
      </c>
      <c r="AM6" s="184">
        <f t="shared" si="64"/>
        <v>0</v>
      </c>
      <c r="AN6" s="12">
        <f t="shared" si="14"/>
        <v>0</v>
      </c>
      <c r="AO6" s="13">
        <f t="shared" si="15"/>
        <v>0</v>
      </c>
      <c r="AP6" s="13">
        <f t="shared" si="16"/>
        <v>0</v>
      </c>
      <c r="AQ6" s="13">
        <f t="shared" si="17"/>
        <v>0</v>
      </c>
      <c r="AR6" s="183">
        <f t="shared" ref="AR6:AX6" si="65">AG6</f>
        <v>1</v>
      </c>
      <c r="AS6" s="364">
        <f t="shared" si="65"/>
        <v>0</v>
      </c>
      <c r="AT6" s="364">
        <f t="shared" si="65"/>
        <v>0</v>
      </c>
      <c r="AU6" s="364">
        <f t="shared" si="65"/>
        <v>0</v>
      </c>
      <c r="AV6" s="181">
        <f t="shared" si="65"/>
        <v>0</v>
      </c>
      <c r="AW6" s="184">
        <f t="shared" si="65"/>
        <v>0</v>
      </c>
      <c r="AX6" s="184">
        <f t="shared" si="65"/>
        <v>0</v>
      </c>
      <c r="AY6" s="12">
        <f t="shared" si="19"/>
        <v>0</v>
      </c>
      <c r="AZ6" s="13">
        <f t="shared" si="20"/>
        <v>0</v>
      </c>
      <c r="BA6" s="13">
        <f t="shared" si="21"/>
        <v>0</v>
      </c>
      <c r="BB6" s="13">
        <f t="shared" si="22"/>
        <v>0</v>
      </c>
      <c r="BC6" s="183">
        <f t="shared" ref="BC6:BI6" si="66">AR6</f>
        <v>1</v>
      </c>
      <c r="BD6" s="364">
        <f t="shared" si="66"/>
        <v>0</v>
      </c>
      <c r="BE6" s="364">
        <f t="shared" si="66"/>
        <v>0</v>
      </c>
      <c r="BF6" s="364">
        <f t="shared" si="66"/>
        <v>0</v>
      </c>
      <c r="BG6" s="181">
        <f t="shared" si="66"/>
        <v>0</v>
      </c>
      <c r="BH6" s="184">
        <f t="shared" si="66"/>
        <v>0</v>
      </c>
      <c r="BI6" s="184">
        <f t="shared" si="66"/>
        <v>0</v>
      </c>
      <c r="BJ6" s="12">
        <f t="shared" si="24"/>
        <v>0</v>
      </c>
      <c r="BK6" s="13">
        <f t="shared" si="25"/>
        <v>0</v>
      </c>
      <c r="BL6" s="13">
        <f t="shared" si="26"/>
        <v>0</v>
      </c>
      <c r="BM6" s="13">
        <f t="shared" si="27"/>
        <v>0</v>
      </c>
      <c r="BN6" s="183">
        <f t="shared" ref="BN6:BT6" si="67">BC6</f>
        <v>1</v>
      </c>
      <c r="BO6" s="364">
        <f t="shared" si="67"/>
        <v>0</v>
      </c>
      <c r="BP6" s="364">
        <f t="shared" si="67"/>
        <v>0</v>
      </c>
      <c r="BQ6" s="364">
        <f t="shared" si="67"/>
        <v>0</v>
      </c>
      <c r="BR6" s="181">
        <f t="shared" si="67"/>
        <v>0</v>
      </c>
      <c r="BS6" s="184">
        <f t="shared" si="67"/>
        <v>0</v>
      </c>
      <c r="BT6" s="184">
        <f t="shared" si="67"/>
        <v>0</v>
      </c>
      <c r="BU6" s="12">
        <f t="shared" si="29"/>
        <v>0</v>
      </c>
      <c r="BV6" s="13">
        <f t="shared" si="30"/>
        <v>0</v>
      </c>
      <c r="BW6" s="13">
        <f t="shared" si="31"/>
        <v>0</v>
      </c>
      <c r="BX6" s="13">
        <f t="shared" si="32"/>
        <v>0</v>
      </c>
      <c r="BY6" s="183">
        <f t="shared" ref="BY6:CE6" si="68">BN6</f>
        <v>1</v>
      </c>
      <c r="BZ6" s="364">
        <f t="shared" si="68"/>
        <v>0</v>
      </c>
      <c r="CA6" s="364">
        <f t="shared" si="68"/>
        <v>0</v>
      </c>
      <c r="CB6" s="364">
        <f t="shared" si="68"/>
        <v>0</v>
      </c>
      <c r="CC6" s="181">
        <f t="shared" si="68"/>
        <v>0</v>
      </c>
      <c r="CD6" s="184">
        <f t="shared" si="68"/>
        <v>0</v>
      </c>
      <c r="CE6" s="184">
        <f t="shared" si="68"/>
        <v>0</v>
      </c>
      <c r="CF6" s="12">
        <f t="shared" si="34"/>
        <v>0</v>
      </c>
      <c r="CG6" s="13">
        <f t="shared" si="35"/>
        <v>0</v>
      </c>
      <c r="CH6" s="13">
        <f t="shared" si="36"/>
        <v>0</v>
      </c>
      <c r="CI6" s="13">
        <f t="shared" si="37"/>
        <v>0</v>
      </c>
      <c r="CJ6" s="183">
        <f t="shared" ref="CJ6:CP6" si="69">BY6</f>
        <v>1</v>
      </c>
      <c r="CK6" s="364">
        <f t="shared" si="69"/>
        <v>0</v>
      </c>
      <c r="CL6" s="364">
        <f t="shared" si="69"/>
        <v>0</v>
      </c>
      <c r="CM6" s="364">
        <f t="shared" si="69"/>
        <v>0</v>
      </c>
      <c r="CN6" s="181">
        <f t="shared" si="69"/>
        <v>0</v>
      </c>
      <c r="CO6" s="184">
        <f t="shared" si="69"/>
        <v>0</v>
      </c>
      <c r="CP6" s="184">
        <f t="shared" si="69"/>
        <v>0</v>
      </c>
      <c r="CQ6" s="12">
        <f t="shared" si="39"/>
        <v>0</v>
      </c>
      <c r="CR6" s="13">
        <f t="shared" si="40"/>
        <v>0</v>
      </c>
      <c r="CS6" s="13">
        <f t="shared" si="41"/>
        <v>0</v>
      </c>
      <c r="CT6" s="13">
        <f t="shared" si="42"/>
        <v>0</v>
      </c>
      <c r="CU6" s="183">
        <f t="shared" ref="CU6:DA6" si="70">CJ6</f>
        <v>1</v>
      </c>
      <c r="CV6" s="364">
        <f t="shared" si="70"/>
        <v>0</v>
      </c>
      <c r="CW6" s="364">
        <f t="shared" si="70"/>
        <v>0</v>
      </c>
      <c r="CX6" s="364">
        <f t="shared" si="70"/>
        <v>0</v>
      </c>
      <c r="CY6" s="181">
        <f t="shared" si="70"/>
        <v>0</v>
      </c>
      <c r="CZ6" s="184">
        <f t="shared" si="70"/>
        <v>0</v>
      </c>
      <c r="DA6" s="184">
        <f t="shared" si="70"/>
        <v>0</v>
      </c>
      <c r="DB6" s="12">
        <f t="shared" si="44"/>
        <v>0</v>
      </c>
      <c r="DC6" s="13">
        <f t="shared" si="45"/>
        <v>0</v>
      </c>
      <c r="DD6" s="13">
        <f t="shared" si="46"/>
        <v>0</v>
      </c>
      <c r="DE6" s="13">
        <f t="shared" si="47"/>
        <v>0</v>
      </c>
      <c r="DF6" s="183">
        <f t="shared" ref="DF6:DL6" si="71">CU6</f>
        <v>1</v>
      </c>
      <c r="DG6" s="364">
        <f t="shared" si="71"/>
        <v>0</v>
      </c>
      <c r="DH6" s="364">
        <f t="shared" si="71"/>
        <v>0</v>
      </c>
      <c r="DI6" s="364">
        <f t="shared" si="71"/>
        <v>0</v>
      </c>
      <c r="DJ6" s="181">
        <f t="shared" si="71"/>
        <v>0</v>
      </c>
      <c r="DK6" s="184">
        <f t="shared" si="71"/>
        <v>0</v>
      </c>
      <c r="DL6" s="184">
        <f t="shared" si="71"/>
        <v>0</v>
      </c>
      <c r="DM6" s="12">
        <f t="shared" si="49"/>
        <v>0</v>
      </c>
      <c r="DN6" s="13">
        <f t="shared" si="50"/>
        <v>0</v>
      </c>
      <c r="DO6" s="13">
        <f t="shared" si="51"/>
        <v>0</v>
      </c>
      <c r="DP6" s="13">
        <f t="shared" si="52"/>
        <v>0</v>
      </c>
      <c r="DQ6" s="183">
        <f t="shared" ref="DQ6:DW6" si="72">DF6</f>
        <v>1</v>
      </c>
      <c r="DR6" s="364">
        <f t="shared" si="72"/>
        <v>0</v>
      </c>
      <c r="DS6" s="364">
        <f t="shared" si="72"/>
        <v>0</v>
      </c>
      <c r="DT6" s="364">
        <f t="shared" si="72"/>
        <v>0</v>
      </c>
      <c r="DU6" s="181">
        <f t="shared" si="72"/>
        <v>0</v>
      </c>
      <c r="DV6" s="184">
        <f t="shared" si="72"/>
        <v>0</v>
      </c>
      <c r="DW6" s="184">
        <f t="shared" si="72"/>
        <v>0</v>
      </c>
      <c r="DX6" s="12">
        <f t="shared" si="54"/>
        <v>0</v>
      </c>
      <c r="DY6" s="13">
        <f t="shared" si="55"/>
        <v>0</v>
      </c>
      <c r="DZ6" s="13">
        <f t="shared" si="56"/>
        <v>0</v>
      </c>
      <c r="EA6" s="13">
        <f t="shared" si="57"/>
        <v>0</v>
      </c>
      <c r="EB6" s="183">
        <f t="shared" si="58"/>
        <v>1</v>
      </c>
      <c r="EC6" s="185">
        <v>0</v>
      </c>
      <c r="ED6" s="13">
        <f t="shared" si="59"/>
        <v>0</v>
      </c>
      <c r="EE6" s="12">
        <f t="shared" si="60"/>
        <v>0</v>
      </c>
      <c r="EF6" s="186">
        <f t="shared" si="61"/>
        <v>0</v>
      </c>
      <c r="EG6" s="28"/>
      <c r="EH6" s="2"/>
      <c r="EI6" s="28"/>
      <c r="EJ6" s="2"/>
      <c r="EK6" s="28"/>
      <c r="EL6" s="2"/>
      <c r="EM6" s="28"/>
      <c r="EN6" s="2"/>
      <c r="EO6" s="2"/>
      <c r="EP6" s="2"/>
      <c r="EQ6" s="187"/>
      <c r="ER6" s="187"/>
      <c r="ES6" s="187"/>
      <c r="ET6" s="187"/>
      <c r="EU6" s="187"/>
      <c r="EV6" s="187"/>
      <c r="EW6" s="187"/>
      <c r="EX6" s="187"/>
      <c r="EY6" s="187"/>
      <c r="EZ6" s="187"/>
    </row>
    <row r="7" spans="1:156">
      <c r="A7" s="2"/>
      <c r="B7" s="363"/>
      <c r="C7" s="363"/>
      <c r="D7" s="363"/>
      <c r="E7" s="181">
        <v>0</v>
      </c>
      <c r="F7" s="182">
        <v>0</v>
      </c>
      <c r="G7" s="182">
        <v>0</v>
      </c>
      <c r="H7" s="12">
        <f t="shared" si="0"/>
        <v>0</v>
      </c>
      <c r="I7" s="13">
        <f t="shared" si="1"/>
        <v>0</v>
      </c>
      <c r="J7" s="13">
        <f t="shared" si="2"/>
        <v>0</v>
      </c>
      <c r="K7" s="183">
        <v>1</v>
      </c>
      <c r="L7" s="364">
        <f t="shared" ref="L7:Q7" si="73">B7</f>
        <v>0</v>
      </c>
      <c r="M7" s="364">
        <f t="shared" si="73"/>
        <v>0</v>
      </c>
      <c r="N7" s="364">
        <f t="shared" si="73"/>
        <v>0</v>
      </c>
      <c r="O7" s="181">
        <f t="shared" si="73"/>
        <v>0</v>
      </c>
      <c r="P7" s="182">
        <f t="shared" si="73"/>
        <v>0</v>
      </c>
      <c r="Q7" s="157">
        <f t="shared" si="73"/>
        <v>0</v>
      </c>
      <c r="R7" s="12">
        <f t="shared" si="4"/>
        <v>0</v>
      </c>
      <c r="S7" s="13">
        <f t="shared" si="5"/>
        <v>0</v>
      </c>
      <c r="T7" s="13">
        <f t="shared" si="6"/>
        <v>0</v>
      </c>
      <c r="U7" s="13">
        <f t="shared" si="7"/>
        <v>0</v>
      </c>
      <c r="V7" s="183">
        <f t="shared" ref="V7:AB7" si="74">K7</f>
        <v>1</v>
      </c>
      <c r="W7" s="364">
        <f t="shared" si="74"/>
        <v>0</v>
      </c>
      <c r="X7" s="364">
        <f t="shared" si="74"/>
        <v>0</v>
      </c>
      <c r="Y7" s="364">
        <f t="shared" si="74"/>
        <v>0</v>
      </c>
      <c r="Z7" s="181">
        <f t="shared" si="74"/>
        <v>0</v>
      </c>
      <c r="AA7" s="184">
        <f t="shared" si="74"/>
        <v>0</v>
      </c>
      <c r="AB7" s="184">
        <f t="shared" si="74"/>
        <v>0</v>
      </c>
      <c r="AC7" s="12">
        <f t="shared" si="9"/>
        <v>0</v>
      </c>
      <c r="AD7" s="13">
        <f t="shared" si="10"/>
        <v>0</v>
      </c>
      <c r="AE7" s="13">
        <f t="shared" si="11"/>
        <v>0</v>
      </c>
      <c r="AF7" s="13">
        <f t="shared" si="12"/>
        <v>0</v>
      </c>
      <c r="AG7" s="183">
        <f t="shared" ref="AG7:AM7" si="75">V7</f>
        <v>1</v>
      </c>
      <c r="AH7" s="364">
        <f t="shared" si="75"/>
        <v>0</v>
      </c>
      <c r="AI7" s="364">
        <f t="shared" si="75"/>
        <v>0</v>
      </c>
      <c r="AJ7" s="364">
        <f t="shared" si="75"/>
        <v>0</v>
      </c>
      <c r="AK7" s="181">
        <f t="shared" si="75"/>
        <v>0</v>
      </c>
      <c r="AL7" s="184">
        <f t="shared" si="75"/>
        <v>0</v>
      </c>
      <c r="AM7" s="184">
        <f t="shared" si="75"/>
        <v>0</v>
      </c>
      <c r="AN7" s="12">
        <f t="shared" si="14"/>
        <v>0</v>
      </c>
      <c r="AO7" s="13">
        <f t="shared" si="15"/>
        <v>0</v>
      </c>
      <c r="AP7" s="13">
        <f t="shared" si="16"/>
        <v>0</v>
      </c>
      <c r="AQ7" s="13">
        <f t="shared" si="17"/>
        <v>0</v>
      </c>
      <c r="AR7" s="183">
        <f t="shared" ref="AR7:AX7" si="76">AG7</f>
        <v>1</v>
      </c>
      <c r="AS7" s="364">
        <f t="shared" si="76"/>
        <v>0</v>
      </c>
      <c r="AT7" s="364">
        <f t="shared" si="76"/>
        <v>0</v>
      </c>
      <c r="AU7" s="364">
        <f t="shared" si="76"/>
        <v>0</v>
      </c>
      <c r="AV7" s="181">
        <f t="shared" si="76"/>
        <v>0</v>
      </c>
      <c r="AW7" s="184">
        <f t="shared" si="76"/>
        <v>0</v>
      </c>
      <c r="AX7" s="184">
        <f t="shared" si="76"/>
        <v>0</v>
      </c>
      <c r="AY7" s="12">
        <f t="shared" si="19"/>
        <v>0</v>
      </c>
      <c r="AZ7" s="13">
        <f t="shared" si="20"/>
        <v>0</v>
      </c>
      <c r="BA7" s="13">
        <f t="shared" si="21"/>
        <v>0</v>
      </c>
      <c r="BB7" s="13">
        <f t="shared" si="22"/>
        <v>0</v>
      </c>
      <c r="BC7" s="183">
        <f t="shared" ref="BC7:BI7" si="77">AR7</f>
        <v>1</v>
      </c>
      <c r="BD7" s="364">
        <f t="shared" si="77"/>
        <v>0</v>
      </c>
      <c r="BE7" s="364">
        <f t="shared" si="77"/>
        <v>0</v>
      </c>
      <c r="BF7" s="364">
        <f t="shared" si="77"/>
        <v>0</v>
      </c>
      <c r="BG7" s="181">
        <f t="shared" si="77"/>
        <v>0</v>
      </c>
      <c r="BH7" s="184">
        <f t="shared" si="77"/>
        <v>0</v>
      </c>
      <c r="BI7" s="184">
        <f t="shared" si="77"/>
        <v>0</v>
      </c>
      <c r="BJ7" s="12">
        <f t="shared" si="24"/>
        <v>0</v>
      </c>
      <c r="BK7" s="13">
        <f t="shared" si="25"/>
        <v>0</v>
      </c>
      <c r="BL7" s="13">
        <f t="shared" si="26"/>
        <v>0</v>
      </c>
      <c r="BM7" s="13">
        <f t="shared" si="27"/>
        <v>0</v>
      </c>
      <c r="BN7" s="183">
        <f t="shared" ref="BN7:BT7" si="78">BC7</f>
        <v>1</v>
      </c>
      <c r="BO7" s="364">
        <f t="shared" si="78"/>
        <v>0</v>
      </c>
      <c r="BP7" s="364">
        <f t="shared" si="78"/>
        <v>0</v>
      </c>
      <c r="BQ7" s="364">
        <f t="shared" si="78"/>
        <v>0</v>
      </c>
      <c r="BR7" s="181">
        <f t="shared" si="78"/>
        <v>0</v>
      </c>
      <c r="BS7" s="184">
        <f t="shared" si="78"/>
        <v>0</v>
      </c>
      <c r="BT7" s="184">
        <f t="shared" si="78"/>
        <v>0</v>
      </c>
      <c r="BU7" s="12">
        <f t="shared" si="29"/>
        <v>0</v>
      </c>
      <c r="BV7" s="13">
        <f t="shared" si="30"/>
        <v>0</v>
      </c>
      <c r="BW7" s="13">
        <f t="shared" si="31"/>
        <v>0</v>
      </c>
      <c r="BX7" s="13">
        <f t="shared" si="32"/>
        <v>0</v>
      </c>
      <c r="BY7" s="183">
        <f t="shared" ref="BY7:CE7" si="79">BN7</f>
        <v>1</v>
      </c>
      <c r="BZ7" s="364">
        <f t="shared" si="79"/>
        <v>0</v>
      </c>
      <c r="CA7" s="364">
        <f t="shared" si="79"/>
        <v>0</v>
      </c>
      <c r="CB7" s="364">
        <f t="shared" si="79"/>
        <v>0</v>
      </c>
      <c r="CC7" s="181">
        <f t="shared" si="79"/>
        <v>0</v>
      </c>
      <c r="CD7" s="184">
        <f t="shared" si="79"/>
        <v>0</v>
      </c>
      <c r="CE7" s="184">
        <f t="shared" si="79"/>
        <v>0</v>
      </c>
      <c r="CF7" s="12">
        <f t="shared" si="34"/>
        <v>0</v>
      </c>
      <c r="CG7" s="13">
        <f t="shared" si="35"/>
        <v>0</v>
      </c>
      <c r="CH7" s="13">
        <f t="shared" si="36"/>
        <v>0</v>
      </c>
      <c r="CI7" s="13">
        <f t="shared" si="37"/>
        <v>0</v>
      </c>
      <c r="CJ7" s="183">
        <f t="shared" ref="CJ7:CP7" si="80">BY7</f>
        <v>1</v>
      </c>
      <c r="CK7" s="364">
        <f t="shared" si="80"/>
        <v>0</v>
      </c>
      <c r="CL7" s="364">
        <f t="shared" si="80"/>
        <v>0</v>
      </c>
      <c r="CM7" s="364">
        <f t="shared" si="80"/>
        <v>0</v>
      </c>
      <c r="CN7" s="181">
        <f t="shared" si="80"/>
        <v>0</v>
      </c>
      <c r="CO7" s="184">
        <f t="shared" si="80"/>
        <v>0</v>
      </c>
      <c r="CP7" s="184">
        <f t="shared" si="80"/>
        <v>0</v>
      </c>
      <c r="CQ7" s="12">
        <f t="shared" si="39"/>
        <v>0</v>
      </c>
      <c r="CR7" s="13">
        <f t="shared" si="40"/>
        <v>0</v>
      </c>
      <c r="CS7" s="13">
        <f t="shared" si="41"/>
        <v>0</v>
      </c>
      <c r="CT7" s="13">
        <f t="shared" si="42"/>
        <v>0</v>
      </c>
      <c r="CU7" s="183">
        <f t="shared" ref="CU7:DA7" si="81">CJ7</f>
        <v>1</v>
      </c>
      <c r="CV7" s="364">
        <f t="shared" si="81"/>
        <v>0</v>
      </c>
      <c r="CW7" s="364">
        <f t="shared" si="81"/>
        <v>0</v>
      </c>
      <c r="CX7" s="364">
        <f t="shared" si="81"/>
        <v>0</v>
      </c>
      <c r="CY7" s="181">
        <f t="shared" si="81"/>
        <v>0</v>
      </c>
      <c r="CZ7" s="184">
        <f t="shared" si="81"/>
        <v>0</v>
      </c>
      <c r="DA7" s="184">
        <f t="shared" si="81"/>
        <v>0</v>
      </c>
      <c r="DB7" s="12">
        <f t="shared" si="44"/>
        <v>0</v>
      </c>
      <c r="DC7" s="13">
        <f t="shared" si="45"/>
        <v>0</v>
      </c>
      <c r="DD7" s="13">
        <f t="shared" si="46"/>
        <v>0</v>
      </c>
      <c r="DE7" s="13">
        <f t="shared" si="47"/>
        <v>0</v>
      </c>
      <c r="DF7" s="183">
        <f t="shared" ref="DF7:DL7" si="82">CU7</f>
        <v>1</v>
      </c>
      <c r="DG7" s="364">
        <f t="shared" si="82"/>
        <v>0</v>
      </c>
      <c r="DH7" s="364">
        <f t="shared" si="82"/>
        <v>0</v>
      </c>
      <c r="DI7" s="364">
        <f t="shared" si="82"/>
        <v>0</v>
      </c>
      <c r="DJ7" s="181">
        <f t="shared" si="82"/>
        <v>0</v>
      </c>
      <c r="DK7" s="184">
        <f t="shared" si="82"/>
        <v>0</v>
      </c>
      <c r="DL7" s="184">
        <f t="shared" si="82"/>
        <v>0</v>
      </c>
      <c r="DM7" s="12">
        <f t="shared" si="49"/>
        <v>0</v>
      </c>
      <c r="DN7" s="13">
        <f t="shared" si="50"/>
        <v>0</v>
      </c>
      <c r="DO7" s="13">
        <f t="shared" si="51"/>
        <v>0</v>
      </c>
      <c r="DP7" s="13">
        <f t="shared" si="52"/>
        <v>0</v>
      </c>
      <c r="DQ7" s="183">
        <f t="shared" ref="DQ7:DW7" si="83">DF7</f>
        <v>1</v>
      </c>
      <c r="DR7" s="364">
        <f t="shared" si="83"/>
        <v>0</v>
      </c>
      <c r="DS7" s="364">
        <f t="shared" si="83"/>
        <v>0</v>
      </c>
      <c r="DT7" s="364">
        <f t="shared" si="83"/>
        <v>0</v>
      </c>
      <c r="DU7" s="181">
        <f t="shared" si="83"/>
        <v>0</v>
      </c>
      <c r="DV7" s="184">
        <f t="shared" si="83"/>
        <v>0</v>
      </c>
      <c r="DW7" s="184">
        <f t="shared" si="83"/>
        <v>0</v>
      </c>
      <c r="DX7" s="12">
        <f t="shared" si="54"/>
        <v>0</v>
      </c>
      <c r="DY7" s="13">
        <f t="shared" si="55"/>
        <v>0</v>
      </c>
      <c r="DZ7" s="13">
        <f t="shared" si="56"/>
        <v>0</v>
      </c>
      <c r="EA7" s="13">
        <f t="shared" si="57"/>
        <v>0</v>
      </c>
      <c r="EB7" s="183">
        <f t="shared" si="58"/>
        <v>1</v>
      </c>
      <c r="EC7" s="185">
        <v>0</v>
      </c>
      <c r="ED7" s="13">
        <f t="shared" si="59"/>
        <v>0</v>
      </c>
      <c r="EE7" s="12">
        <f t="shared" si="60"/>
        <v>0</v>
      </c>
      <c r="EF7" s="186">
        <f t="shared" si="61"/>
        <v>0</v>
      </c>
      <c r="EG7" s="28"/>
      <c r="EH7" s="2"/>
      <c r="EI7" s="28"/>
      <c r="EJ7" s="2"/>
      <c r="EK7" s="28"/>
      <c r="EL7" s="2"/>
      <c r="EM7" s="28"/>
      <c r="EN7" s="2"/>
      <c r="EO7" s="2"/>
      <c r="EP7" s="2"/>
      <c r="EQ7" s="187"/>
      <c r="ER7" s="187"/>
      <c r="ES7" s="187"/>
      <c r="ET7" s="187"/>
      <c r="EU7" s="187"/>
      <c r="EV7" s="187"/>
      <c r="EW7" s="187"/>
      <c r="EX7" s="187"/>
      <c r="EY7" s="187"/>
      <c r="EZ7" s="187"/>
    </row>
    <row r="8" spans="1:156">
      <c r="A8" s="2"/>
      <c r="B8" s="363"/>
      <c r="C8" s="363"/>
      <c r="D8" s="363"/>
      <c r="E8" s="181">
        <v>0</v>
      </c>
      <c r="F8" s="182">
        <v>0</v>
      </c>
      <c r="G8" s="182">
        <v>0</v>
      </c>
      <c r="H8" s="12">
        <f t="shared" si="0"/>
        <v>0</v>
      </c>
      <c r="I8" s="13">
        <f t="shared" si="1"/>
        <v>0</v>
      </c>
      <c r="J8" s="13">
        <f t="shared" si="2"/>
        <v>0</v>
      </c>
      <c r="K8" s="183">
        <v>1</v>
      </c>
      <c r="L8" s="364">
        <f t="shared" ref="L8:Q8" si="84">B8</f>
        <v>0</v>
      </c>
      <c r="M8" s="364">
        <f t="shared" si="84"/>
        <v>0</v>
      </c>
      <c r="N8" s="364">
        <f t="shared" si="84"/>
        <v>0</v>
      </c>
      <c r="O8" s="181">
        <f t="shared" si="84"/>
        <v>0</v>
      </c>
      <c r="P8" s="182">
        <f t="shared" si="84"/>
        <v>0</v>
      </c>
      <c r="Q8" s="157">
        <f t="shared" si="84"/>
        <v>0</v>
      </c>
      <c r="R8" s="12">
        <f t="shared" si="4"/>
        <v>0</v>
      </c>
      <c r="S8" s="13">
        <f t="shared" si="5"/>
        <v>0</v>
      </c>
      <c r="T8" s="13">
        <f t="shared" si="6"/>
        <v>0</v>
      </c>
      <c r="U8" s="13">
        <f t="shared" si="7"/>
        <v>0</v>
      </c>
      <c r="V8" s="183">
        <f t="shared" ref="V8:AB8" si="85">K8</f>
        <v>1</v>
      </c>
      <c r="W8" s="364">
        <f t="shared" si="85"/>
        <v>0</v>
      </c>
      <c r="X8" s="364">
        <f t="shared" si="85"/>
        <v>0</v>
      </c>
      <c r="Y8" s="364">
        <f t="shared" si="85"/>
        <v>0</v>
      </c>
      <c r="Z8" s="181">
        <f t="shared" si="85"/>
        <v>0</v>
      </c>
      <c r="AA8" s="184">
        <f t="shared" si="85"/>
        <v>0</v>
      </c>
      <c r="AB8" s="184">
        <f t="shared" si="85"/>
        <v>0</v>
      </c>
      <c r="AC8" s="12">
        <f t="shared" si="9"/>
        <v>0</v>
      </c>
      <c r="AD8" s="13">
        <f t="shared" si="10"/>
        <v>0</v>
      </c>
      <c r="AE8" s="13">
        <f t="shared" si="11"/>
        <v>0</v>
      </c>
      <c r="AF8" s="13">
        <f t="shared" si="12"/>
        <v>0</v>
      </c>
      <c r="AG8" s="183">
        <f t="shared" ref="AG8:AM8" si="86">V8</f>
        <v>1</v>
      </c>
      <c r="AH8" s="364">
        <f t="shared" si="86"/>
        <v>0</v>
      </c>
      <c r="AI8" s="364">
        <f t="shared" si="86"/>
        <v>0</v>
      </c>
      <c r="AJ8" s="364">
        <f t="shared" si="86"/>
        <v>0</v>
      </c>
      <c r="AK8" s="181">
        <f t="shared" si="86"/>
        <v>0</v>
      </c>
      <c r="AL8" s="184">
        <f t="shared" si="86"/>
        <v>0</v>
      </c>
      <c r="AM8" s="184">
        <f t="shared" si="86"/>
        <v>0</v>
      </c>
      <c r="AN8" s="12">
        <f t="shared" si="14"/>
        <v>0</v>
      </c>
      <c r="AO8" s="13">
        <f t="shared" si="15"/>
        <v>0</v>
      </c>
      <c r="AP8" s="13">
        <f t="shared" si="16"/>
        <v>0</v>
      </c>
      <c r="AQ8" s="13">
        <f t="shared" si="17"/>
        <v>0</v>
      </c>
      <c r="AR8" s="183">
        <f t="shared" ref="AR8:AX8" si="87">AG8</f>
        <v>1</v>
      </c>
      <c r="AS8" s="364">
        <f t="shared" si="87"/>
        <v>0</v>
      </c>
      <c r="AT8" s="364">
        <f t="shared" si="87"/>
        <v>0</v>
      </c>
      <c r="AU8" s="364">
        <f t="shared" si="87"/>
        <v>0</v>
      </c>
      <c r="AV8" s="181">
        <f t="shared" si="87"/>
        <v>0</v>
      </c>
      <c r="AW8" s="184">
        <f t="shared" si="87"/>
        <v>0</v>
      </c>
      <c r="AX8" s="184">
        <f t="shared" si="87"/>
        <v>0</v>
      </c>
      <c r="AY8" s="12">
        <f t="shared" si="19"/>
        <v>0</v>
      </c>
      <c r="AZ8" s="13">
        <f t="shared" si="20"/>
        <v>0</v>
      </c>
      <c r="BA8" s="13">
        <f t="shared" si="21"/>
        <v>0</v>
      </c>
      <c r="BB8" s="13">
        <f t="shared" si="22"/>
        <v>0</v>
      </c>
      <c r="BC8" s="183">
        <f t="shared" ref="BC8:BI8" si="88">AR8</f>
        <v>1</v>
      </c>
      <c r="BD8" s="364">
        <f t="shared" si="88"/>
        <v>0</v>
      </c>
      <c r="BE8" s="364">
        <f t="shared" si="88"/>
        <v>0</v>
      </c>
      <c r="BF8" s="364">
        <f t="shared" si="88"/>
        <v>0</v>
      </c>
      <c r="BG8" s="181">
        <f t="shared" si="88"/>
        <v>0</v>
      </c>
      <c r="BH8" s="184">
        <f t="shared" si="88"/>
        <v>0</v>
      </c>
      <c r="BI8" s="184">
        <f t="shared" si="88"/>
        <v>0</v>
      </c>
      <c r="BJ8" s="12">
        <f t="shared" si="24"/>
        <v>0</v>
      </c>
      <c r="BK8" s="13">
        <f t="shared" si="25"/>
        <v>0</v>
      </c>
      <c r="BL8" s="13">
        <f t="shared" si="26"/>
        <v>0</v>
      </c>
      <c r="BM8" s="13">
        <f t="shared" si="27"/>
        <v>0</v>
      </c>
      <c r="BN8" s="183">
        <f t="shared" ref="BN8:BT8" si="89">BC8</f>
        <v>1</v>
      </c>
      <c r="BO8" s="364">
        <f t="shared" si="89"/>
        <v>0</v>
      </c>
      <c r="BP8" s="364">
        <f t="shared" si="89"/>
        <v>0</v>
      </c>
      <c r="BQ8" s="364">
        <f t="shared" si="89"/>
        <v>0</v>
      </c>
      <c r="BR8" s="181">
        <f t="shared" si="89"/>
        <v>0</v>
      </c>
      <c r="BS8" s="184">
        <f t="shared" si="89"/>
        <v>0</v>
      </c>
      <c r="BT8" s="184">
        <f t="shared" si="89"/>
        <v>0</v>
      </c>
      <c r="BU8" s="12">
        <f t="shared" si="29"/>
        <v>0</v>
      </c>
      <c r="BV8" s="13">
        <f t="shared" si="30"/>
        <v>0</v>
      </c>
      <c r="BW8" s="13">
        <f t="shared" si="31"/>
        <v>0</v>
      </c>
      <c r="BX8" s="13">
        <f t="shared" si="32"/>
        <v>0</v>
      </c>
      <c r="BY8" s="183">
        <f t="shared" ref="BY8:CE8" si="90">BN8</f>
        <v>1</v>
      </c>
      <c r="BZ8" s="364">
        <f t="shared" si="90"/>
        <v>0</v>
      </c>
      <c r="CA8" s="364">
        <f t="shared" si="90"/>
        <v>0</v>
      </c>
      <c r="CB8" s="364">
        <f t="shared" si="90"/>
        <v>0</v>
      </c>
      <c r="CC8" s="181">
        <f t="shared" si="90"/>
        <v>0</v>
      </c>
      <c r="CD8" s="184">
        <f t="shared" si="90"/>
        <v>0</v>
      </c>
      <c r="CE8" s="184">
        <f t="shared" si="90"/>
        <v>0</v>
      </c>
      <c r="CF8" s="12">
        <f t="shared" si="34"/>
        <v>0</v>
      </c>
      <c r="CG8" s="13">
        <f t="shared" si="35"/>
        <v>0</v>
      </c>
      <c r="CH8" s="13">
        <f t="shared" si="36"/>
        <v>0</v>
      </c>
      <c r="CI8" s="13">
        <f t="shared" si="37"/>
        <v>0</v>
      </c>
      <c r="CJ8" s="183">
        <f t="shared" ref="CJ8:CP8" si="91">BY8</f>
        <v>1</v>
      </c>
      <c r="CK8" s="364">
        <f t="shared" si="91"/>
        <v>0</v>
      </c>
      <c r="CL8" s="364">
        <f t="shared" si="91"/>
        <v>0</v>
      </c>
      <c r="CM8" s="364">
        <f t="shared" si="91"/>
        <v>0</v>
      </c>
      <c r="CN8" s="181">
        <f t="shared" si="91"/>
        <v>0</v>
      </c>
      <c r="CO8" s="184">
        <f t="shared" si="91"/>
        <v>0</v>
      </c>
      <c r="CP8" s="184">
        <f t="shared" si="91"/>
        <v>0</v>
      </c>
      <c r="CQ8" s="12">
        <f t="shared" si="39"/>
        <v>0</v>
      </c>
      <c r="CR8" s="13">
        <f t="shared" si="40"/>
        <v>0</v>
      </c>
      <c r="CS8" s="13">
        <f t="shared" si="41"/>
        <v>0</v>
      </c>
      <c r="CT8" s="13">
        <f t="shared" si="42"/>
        <v>0</v>
      </c>
      <c r="CU8" s="183">
        <f t="shared" ref="CU8:DA8" si="92">CJ8</f>
        <v>1</v>
      </c>
      <c r="CV8" s="364">
        <f t="shared" si="92"/>
        <v>0</v>
      </c>
      <c r="CW8" s="364">
        <f t="shared" si="92"/>
        <v>0</v>
      </c>
      <c r="CX8" s="364">
        <f t="shared" si="92"/>
        <v>0</v>
      </c>
      <c r="CY8" s="181">
        <f t="shared" si="92"/>
        <v>0</v>
      </c>
      <c r="CZ8" s="184">
        <f t="shared" si="92"/>
        <v>0</v>
      </c>
      <c r="DA8" s="184">
        <f t="shared" si="92"/>
        <v>0</v>
      </c>
      <c r="DB8" s="12">
        <f t="shared" si="44"/>
        <v>0</v>
      </c>
      <c r="DC8" s="13">
        <f t="shared" si="45"/>
        <v>0</v>
      </c>
      <c r="DD8" s="13">
        <f t="shared" si="46"/>
        <v>0</v>
      </c>
      <c r="DE8" s="13">
        <f t="shared" si="47"/>
        <v>0</v>
      </c>
      <c r="DF8" s="183">
        <f t="shared" ref="DF8:DL8" si="93">CU8</f>
        <v>1</v>
      </c>
      <c r="DG8" s="364">
        <f t="shared" si="93"/>
        <v>0</v>
      </c>
      <c r="DH8" s="364">
        <f t="shared" si="93"/>
        <v>0</v>
      </c>
      <c r="DI8" s="364">
        <f t="shared" si="93"/>
        <v>0</v>
      </c>
      <c r="DJ8" s="181">
        <f t="shared" si="93"/>
        <v>0</v>
      </c>
      <c r="DK8" s="184">
        <f t="shared" si="93"/>
        <v>0</v>
      </c>
      <c r="DL8" s="184">
        <f t="shared" si="93"/>
        <v>0</v>
      </c>
      <c r="DM8" s="12">
        <f t="shared" si="49"/>
        <v>0</v>
      </c>
      <c r="DN8" s="13">
        <f t="shared" si="50"/>
        <v>0</v>
      </c>
      <c r="DO8" s="13">
        <f t="shared" si="51"/>
        <v>0</v>
      </c>
      <c r="DP8" s="13">
        <f t="shared" si="52"/>
        <v>0</v>
      </c>
      <c r="DQ8" s="183">
        <f t="shared" ref="DQ8:DW8" si="94">DF8</f>
        <v>1</v>
      </c>
      <c r="DR8" s="364">
        <f t="shared" si="94"/>
        <v>0</v>
      </c>
      <c r="DS8" s="364">
        <f t="shared" si="94"/>
        <v>0</v>
      </c>
      <c r="DT8" s="364">
        <f t="shared" si="94"/>
        <v>0</v>
      </c>
      <c r="DU8" s="181">
        <f t="shared" si="94"/>
        <v>0</v>
      </c>
      <c r="DV8" s="184">
        <f t="shared" si="94"/>
        <v>0</v>
      </c>
      <c r="DW8" s="184">
        <f t="shared" si="94"/>
        <v>0</v>
      </c>
      <c r="DX8" s="12">
        <f t="shared" si="54"/>
        <v>0</v>
      </c>
      <c r="DY8" s="13">
        <f t="shared" si="55"/>
        <v>0</v>
      </c>
      <c r="DZ8" s="13">
        <f t="shared" si="56"/>
        <v>0</v>
      </c>
      <c r="EA8" s="13">
        <f t="shared" si="57"/>
        <v>0</v>
      </c>
      <c r="EB8" s="183">
        <f t="shared" si="58"/>
        <v>1</v>
      </c>
      <c r="EC8" s="185">
        <v>0</v>
      </c>
      <c r="ED8" s="13">
        <f t="shared" si="59"/>
        <v>0</v>
      </c>
      <c r="EE8" s="12">
        <f t="shared" si="60"/>
        <v>0</v>
      </c>
      <c r="EF8" s="186">
        <f t="shared" si="61"/>
        <v>0</v>
      </c>
      <c r="EG8" s="28"/>
      <c r="EH8" s="2"/>
      <c r="EI8" s="28"/>
      <c r="EJ8" s="2"/>
      <c r="EK8" s="28"/>
      <c r="EL8" s="2"/>
      <c r="EM8" s="28"/>
      <c r="EN8" s="2"/>
      <c r="EO8" s="2"/>
      <c r="EP8" s="2"/>
      <c r="EQ8" s="187"/>
      <c r="ER8" s="187"/>
      <c r="ES8" s="187"/>
      <c r="ET8" s="187"/>
      <c r="EU8" s="187"/>
      <c r="EV8" s="187"/>
      <c r="EW8" s="187"/>
      <c r="EX8" s="187"/>
      <c r="EY8" s="187"/>
      <c r="EZ8" s="187"/>
    </row>
    <row r="9" spans="1:156">
      <c r="A9" s="2"/>
      <c r="B9" s="363"/>
      <c r="C9" s="363"/>
      <c r="D9" s="363"/>
      <c r="E9" s="181">
        <v>0</v>
      </c>
      <c r="F9" s="182">
        <v>0</v>
      </c>
      <c r="G9" s="182">
        <v>0</v>
      </c>
      <c r="H9" s="12">
        <f t="shared" si="0"/>
        <v>0</v>
      </c>
      <c r="I9" s="13">
        <f t="shared" si="1"/>
        <v>0</v>
      </c>
      <c r="J9" s="13">
        <f t="shared" si="2"/>
        <v>0</v>
      </c>
      <c r="K9" s="183">
        <v>1</v>
      </c>
      <c r="L9" s="364">
        <f t="shared" ref="L9:Q9" si="95">B9</f>
        <v>0</v>
      </c>
      <c r="M9" s="364">
        <f t="shared" si="95"/>
        <v>0</v>
      </c>
      <c r="N9" s="364">
        <f t="shared" si="95"/>
        <v>0</v>
      </c>
      <c r="O9" s="181">
        <f t="shared" si="95"/>
        <v>0</v>
      </c>
      <c r="P9" s="182">
        <f t="shared" si="95"/>
        <v>0</v>
      </c>
      <c r="Q9" s="157">
        <f t="shared" si="95"/>
        <v>0</v>
      </c>
      <c r="R9" s="12">
        <f t="shared" si="4"/>
        <v>0</v>
      </c>
      <c r="S9" s="13">
        <f t="shared" si="5"/>
        <v>0</v>
      </c>
      <c r="T9" s="13">
        <f t="shared" si="6"/>
        <v>0</v>
      </c>
      <c r="U9" s="13">
        <f t="shared" si="7"/>
        <v>0</v>
      </c>
      <c r="V9" s="183">
        <f t="shared" ref="V9:AB9" si="96">K9</f>
        <v>1</v>
      </c>
      <c r="W9" s="364">
        <f t="shared" si="96"/>
        <v>0</v>
      </c>
      <c r="X9" s="364">
        <f t="shared" si="96"/>
        <v>0</v>
      </c>
      <c r="Y9" s="364">
        <f t="shared" si="96"/>
        <v>0</v>
      </c>
      <c r="Z9" s="181">
        <f t="shared" si="96"/>
        <v>0</v>
      </c>
      <c r="AA9" s="184">
        <f t="shared" si="96"/>
        <v>0</v>
      </c>
      <c r="AB9" s="184">
        <f t="shared" si="96"/>
        <v>0</v>
      </c>
      <c r="AC9" s="12">
        <f t="shared" si="9"/>
        <v>0</v>
      </c>
      <c r="AD9" s="13">
        <f t="shared" si="10"/>
        <v>0</v>
      </c>
      <c r="AE9" s="13">
        <f t="shared" si="11"/>
        <v>0</v>
      </c>
      <c r="AF9" s="13">
        <f t="shared" si="12"/>
        <v>0</v>
      </c>
      <c r="AG9" s="183">
        <f t="shared" ref="AG9:AM9" si="97">V9</f>
        <v>1</v>
      </c>
      <c r="AH9" s="364">
        <f t="shared" si="97"/>
        <v>0</v>
      </c>
      <c r="AI9" s="364">
        <f t="shared" si="97"/>
        <v>0</v>
      </c>
      <c r="AJ9" s="364">
        <f t="shared" si="97"/>
        <v>0</v>
      </c>
      <c r="AK9" s="181">
        <f t="shared" si="97"/>
        <v>0</v>
      </c>
      <c r="AL9" s="184">
        <f t="shared" si="97"/>
        <v>0</v>
      </c>
      <c r="AM9" s="184">
        <f t="shared" si="97"/>
        <v>0</v>
      </c>
      <c r="AN9" s="12">
        <f t="shared" si="14"/>
        <v>0</v>
      </c>
      <c r="AO9" s="13">
        <f t="shared" si="15"/>
        <v>0</v>
      </c>
      <c r="AP9" s="13">
        <f t="shared" si="16"/>
        <v>0</v>
      </c>
      <c r="AQ9" s="13">
        <f t="shared" si="17"/>
        <v>0</v>
      </c>
      <c r="AR9" s="183">
        <f t="shared" ref="AR9:AX9" si="98">AG9</f>
        <v>1</v>
      </c>
      <c r="AS9" s="364">
        <f t="shared" si="98"/>
        <v>0</v>
      </c>
      <c r="AT9" s="364">
        <f t="shared" si="98"/>
        <v>0</v>
      </c>
      <c r="AU9" s="364">
        <f t="shared" si="98"/>
        <v>0</v>
      </c>
      <c r="AV9" s="181">
        <f t="shared" si="98"/>
        <v>0</v>
      </c>
      <c r="AW9" s="184">
        <f t="shared" si="98"/>
        <v>0</v>
      </c>
      <c r="AX9" s="184">
        <f t="shared" si="98"/>
        <v>0</v>
      </c>
      <c r="AY9" s="12">
        <f t="shared" si="19"/>
        <v>0</v>
      </c>
      <c r="AZ9" s="13">
        <f t="shared" si="20"/>
        <v>0</v>
      </c>
      <c r="BA9" s="13">
        <f t="shared" si="21"/>
        <v>0</v>
      </c>
      <c r="BB9" s="13">
        <f t="shared" si="22"/>
        <v>0</v>
      </c>
      <c r="BC9" s="183">
        <f t="shared" ref="BC9:BI9" si="99">AR9</f>
        <v>1</v>
      </c>
      <c r="BD9" s="364">
        <f t="shared" si="99"/>
        <v>0</v>
      </c>
      <c r="BE9" s="364">
        <f t="shared" si="99"/>
        <v>0</v>
      </c>
      <c r="BF9" s="364">
        <f t="shared" si="99"/>
        <v>0</v>
      </c>
      <c r="BG9" s="181">
        <f t="shared" si="99"/>
        <v>0</v>
      </c>
      <c r="BH9" s="184">
        <f t="shared" si="99"/>
        <v>0</v>
      </c>
      <c r="BI9" s="184">
        <f t="shared" si="99"/>
        <v>0</v>
      </c>
      <c r="BJ9" s="12">
        <f t="shared" si="24"/>
        <v>0</v>
      </c>
      <c r="BK9" s="13">
        <f t="shared" si="25"/>
        <v>0</v>
      </c>
      <c r="BL9" s="13">
        <f t="shared" si="26"/>
        <v>0</v>
      </c>
      <c r="BM9" s="13">
        <f t="shared" si="27"/>
        <v>0</v>
      </c>
      <c r="BN9" s="183">
        <f t="shared" ref="BN9:BT9" si="100">BC9</f>
        <v>1</v>
      </c>
      <c r="BO9" s="364">
        <f t="shared" si="100"/>
        <v>0</v>
      </c>
      <c r="BP9" s="364">
        <f t="shared" si="100"/>
        <v>0</v>
      </c>
      <c r="BQ9" s="364">
        <f t="shared" si="100"/>
        <v>0</v>
      </c>
      <c r="BR9" s="181">
        <f t="shared" si="100"/>
        <v>0</v>
      </c>
      <c r="BS9" s="184">
        <f t="shared" si="100"/>
        <v>0</v>
      </c>
      <c r="BT9" s="184">
        <f t="shared" si="100"/>
        <v>0</v>
      </c>
      <c r="BU9" s="12">
        <f t="shared" si="29"/>
        <v>0</v>
      </c>
      <c r="BV9" s="13">
        <f t="shared" si="30"/>
        <v>0</v>
      </c>
      <c r="BW9" s="13">
        <f t="shared" si="31"/>
        <v>0</v>
      </c>
      <c r="BX9" s="13">
        <f t="shared" si="32"/>
        <v>0</v>
      </c>
      <c r="BY9" s="183">
        <f t="shared" ref="BY9:CE9" si="101">BN9</f>
        <v>1</v>
      </c>
      <c r="BZ9" s="364">
        <f t="shared" si="101"/>
        <v>0</v>
      </c>
      <c r="CA9" s="364">
        <f t="shared" si="101"/>
        <v>0</v>
      </c>
      <c r="CB9" s="364">
        <f t="shared" si="101"/>
        <v>0</v>
      </c>
      <c r="CC9" s="181">
        <f t="shared" si="101"/>
        <v>0</v>
      </c>
      <c r="CD9" s="184">
        <f t="shared" si="101"/>
        <v>0</v>
      </c>
      <c r="CE9" s="184">
        <f t="shared" si="101"/>
        <v>0</v>
      </c>
      <c r="CF9" s="12">
        <f t="shared" si="34"/>
        <v>0</v>
      </c>
      <c r="CG9" s="13">
        <f t="shared" si="35"/>
        <v>0</v>
      </c>
      <c r="CH9" s="13">
        <f t="shared" si="36"/>
        <v>0</v>
      </c>
      <c r="CI9" s="13">
        <f t="shared" si="37"/>
        <v>0</v>
      </c>
      <c r="CJ9" s="183">
        <f t="shared" ref="CJ9:CP9" si="102">BY9</f>
        <v>1</v>
      </c>
      <c r="CK9" s="364">
        <f t="shared" si="102"/>
        <v>0</v>
      </c>
      <c r="CL9" s="364">
        <f t="shared" si="102"/>
        <v>0</v>
      </c>
      <c r="CM9" s="364">
        <f t="shared" si="102"/>
        <v>0</v>
      </c>
      <c r="CN9" s="181">
        <f t="shared" si="102"/>
        <v>0</v>
      </c>
      <c r="CO9" s="184">
        <f t="shared" si="102"/>
        <v>0</v>
      </c>
      <c r="CP9" s="184">
        <f t="shared" si="102"/>
        <v>0</v>
      </c>
      <c r="CQ9" s="12">
        <f t="shared" si="39"/>
        <v>0</v>
      </c>
      <c r="CR9" s="13">
        <f t="shared" si="40"/>
        <v>0</v>
      </c>
      <c r="CS9" s="13">
        <f t="shared" si="41"/>
        <v>0</v>
      </c>
      <c r="CT9" s="13">
        <f t="shared" si="42"/>
        <v>0</v>
      </c>
      <c r="CU9" s="183">
        <f t="shared" ref="CU9:DA9" si="103">CJ9</f>
        <v>1</v>
      </c>
      <c r="CV9" s="364">
        <f t="shared" si="103"/>
        <v>0</v>
      </c>
      <c r="CW9" s="364">
        <f t="shared" si="103"/>
        <v>0</v>
      </c>
      <c r="CX9" s="364">
        <f t="shared" si="103"/>
        <v>0</v>
      </c>
      <c r="CY9" s="181">
        <f t="shared" si="103"/>
        <v>0</v>
      </c>
      <c r="CZ9" s="184">
        <f t="shared" si="103"/>
        <v>0</v>
      </c>
      <c r="DA9" s="184">
        <f t="shared" si="103"/>
        <v>0</v>
      </c>
      <c r="DB9" s="12">
        <f t="shared" si="44"/>
        <v>0</v>
      </c>
      <c r="DC9" s="13">
        <f t="shared" si="45"/>
        <v>0</v>
      </c>
      <c r="DD9" s="13">
        <f t="shared" si="46"/>
        <v>0</v>
      </c>
      <c r="DE9" s="13">
        <f t="shared" si="47"/>
        <v>0</v>
      </c>
      <c r="DF9" s="183">
        <f t="shared" ref="DF9:DL9" si="104">CU9</f>
        <v>1</v>
      </c>
      <c r="DG9" s="364">
        <f t="shared" si="104"/>
        <v>0</v>
      </c>
      <c r="DH9" s="364">
        <f t="shared" si="104"/>
        <v>0</v>
      </c>
      <c r="DI9" s="364">
        <f t="shared" si="104"/>
        <v>0</v>
      </c>
      <c r="DJ9" s="181">
        <f t="shared" si="104"/>
        <v>0</v>
      </c>
      <c r="DK9" s="184">
        <f t="shared" si="104"/>
        <v>0</v>
      </c>
      <c r="DL9" s="184">
        <f t="shared" si="104"/>
        <v>0</v>
      </c>
      <c r="DM9" s="12">
        <f t="shared" si="49"/>
        <v>0</v>
      </c>
      <c r="DN9" s="13">
        <f t="shared" si="50"/>
        <v>0</v>
      </c>
      <c r="DO9" s="13">
        <f t="shared" si="51"/>
        <v>0</v>
      </c>
      <c r="DP9" s="13">
        <f t="shared" si="52"/>
        <v>0</v>
      </c>
      <c r="DQ9" s="183">
        <f t="shared" ref="DQ9:DW9" si="105">DF9</f>
        <v>1</v>
      </c>
      <c r="DR9" s="364">
        <f t="shared" si="105"/>
        <v>0</v>
      </c>
      <c r="DS9" s="364">
        <f t="shared" si="105"/>
        <v>0</v>
      </c>
      <c r="DT9" s="364">
        <f t="shared" si="105"/>
        <v>0</v>
      </c>
      <c r="DU9" s="181">
        <f t="shared" si="105"/>
        <v>0</v>
      </c>
      <c r="DV9" s="184">
        <f t="shared" si="105"/>
        <v>0</v>
      </c>
      <c r="DW9" s="184">
        <f t="shared" si="105"/>
        <v>0</v>
      </c>
      <c r="DX9" s="12">
        <f t="shared" si="54"/>
        <v>0</v>
      </c>
      <c r="DY9" s="13">
        <f t="shared" si="55"/>
        <v>0</v>
      </c>
      <c r="DZ9" s="13">
        <f t="shared" si="56"/>
        <v>0</v>
      </c>
      <c r="EA9" s="13">
        <f t="shared" si="57"/>
        <v>0</v>
      </c>
      <c r="EB9" s="183">
        <f t="shared" si="58"/>
        <v>1</v>
      </c>
      <c r="EC9" s="185">
        <v>0</v>
      </c>
      <c r="ED9" s="13">
        <f t="shared" si="59"/>
        <v>0</v>
      </c>
      <c r="EE9" s="12">
        <f t="shared" si="60"/>
        <v>0</v>
      </c>
      <c r="EF9" s="186">
        <f t="shared" si="61"/>
        <v>0</v>
      </c>
      <c r="EG9" s="28"/>
      <c r="EH9" s="2"/>
      <c r="EI9" s="28"/>
      <c r="EJ9" s="2"/>
      <c r="EK9" s="28"/>
      <c r="EL9" s="2"/>
      <c r="EM9" s="28"/>
      <c r="EN9" s="2"/>
      <c r="EO9" s="2"/>
      <c r="EP9" s="2"/>
      <c r="EQ9" s="187"/>
      <c r="ER9" s="187"/>
      <c r="ES9" s="187"/>
      <c r="ET9" s="187"/>
      <c r="EU9" s="187"/>
      <c r="EV9" s="187"/>
      <c r="EW9" s="187"/>
      <c r="EX9" s="187"/>
      <c r="EY9" s="187"/>
      <c r="EZ9" s="187"/>
    </row>
    <row r="10" spans="1:156" ht="15" customHeight="1">
      <c r="A10" s="2"/>
      <c r="B10" s="363"/>
      <c r="C10" s="363"/>
      <c r="D10" s="363"/>
      <c r="E10" s="181">
        <v>0</v>
      </c>
      <c r="F10" s="182">
        <v>0</v>
      </c>
      <c r="G10" s="182">
        <v>0</v>
      </c>
      <c r="H10" s="12">
        <f t="shared" si="0"/>
        <v>0</v>
      </c>
      <c r="I10" s="13">
        <f t="shared" si="1"/>
        <v>0</v>
      </c>
      <c r="J10" s="13">
        <f t="shared" si="2"/>
        <v>0</v>
      </c>
      <c r="K10" s="183">
        <v>1</v>
      </c>
      <c r="L10" s="364">
        <f t="shared" ref="L10:Q10" si="106">B10</f>
        <v>0</v>
      </c>
      <c r="M10" s="364">
        <f t="shared" si="106"/>
        <v>0</v>
      </c>
      <c r="N10" s="364">
        <f t="shared" si="106"/>
        <v>0</v>
      </c>
      <c r="O10" s="181">
        <f t="shared" si="106"/>
        <v>0</v>
      </c>
      <c r="P10" s="182">
        <f t="shared" si="106"/>
        <v>0</v>
      </c>
      <c r="Q10" s="157">
        <f t="shared" si="106"/>
        <v>0</v>
      </c>
      <c r="R10" s="12">
        <f t="shared" si="4"/>
        <v>0</v>
      </c>
      <c r="S10" s="13">
        <f t="shared" si="5"/>
        <v>0</v>
      </c>
      <c r="T10" s="13">
        <f t="shared" si="6"/>
        <v>0</v>
      </c>
      <c r="U10" s="13">
        <f t="shared" si="7"/>
        <v>0</v>
      </c>
      <c r="V10" s="183">
        <f t="shared" ref="V10:AB10" si="107">K10</f>
        <v>1</v>
      </c>
      <c r="W10" s="364">
        <f t="shared" si="107"/>
        <v>0</v>
      </c>
      <c r="X10" s="364">
        <f t="shared" si="107"/>
        <v>0</v>
      </c>
      <c r="Y10" s="364">
        <f t="shared" si="107"/>
        <v>0</v>
      </c>
      <c r="Z10" s="181">
        <f t="shared" si="107"/>
        <v>0</v>
      </c>
      <c r="AA10" s="184">
        <f t="shared" si="107"/>
        <v>0</v>
      </c>
      <c r="AB10" s="184">
        <f t="shared" si="107"/>
        <v>0</v>
      </c>
      <c r="AC10" s="12">
        <f t="shared" si="9"/>
        <v>0</v>
      </c>
      <c r="AD10" s="13">
        <f t="shared" si="10"/>
        <v>0</v>
      </c>
      <c r="AE10" s="13">
        <f t="shared" si="11"/>
        <v>0</v>
      </c>
      <c r="AF10" s="13">
        <f t="shared" si="12"/>
        <v>0</v>
      </c>
      <c r="AG10" s="183">
        <f t="shared" ref="AG10:AM10" si="108">V10</f>
        <v>1</v>
      </c>
      <c r="AH10" s="364">
        <f t="shared" si="108"/>
        <v>0</v>
      </c>
      <c r="AI10" s="364">
        <f t="shared" si="108"/>
        <v>0</v>
      </c>
      <c r="AJ10" s="364">
        <f t="shared" si="108"/>
        <v>0</v>
      </c>
      <c r="AK10" s="181">
        <f t="shared" si="108"/>
        <v>0</v>
      </c>
      <c r="AL10" s="184">
        <f t="shared" si="108"/>
        <v>0</v>
      </c>
      <c r="AM10" s="184">
        <f t="shared" si="108"/>
        <v>0</v>
      </c>
      <c r="AN10" s="12">
        <f t="shared" si="14"/>
        <v>0</v>
      </c>
      <c r="AO10" s="13">
        <f t="shared" si="15"/>
        <v>0</v>
      </c>
      <c r="AP10" s="13">
        <f t="shared" si="16"/>
        <v>0</v>
      </c>
      <c r="AQ10" s="13">
        <f t="shared" si="17"/>
        <v>0</v>
      </c>
      <c r="AR10" s="183">
        <f t="shared" ref="AR10:AX10" si="109">AG10</f>
        <v>1</v>
      </c>
      <c r="AS10" s="364">
        <f t="shared" si="109"/>
        <v>0</v>
      </c>
      <c r="AT10" s="364">
        <f t="shared" si="109"/>
        <v>0</v>
      </c>
      <c r="AU10" s="364">
        <f t="shared" si="109"/>
        <v>0</v>
      </c>
      <c r="AV10" s="181">
        <f t="shared" si="109"/>
        <v>0</v>
      </c>
      <c r="AW10" s="184">
        <f t="shared" si="109"/>
        <v>0</v>
      </c>
      <c r="AX10" s="184">
        <f t="shared" si="109"/>
        <v>0</v>
      </c>
      <c r="AY10" s="12">
        <f t="shared" si="19"/>
        <v>0</v>
      </c>
      <c r="AZ10" s="13">
        <f t="shared" si="20"/>
        <v>0</v>
      </c>
      <c r="BA10" s="13">
        <f t="shared" si="21"/>
        <v>0</v>
      </c>
      <c r="BB10" s="13">
        <f t="shared" si="22"/>
        <v>0</v>
      </c>
      <c r="BC10" s="183">
        <f t="shared" ref="BC10:BI10" si="110">AR10</f>
        <v>1</v>
      </c>
      <c r="BD10" s="364">
        <f t="shared" si="110"/>
        <v>0</v>
      </c>
      <c r="BE10" s="364">
        <f t="shared" si="110"/>
        <v>0</v>
      </c>
      <c r="BF10" s="364">
        <f t="shared" si="110"/>
        <v>0</v>
      </c>
      <c r="BG10" s="181">
        <f t="shared" si="110"/>
        <v>0</v>
      </c>
      <c r="BH10" s="184">
        <f t="shared" si="110"/>
        <v>0</v>
      </c>
      <c r="BI10" s="184">
        <f t="shared" si="110"/>
        <v>0</v>
      </c>
      <c r="BJ10" s="12">
        <f t="shared" si="24"/>
        <v>0</v>
      </c>
      <c r="BK10" s="13">
        <f t="shared" si="25"/>
        <v>0</v>
      </c>
      <c r="BL10" s="13">
        <f t="shared" si="26"/>
        <v>0</v>
      </c>
      <c r="BM10" s="13">
        <f t="shared" si="27"/>
        <v>0</v>
      </c>
      <c r="BN10" s="183">
        <f t="shared" ref="BN10:BT10" si="111">BC10</f>
        <v>1</v>
      </c>
      <c r="BO10" s="364">
        <f t="shared" si="111"/>
        <v>0</v>
      </c>
      <c r="BP10" s="364">
        <f t="shared" si="111"/>
        <v>0</v>
      </c>
      <c r="BQ10" s="364">
        <f t="shared" si="111"/>
        <v>0</v>
      </c>
      <c r="BR10" s="181">
        <f t="shared" si="111"/>
        <v>0</v>
      </c>
      <c r="BS10" s="184">
        <f t="shared" si="111"/>
        <v>0</v>
      </c>
      <c r="BT10" s="184">
        <f t="shared" si="111"/>
        <v>0</v>
      </c>
      <c r="BU10" s="12">
        <f t="shared" si="29"/>
        <v>0</v>
      </c>
      <c r="BV10" s="13">
        <f t="shared" si="30"/>
        <v>0</v>
      </c>
      <c r="BW10" s="13">
        <f t="shared" si="31"/>
        <v>0</v>
      </c>
      <c r="BX10" s="13">
        <f t="shared" si="32"/>
        <v>0</v>
      </c>
      <c r="BY10" s="183">
        <f t="shared" ref="BY10:CE10" si="112">BN10</f>
        <v>1</v>
      </c>
      <c r="BZ10" s="364">
        <f t="shared" si="112"/>
        <v>0</v>
      </c>
      <c r="CA10" s="364">
        <f t="shared" si="112"/>
        <v>0</v>
      </c>
      <c r="CB10" s="364">
        <f t="shared" si="112"/>
        <v>0</v>
      </c>
      <c r="CC10" s="181">
        <f t="shared" si="112"/>
        <v>0</v>
      </c>
      <c r="CD10" s="184">
        <f t="shared" si="112"/>
        <v>0</v>
      </c>
      <c r="CE10" s="184">
        <f t="shared" si="112"/>
        <v>0</v>
      </c>
      <c r="CF10" s="12">
        <f t="shared" si="34"/>
        <v>0</v>
      </c>
      <c r="CG10" s="13">
        <f t="shared" si="35"/>
        <v>0</v>
      </c>
      <c r="CH10" s="13">
        <f t="shared" si="36"/>
        <v>0</v>
      </c>
      <c r="CI10" s="13">
        <f t="shared" si="37"/>
        <v>0</v>
      </c>
      <c r="CJ10" s="183">
        <f t="shared" ref="CJ10:CP10" si="113">BY10</f>
        <v>1</v>
      </c>
      <c r="CK10" s="364">
        <f t="shared" si="113"/>
        <v>0</v>
      </c>
      <c r="CL10" s="364">
        <f t="shared" si="113"/>
        <v>0</v>
      </c>
      <c r="CM10" s="364">
        <f t="shared" si="113"/>
        <v>0</v>
      </c>
      <c r="CN10" s="181">
        <f t="shared" si="113"/>
        <v>0</v>
      </c>
      <c r="CO10" s="184">
        <f t="shared" si="113"/>
        <v>0</v>
      </c>
      <c r="CP10" s="184">
        <f t="shared" si="113"/>
        <v>0</v>
      </c>
      <c r="CQ10" s="12">
        <f t="shared" si="39"/>
        <v>0</v>
      </c>
      <c r="CR10" s="13">
        <f t="shared" si="40"/>
        <v>0</v>
      </c>
      <c r="CS10" s="13">
        <f t="shared" si="41"/>
        <v>0</v>
      </c>
      <c r="CT10" s="13">
        <f t="shared" si="42"/>
        <v>0</v>
      </c>
      <c r="CU10" s="183">
        <f t="shared" ref="CU10:DA10" si="114">CJ10</f>
        <v>1</v>
      </c>
      <c r="CV10" s="364">
        <f t="shared" si="114"/>
        <v>0</v>
      </c>
      <c r="CW10" s="364">
        <f t="shared" si="114"/>
        <v>0</v>
      </c>
      <c r="CX10" s="364">
        <f t="shared" si="114"/>
        <v>0</v>
      </c>
      <c r="CY10" s="181">
        <f t="shared" si="114"/>
        <v>0</v>
      </c>
      <c r="CZ10" s="184">
        <f t="shared" si="114"/>
        <v>0</v>
      </c>
      <c r="DA10" s="184">
        <f t="shared" si="114"/>
        <v>0</v>
      </c>
      <c r="DB10" s="12">
        <f t="shared" si="44"/>
        <v>0</v>
      </c>
      <c r="DC10" s="13">
        <f t="shared" si="45"/>
        <v>0</v>
      </c>
      <c r="DD10" s="13">
        <f t="shared" si="46"/>
        <v>0</v>
      </c>
      <c r="DE10" s="13">
        <f t="shared" si="47"/>
        <v>0</v>
      </c>
      <c r="DF10" s="183">
        <f t="shared" ref="DF10:DL10" si="115">CU10</f>
        <v>1</v>
      </c>
      <c r="DG10" s="364">
        <f t="shared" si="115"/>
        <v>0</v>
      </c>
      <c r="DH10" s="364">
        <f t="shared" si="115"/>
        <v>0</v>
      </c>
      <c r="DI10" s="364">
        <f t="shared" si="115"/>
        <v>0</v>
      </c>
      <c r="DJ10" s="181">
        <f t="shared" si="115"/>
        <v>0</v>
      </c>
      <c r="DK10" s="184">
        <f t="shared" si="115"/>
        <v>0</v>
      </c>
      <c r="DL10" s="184">
        <f t="shared" si="115"/>
        <v>0</v>
      </c>
      <c r="DM10" s="12">
        <f t="shared" si="49"/>
        <v>0</v>
      </c>
      <c r="DN10" s="13">
        <f t="shared" si="50"/>
        <v>0</v>
      </c>
      <c r="DO10" s="13">
        <f t="shared" si="51"/>
        <v>0</v>
      </c>
      <c r="DP10" s="13">
        <f t="shared" si="52"/>
        <v>0</v>
      </c>
      <c r="DQ10" s="183">
        <f t="shared" ref="DQ10:DW10" si="116">DF10</f>
        <v>1</v>
      </c>
      <c r="DR10" s="364">
        <f t="shared" si="116"/>
        <v>0</v>
      </c>
      <c r="DS10" s="364">
        <f t="shared" si="116"/>
        <v>0</v>
      </c>
      <c r="DT10" s="364">
        <f t="shared" si="116"/>
        <v>0</v>
      </c>
      <c r="DU10" s="181">
        <f t="shared" si="116"/>
        <v>0</v>
      </c>
      <c r="DV10" s="184">
        <f t="shared" si="116"/>
        <v>0</v>
      </c>
      <c r="DW10" s="184">
        <f t="shared" si="116"/>
        <v>0</v>
      </c>
      <c r="DX10" s="12">
        <f t="shared" si="54"/>
        <v>0</v>
      </c>
      <c r="DY10" s="13">
        <f t="shared" si="55"/>
        <v>0</v>
      </c>
      <c r="DZ10" s="13">
        <f t="shared" si="56"/>
        <v>0</v>
      </c>
      <c r="EA10" s="13">
        <f t="shared" si="57"/>
        <v>0</v>
      </c>
      <c r="EB10" s="183">
        <f t="shared" si="58"/>
        <v>1</v>
      </c>
      <c r="EC10" s="185">
        <v>0</v>
      </c>
      <c r="ED10" s="13">
        <f t="shared" si="59"/>
        <v>0</v>
      </c>
      <c r="EE10" s="12">
        <f t="shared" si="60"/>
        <v>0</v>
      </c>
      <c r="EF10" s="186">
        <f t="shared" si="61"/>
        <v>0</v>
      </c>
      <c r="EG10" s="28"/>
      <c r="EH10" s="2"/>
      <c r="EI10" s="28"/>
      <c r="EJ10" s="2"/>
      <c r="EK10" s="28"/>
      <c r="EL10" s="2"/>
      <c r="EM10" s="28"/>
      <c r="EN10" s="2"/>
      <c r="EO10" s="2"/>
      <c r="EP10" s="2"/>
      <c r="EQ10" s="187"/>
      <c r="ER10" s="187"/>
      <c r="ES10" s="187"/>
      <c r="ET10" s="187"/>
      <c r="EU10" s="187"/>
      <c r="EV10" s="187"/>
      <c r="EW10" s="187"/>
      <c r="EX10" s="187"/>
      <c r="EY10" s="187"/>
      <c r="EZ10" s="187"/>
    </row>
    <row r="11" spans="1:156">
      <c r="A11" s="2"/>
      <c r="B11" s="363"/>
      <c r="C11" s="363"/>
      <c r="D11" s="363"/>
      <c r="E11" s="181">
        <v>0</v>
      </c>
      <c r="F11" s="182">
        <v>0</v>
      </c>
      <c r="G11" s="182">
        <v>0</v>
      </c>
      <c r="H11" s="12">
        <f t="shared" si="0"/>
        <v>0</v>
      </c>
      <c r="I11" s="13">
        <f t="shared" si="1"/>
        <v>0</v>
      </c>
      <c r="J11" s="13">
        <f t="shared" si="2"/>
        <v>0</v>
      </c>
      <c r="K11" s="183">
        <v>1</v>
      </c>
      <c r="L11" s="364">
        <f t="shared" ref="L11:N11" si="117">B11</f>
        <v>0</v>
      </c>
      <c r="M11" s="364">
        <f t="shared" si="117"/>
        <v>0</v>
      </c>
      <c r="N11" s="364">
        <f t="shared" si="117"/>
        <v>0</v>
      </c>
      <c r="O11" s="181">
        <v>0</v>
      </c>
      <c r="P11" s="182">
        <f t="shared" ref="P11:Q11" si="118">F11</f>
        <v>0</v>
      </c>
      <c r="Q11" s="157">
        <f t="shared" si="118"/>
        <v>0</v>
      </c>
      <c r="R11" s="12">
        <f t="shared" si="4"/>
        <v>0</v>
      </c>
      <c r="S11" s="13">
        <f t="shared" si="5"/>
        <v>0</v>
      </c>
      <c r="T11" s="13">
        <f t="shared" si="6"/>
        <v>0</v>
      </c>
      <c r="U11" s="13">
        <f t="shared" si="7"/>
        <v>0</v>
      </c>
      <c r="V11" s="183">
        <f t="shared" ref="V11:AB11" si="119">K11</f>
        <v>1</v>
      </c>
      <c r="W11" s="364">
        <f t="shared" si="119"/>
        <v>0</v>
      </c>
      <c r="X11" s="364">
        <f t="shared" si="119"/>
        <v>0</v>
      </c>
      <c r="Y11" s="364">
        <f t="shared" si="119"/>
        <v>0</v>
      </c>
      <c r="Z11" s="181">
        <f t="shared" si="119"/>
        <v>0</v>
      </c>
      <c r="AA11" s="184">
        <f t="shared" si="119"/>
        <v>0</v>
      </c>
      <c r="AB11" s="184">
        <f t="shared" si="119"/>
        <v>0</v>
      </c>
      <c r="AC11" s="12">
        <f t="shared" si="9"/>
        <v>0</v>
      </c>
      <c r="AD11" s="13">
        <f t="shared" si="10"/>
        <v>0</v>
      </c>
      <c r="AE11" s="13">
        <f t="shared" si="11"/>
        <v>0</v>
      </c>
      <c r="AF11" s="13">
        <f t="shared" si="12"/>
        <v>0</v>
      </c>
      <c r="AG11" s="183">
        <f t="shared" ref="AG11:AM11" si="120">V11</f>
        <v>1</v>
      </c>
      <c r="AH11" s="364">
        <f t="shared" si="120"/>
        <v>0</v>
      </c>
      <c r="AI11" s="364">
        <f t="shared" si="120"/>
        <v>0</v>
      </c>
      <c r="AJ11" s="364">
        <f t="shared" si="120"/>
        <v>0</v>
      </c>
      <c r="AK11" s="181">
        <f t="shared" si="120"/>
        <v>0</v>
      </c>
      <c r="AL11" s="184">
        <f t="shared" si="120"/>
        <v>0</v>
      </c>
      <c r="AM11" s="184">
        <f t="shared" si="120"/>
        <v>0</v>
      </c>
      <c r="AN11" s="12">
        <f t="shared" si="14"/>
        <v>0</v>
      </c>
      <c r="AO11" s="13">
        <f t="shared" si="15"/>
        <v>0</v>
      </c>
      <c r="AP11" s="13">
        <f t="shared" si="16"/>
        <v>0</v>
      </c>
      <c r="AQ11" s="13">
        <f t="shared" si="17"/>
        <v>0</v>
      </c>
      <c r="AR11" s="183">
        <f t="shared" ref="AR11:AX11" si="121">AG11</f>
        <v>1</v>
      </c>
      <c r="AS11" s="364">
        <f t="shared" si="121"/>
        <v>0</v>
      </c>
      <c r="AT11" s="364">
        <f t="shared" si="121"/>
        <v>0</v>
      </c>
      <c r="AU11" s="364">
        <f t="shared" si="121"/>
        <v>0</v>
      </c>
      <c r="AV11" s="181">
        <f t="shared" si="121"/>
        <v>0</v>
      </c>
      <c r="AW11" s="184">
        <f t="shared" si="121"/>
        <v>0</v>
      </c>
      <c r="AX11" s="184">
        <f t="shared" si="121"/>
        <v>0</v>
      </c>
      <c r="AY11" s="12">
        <f t="shared" si="19"/>
        <v>0</v>
      </c>
      <c r="AZ11" s="13">
        <f t="shared" si="20"/>
        <v>0</v>
      </c>
      <c r="BA11" s="13">
        <f t="shared" si="21"/>
        <v>0</v>
      </c>
      <c r="BB11" s="13">
        <f t="shared" si="22"/>
        <v>0</v>
      </c>
      <c r="BC11" s="183">
        <f t="shared" ref="BC11:BI11" si="122">AR11</f>
        <v>1</v>
      </c>
      <c r="BD11" s="364">
        <f t="shared" si="122"/>
        <v>0</v>
      </c>
      <c r="BE11" s="364">
        <f t="shared" si="122"/>
        <v>0</v>
      </c>
      <c r="BF11" s="364">
        <f t="shared" si="122"/>
        <v>0</v>
      </c>
      <c r="BG11" s="181">
        <f t="shared" si="122"/>
        <v>0</v>
      </c>
      <c r="BH11" s="184">
        <f t="shared" si="122"/>
        <v>0</v>
      </c>
      <c r="BI11" s="184">
        <f t="shared" si="122"/>
        <v>0</v>
      </c>
      <c r="BJ11" s="12">
        <f t="shared" si="24"/>
        <v>0</v>
      </c>
      <c r="BK11" s="13">
        <f t="shared" si="25"/>
        <v>0</v>
      </c>
      <c r="BL11" s="13">
        <f t="shared" si="26"/>
        <v>0</v>
      </c>
      <c r="BM11" s="13">
        <f t="shared" si="27"/>
        <v>0</v>
      </c>
      <c r="BN11" s="183">
        <f t="shared" ref="BN11:BT11" si="123">BC11</f>
        <v>1</v>
      </c>
      <c r="BO11" s="364">
        <f t="shared" si="123"/>
        <v>0</v>
      </c>
      <c r="BP11" s="364">
        <f t="shared" si="123"/>
        <v>0</v>
      </c>
      <c r="BQ11" s="364">
        <f t="shared" si="123"/>
        <v>0</v>
      </c>
      <c r="BR11" s="181">
        <f t="shared" si="123"/>
        <v>0</v>
      </c>
      <c r="BS11" s="184">
        <f t="shared" si="123"/>
        <v>0</v>
      </c>
      <c r="BT11" s="184">
        <f t="shared" si="123"/>
        <v>0</v>
      </c>
      <c r="BU11" s="12">
        <f t="shared" si="29"/>
        <v>0</v>
      </c>
      <c r="BV11" s="13">
        <f t="shared" si="30"/>
        <v>0</v>
      </c>
      <c r="BW11" s="13">
        <f t="shared" si="31"/>
        <v>0</v>
      </c>
      <c r="BX11" s="13">
        <f t="shared" si="32"/>
        <v>0</v>
      </c>
      <c r="BY11" s="183">
        <f t="shared" ref="BY11:CE11" si="124">BN11</f>
        <v>1</v>
      </c>
      <c r="BZ11" s="364">
        <f t="shared" si="124"/>
        <v>0</v>
      </c>
      <c r="CA11" s="364">
        <f t="shared" si="124"/>
        <v>0</v>
      </c>
      <c r="CB11" s="364">
        <f t="shared" si="124"/>
        <v>0</v>
      </c>
      <c r="CC11" s="181">
        <f t="shared" si="124"/>
        <v>0</v>
      </c>
      <c r="CD11" s="184">
        <f t="shared" si="124"/>
        <v>0</v>
      </c>
      <c r="CE11" s="184">
        <f t="shared" si="124"/>
        <v>0</v>
      </c>
      <c r="CF11" s="12">
        <f t="shared" si="34"/>
        <v>0</v>
      </c>
      <c r="CG11" s="13">
        <f t="shared" si="35"/>
        <v>0</v>
      </c>
      <c r="CH11" s="13">
        <f t="shared" si="36"/>
        <v>0</v>
      </c>
      <c r="CI11" s="13">
        <f t="shared" si="37"/>
        <v>0</v>
      </c>
      <c r="CJ11" s="183">
        <f t="shared" ref="CJ11:CP11" si="125">BY11</f>
        <v>1</v>
      </c>
      <c r="CK11" s="364">
        <f t="shared" si="125"/>
        <v>0</v>
      </c>
      <c r="CL11" s="364">
        <f t="shared" si="125"/>
        <v>0</v>
      </c>
      <c r="CM11" s="364">
        <f t="shared" si="125"/>
        <v>0</v>
      </c>
      <c r="CN11" s="181">
        <f t="shared" si="125"/>
        <v>0</v>
      </c>
      <c r="CO11" s="184">
        <f t="shared" si="125"/>
        <v>0</v>
      </c>
      <c r="CP11" s="184">
        <f t="shared" si="125"/>
        <v>0</v>
      </c>
      <c r="CQ11" s="12">
        <f t="shared" si="39"/>
        <v>0</v>
      </c>
      <c r="CR11" s="13">
        <f t="shared" si="40"/>
        <v>0</v>
      </c>
      <c r="CS11" s="13">
        <f t="shared" si="41"/>
        <v>0</v>
      </c>
      <c r="CT11" s="13">
        <f t="shared" si="42"/>
        <v>0</v>
      </c>
      <c r="CU11" s="183">
        <f t="shared" ref="CU11:DA11" si="126">CJ11</f>
        <v>1</v>
      </c>
      <c r="CV11" s="364">
        <f t="shared" si="126"/>
        <v>0</v>
      </c>
      <c r="CW11" s="364">
        <f t="shared" si="126"/>
        <v>0</v>
      </c>
      <c r="CX11" s="364">
        <f t="shared" si="126"/>
        <v>0</v>
      </c>
      <c r="CY11" s="181">
        <f t="shared" si="126"/>
        <v>0</v>
      </c>
      <c r="CZ11" s="184">
        <f t="shared" si="126"/>
        <v>0</v>
      </c>
      <c r="DA11" s="184">
        <f t="shared" si="126"/>
        <v>0</v>
      </c>
      <c r="DB11" s="12">
        <f t="shared" si="44"/>
        <v>0</v>
      </c>
      <c r="DC11" s="13">
        <f t="shared" si="45"/>
        <v>0</v>
      </c>
      <c r="DD11" s="13">
        <f t="shared" si="46"/>
        <v>0</v>
      </c>
      <c r="DE11" s="13">
        <f t="shared" si="47"/>
        <v>0</v>
      </c>
      <c r="DF11" s="183">
        <f t="shared" ref="DF11:DL11" si="127">CU11</f>
        <v>1</v>
      </c>
      <c r="DG11" s="364">
        <f t="shared" si="127"/>
        <v>0</v>
      </c>
      <c r="DH11" s="364">
        <f t="shared" si="127"/>
        <v>0</v>
      </c>
      <c r="DI11" s="364">
        <f t="shared" si="127"/>
        <v>0</v>
      </c>
      <c r="DJ11" s="181">
        <f t="shared" si="127"/>
        <v>0</v>
      </c>
      <c r="DK11" s="184">
        <f t="shared" si="127"/>
        <v>0</v>
      </c>
      <c r="DL11" s="184">
        <f t="shared" si="127"/>
        <v>0</v>
      </c>
      <c r="DM11" s="12">
        <f t="shared" si="49"/>
        <v>0</v>
      </c>
      <c r="DN11" s="13">
        <f t="shared" si="50"/>
        <v>0</v>
      </c>
      <c r="DO11" s="13">
        <f t="shared" si="51"/>
        <v>0</v>
      </c>
      <c r="DP11" s="13">
        <f t="shared" si="52"/>
        <v>0</v>
      </c>
      <c r="DQ11" s="183">
        <f t="shared" ref="DQ11:DW11" si="128">DF11</f>
        <v>1</v>
      </c>
      <c r="DR11" s="364">
        <f t="shared" si="128"/>
        <v>0</v>
      </c>
      <c r="DS11" s="364">
        <f t="shared" si="128"/>
        <v>0</v>
      </c>
      <c r="DT11" s="364">
        <f t="shared" si="128"/>
        <v>0</v>
      </c>
      <c r="DU11" s="181">
        <f t="shared" si="128"/>
        <v>0</v>
      </c>
      <c r="DV11" s="184">
        <f t="shared" si="128"/>
        <v>0</v>
      </c>
      <c r="DW11" s="184">
        <f t="shared" si="128"/>
        <v>0</v>
      </c>
      <c r="DX11" s="12">
        <f t="shared" si="54"/>
        <v>0</v>
      </c>
      <c r="DY11" s="13">
        <f t="shared" si="55"/>
        <v>0</v>
      </c>
      <c r="DZ11" s="13">
        <f t="shared" si="56"/>
        <v>0</v>
      </c>
      <c r="EA11" s="13">
        <f t="shared" si="57"/>
        <v>0</v>
      </c>
      <c r="EB11" s="183">
        <f t="shared" si="58"/>
        <v>1</v>
      </c>
      <c r="EC11" s="185">
        <v>0</v>
      </c>
      <c r="ED11" s="13">
        <f t="shared" si="59"/>
        <v>0</v>
      </c>
      <c r="EE11" s="12">
        <f t="shared" si="60"/>
        <v>0</v>
      </c>
      <c r="EF11" s="186">
        <f t="shared" si="61"/>
        <v>0</v>
      </c>
      <c r="EG11" s="28"/>
      <c r="EH11" s="2"/>
      <c r="EI11" s="28"/>
      <c r="EJ11" s="2"/>
      <c r="EK11" s="28"/>
      <c r="EL11" s="2"/>
      <c r="EM11" s="28"/>
      <c r="EN11" s="2"/>
      <c r="EO11" s="2"/>
      <c r="EP11" s="2"/>
      <c r="EQ11" s="187"/>
      <c r="ER11" s="187"/>
      <c r="ES11" s="187"/>
      <c r="ET11" s="187"/>
      <c r="EU11" s="187"/>
      <c r="EV11" s="187"/>
      <c r="EW11" s="187"/>
      <c r="EX11" s="187"/>
      <c r="EY11" s="187"/>
      <c r="EZ11" s="187"/>
    </row>
    <row r="12" spans="1:156">
      <c r="A12" s="2"/>
      <c r="B12" s="363"/>
      <c r="C12" s="363"/>
      <c r="D12" s="363"/>
      <c r="E12" s="181">
        <v>0</v>
      </c>
      <c r="F12" s="182">
        <v>0</v>
      </c>
      <c r="G12" s="182">
        <v>0</v>
      </c>
      <c r="H12" s="12">
        <f t="shared" si="0"/>
        <v>0</v>
      </c>
      <c r="I12" s="13">
        <f t="shared" si="1"/>
        <v>0</v>
      </c>
      <c r="J12" s="13">
        <f t="shared" si="2"/>
        <v>0</v>
      </c>
      <c r="K12" s="183">
        <v>1</v>
      </c>
      <c r="L12" s="364">
        <f t="shared" ref="L12:N12" si="129">B12</f>
        <v>0</v>
      </c>
      <c r="M12" s="364">
        <f t="shared" si="129"/>
        <v>0</v>
      </c>
      <c r="N12" s="364">
        <f t="shared" si="129"/>
        <v>0</v>
      </c>
      <c r="O12" s="181">
        <v>0</v>
      </c>
      <c r="P12" s="182">
        <f t="shared" ref="P12:Q12" si="130">F12</f>
        <v>0</v>
      </c>
      <c r="Q12" s="157">
        <f t="shared" si="130"/>
        <v>0</v>
      </c>
      <c r="R12" s="12">
        <f t="shared" si="4"/>
        <v>0</v>
      </c>
      <c r="S12" s="13">
        <f t="shared" si="5"/>
        <v>0</v>
      </c>
      <c r="T12" s="13">
        <f t="shared" si="6"/>
        <v>0</v>
      </c>
      <c r="U12" s="13">
        <f t="shared" si="7"/>
        <v>0</v>
      </c>
      <c r="V12" s="183">
        <f t="shared" ref="V12:AB12" si="131">K12</f>
        <v>1</v>
      </c>
      <c r="W12" s="364">
        <f t="shared" si="131"/>
        <v>0</v>
      </c>
      <c r="X12" s="364">
        <f t="shared" si="131"/>
        <v>0</v>
      </c>
      <c r="Y12" s="364">
        <f t="shared" si="131"/>
        <v>0</v>
      </c>
      <c r="Z12" s="181">
        <f t="shared" si="131"/>
        <v>0</v>
      </c>
      <c r="AA12" s="184">
        <f t="shared" si="131"/>
        <v>0</v>
      </c>
      <c r="AB12" s="184">
        <f t="shared" si="131"/>
        <v>0</v>
      </c>
      <c r="AC12" s="12">
        <f t="shared" si="9"/>
        <v>0</v>
      </c>
      <c r="AD12" s="13">
        <f t="shared" si="10"/>
        <v>0</v>
      </c>
      <c r="AE12" s="13">
        <f t="shared" si="11"/>
        <v>0</v>
      </c>
      <c r="AF12" s="13">
        <f t="shared" si="12"/>
        <v>0</v>
      </c>
      <c r="AG12" s="183">
        <f t="shared" ref="AG12:AM12" si="132">V12</f>
        <v>1</v>
      </c>
      <c r="AH12" s="364">
        <f t="shared" si="132"/>
        <v>0</v>
      </c>
      <c r="AI12" s="364">
        <f t="shared" si="132"/>
        <v>0</v>
      </c>
      <c r="AJ12" s="364">
        <f t="shared" si="132"/>
        <v>0</v>
      </c>
      <c r="AK12" s="181">
        <f t="shared" si="132"/>
        <v>0</v>
      </c>
      <c r="AL12" s="184">
        <f t="shared" si="132"/>
        <v>0</v>
      </c>
      <c r="AM12" s="184">
        <f t="shared" si="132"/>
        <v>0</v>
      </c>
      <c r="AN12" s="12">
        <f t="shared" si="14"/>
        <v>0</v>
      </c>
      <c r="AO12" s="13">
        <f t="shared" si="15"/>
        <v>0</v>
      </c>
      <c r="AP12" s="13">
        <f t="shared" si="16"/>
        <v>0</v>
      </c>
      <c r="AQ12" s="13">
        <f t="shared" si="17"/>
        <v>0</v>
      </c>
      <c r="AR12" s="183">
        <f t="shared" ref="AR12:AX12" si="133">AG12</f>
        <v>1</v>
      </c>
      <c r="AS12" s="364">
        <f t="shared" si="133"/>
        <v>0</v>
      </c>
      <c r="AT12" s="364">
        <f t="shared" si="133"/>
        <v>0</v>
      </c>
      <c r="AU12" s="364">
        <f t="shared" si="133"/>
        <v>0</v>
      </c>
      <c r="AV12" s="181">
        <f t="shared" si="133"/>
        <v>0</v>
      </c>
      <c r="AW12" s="184">
        <f t="shared" si="133"/>
        <v>0</v>
      </c>
      <c r="AX12" s="184">
        <f t="shared" si="133"/>
        <v>0</v>
      </c>
      <c r="AY12" s="12">
        <f t="shared" si="19"/>
        <v>0</v>
      </c>
      <c r="AZ12" s="13">
        <f t="shared" si="20"/>
        <v>0</v>
      </c>
      <c r="BA12" s="13">
        <f t="shared" si="21"/>
        <v>0</v>
      </c>
      <c r="BB12" s="13">
        <f t="shared" si="22"/>
        <v>0</v>
      </c>
      <c r="BC12" s="183">
        <f t="shared" ref="BC12:BI12" si="134">AR12</f>
        <v>1</v>
      </c>
      <c r="BD12" s="364">
        <f t="shared" si="134"/>
        <v>0</v>
      </c>
      <c r="BE12" s="364">
        <f t="shared" si="134"/>
        <v>0</v>
      </c>
      <c r="BF12" s="364">
        <f t="shared" si="134"/>
        <v>0</v>
      </c>
      <c r="BG12" s="181">
        <f t="shared" si="134"/>
        <v>0</v>
      </c>
      <c r="BH12" s="184">
        <f t="shared" si="134"/>
        <v>0</v>
      </c>
      <c r="BI12" s="184">
        <f t="shared" si="134"/>
        <v>0</v>
      </c>
      <c r="BJ12" s="12">
        <f t="shared" si="24"/>
        <v>0</v>
      </c>
      <c r="BK12" s="13">
        <f t="shared" si="25"/>
        <v>0</v>
      </c>
      <c r="BL12" s="13">
        <f t="shared" si="26"/>
        <v>0</v>
      </c>
      <c r="BM12" s="13">
        <f t="shared" si="27"/>
        <v>0</v>
      </c>
      <c r="BN12" s="183">
        <f t="shared" ref="BN12:BT12" si="135">BC12</f>
        <v>1</v>
      </c>
      <c r="BO12" s="364">
        <f t="shared" si="135"/>
        <v>0</v>
      </c>
      <c r="BP12" s="364">
        <f t="shared" si="135"/>
        <v>0</v>
      </c>
      <c r="BQ12" s="364">
        <f t="shared" si="135"/>
        <v>0</v>
      </c>
      <c r="BR12" s="181">
        <f t="shared" si="135"/>
        <v>0</v>
      </c>
      <c r="BS12" s="184">
        <f t="shared" si="135"/>
        <v>0</v>
      </c>
      <c r="BT12" s="184">
        <f t="shared" si="135"/>
        <v>0</v>
      </c>
      <c r="BU12" s="12">
        <f t="shared" si="29"/>
        <v>0</v>
      </c>
      <c r="BV12" s="13">
        <f t="shared" si="30"/>
        <v>0</v>
      </c>
      <c r="BW12" s="13">
        <f t="shared" si="31"/>
        <v>0</v>
      </c>
      <c r="BX12" s="13">
        <f t="shared" si="32"/>
        <v>0</v>
      </c>
      <c r="BY12" s="183">
        <f t="shared" ref="BY12:CE12" si="136">BN12</f>
        <v>1</v>
      </c>
      <c r="BZ12" s="364">
        <f t="shared" si="136"/>
        <v>0</v>
      </c>
      <c r="CA12" s="364">
        <f t="shared" si="136"/>
        <v>0</v>
      </c>
      <c r="CB12" s="364">
        <f t="shared" si="136"/>
        <v>0</v>
      </c>
      <c r="CC12" s="181">
        <f t="shared" si="136"/>
        <v>0</v>
      </c>
      <c r="CD12" s="184">
        <f t="shared" si="136"/>
        <v>0</v>
      </c>
      <c r="CE12" s="184">
        <f t="shared" si="136"/>
        <v>0</v>
      </c>
      <c r="CF12" s="12">
        <f t="shared" si="34"/>
        <v>0</v>
      </c>
      <c r="CG12" s="13">
        <f t="shared" si="35"/>
        <v>0</v>
      </c>
      <c r="CH12" s="13">
        <f t="shared" si="36"/>
        <v>0</v>
      </c>
      <c r="CI12" s="13">
        <f t="shared" si="37"/>
        <v>0</v>
      </c>
      <c r="CJ12" s="183">
        <f t="shared" ref="CJ12:CP12" si="137">BY12</f>
        <v>1</v>
      </c>
      <c r="CK12" s="364">
        <f t="shared" si="137"/>
        <v>0</v>
      </c>
      <c r="CL12" s="364">
        <f t="shared" si="137"/>
        <v>0</v>
      </c>
      <c r="CM12" s="364">
        <f t="shared" si="137"/>
        <v>0</v>
      </c>
      <c r="CN12" s="181">
        <f t="shared" si="137"/>
        <v>0</v>
      </c>
      <c r="CO12" s="184">
        <f t="shared" si="137"/>
        <v>0</v>
      </c>
      <c r="CP12" s="184">
        <f t="shared" si="137"/>
        <v>0</v>
      </c>
      <c r="CQ12" s="12">
        <f t="shared" si="39"/>
        <v>0</v>
      </c>
      <c r="CR12" s="13">
        <f t="shared" si="40"/>
        <v>0</v>
      </c>
      <c r="CS12" s="13">
        <f t="shared" si="41"/>
        <v>0</v>
      </c>
      <c r="CT12" s="13">
        <f t="shared" si="42"/>
        <v>0</v>
      </c>
      <c r="CU12" s="183">
        <f t="shared" ref="CU12:DA12" si="138">CJ12</f>
        <v>1</v>
      </c>
      <c r="CV12" s="364">
        <f t="shared" si="138"/>
        <v>0</v>
      </c>
      <c r="CW12" s="364">
        <f t="shared" si="138"/>
        <v>0</v>
      </c>
      <c r="CX12" s="364">
        <f t="shared" si="138"/>
        <v>0</v>
      </c>
      <c r="CY12" s="181">
        <f t="shared" si="138"/>
        <v>0</v>
      </c>
      <c r="CZ12" s="184">
        <f t="shared" si="138"/>
        <v>0</v>
      </c>
      <c r="DA12" s="184">
        <f t="shared" si="138"/>
        <v>0</v>
      </c>
      <c r="DB12" s="12">
        <f t="shared" si="44"/>
        <v>0</v>
      </c>
      <c r="DC12" s="13">
        <f t="shared" si="45"/>
        <v>0</v>
      </c>
      <c r="DD12" s="13">
        <f t="shared" si="46"/>
        <v>0</v>
      </c>
      <c r="DE12" s="13">
        <f t="shared" si="47"/>
        <v>0</v>
      </c>
      <c r="DF12" s="183">
        <f t="shared" ref="DF12:DL12" si="139">CU12</f>
        <v>1</v>
      </c>
      <c r="DG12" s="364">
        <f t="shared" si="139"/>
        <v>0</v>
      </c>
      <c r="DH12" s="364">
        <f t="shared" si="139"/>
        <v>0</v>
      </c>
      <c r="DI12" s="364">
        <f t="shared" si="139"/>
        <v>0</v>
      </c>
      <c r="DJ12" s="181">
        <f t="shared" si="139"/>
        <v>0</v>
      </c>
      <c r="DK12" s="184">
        <f t="shared" si="139"/>
        <v>0</v>
      </c>
      <c r="DL12" s="184">
        <f t="shared" si="139"/>
        <v>0</v>
      </c>
      <c r="DM12" s="12">
        <f t="shared" si="49"/>
        <v>0</v>
      </c>
      <c r="DN12" s="13">
        <f t="shared" si="50"/>
        <v>0</v>
      </c>
      <c r="DO12" s="13">
        <f t="shared" si="51"/>
        <v>0</v>
      </c>
      <c r="DP12" s="13">
        <f t="shared" si="52"/>
        <v>0</v>
      </c>
      <c r="DQ12" s="183">
        <f t="shared" ref="DQ12:DW12" si="140">DF12</f>
        <v>1</v>
      </c>
      <c r="DR12" s="364">
        <f t="shared" si="140"/>
        <v>0</v>
      </c>
      <c r="DS12" s="364">
        <f t="shared" si="140"/>
        <v>0</v>
      </c>
      <c r="DT12" s="364">
        <f t="shared" si="140"/>
        <v>0</v>
      </c>
      <c r="DU12" s="181">
        <f t="shared" si="140"/>
        <v>0</v>
      </c>
      <c r="DV12" s="184">
        <f t="shared" si="140"/>
        <v>0</v>
      </c>
      <c r="DW12" s="184">
        <f t="shared" si="140"/>
        <v>0</v>
      </c>
      <c r="DX12" s="12">
        <f t="shared" si="54"/>
        <v>0</v>
      </c>
      <c r="DY12" s="13">
        <f t="shared" si="55"/>
        <v>0</v>
      </c>
      <c r="DZ12" s="13">
        <f t="shared" si="56"/>
        <v>0</v>
      </c>
      <c r="EA12" s="13">
        <f t="shared" si="57"/>
        <v>0</v>
      </c>
      <c r="EB12" s="183">
        <f t="shared" si="58"/>
        <v>1</v>
      </c>
      <c r="EC12" s="185">
        <v>0</v>
      </c>
      <c r="ED12" s="13">
        <f t="shared" si="59"/>
        <v>0</v>
      </c>
      <c r="EE12" s="12">
        <f t="shared" si="60"/>
        <v>0</v>
      </c>
      <c r="EF12" s="186">
        <f t="shared" si="61"/>
        <v>0</v>
      </c>
      <c r="EG12" s="28"/>
      <c r="EH12" s="2"/>
      <c r="EI12" s="28"/>
      <c r="EJ12" s="2"/>
      <c r="EK12" s="28"/>
      <c r="EL12" s="2"/>
      <c r="EM12" s="28"/>
      <c r="EN12" s="2"/>
      <c r="EO12" s="2"/>
      <c r="EP12" s="2"/>
      <c r="EQ12" s="187"/>
      <c r="ER12" s="187"/>
      <c r="ES12" s="187"/>
      <c r="ET12" s="187"/>
      <c r="EU12" s="187"/>
      <c r="EV12" s="187"/>
      <c r="EW12" s="187"/>
      <c r="EX12" s="187"/>
      <c r="EY12" s="187"/>
      <c r="EZ12" s="187"/>
    </row>
    <row r="13" spans="1:156">
      <c r="A13" s="2"/>
      <c r="B13" s="363"/>
      <c r="C13" s="363"/>
      <c r="D13" s="363"/>
      <c r="E13" s="181">
        <v>0</v>
      </c>
      <c r="F13" s="182">
        <v>0</v>
      </c>
      <c r="G13" s="182">
        <v>0</v>
      </c>
      <c r="H13" s="12">
        <f t="shared" si="0"/>
        <v>0</v>
      </c>
      <c r="I13" s="13">
        <f t="shared" si="1"/>
        <v>0</v>
      </c>
      <c r="J13" s="13">
        <f t="shared" si="2"/>
        <v>0</v>
      </c>
      <c r="K13" s="183">
        <v>1</v>
      </c>
      <c r="L13" s="364">
        <f t="shared" ref="L13:Q13" si="141">B13</f>
        <v>0</v>
      </c>
      <c r="M13" s="364">
        <f t="shared" si="141"/>
        <v>0</v>
      </c>
      <c r="N13" s="364">
        <f t="shared" si="141"/>
        <v>0</v>
      </c>
      <c r="O13" s="181">
        <f t="shared" si="141"/>
        <v>0</v>
      </c>
      <c r="P13" s="182">
        <f t="shared" si="141"/>
        <v>0</v>
      </c>
      <c r="Q13" s="157">
        <f t="shared" si="141"/>
        <v>0</v>
      </c>
      <c r="R13" s="12">
        <f t="shared" si="4"/>
        <v>0</v>
      </c>
      <c r="S13" s="13">
        <f t="shared" si="5"/>
        <v>0</v>
      </c>
      <c r="T13" s="13">
        <f t="shared" si="6"/>
        <v>0</v>
      </c>
      <c r="U13" s="13">
        <f t="shared" si="7"/>
        <v>0</v>
      </c>
      <c r="V13" s="183">
        <f t="shared" ref="V13:AB13" si="142">K13</f>
        <v>1</v>
      </c>
      <c r="W13" s="364">
        <f t="shared" si="142"/>
        <v>0</v>
      </c>
      <c r="X13" s="364">
        <f t="shared" si="142"/>
        <v>0</v>
      </c>
      <c r="Y13" s="364">
        <f t="shared" si="142"/>
        <v>0</v>
      </c>
      <c r="Z13" s="181">
        <f t="shared" si="142"/>
        <v>0</v>
      </c>
      <c r="AA13" s="184">
        <f t="shared" si="142"/>
        <v>0</v>
      </c>
      <c r="AB13" s="184">
        <f t="shared" si="142"/>
        <v>0</v>
      </c>
      <c r="AC13" s="12">
        <f t="shared" si="9"/>
        <v>0</v>
      </c>
      <c r="AD13" s="13">
        <f t="shared" si="10"/>
        <v>0</v>
      </c>
      <c r="AE13" s="13">
        <f t="shared" si="11"/>
        <v>0</v>
      </c>
      <c r="AF13" s="13">
        <f t="shared" si="12"/>
        <v>0</v>
      </c>
      <c r="AG13" s="183">
        <f t="shared" ref="AG13:AM13" si="143">V13</f>
        <v>1</v>
      </c>
      <c r="AH13" s="364">
        <f t="shared" si="143"/>
        <v>0</v>
      </c>
      <c r="AI13" s="364">
        <f t="shared" si="143"/>
        <v>0</v>
      </c>
      <c r="AJ13" s="364">
        <f t="shared" si="143"/>
        <v>0</v>
      </c>
      <c r="AK13" s="181">
        <f t="shared" si="143"/>
        <v>0</v>
      </c>
      <c r="AL13" s="184">
        <f t="shared" si="143"/>
        <v>0</v>
      </c>
      <c r="AM13" s="184">
        <f t="shared" si="143"/>
        <v>0</v>
      </c>
      <c r="AN13" s="12">
        <f t="shared" si="14"/>
        <v>0</v>
      </c>
      <c r="AO13" s="13">
        <f t="shared" si="15"/>
        <v>0</v>
      </c>
      <c r="AP13" s="13">
        <f t="shared" si="16"/>
        <v>0</v>
      </c>
      <c r="AQ13" s="13">
        <f t="shared" si="17"/>
        <v>0</v>
      </c>
      <c r="AR13" s="183">
        <f t="shared" ref="AR13:AX13" si="144">AG13</f>
        <v>1</v>
      </c>
      <c r="AS13" s="364">
        <f t="shared" si="144"/>
        <v>0</v>
      </c>
      <c r="AT13" s="364">
        <f t="shared" si="144"/>
        <v>0</v>
      </c>
      <c r="AU13" s="364">
        <f t="shared" si="144"/>
        <v>0</v>
      </c>
      <c r="AV13" s="181">
        <f t="shared" si="144"/>
        <v>0</v>
      </c>
      <c r="AW13" s="184">
        <f t="shared" si="144"/>
        <v>0</v>
      </c>
      <c r="AX13" s="184">
        <f t="shared" si="144"/>
        <v>0</v>
      </c>
      <c r="AY13" s="12">
        <f t="shared" si="19"/>
        <v>0</v>
      </c>
      <c r="AZ13" s="13">
        <f t="shared" si="20"/>
        <v>0</v>
      </c>
      <c r="BA13" s="13">
        <f t="shared" si="21"/>
        <v>0</v>
      </c>
      <c r="BB13" s="13">
        <f t="shared" si="22"/>
        <v>0</v>
      </c>
      <c r="BC13" s="183">
        <f t="shared" ref="BC13:BI13" si="145">AR13</f>
        <v>1</v>
      </c>
      <c r="BD13" s="364">
        <f t="shared" si="145"/>
        <v>0</v>
      </c>
      <c r="BE13" s="364">
        <f t="shared" si="145"/>
        <v>0</v>
      </c>
      <c r="BF13" s="364">
        <f t="shared" si="145"/>
        <v>0</v>
      </c>
      <c r="BG13" s="181">
        <f t="shared" si="145"/>
        <v>0</v>
      </c>
      <c r="BH13" s="184">
        <f t="shared" si="145"/>
        <v>0</v>
      </c>
      <c r="BI13" s="184">
        <f t="shared" si="145"/>
        <v>0</v>
      </c>
      <c r="BJ13" s="12">
        <f t="shared" si="24"/>
        <v>0</v>
      </c>
      <c r="BK13" s="13">
        <f t="shared" si="25"/>
        <v>0</v>
      </c>
      <c r="BL13" s="13">
        <f t="shared" si="26"/>
        <v>0</v>
      </c>
      <c r="BM13" s="13">
        <f t="shared" si="27"/>
        <v>0</v>
      </c>
      <c r="BN13" s="183">
        <f t="shared" ref="BN13:BT13" si="146">BC13</f>
        <v>1</v>
      </c>
      <c r="BO13" s="364">
        <f t="shared" si="146"/>
        <v>0</v>
      </c>
      <c r="BP13" s="364">
        <f t="shared" si="146"/>
        <v>0</v>
      </c>
      <c r="BQ13" s="364">
        <f t="shared" si="146"/>
        <v>0</v>
      </c>
      <c r="BR13" s="181">
        <f t="shared" si="146"/>
        <v>0</v>
      </c>
      <c r="BS13" s="184">
        <f t="shared" si="146"/>
        <v>0</v>
      </c>
      <c r="BT13" s="184">
        <f t="shared" si="146"/>
        <v>0</v>
      </c>
      <c r="BU13" s="12">
        <f t="shared" si="29"/>
        <v>0</v>
      </c>
      <c r="BV13" s="13">
        <f t="shared" si="30"/>
        <v>0</v>
      </c>
      <c r="BW13" s="13">
        <f t="shared" si="31"/>
        <v>0</v>
      </c>
      <c r="BX13" s="13">
        <f t="shared" si="32"/>
        <v>0</v>
      </c>
      <c r="BY13" s="183">
        <f t="shared" ref="BY13:CE13" si="147">BN13</f>
        <v>1</v>
      </c>
      <c r="BZ13" s="364">
        <f t="shared" si="147"/>
        <v>0</v>
      </c>
      <c r="CA13" s="364">
        <f t="shared" si="147"/>
        <v>0</v>
      </c>
      <c r="CB13" s="364">
        <f t="shared" si="147"/>
        <v>0</v>
      </c>
      <c r="CC13" s="181">
        <f t="shared" si="147"/>
        <v>0</v>
      </c>
      <c r="CD13" s="184">
        <f t="shared" si="147"/>
        <v>0</v>
      </c>
      <c r="CE13" s="184">
        <f t="shared" si="147"/>
        <v>0</v>
      </c>
      <c r="CF13" s="12">
        <f t="shared" si="34"/>
        <v>0</v>
      </c>
      <c r="CG13" s="13">
        <f t="shared" si="35"/>
        <v>0</v>
      </c>
      <c r="CH13" s="13">
        <f t="shared" si="36"/>
        <v>0</v>
      </c>
      <c r="CI13" s="13">
        <f t="shared" si="37"/>
        <v>0</v>
      </c>
      <c r="CJ13" s="183">
        <f t="shared" ref="CJ13:CP13" si="148">BY13</f>
        <v>1</v>
      </c>
      <c r="CK13" s="364">
        <f t="shared" si="148"/>
        <v>0</v>
      </c>
      <c r="CL13" s="364">
        <f t="shared" si="148"/>
        <v>0</v>
      </c>
      <c r="CM13" s="364">
        <f t="shared" si="148"/>
        <v>0</v>
      </c>
      <c r="CN13" s="181">
        <f t="shared" si="148"/>
        <v>0</v>
      </c>
      <c r="CO13" s="184">
        <f t="shared" si="148"/>
        <v>0</v>
      </c>
      <c r="CP13" s="184">
        <f t="shared" si="148"/>
        <v>0</v>
      </c>
      <c r="CQ13" s="12">
        <f t="shared" si="39"/>
        <v>0</v>
      </c>
      <c r="CR13" s="13">
        <f t="shared" si="40"/>
        <v>0</v>
      </c>
      <c r="CS13" s="13">
        <f t="shared" si="41"/>
        <v>0</v>
      </c>
      <c r="CT13" s="13">
        <f t="shared" si="42"/>
        <v>0</v>
      </c>
      <c r="CU13" s="183">
        <f t="shared" ref="CU13:DA13" si="149">CJ13</f>
        <v>1</v>
      </c>
      <c r="CV13" s="364">
        <f t="shared" si="149"/>
        <v>0</v>
      </c>
      <c r="CW13" s="364">
        <f t="shared" si="149"/>
        <v>0</v>
      </c>
      <c r="CX13" s="364">
        <f t="shared" si="149"/>
        <v>0</v>
      </c>
      <c r="CY13" s="181">
        <f t="shared" si="149"/>
        <v>0</v>
      </c>
      <c r="CZ13" s="184">
        <f t="shared" si="149"/>
        <v>0</v>
      </c>
      <c r="DA13" s="184">
        <f t="shared" si="149"/>
        <v>0</v>
      </c>
      <c r="DB13" s="12">
        <f t="shared" si="44"/>
        <v>0</v>
      </c>
      <c r="DC13" s="13">
        <f t="shared" si="45"/>
        <v>0</v>
      </c>
      <c r="DD13" s="13">
        <f t="shared" si="46"/>
        <v>0</v>
      </c>
      <c r="DE13" s="13">
        <f t="shared" si="47"/>
        <v>0</v>
      </c>
      <c r="DF13" s="183">
        <f t="shared" ref="DF13:DL13" si="150">CU13</f>
        <v>1</v>
      </c>
      <c r="DG13" s="364">
        <f t="shared" si="150"/>
        <v>0</v>
      </c>
      <c r="DH13" s="364">
        <f t="shared" si="150"/>
        <v>0</v>
      </c>
      <c r="DI13" s="364">
        <f t="shared" si="150"/>
        <v>0</v>
      </c>
      <c r="DJ13" s="181">
        <f t="shared" si="150"/>
        <v>0</v>
      </c>
      <c r="DK13" s="184">
        <f t="shared" si="150"/>
        <v>0</v>
      </c>
      <c r="DL13" s="184">
        <f t="shared" si="150"/>
        <v>0</v>
      </c>
      <c r="DM13" s="12">
        <f t="shared" si="49"/>
        <v>0</v>
      </c>
      <c r="DN13" s="13">
        <f t="shared" si="50"/>
        <v>0</v>
      </c>
      <c r="DO13" s="13">
        <f t="shared" si="51"/>
        <v>0</v>
      </c>
      <c r="DP13" s="13">
        <f t="shared" si="52"/>
        <v>0</v>
      </c>
      <c r="DQ13" s="183">
        <f t="shared" ref="DQ13:DW13" si="151">DF13</f>
        <v>1</v>
      </c>
      <c r="DR13" s="364">
        <f t="shared" si="151"/>
        <v>0</v>
      </c>
      <c r="DS13" s="364">
        <f t="shared" si="151"/>
        <v>0</v>
      </c>
      <c r="DT13" s="364">
        <f t="shared" si="151"/>
        <v>0</v>
      </c>
      <c r="DU13" s="181">
        <f t="shared" si="151"/>
        <v>0</v>
      </c>
      <c r="DV13" s="184">
        <f t="shared" si="151"/>
        <v>0</v>
      </c>
      <c r="DW13" s="184">
        <f t="shared" si="151"/>
        <v>0</v>
      </c>
      <c r="DX13" s="12">
        <f t="shared" si="54"/>
        <v>0</v>
      </c>
      <c r="DY13" s="13">
        <f t="shared" si="55"/>
        <v>0</v>
      </c>
      <c r="DZ13" s="13">
        <f t="shared" si="56"/>
        <v>0</v>
      </c>
      <c r="EA13" s="13">
        <f t="shared" si="57"/>
        <v>0</v>
      </c>
      <c r="EB13" s="183">
        <f t="shared" si="58"/>
        <v>1</v>
      </c>
      <c r="EC13" s="185">
        <v>0</v>
      </c>
      <c r="ED13" s="13">
        <f t="shared" si="59"/>
        <v>0</v>
      </c>
      <c r="EE13" s="12">
        <f t="shared" si="60"/>
        <v>0</v>
      </c>
      <c r="EF13" s="186">
        <f t="shared" si="61"/>
        <v>0</v>
      </c>
      <c r="EG13" s="28"/>
      <c r="EH13" s="2"/>
      <c r="EI13" s="28"/>
      <c r="EJ13" s="2"/>
      <c r="EK13" s="28"/>
      <c r="EL13" s="2"/>
      <c r="EM13" s="28"/>
      <c r="EN13" s="2"/>
      <c r="EO13" s="2"/>
      <c r="EP13" s="2"/>
      <c r="EQ13" s="187"/>
      <c r="ER13" s="187"/>
      <c r="ES13" s="187"/>
      <c r="ET13" s="187"/>
      <c r="EU13" s="187"/>
      <c r="EV13" s="187"/>
      <c r="EW13" s="187"/>
      <c r="EX13" s="187"/>
      <c r="EY13" s="187"/>
      <c r="EZ13" s="187"/>
    </row>
    <row r="14" spans="1:156">
      <c r="A14" s="2"/>
      <c r="B14" s="363"/>
      <c r="C14" s="363"/>
      <c r="D14" s="363"/>
      <c r="E14" s="181">
        <v>0</v>
      </c>
      <c r="F14" s="182">
        <v>0</v>
      </c>
      <c r="G14" s="182">
        <v>0</v>
      </c>
      <c r="H14" s="12">
        <f t="shared" si="0"/>
        <v>0</v>
      </c>
      <c r="I14" s="13">
        <f t="shared" si="1"/>
        <v>0</v>
      </c>
      <c r="J14" s="13">
        <f t="shared" si="2"/>
        <v>0</v>
      </c>
      <c r="K14" s="183">
        <v>1</v>
      </c>
      <c r="L14" s="364">
        <f t="shared" ref="L14:Q14" si="152">B14</f>
        <v>0</v>
      </c>
      <c r="M14" s="364">
        <f t="shared" si="152"/>
        <v>0</v>
      </c>
      <c r="N14" s="364">
        <f t="shared" si="152"/>
        <v>0</v>
      </c>
      <c r="O14" s="181">
        <f t="shared" si="152"/>
        <v>0</v>
      </c>
      <c r="P14" s="182">
        <f t="shared" si="152"/>
        <v>0</v>
      </c>
      <c r="Q14" s="157">
        <f t="shared" si="152"/>
        <v>0</v>
      </c>
      <c r="R14" s="12">
        <f t="shared" si="4"/>
        <v>0</v>
      </c>
      <c r="S14" s="13">
        <f t="shared" si="5"/>
        <v>0</v>
      </c>
      <c r="T14" s="13">
        <f t="shared" si="6"/>
        <v>0</v>
      </c>
      <c r="U14" s="13">
        <f t="shared" si="7"/>
        <v>0</v>
      </c>
      <c r="V14" s="183">
        <f t="shared" ref="V14:AB14" si="153">K14</f>
        <v>1</v>
      </c>
      <c r="W14" s="364">
        <f t="shared" si="153"/>
        <v>0</v>
      </c>
      <c r="X14" s="364">
        <f t="shared" si="153"/>
        <v>0</v>
      </c>
      <c r="Y14" s="364">
        <f t="shared" si="153"/>
        <v>0</v>
      </c>
      <c r="Z14" s="181">
        <f t="shared" si="153"/>
        <v>0</v>
      </c>
      <c r="AA14" s="184">
        <f t="shared" si="153"/>
        <v>0</v>
      </c>
      <c r="AB14" s="184">
        <f t="shared" si="153"/>
        <v>0</v>
      </c>
      <c r="AC14" s="12">
        <f t="shared" si="9"/>
        <v>0</v>
      </c>
      <c r="AD14" s="13">
        <f t="shared" si="10"/>
        <v>0</v>
      </c>
      <c r="AE14" s="13">
        <f t="shared" si="11"/>
        <v>0</v>
      </c>
      <c r="AF14" s="13">
        <f t="shared" si="12"/>
        <v>0</v>
      </c>
      <c r="AG14" s="183">
        <f t="shared" ref="AG14:AM14" si="154">V14</f>
        <v>1</v>
      </c>
      <c r="AH14" s="364">
        <f t="shared" si="154"/>
        <v>0</v>
      </c>
      <c r="AI14" s="364">
        <f t="shared" si="154"/>
        <v>0</v>
      </c>
      <c r="AJ14" s="364">
        <f t="shared" si="154"/>
        <v>0</v>
      </c>
      <c r="AK14" s="181">
        <f t="shared" si="154"/>
        <v>0</v>
      </c>
      <c r="AL14" s="184">
        <f t="shared" si="154"/>
        <v>0</v>
      </c>
      <c r="AM14" s="184">
        <f t="shared" si="154"/>
        <v>0</v>
      </c>
      <c r="AN14" s="12">
        <f t="shared" si="14"/>
        <v>0</v>
      </c>
      <c r="AO14" s="13">
        <f t="shared" si="15"/>
        <v>0</v>
      </c>
      <c r="AP14" s="13">
        <f t="shared" si="16"/>
        <v>0</v>
      </c>
      <c r="AQ14" s="13">
        <f t="shared" si="17"/>
        <v>0</v>
      </c>
      <c r="AR14" s="183">
        <f t="shared" ref="AR14:AX14" si="155">AG14</f>
        <v>1</v>
      </c>
      <c r="AS14" s="364">
        <f t="shared" si="155"/>
        <v>0</v>
      </c>
      <c r="AT14" s="364">
        <f t="shared" si="155"/>
        <v>0</v>
      </c>
      <c r="AU14" s="364">
        <f t="shared" si="155"/>
        <v>0</v>
      </c>
      <c r="AV14" s="181">
        <f t="shared" si="155"/>
        <v>0</v>
      </c>
      <c r="AW14" s="184">
        <f t="shared" si="155"/>
        <v>0</v>
      </c>
      <c r="AX14" s="184">
        <f t="shared" si="155"/>
        <v>0</v>
      </c>
      <c r="AY14" s="12">
        <f t="shared" si="19"/>
        <v>0</v>
      </c>
      <c r="AZ14" s="13">
        <f t="shared" si="20"/>
        <v>0</v>
      </c>
      <c r="BA14" s="13">
        <f t="shared" si="21"/>
        <v>0</v>
      </c>
      <c r="BB14" s="13">
        <f t="shared" si="22"/>
        <v>0</v>
      </c>
      <c r="BC14" s="183">
        <f t="shared" ref="BC14:BI14" si="156">AR14</f>
        <v>1</v>
      </c>
      <c r="BD14" s="364">
        <f t="shared" si="156"/>
        <v>0</v>
      </c>
      <c r="BE14" s="364">
        <f t="shared" si="156"/>
        <v>0</v>
      </c>
      <c r="BF14" s="364">
        <f t="shared" si="156"/>
        <v>0</v>
      </c>
      <c r="BG14" s="181">
        <f t="shared" si="156"/>
        <v>0</v>
      </c>
      <c r="BH14" s="184">
        <f t="shared" si="156"/>
        <v>0</v>
      </c>
      <c r="BI14" s="184">
        <f t="shared" si="156"/>
        <v>0</v>
      </c>
      <c r="BJ14" s="12">
        <f t="shared" si="24"/>
        <v>0</v>
      </c>
      <c r="BK14" s="13">
        <f t="shared" si="25"/>
        <v>0</v>
      </c>
      <c r="BL14" s="13">
        <f t="shared" si="26"/>
        <v>0</v>
      </c>
      <c r="BM14" s="13">
        <f t="shared" si="27"/>
        <v>0</v>
      </c>
      <c r="BN14" s="183">
        <f t="shared" ref="BN14:BT14" si="157">BC14</f>
        <v>1</v>
      </c>
      <c r="BO14" s="364">
        <f t="shared" si="157"/>
        <v>0</v>
      </c>
      <c r="BP14" s="364">
        <f t="shared" si="157"/>
        <v>0</v>
      </c>
      <c r="BQ14" s="364">
        <f t="shared" si="157"/>
        <v>0</v>
      </c>
      <c r="BR14" s="181">
        <f t="shared" si="157"/>
        <v>0</v>
      </c>
      <c r="BS14" s="184">
        <f t="shared" si="157"/>
        <v>0</v>
      </c>
      <c r="BT14" s="184">
        <f t="shared" si="157"/>
        <v>0</v>
      </c>
      <c r="BU14" s="12">
        <f t="shared" si="29"/>
        <v>0</v>
      </c>
      <c r="BV14" s="13">
        <f t="shared" si="30"/>
        <v>0</v>
      </c>
      <c r="BW14" s="13">
        <f t="shared" si="31"/>
        <v>0</v>
      </c>
      <c r="BX14" s="13">
        <f t="shared" si="32"/>
        <v>0</v>
      </c>
      <c r="BY14" s="183">
        <f t="shared" ref="BY14:CE14" si="158">BN14</f>
        <v>1</v>
      </c>
      <c r="BZ14" s="364">
        <f t="shared" si="158"/>
        <v>0</v>
      </c>
      <c r="CA14" s="364">
        <f t="shared" si="158"/>
        <v>0</v>
      </c>
      <c r="CB14" s="364">
        <f t="shared" si="158"/>
        <v>0</v>
      </c>
      <c r="CC14" s="181">
        <f t="shared" si="158"/>
        <v>0</v>
      </c>
      <c r="CD14" s="184">
        <f t="shared" si="158"/>
        <v>0</v>
      </c>
      <c r="CE14" s="184">
        <f t="shared" si="158"/>
        <v>0</v>
      </c>
      <c r="CF14" s="12">
        <f t="shared" si="34"/>
        <v>0</v>
      </c>
      <c r="CG14" s="13">
        <f t="shared" si="35"/>
        <v>0</v>
      </c>
      <c r="CH14" s="13">
        <f t="shared" si="36"/>
        <v>0</v>
      </c>
      <c r="CI14" s="13">
        <f t="shared" si="37"/>
        <v>0</v>
      </c>
      <c r="CJ14" s="183">
        <f t="shared" ref="CJ14:CP14" si="159">BY14</f>
        <v>1</v>
      </c>
      <c r="CK14" s="364">
        <f t="shared" si="159"/>
        <v>0</v>
      </c>
      <c r="CL14" s="364">
        <f t="shared" si="159"/>
        <v>0</v>
      </c>
      <c r="CM14" s="364">
        <f t="shared" si="159"/>
        <v>0</v>
      </c>
      <c r="CN14" s="181">
        <f t="shared" si="159"/>
        <v>0</v>
      </c>
      <c r="CO14" s="184">
        <f t="shared" si="159"/>
        <v>0</v>
      </c>
      <c r="CP14" s="184">
        <f t="shared" si="159"/>
        <v>0</v>
      </c>
      <c r="CQ14" s="12">
        <f t="shared" si="39"/>
        <v>0</v>
      </c>
      <c r="CR14" s="13">
        <f t="shared" si="40"/>
        <v>0</v>
      </c>
      <c r="CS14" s="13">
        <f t="shared" si="41"/>
        <v>0</v>
      </c>
      <c r="CT14" s="13">
        <f t="shared" si="42"/>
        <v>0</v>
      </c>
      <c r="CU14" s="183">
        <f t="shared" ref="CU14:DA14" si="160">CJ14</f>
        <v>1</v>
      </c>
      <c r="CV14" s="364">
        <f t="shared" si="160"/>
        <v>0</v>
      </c>
      <c r="CW14" s="364">
        <f t="shared" si="160"/>
        <v>0</v>
      </c>
      <c r="CX14" s="364">
        <f t="shared" si="160"/>
        <v>0</v>
      </c>
      <c r="CY14" s="181">
        <f t="shared" si="160"/>
        <v>0</v>
      </c>
      <c r="CZ14" s="184">
        <f t="shared" si="160"/>
        <v>0</v>
      </c>
      <c r="DA14" s="184">
        <f t="shared" si="160"/>
        <v>0</v>
      </c>
      <c r="DB14" s="12">
        <f t="shared" si="44"/>
        <v>0</v>
      </c>
      <c r="DC14" s="13">
        <f t="shared" si="45"/>
        <v>0</v>
      </c>
      <c r="DD14" s="13">
        <f t="shared" si="46"/>
        <v>0</v>
      </c>
      <c r="DE14" s="13">
        <f t="shared" si="47"/>
        <v>0</v>
      </c>
      <c r="DF14" s="183">
        <f t="shared" ref="DF14:DL14" si="161">CU14</f>
        <v>1</v>
      </c>
      <c r="DG14" s="364">
        <f t="shared" si="161"/>
        <v>0</v>
      </c>
      <c r="DH14" s="364">
        <f t="shared" si="161"/>
        <v>0</v>
      </c>
      <c r="DI14" s="364">
        <f t="shared" si="161"/>
        <v>0</v>
      </c>
      <c r="DJ14" s="181">
        <f t="shared" si="161"/>
        <v>0</v>
      </c>
      <c r="DK14" s="184">
        <f t="shared" si="161"/>
        <v>0</v>
      </c>
      <c r="DL14" s="184">
        <f t="shared" si="161"/>
        <v>0</v>
      </c>
      <c r="DM14" s="12">
        <f t="shared" si="49"/>
        <v>0</v>
      </c>
      <c r="DN14" s="13">
        <f t="shared" si="50"/>
        <v>0</v>
      </c>
      <c r="DO14" s="13">
        <f t="shared" si="51"/>
        <v>0</v>
      </c>
      <c r="DP14" s="13">
        <f t="shared" si="52"/>
        <v>0</v>
      </c>
      <c r="DQ14" s="183">
        <f t="shared" ref="DQ14:DW14" si="162">DF14</f>
        <v>1</v>
      </c>
      <c r="DR14" s="364">
        <f t="shared" si="162"/>
        <v>0</v>
      </c>
      <c r="DS14" s="364">
        <f t="shared" si="162"/>
        <v>0</v>
      </c>
      <c r="DT14" s="364">
        <f t="shared" si="162"/>
        <v>0</v>
      </c>
      <c r="DU14" s="181">
        <f t="shared" si="162"/>
        <v>0</v>
      </c>
      <c r="DV14" s="184">
        <f t="shared" si="162"/>
        <v>0</v>
      </c>
      <c r="DW14" s="184">
        <f t="shared" si="162"/>
        <v>0</v>
      </c>
      <c r="DX14" s="12">
        <f t="shared" si="54"/>
        <v>0</v>
      </c>
      <c r="DY14" s="13">
        <f t="shared" si="55"/>
        <v>0</v>
      </c>
      <c r="DZ14" s="13">
        <f t="shared" si="56"/>
        <v>0</v>
      </c>
      <c r="EA14" s="13">
        <f t="shared" si="57"/>
        <v>0</v>
      </c>
      <c r="EB14" s="183">
        <f t="shared" si="58"/>
        <v>1</v>
      </c>
      <c r="EC14" s="185">
        <v>0</v>
      </c>
      <c r="ED14" s="13">
        <f t="shared" si="59"/>
        <v>0</v>
      </c>
      <c r="EE14" s="12">
        <f t="shared" si="60"/>
        <v>0</v>
      </c>
      <c r="EF14" s="186">
        <f t="shared" si="61"/>
        <v>0</v>
      </c>
      <c r="EG14" s="28"/>
      <c r="EH14" s="2"/>
      <c r="EI14" s="28"/>
      <c r="EJ14" s="2"/>
      <c r="EK14" s="28"/>
      <c r="EL14" s="2"/>
      <c r="EM14" s="28"/>
      <c r="EN14" s="2"/>
      <c r="EO14" s="2"/>
      <c r="EP14" s="2"/>
      <c r="EQ14" s="187"/>
      <c r="ER14" s="187"/>
      <c r="ES14" s="187"/>
      <c r="ET14" s="187"/>
      <c r="EU14" s="187"/>
      <c r="EV14" s="187"/>
      <c r="EW14" s="187"/>
      <c r="EX14" s="187"/>
      <c r="EY14" s="187"/>
      <c r="EZ14" s="187"/>
    </row>
    <row r="15" spans="1:156">
      <c r="A15" s="2"/>
      <c r="B15" s="363"/>
      <c r="C15" s="363"/>
      <c r="D15" s="363"/>
      <c r="E15" s="181">
        <v>0</v>
      </c>
      <c r="F15" s="182">
        <v>0</v>
      </c>
      <c r="G15" s="182">
        <v>0</v>
      </c>
      <c r="H15" s="12">
        <f t="shared" si="0"/>
        <v>0</v>
      </c>
      <c r="I15" s="13">
        <f t="shared" si="1"/>
        <v>0</v>
      </c>
      <c r="J15" s="13">
        <f t="shared" si="2"/>
        <v>0</v>
      </c>
      <c r="K15" s="183">
        <v>1</v>
      </c>
      <c r="L15" s="364">
        <f t="shared" ref="L15:Q15" si="163">B15</f>
        <v>0</v>
      </c>
      <c r="M15" s="364">
        <f t="shared" si="163"/>
        <v>0</v>
      </c>
      <c r="N15" s="364">
        <f t="shared" si="163"/>
        <v>0</v>
      </c>
      <c r="O15" s="181">
        <f t="shared" si="163"/>
        <v>0</v>
      </c>
      <c r="P15" s="182">
        <f t="shared" si="163"/>
        <v>0</v>
      </c>
      <c r="Q15" s="157">
        <f t="shared" si="163"/>
        <v>0</v>
      </c>
      <c r="R15" s="12">
        <f t="shared" si="4"/>
        <v>0</v>
      </c>
      <c r="S15" s="13">
        <f t="shared" si="5"/>
        <v>0</v>
      </c>
      <c r="T15" s="13">
        <f t="shared" si="6"/>
        <v>0</v>
      </c>
      <c r="U15" s="13">
        <f t="shared" si="7"/>
        <v>0</v>
      </c>
      <c r="V15" s="183">
        <f t="shared" ref="V15:AB15" si="164">K15</f>
        <v>1</v>
      </c>
      <c r="W15" s="364">
        <f t="shared" si="164"/>
        <v>0</v>
      </c>
      <c r="X15" s="364">
        <f t="shared" si="164"/>
        <v>0</v>
      </c>
      <c r="Y15" s="364">
        <f t="shared" si="164"/>
        <v>0</v>
      </c>
      <c r="Z15" s="181">
        <f t="shared" si="164"/>
        <v>0</v>
      </c>
      <c r="AA15" s="184">
        <f t="shared" si="164"/>
        <v>0</v>
      </c>
      <c r="AB15" s="184">
        <f t="shared" si="164"/>
        <v>0</v>
      </c>
      <c r="AC15" s="12">
        <f t="shared" si="9"/>
        <v>0</v>
      </c>
      <c r="AD15" s="13">
        <f t="shared" si="10"/>
        <v>0</v>
      </c>
      <c r="AE15" s="13">
        <f t="shared" si="11"/>
        <v>0</v>
      </c>
      <c r="AF15" s="13">
        <f t="shared" si="12"/>
        <v>0</v>
      </c>
      <c r="AG15" s="183">
        <f t="shared" ref="AG15:AM15" si="165">V15</f>
        <v>1</v>
      </c>
      <c r="AH15" s="364">
        <f t="shared" si="165"/>
        <v>0</v>
      </c>
      <c r="AI15" s="364">
        <f t="shared" si="165"/>
        <v>0</v>
      </c>
      <c r="AJ15" s="364">
        <f t="shared" si="165"/>
        <v>0</v>
      </c>
      <c r="AK15" s="181">
        <f t="shared" si="165"/>
        <v>0</v>
      </c>
      <c r="AL15" s="184">
        <f t="shared" si="165"/>
        <v>0</v>
      </c>
      <c r="AM15" s="184">
        <f t="shared" si="165"/>
        <v>0</v>
      </c>
      <c r="AN15" s="12">
        <f t="shared" si="14"/>
        <v>0</v>
      </c>
      <c r="AO15" s="13">
        <f t="shared" si="15"/>
        <v>0</v>
      </c>
      <c r="AP15" s="13">
        <f t="shared" si="16"/>
        <v>0</v>
      </c>
      <c r="AQ15" s="13">
        <f t="shared" si="17"/>
        <v>0</v>
      </c>
      <c r="AR15" s="183">
        <f t="shared" ref="AR15:AX15" si="166">AG15</f>
        <v>1</v>
      </c>
      <c r="AS15" s="364">
        <f t="shared" si="166"/>
        <v>0</v>
      </c>
      <c r="AT15" s="364">
        <f t="shared" si="166"/>
        <v>0</v>
      </c>
      <c r="AU15" s="364">
        <f t="shared" si="166"/>
        <v>0</v>
      </c>
      <c r="AV15" s="181">
        <f t="shared" si="166"/>
        <v>0</v>
      </c>
      <c r="AW15" s="184">
        <f t="shared" si="166"/>
        <v>0</v>
      </c>
      <c r="AX15" s="184">
        <f t="shared" si="166"/>
        <v>0</v>
      </c>
      <c r="AY15" s="12">
        <f t="shared" si="19"/>
        <v>0</v>
      </c>
      <c r="AZ15" s="13">
        <f t="shared" si="20"/>
        <v>0</v>
      </c>
      <c r="BA15" s="13">
        <f t="shared" si="21"/>
        <v>0</v>
      </c>
      <c r="BB15" s="13">
        <f t="shared" si="22"/>
        <v>0</v>
      </c>
      <c r="BC15" s="183">
        <f t="shared" ref="BC15:BI15" si="167">AR15</f>
        <v>1</v>
      </c>
      <c r="BD15" s="364">
        <f t="shared" si="167"/>
        <v>0</v>
      </c>
      <c r="BE15" s="364">
        <f t="shared" si="167"/>
        <v>0</v>
      </c>
      <c r="BF15" s="364">
        <f t="shared" si="167"/>
        <v>0</v>
      </c>
      <c r="BG15" s="181">
        <f t="shared" si="167"/>
        <v>0</v>
      </c>
      <c r="BH15" s="184">
        <f t="shared" si="167"/>
        <v>0</v>
      </c>
      <c r="BI15" s="184">
        <f t="shared" si="167"/>
        <v>0</v>
      </c>
      <c r="BJ15" s="12">
        <f t="shared" si="24"/>
        <v>0</v>
      </c>
      <c r="BK15" s="13">
        <f t="shared" si="25"/>
        <v>0</v>
      </c>
      <c r="BL15" s="13">
        <f t="shared" si="26"/>
        <v>0</v>
      </c>
      <c r="BM15" s="13">
        <f t="shared" si="27"/>
        <v>0</v>
      </c>
      <c r="BN15" s="183">
        <f t="shared" ref="BN15:BT15" si="168">BC15</f>
        <v>1</v>
      </c>
      <c r="BO15" s="364">
        <f t="shared" si="168"/>
        <v>0</v>
      </c>
      <c r="BP15" s="364">
        <f t="shared" si="168"/>
        <v>0</v>
      </c>
      <c r="BQ15" s="364">
        <f t="shared" si="168"/>
        <v>0</v>
      </c>
      <c r="BR15" s="181">
        <f t="shared" si="168"/>
        <v>0</v>
      </c>
      <c r="BS15" s="184">
        <f t="shared" si="168"/>
        <v>0</v>
      </c>
      <c r="BT15" s="184">
        <f t="shared" si="168"/>
        <v>0</v>
      </c>
      <c r="BU15" s="12">
        <f t="shared" si="29"/>
        <v>0</v>
      </c>
      <c r="BV15" s="13">
        <f t="shared" si="30"/>
        <v>0</v>
      </c>
      <c r="BW15" s="13">
        <f t="shared" si="31"/>
        <v>0</v>
      </c>
      <c r="BX15" s="13">
        <f t="shared" si="32"/>
        <v>0</v>
      </c>
      <c r="BY15" s="183">
        <f t="shared" ref="BY15:CE15" si="169">BN15</f>
        <v>1</v>
      </c>
      <c r="BZ15" s="364">
        <f t="shared" si="169"/>
        <v>0</v>
      </c>
      <c r="CA15" s="364">
        <f t="shared" si="169"/>
        <v>0</v>
      </c>
      <c r="CB15" s="364">
        <f t="shared" si="169"/>
        <v>0</v>
      </c>
      <c r="CC15" s="181">
        <f t="shared" si="169"/>
        <v>0</v>
      </c>
      <c r="CD15" s="184">
        <f t="shared" si="169"/>
        <v>0</v>
      </c>
      <c r="CE15" s="184">
        <f t="shared" si="169"/>
        <v>0</v>
      </c>
      <c r="CF15" s="12">
        <f t="shared" si="34"/>
        <v>0</v>
      </c>
      <c r="CG15" s="13">
        <f t="shared" si="35"/>
        <v>0</v>
      </c>
      <c r="CH15" s="13">
        <f t="shared" si="36"/>
        <v>0</v>
      </c>
      <c r="CI15" s="13">
        <f t="shared" si="37"/>
        <v>0</v>
      </c>
      <c r="CJ15" s="183">
        <f t="shared" ref="CJ15:CP15" si="170">BY15</f>
        <v>1</v>
      </c>
      <c r="CK15" s="364">
        <f t="shared" si="170"/>
        <v>0</v>
      </c>
      <c r="CL15" s="364">
        <f t="shared" si="170"/>
        <v>0</v>
      </c>
      <c r="CM15" s="364">
        <f t="shared" si="170"/>
        <v>0</v>
      </c>
      <c r="CN15" s="181">
        <f t="shared" si="170"/>
        <v>0</v>
      </c>
      <c r="CO15" s="184">
        <f t="shared" si="170"/>
        <v>0</v>
      </c>
      <c r="CP15" s="184">
        <f t="shared" si="170"/>
        <v>0</v>
      </c>
      <c r="CQ15" s="12">
        <f t="shared" si="39"/>
        <v>0</v>
      </c>
      <c r="CR15" s="13">
        <f t="shared" si="40"/>
        <v>0</v>
      </c>
      <c r="CS15" s="13">
        <f t="shared" si="41"/>
        <v>0</v>
      </c>
      <c r="CT15" s="13">
        <f t="shared" si="42"/>
        <v>0</v>
      </c>
      <c r="CU15" s="183">
        <f t="shared" ref="CU15:DA15" si="171">CJ15</f>
        <v>1</v>
      </c>
      <c r="CV15" s="364">
        <f t="shared" si="171"/>
        <v>0</v>
      </c>
      <c r="CW15" s="364">
        <f t="shared" si="171"/>
        <v>0</v>
      </c>
      <c r="CX15" s="364">
        <f t="shared" si="171"/>
        <v>0</v>
      </c>
      <c r="CY15" s="181">
        <f t="shared" si="171"/>
        <v>0</v>
      </c>
      <c r="CZ15" s="184">
        <f t="shared" si="171"/>
        <v>0</v>
      </c>
      <c r="DA15" s="184">
        <f t="shared" si="171"/>
        <v>0</v>
      </c>
      <c r="DB15" s="12">
        <f t="shared" si="44"/>
        <v>0</v>
      </c>
      <c r="DC15" s="13">
        <f t="shared" si="45"/>
        <v>0</v>
      </c>
      <c r="DD15" s="13">
        <f t="shared" si="46"/>
        <v>0</v>
      </c>
      <c r="DE15" s="13">
        <f t="shared" si="47"/>
        <v>0</v>
      </c>
      <c r="DF15" s="183">
        <f t="shared" ref="DF15:DL15" si="172">CU15</f>
        <v>1</v>
      </c>
      <c r="DG15" s="364">
        <f t="shared" si="172"/>
        <v>0</v>
      </c>
      <c r="DH15" s="364">
        <f t="shared" si="172"/>
        <v>0</v>
      </c>
      <c r="DI15" s="364">
        <f t="shared" si="172"/>
        <v>0</v>
      </c>
      <c r="DJ15" s="181">
        <f t="shared" si="172"/>
        <v>0</v>
      </c>
      <c r="DK15" s="184">
        <f t="shared" si="172"/>
        <v>0</v>
      </c>
      <c r="DL15" s="184">
        <f t="shared" si="172"/>
        <v>0</v>
      </c>
      <c r="DM15" s="12">
        <f t="shared" si="49"/>
        <v>0</v>
      </c>
      <c r="DN15" s="13">
        <f t="shared" si="50"/>
        <v>0</v>
      </c>
      <c r="DO15" s="13">
        <f t="shared" si="51"/>
        <v>0</v>
      </c>
      <c r="DP15" s="13">
        <f t="shared" si="52"/>
        <v>0</v>
      </c>
      <c r="DQ15" s="183">
        <f t="shared" ref="DQ15:DW15" si="173">DF15</f>
        <v>1</v>
      </c>
      <c r="DR15" s="364">
        <f t="shared" si="173"/>
        <v>0</v>
      </c>
      <c r="DS15" s="364">
        <f t="shared" si="173"/>
        <v>0</v>
      </c>
      <c r="DT15" s="364">
        <f t="shared" si="173"/>
        <v>0</v>
      </c>
      <c r="DU15" s="181">
        <f t="shared" si="173"/>
        <v>0</v>
      </c>
      <c r="DV15" s="184">
        <f t="shared" si="173"/>
        <v>0</v>
      </c>
      <c r="DW15" s="184">
        <f t="shared" si="173"/>
        <v>0</v>
      </c>
      <c r="DX15" s="12">
        <f t="shared" si="54"/>
        <v>0</v>
      </c>
      <c r="DY15" s="13">
        <f t="shared" si="55"/>
        <v>0</v>
      </c>
      <c r="DZ15" s="13">
        <f t="shared" si="56"/>
        <v>0</v>
      </c>
      <c r="EA15" s="13">
        <f t="shared" si="57"/>
        <v>0</v>
      </c>
      <c r="EB15" s="183">
        <f t="shared" si="58"/>
        <v>1</v>
      </c>
      <c r="EC15" s="185">
        <v>0</v>
      </c>
      <c r="ED15" s="13">
        <f t="shared" si="59"/>
        <v>0</v>
      </c>
      <c r="EE15" s="12">
        <f t="shared" si="60"/>
        <v>0</v>
      </c>
      <c r="EF15" s="186">
        <f t="shared" si="61"/>
        <v>0</v>
      </c>
      <c r="EG15" s="28"/>
      <c r="EH15" s="2"/>
      <c r="EI15" s="28"/>
      <c r="EJ15" s="2"/>
      <c r="EK15" s="28"/>
      <c r="EL15" s="2"/>
      <c r="EM15" s="28"/>
      <c r="EN15" s="2"/>
      <c r="EO15" s="2"/>
      <c r="EP15" s="2"/>
      <c r="EQ15" s="187"/>
      <c r="ER15" s="187"/>
      <c r="ES15" s="187"/>
      <c r="ET15" s="187"/>
      <c r="EU15" s="187"/>
      <c r="EV15" s="187"/>
      <c r="EW15" s="187"/>
      <c r="EX15" s="187"/>
      <c r="EY15" s="187"/>
      <c r="EZ15" s="187"/>
    </row>
    <row r="16" spans="1:156">
      <c r="A16" s="2"/>
      <c r="B16" s="363"/>
      <c r="C16" s="363"/>
      <c r="D16" s="363"/>
      <c r="E16" s="181">
        <v>0</v>
      </c>
      <c r="F16" s="182">
        <v>0</v>
      </c>
      <c r="G16" s="182">
        <v>0</v>
      </c>
      <c r="H16" s="12">
        <f t="shared" si="0"/>
        <v>0</v>
      </c>
      <c r="I16" s="13">
        <f t="shared" si="1"/>
        <v>0</v>
      </c>
      <c r="J16" s="13">
        <f t="shared" si="2"/>
        <v>0</v>
      </c>
      <c r="K16" s="183">
        <v>1</v>
      </c>
      <c r="L16" s="364">
        <f t="shared" ref="L16:Q16" si="174">B16</f>
        <v>0</v>
      </c>
      <c r="M16" s="364">
        <f t="shared" si="174"/>
        <v>0</v>
      </c>
      <c r="N16" s="364">
        <f t="shared" si="174"/>
        <v>0</v>
      </c>
      <c r="O16" s="181">
        <f t="shared" si="174"/>
        <v>0</v>
      </c>
      <c r="P16" s="182">
        <f t="shared" si="174"/>
        <v>0</v>
      </c>
      <c r="Q16" s="157">
        <f t="shared" si="174"/>
        <v>0</v>
      </c>
      <c r="R16" s="12">
        <f t="shared" si="4"/>
        <v>0</v>
      </c>
      <c r="S16" s="13">
        <f t="shared" si="5"/>
        <v>0</v>
      </c>
      <c r="T16" s="13">
        <f t="shared" si="6"/>
        <v>0</v>
      </c>
      <c r="U16" s="13">
        <f t="shared" si="7"/>
        <v>0</v>
      </c>
      <c r="V16" s="183">
        <f t="shared" ref="V16:AB16" si="175">K16</f>
        <v>1</v>
      </c>
      <c r="W16" s="364">
        <f t="shared" si="175"/>
        <v>0</v>
      </c>
      <c r="X16" s="364">
        <f t="shared" si="175"/>
        <v>0</v>
      </c>
      <c r="Y16" s="364">
        <f t="shared" si="175"/>
        <v>0</v>
      </c>
      <c r="Z16" s="181">
        <f t="shared" si="175"/>
        <v>0</v>
      </c>
      <c r="AA16" s="184">
        <f t="shared" si="175"/>
        <v>0</v>
      </c>
      <c r="AB16" s="184">
        <f t="shared" si="175"/>
        <v>0</v>
      </c>
      <c r="AC16" s="12">
        <f t="shared" si="9"/>
        <v>0</v>
      </c>
      <c r="AD16" s="13">
        <f t="shared" si="10"/>
        <v>0</v>
      </c>
      <c r="AE16" s="13">
        <f t="shared" si="11"/>
        <v>0</v>
      </c>
      <c r="AF16" s="13">
        <f t="shared" si="12"/>
        <v>0</v>
      </c>
      <c r="AG16" s="183">
        <f t="shared" ref="AG16:AM16" si="176">V16</f>
        <v>1</v>
      </c>
      <c r="AH16" s="364">
        <f t="shared" si="176"/>
        <v>0</v>
      </c>
      <c r="AI16" s="364">
        <f t="shared" si="176"/>
        <v>0</v>
      </c>
      <c r="AJ16" s="364">
        <f t="shared" si="176"/>
        <v>0</v>
      </c>
      <c r="AK16" s="181">
        <f t="shared" si="176"/>
        <v>0</v>
      </c>
      <c r="AL16" s="184">
        <f t="shared" si="176"/>
        <v>0</v>
      </c>
      <c r="AM16" s="184">
        <f t="shared" si="176"/>
        <v>0</v>
      </c>
      <c r="AN16" s="12">
        <f t="shared" si="14"/>
        <v>0</v>
      </c>
      <c r="AO16" s="13">
        <f t="shared" si="15"/>
        <v>0</v>
      </c>
      <c r="AP16" s="13">
        <f t="shared" si="16"/>
        <v>0</v>
      </c>
      <c r="AQ16" s="13">
        <f t="shared" si="17"/>
        <v>0</v>
      </c>
      <c r="AR16" s="183">
        <f t="shared" ref="AR16:AX16" si="177">AG16</f>
        <v>1</v>
      </c>
      <c r="AS16" s="364">
        <f t="shared" si="177"/>
        <v>0</v>
      </c>
      <c r="AT16" s="364">
        <f t="shared" si="177"/>
        <v>0</v>
      </c>
      <c r="AU16" s="364">
        <f t="shared" si="177"/>
        <v>0</v>
      </c>
      <c r="AV16" s="181">
        <f t="shared" si="177"/>
        <v>0</v>
      </c>
      <c r="AW16" s="184">
        <f t="shared" si="177"/>
        <v>0</v>
      </c>
      <c r="AX16" s="184">
        <f t="shared" si="177"/>
        <v>0</v>
      </c>
      <c r="AY16" s="12">
        <f t="shared" si="19"/>
        <v>0</v>
      </c>
      <c r="AZ16" s="13">
        <f t="shared" si="20"/>
        <v>0</v>
      </c>
      <c r="BA16" s="13">
        <f t="shared" si="21"/>
        <v>0</v>
      </c>
      <c r="BB16" s="13">
        <f t="shared" si="22"/>
        <v>0</v>
      </c>
      <c r="BC16" s="183">
        <f t="shared" ref="BC16:BI16" si="178">AR16</f>
        <v>1</v>
      </c>
      <c r="BD16" s="364">
        <f t="shared" si="178"/>
        <v>0</v>
      </c>
      <c r="BE16" s="364">
        <f t="shared" si="178"/>
        <v>0</v>
      </c>
      <c r="BF16" s="364">
        <f t="shared" si="178"/>
        <v>0</v>
      </c>
      <c r="BG16" s="181">
        <f t="shared" si="178"/>
        <v>0</v>
      </c>
      <c r="BH16" s="184">
        <f t="shared" si="178"/>
        <v>0</v>
      </c>
      <c r="BI16" s="184">
        <f t="shared" si="178"/>
        <v>0</v>
      </c>
      <c r="BJ16" s="12">
        <f t="shared" si="24"/>
        <v>0</v>
      </c>
      <c r="BK16" s="13">
        <f t="shared" si="25"/>
        <v>0</v>
      </c>
      <c r="BL16" s="13">
        <f t="shared" si="26"/>
        <v>0</v>
      </c>
      <c r="BM16" s="13">
        <f t="shared" si="27"/>
        <v>0</v>
      </c>
      <c r="BN16" s="183">
        <f t="shared" ref="BN16:BT16" si="179">BC16</f>
        <v>1</v>
      </c>
      <c r="BO16" s="364">
        <f t="shared" si="179"/>
        <v>0</v>
      </c>
      <c r="BP16" s="364">
        <f t="shared" si="179"/>
        <v>0</v>
      </c>
      <c r="BQ16" s="364">
        <f t="shared" si="179"/>
        <v>0</v>
      </c>
      <c r="BR16" s="181">
        <f t="shared" si="179"/>
        <v>0</v>
      </c>
      <c r="BS16" s="184">
        <f t="shared" si="179"/>
        <v>0</v>
      </c>
      <c r="BT16" s="184">
        <f t="shared" si="179"/>
        <v>0</v>
      </c>
      <c r="BU16" s="12">
        <f t="shared" si="29"/>
        <v>0</v>
      </c>
      <c r="BV16" s="13">
        <f t="shared" si="30"/>
        <v>0</v>
      </c>
      <c r="BW16" s="13">
        <f t="shared" si="31"/>
        <v>0</v>
      </c>
      <c r="BX16" s="13">
        <f t="shared" si="32"/>
        <v>0</v>
      </c>
      <c r="BY16" s="183">
        <f t="shared" ref="BY16:CE16" si="180">BN16</f>
        <v>1</v>
      </c>
      <c r="BZ16" s="364">
        <f t="shared" si="180"/>
        <v>0</v>
      </c>
      <c r="CA16" s="364">
        <f t="shared" si="180"/>
        <v>0</v>
      </c>
      <c r="CB16" s="364">
        <f t="shared" si="180"/>
        <v>0</v>
      </c>
      <c r="CC16" s="181">
        <f t="shared" si="180"/>
        <v>0</v>
      </c>
      <c r="CD16" s="184">
        <f t="shared" si="180"/>
        <v>0</v>
      </c>
      <c r="CE16" s="184">
        <f t="shared" si="180"/>
        <v>0</v>
      </c>
      <c r="CF16" s="12">
        <f t="shared" si="34"/>
        <v>0</v>
      </c>
      <c r="CG16" s="13">
        <f t="shared" si="35"/>
        <v>0</v>
      </c>
      <c r="CH16" s="13">
        <f t="shared" si="36"/>
        <v>0</v>
      </c>
      <c r="CI16" s="13">
        <f t="shared" si="37"/>
        <v>0</v>
      </c>
      <c r="CJ16" s="183">
        <f t="shared" ref="CJ16:CP16" si="181">BY16</f>
        <v>1</v>
      </c>
      <c r="CK16" s="364">
        <f t="shared" si="181"/>
        <v>0</v>
      </c>
      <c r="CL16" s="364">
        <f t="shared" si="181"/>
        <v>0</v>
      </c>
      <c r="CM16" s="364">
        <f t="shared" si="181"/>
        <v>0</v>
      </c>
      <c r="CN16" s="181">
        <f t="shared" si="181"/>
        <v>0</v>
      </c>
      <c r="CO16" s="184">
        <f t="shared" si="181"/>
        <v>0</v>
      </c>
      <c r="CP16" s="184">
        <f t="shared" si="181"/>
        <v>0</v>
      </c>
      <c r="CQ16" s="12">
        <f t="shared" si="39"/>
        <v>0</v>
      </c>
      <c r="CR16" s="13">
        <f t="shared" si="40"/>
        <v>0</v>
      </c>
      <c r="CS16" s="13">
        <f t="shared" si="41"/>
        <v>0</v>
      </c>
      <c r="CT16" s="13">
        <f t="shared" si="42"/>
        <v>0</v>
      </c>
      <c r="CU16" s="183">
        <f t="shared" ref="CU16:DA16" si="182">CJ16</f>
        <v>1</v>
      </c>
      <c r="CV16" s="364">
        <f t="shared" si="182"/>
        <v>0</v>
      </c>
      <c r="CW16" s="364">
        <f t="shared" si="182"/>
        <v>0</v>
      </c>
      <c r="CX16" s="364">
        <f t="shared" si="182"/>
        <v>0</v>
      </c>
      <c r="CY16" s="181">
        <f t="shared" si="182"/>
        <v>0</v>
      </c>
      <c r="CZ16" s="184">
        <f t="shared" si="182"/>
        <v>0</v>
      </c>
      <c r="DA16" s="184">
        <f t="shared" si="182"/>
        <v>0</v>
      </c>
      <c r="DB16" s="12">
        <f t="shared" si="44"/>
        <v>0</v>
      </c>
      <c r="DC16" s="13">
        <f t="shared" si="45"/>
        <v>0</v>
      </c>
      <c r="DD16" s="13">
        <f t="shared" si="46"/>
        <v>0</v>
      </c>
      <c r="DE16" s="13">
        <f t="shared" si="47"/>
        <v>0</v>
      </c>
      <c r="DF16" s="183">
        <f t="shared" ref="DF16:DL16" si="183">CU16</f>
        <v>1</v>
      </c>
      <c r="DG16" s="364">
        <f t="shared" si="183"/>
        <v>0</v>
      </c>
      <c r="DH16" s="364">
        <f t="shared" si="183"/>
        <v>0</v>
      </c>
      <c r="DI16" s="364">
        <f t="shared" si="183"/>
        <v>0</v>
      </c>
      <c r="DJ16" s="181">
        <f t="shared" si="183"/>
        <v>0</v>
      </c>
      <c r="DK16" s="184">
        <f t="shared" si="183"/>
        <v>0</v>
      </c>
      <c r="DL16" s="184">
        <f t="shared" si="183"/>
        <v>0</v>
      </c>
      <c r="DM16" s="12">
        <f t="shared" si="49"/>
        <v>0</v>
      </c>
      <c r="DN16" s="13">
        <f t="shared" si="50"/>
        <v>0</v>
      </c>
      <c r="DO16" s="13">
        <f t="shared" si="51"/>
        <v>0</v>
      </c>
      <c r="DP16" s="13">
        <f t="shared" si="52"/>
        <v>0</v>
      </c>
      <c r="DQ16" s="183">
        <f t="shared" ref="DQ16:DW16" si="184">DF16</f>
        <v>1</v>
      </c>
      <c r="DR16" s="364">
        <f t="shared" si="184"/>
        <v>0</v>
      </c>
      <c r="DS16" s="364">
        <f t="shared" si="184"/>
        <v>0</v>
      </c>
      <c r="DT16" s="364">
        <f t="shared" si="184"/>
        <v>0</v>
      </c>
      <c r="DU16" s="181">
        <f t="shared" si="184"/>
        <v>0</v>
      </c>
      <c r="DV16" s="184">
        <f t="shared" si="184"/>
        <v>0</v>
      </c>
      <c r="DW16" s="184">
        <f t="shared" si="184"/>
        <v>0</v>
      </c>
      <c r="DX16" s="12">
        <f t="shared" si="54"/>
        <v>0</v>
      </c>
      <c r="DY16" s="13">
        <f t="shared" si="55"/>
        <v>0</v>
      </c>
      <c r="DZ16" s="13">
        <f t="shared" si="56"/>
        <v>0</v>
      </c>
      <c r="EA16" s="13">
        <f t="shared" si="57"/>
        <v>0</v>
      </c>
      <c r="EB16" s="183">
        <f t="shared" si="58"/>
        <v>1</v>
      </c>
      <c r="EC16" s="185">
        <v>0</v>
      </c>
      <c r="ED16" s="13">
        <f t="shared" si="59"/>
        <v>0</v>
      </c>
      <c r="EE16" s="12">
        <f t="shared" si="60"/>
        <v>0</v>
      </c>
      <c r="EF16" s="186">
        <f t="shared" si="61"/>
        <v>0</v>
      </c>
      <c r="EG16" s="28"/>
      <c r="EH16" s="2"/>
      <c r="EI16" s="28"/>
      <c r="EJ16" s="2"/>
      <c r="EK16" s="28"/>
      <c r="EL16" s="2"/>
      <c r="EM16" s="28"/>
      <c r="EN16" s="2"/>
      <c r="EO16" s="2"/>
      <c r="EP16" s="2"/>
      <c r="EQ16" s="187"/>
      <c r="ER16" s="187"/>
      <c r="ES16" s="187"/>
      <c r="ET16" s="187"/>
      <c r="EU16" s="187"/>
      <c r="EV16" s="187"/>
      <c r="EW16" s="187"/>
      <c r="EX16" s="187"/>
      <c r="EY16" s="187"/>
      <c r="EZ16" s="187"/>
    </row>
    <row r="17" spans="1:156">
      <c r="A17" s="2"/>
      <c r="B17" s="363"/>
      <c r="C17" s="363"/>
      <c r="D17" s="363"/>
      <c r="E17" s="181">
        <v>0</v>
      </c>
      <c r="F17" s="182">
        <v>0</v>
      </c>
      <c r="G17" s="182">
        <v>0</v>
      </c>
      <c r="H17" s="12">
        <f t="shared" si="0"/>
        <v>0</v>
      </c>
      <c r="I17" s="13">
        <f t="shared" si="1"/>
        <v>0</v>
      </c>
      <c r="J17" s="13">
        <f t="shared" si="2"/>
        <v>0</v>
      </c>
      <c r="K17" s="183">
        <v>1</v>
      </c>
      <c r="L17" s="364">
        <f t="shared" ref="L17:Q17" si="185">B17</f>
        <v>0</v>
      </c>
      <c r="M17" s="364">
        <f t="shared" si="185"/>
        <v>0</v>
      </c>
      <c r="N17" s="364">
        <f t="shared" si="185"/>
        <v>0</v>
      </c>
      <c r="O17" s="181">
        <f t="shared" si="185"/>
        <v>0</v>
      </c>
      <c r="P17" s="182">
        <f t="shared" si="185"/>
        <v>0</v>
      </c>
      <c r="Q17" s="157">
        <f t="shared" si="185"/>
        <v>0</v>
      </c>
      <c r="R17" s="12">
        <f t="shared" si="4"/>
        <v>0</v>
      </c>
      <c r="S17" s="13">
        <f t="shared" si="5"/>
        <v>0</v>
      </c>
      <c r="T17" s="13">
        <f t="shared" si="6"/>
        <v>0</v>
      </c>
      <c r="U17" s="13">
        <f t="shared" si="7"/>
        <v>0</v>
      </c>
      <c r="V17" s="183">
        <f t="shared" ref="V17:AB17" si="186">K17</f>
        <v>1</v>
      </c>
      <c r="W17" s="364">
        <f t="shared" si="186"/>
        <v>0</v>
      </c>
      <c r="X17" s="364">
        <f t="shared" si="186"/>
        <v>0</v>
      </c>
      <c r="Y17" s="364">
        <f t="shared" si="186"/>
        <v>0</v>
      </c>
      <c r="Z17" s="181">
        <f t="shared" si="186"/>
        <v>0</v>
      </c>
      <c r="AA17" s="184">
        <f t="shared" si="186"/>
        <v>0</v>
      </c>
      <c r="AB17" s="184">
        <f t="shared" si="186"/>
        <v>0</v>
      </c>
      <c r="AC17" s="12">
        <f t="shared" si="9"/>
        <v>0</v>
      </c>
      <c r="AD17" s="13">
        <f t="shared" si="10"/>
        <v>0</v>
      </c>
      <c r="AE17" s="13">
        <f t="shared" si="11"/>
        <v>0</v>
      </c>
      <c r="AF17" s="13">
        <f t="shared" si="12"/>
        <v>0</v>
      </c>
      <c r="AG17" s="183">
        <f t="shared" ref="AG17:AM17" si="187">V17</f>
        <v>1</v>
      </c>
      <c r="AH17" s="364">
        <f t="shared" si="187"/>
        <v>0</v>
      </c>
      <c r="AI17" s="364">
        <f t="shared" si="187"/>
        <v>0</v>
      </c>
      <c r="AJ17" s="364">
        <f t="shared" si="187"/>
        <v>0</v>
      </c>
      <c r="AK17" s="181">
        <f t="shared" si="187"/>
        <v>0</v>
      </c>
      <c r="AL17" s="184">
        <f t="shared" si="187"/>
        <v>0</v>
      </c>
      <c r="AM17" s="184">
        <f t="shared" si="187"/>
        <v>0</v>
      </c>
      <c r="AN17" s="12">
        <f t="shared" si="14"/>
        <v>0</v>
      </c>
      <c r="AO17" s="13">
        <f t="shared" si="15"/>
        <v>0</v>
      </c>
      <c r="AP17" s="13">
        <f t="shared" si="16"/>
        <v>0</v>
      </c>
      <c r="AQ17" s="13">
        <f t="shared" si="17"/>
        <v>0</v>
      </c>
      <c r="AR17" s="183">
        <f t="shared" ref="AR17:AX17" si="188">AG17</f>
        <v>1</v>
      </c>
      <c r="AS17" s="364">
        <f t="shared" si="188"/>
        <v>0</v>
      </c>
      <c r="AT17" s="364">
        <f t="shared" si="188"/>
        <v>0</v>
      </c>
      <c r="AU17" s="364">
        <f t="shared" si="188"/>
        <v>0</v>
      </c>
      <c r="AV17" s="181">
        <f t="shared" si="188"/>
        <v>0</v>
      </c>
      <c r="AW17" s="184">
        <f t="shared" si="188"/>
        <v>0</v>
      </c>
      <c r="AX17" s="184">
        <f t="shared" si="188"/>
        <v>0</v>
      </c>
      <c r="AY17" s="12">
        <f t="shared" si="19"/>
        <v>0</v>
      </c>
      <c r="AZ17" s="13">
        <f t="shared" si="20"/>
        <v>0</v>
      </c>
      <c r="BA17" s="13">
        <f t="shared" si="21"/>
        <v>0</v>
      </c>
      <c r="BB17" s="13">
        <f t="shared" si="22"/>
        <v>0</v>
      </c>
      <c r="BC17" s="183">
        <f t="shared" ref="BC17:BI17" si="189">AR17</f>
        <v>1</v>
      </c>
      <c r="BD17" s="364">
        <f t="shared" si="189"/>
        <v>0</v>
      </c>
      <c r="BE17" s="364">
        <f t="shared" si="189"/>
        <v>0</v>
      </c>
      <c r="BF17" s="364">
        <f t="shared" si="189"/>
        <v>0</v>
      </c>
      <c r="BG17" s="181">
        <f t="shared" si="189"/>
        <v>0</v>
      </c>
      <c r="BH17" s="184">
        <f t="shared" si="189"/>
        <v>0</v>
      </c>
      <c r="BI17" s="184">
        <f t="shared" si="189"/>
        <v>0</v>
      </c>
      <c r="BJ17" s="12">
        <f t="shared" si="24"/>
        <v>0</v>
      </c>
      <c r="BK17" s="13">
        <f t="shared" si="25"/>
        <v>0</v>
      </c>
      <c r="BL17" s="13">
        <f t="shared" si="26"/>
        <v>0</v>
      </c>
      <c r="BM17" s="13">
        <f t="shared" si="27"/>
        <v>0</v>
      </c>
      <c r="BN17" s="183">
        <f t="shared" ref="BN17:BT17" si="190">BC17</f>
        <v>1</v>
      </c>
      <c r="BO17" s="364">
        <f t="shared" si="190"/>
        <v>0</v>
      </c>
      <c r="BP17" s="364">
        <f t="shared" si="190"/>
        <v>0</v>
      </c>
      <c r="BQ17" s="364">
        <f t="shared" si="190"/>
        <v>0</v>
      </c>
      <c r="BR17" s="181">
        <f t="shared" si="190"/>
        <v>0</v>
      </c>
      <c r="BS17" s="184">
        <f t="shared" si="190"/>
        <v>0</v>
      </c>
      <c r="BT17" s="184">
        <f t="shared" si="190"/>
        <v>0</v>
      </c>
      <c r="BU17" s="12">
        <f t="shared" si="29"/>
        <v>0</v>
      </c>
      <c r="BV17" s="13">
        <f t="shared" si="30"/>
        <v>0</v>
      </c>
      <c r="BW17" s="13">
        <f t="shared" si="31"/>
        <v>0</v>
      </c>
      <c r="BX17" s="13">
        <f t="shared" si="32"/>
        <v>0</v>
      </c>
      <c r="BY17" s="183">
        <f t="shared" ref="BY17:CE17" si="191">BN17</f>
        <v>1</v>
      </c>
      <c r="BZ17" s="364">
        <f t="shared" si="191"/>
        <v>0</v>
      </c>
      <c r="CA17" s="364">
        <f t="shared" si="191"/>
        <v>0</v>
      </c>
      <c r="CB17" s="364">
        <f t="shared" si="191"/>
        <v>0</v>
      </c>
      <c r="CC17" s="181">
        <f t="shared" si="191"/>
        <v>0</v>
      </c>
      <c r="CD17" s="184">
        <f t="shared" si="191"/>
        <v>0</v>
      </c>
      <c r="CE17" s="184">
        <f t="shared" si="191"/>
        <v>0</v>
      </c>
      <c r="CF17" s="12">
        <f t="shared" si="34"/>
        <v>0</v>
      </c>
      <c r="CG17" s="13">
        <f t="shared" si="35"/>
        <v>0</v>
      </c>
      <c r="CH17" s="13">
        <f t="shared" si="36"/>
        <v>0</v>
      </c>
      <c r="CI17" s="13">
        <f t="shared" si="37"/>
        <v>0</v>
      </c>
      <c r="CJ17" s="183">
        <f t="shared" ref="CJ17:CP17" si="192">BY17</f>
        <v>1</v>
      </c>
      <c r="CK17" s="364">
        <f t="shared" si="192"/>
        <v>0</v>
      </c>
      <c r="CL17" s="364">
        <f t="shared" si="192"/>
        <v>0</v>
      </c>
      <c r="CM17" s="364">
        <f t="shared" si="192"/>
        <v>0</v>
      </c>
      <c r="CN17" s="181">
        <f t="shared" si="192"/>
        <v>0</v>
      </c>
      <c r="CO17" s="184">
        <f t="shared" si="192"/>
        <v>0</v>
      </c>
      <c r="CP17" s="184">
        <f t="shared" si="192"/>
        <v>0</v>
      </c>
      <c r="CQ17" s="12">
        <f t="shared" si="39"/>
        <v>0</v>
      </c>
      <c r="CR17" s="13">
        <f t="shared" si="40"/>
        <v>0</v>
      </c>
      <c r="CS17" s="13">
        <f t="shared" si="41"/>
        <v>0</v>
      </c>
      <c r="CT17" s="13">
        <f t="shared" si="42"/>
        <v>0</v>
      </c>
      <c r="CU17" s="183">
        <f t="shared" ref="CU17:DA17" si="193">CJ17</f>
        <v>1</v>
      </c>
      <c r="CV17" s="364">
        <f t="shared" si="193"/>
        <v>0</v>
      </c>
      <c r="CW17" s="364">
        <f t="shared" si="193"/>
        <v>0</v>
      </c>
      <c r="CX17" s="364">
        <f t="shared" si="193"/>
        <v>0</v>
      </c>
      <c r="CY17" s="181">
        <f t="shared" si="193"/>
        <v>0</v>
      </c>
      <c r="CZ17" s="184">
        <f t="shared" si="193"/>
        <v>0</v>
      </c>
      <c r="DA17" s="184">
        <f t="shared" si="193"/>
        <v>0</v>
      </c>
      <c r="DB17" s="12">
        <f t="shared" si="44"/>
        <v>0</v>
      </c>
      <c r="DC17" s="13">
        <f t="shared" si="45"/>
        <v>0</v>
      </c>
      <c r="DD17" s="13">
        <f t="shared" si="46"/>
        <v>0</v>
      </c>
      <c r="DE17" s="13">
        <f t="shared" si="47"/>
        <v>0</v>
      </c>
      <c r="DF17" s="183">
        <f t="shared" ref="DF17:DL17" si="194">CU17</f>
        <v>1</v>
      </c>
      <c r="DG17" s="364">
        <f t="shared" si="194"/>
        <v>0</v>
      </c>
      <c r="DH17" s="364">
        <f t="shared" si="194"/>
        <v>0</v>
      </c>
      <c r="DI17" s="364">
        <f t="shared" si="194"/>
        <v>0</v>
      </c>
      <c r="DJ17" s="181">
        <f t="shared" si="194"/>
        <v>0</v>
      </c>
      <c r="DK17" s="184">
        <f t="shared" si="194"/>
        <v>0</v>
      </c>
      <c r="DL17" s="184">
        <f t="shared" si="194"/>
        <v>0</v>
      </c>
      <c r="DM17" s="12">
        <f t="shared" si="49"/>
        <v>0</v>
      </c>
      <c r="DN17" s="13">
        <f t="shared" si="50"/>
        <v>0</v>
      </c>
      <c r="DO17" s="13">
        <f t="shared" si="51"/>
        <v>0</v>
      </c>
      <c r="DP17" s="13">
        <f t="shared" si="52"/>
        <v>0</v>
      </c>
      <c r="DQ17" s="183">
        <f t="shared" ref="DQ17:DW17" si="195">DF17</f>
        <v>1</v>
      </c>
      <c r="DR17" s="364">
        <f t="shared" si="195"/>
        <v>0</v>
      </c>
      <c r="DS17" s="364">
        <f t="shared" si="195"/>
        <v>0</v>
      </c>
      <c r="DT17" s="364">
        <f t="shared" si="195"/>
        <v>0</v>
      </c>
      <c r="DU17" s="181">
        <f t="shared" si="195"/>
        <v>0</v>
      </c>
      <c r="DV17" s="184">
        <f t="shared" si="195"/>
        <v>0</v>
      </c>
      <c r="DW17" s="184">
        <f t="shared" si="195"/>
        <v>0</v>
      </c>
      <c r="DX17" s="12">
        <f t="shared" si="54"/>
        <v>0</v>
      </c>
      <c r="DY17" s="13">
        <f t="shared" si="55"/>
        <v>0</v>
      </c>
      <c r="DZ17" s="13">
        <f t="shared" si="56"/>
        <v>0</v>
      </c>
      <c r="EA17" s="13">
        <f t="shared" si="57"/>
        <v>0</v>
      </c>
      <c r="EB17" s="183">
        <f t="shared" si="58"/>
        <v>1</v>
      </c>
      <c r="EC17" s="185">
        <v>0</v>
      </c>
      <c r="ED17" s="13">
        <f t="shared" si="59"/>
        <v>0</v>
      </c>
      <c r="EE17" s="12">
        <f t="shared" si="60"/>
        <v>0</v>
      </c>
      <c r="EF17" s="186">
        <f t="shared" si="61"/>
        <v>0</v>
      </c>
      <c r="EG17" s="28"/>
      <c r="EH17" s="2"/>
      <c r="EI17" s="28"/>
      <c r="EJ17" s="2"/>
      <c r="EK17" s="28"/>
      <c r="EL17" s="2"/>
      <c r="EM17" s="28"/>
      <c r="EN17" s="2"/>
      <c r="EO17" s="2"/>
      <c r="EP17" s="2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</row>
    <row r="18" spans="1:156">
      <c r="A18" s="2"/>
      <c r="B18" s="363"/>
      <c r="C18" s="363"/>
      <c r="D18" s="363"/>
      <c r="E18" s="181">
        <v>0</v>
      </c>
      <c r="F18" s="182">
        <v>0</v>
      </c>
      <c r="G18" s="182">
        <v>0</v>
      </c>
      <c r="H18" s="12">
        <f t="shared" si="0"/>
        <v>0</v>
      </c>
      <c r="I18" s="13">
        <f t="shared" si="1"/>
        <v>0</v>
      </c>
      <c r="J18" s="13">
        <f t="shared" si="2"/>
        <v>0</v>
      </c>
      <c r="K18" s="183">
        <v>1</v>
      </c>
      <c r="L18" s="364">
        <f t="shared" ref="L18:Q18" si="196">B18</f>
        <v>0</v>
      </c>
      <c r="M18" s="364">
        <f t="shared" si="196"/>
        <v>0</v>
      </c>
      <c r="N18" s="364">
        <f t="shared" si="196"/>
        <v>0</v>
      </c>
      <c r="O18" s="181">
        <f t="shared" si="196"/>
        <v>0</v>
      </c>
      <c r="P18" s="182">
        <f t="shared" si="196"/>
        <v>0</v>
      </c>
      <c r="Q18" s="157">
        <f t="shared" si="196"/>
        <v>0</v>
      </c>
      <c r="R18" s="12">
        <f t="shared" si="4"/>
        <v>0</v>
      </c>
      <c r="S18" s="13">
        <f t="shared" si="5"/>
        <v>0</v>
      </c>
      <c r="T18" s="13">
        <f t="shared" si="6"/>
        <v>0</v>
      </c>
      <c r="U18" s="13">
        <f t="shared" si="7"/>
        <v>0</v>
      </c>
      <c r="V18" s="183">
        <f t="shared" ref="V18:AB18" si="197">K18</f>
        <v>1</v>
      </c>
      <c r="W18" s="364">
        <f t="shared" si="197"/>
        <v>0</v>
      </c>
      <c r="X18" s="364">
        <f t="shared" si="197"/>
        <v>0</v>
      </c>
      <c r="Y18" s="364">
        <f t="shared" si="197"/>
        <v>0</v>
      </c>
      <c r="Z18" s="181">
        <f t="shared" si="197"/>
        <v>0</v>
      </c>
      <c r="AA18" s="184">
        <f t="shared" si="197"/>
        <v>0</v>
      </c>
      <c r="AB18" s="184">
        <f t="shared" si="197"/>
        <v>0</v>
      </c>
      <c r="AC18" s="12">
        <f t="shared" si="9"/>
        <v>0</v>
      </c>
      <c r="AD18" s="13">
        <f t="shared" si="10"/>
        <v>0</v>
      </c>
      <c r="AE18" s="13">
        <f t="shared" si="11"/>
        <v>0</v>
      </c>
      <c r="AF18" s="13">
        <f t="shared" si="12"/>
        <v>0</v>
      </c>
      <c r="AG18" s="183">
        <f t="shared" ref="AG18:AM18" si="198">V18</f>
        <v>1</v>
      </c>
      <c r="AH18" s="364">
        <f t="shared" si="198"/>
        <v>0</v>
      </c>
      <c r="AI18" s="364">
        <f t="shared" si="198"/>
        <v>0</v>
      </c>
      <c r="AJ18" s="364">
        <f t="shared" si="198"/>
        <v>0</v>
      </c>
      <c r="AK18" s="181">
        <f t="shared" si="198"/>
        <v>0</v>
      </c>
      <c r="AL18" s="184">
        <f t="shared" si="198"/>
        <v>0</v>
      </c>
      <c r="AM18" s="184">
        <f t="shared" si="198"/>
        <v>0</v>
      </c>
      <c r="AN18" s="12">
        <f t="shared" si="14"/>
        <v>0</v>
      </c>
      <c r="AO18" s="13">
        <f t="shared" si="15"/>
        <v>0</v>
      </c>
      <c r="AP18" s="13">
        <f t="shared" si="16"/>
        <v>0</v>
      </c>
      <c r="AQ18" s="13">
        <f t="shared" si="17"/>
        <v>0</v>
      </c>
      <c r="AR18" s="183">
        <f t="shared" ref="AR18:AX18" si="199">AG18</f>
        <v>1</v>
      </c>
      <c r="AS18" s="364">
        <f t="shared" si="199"/>
        <v>0</v>
      </c>
      <c r="AT18" s="364">
        <f t="shared" si="199"/>
        <v>0</v>
      </c>
      <c r="AU18" s="364">
        <f t="shared" si="199"/>
        <v>0</v>
      </c>
      <c r="AV18" s="181">
        <f t="shared" si="199"/>
        <v>0</v>
      </c>
      <c r="AW18" s="184">
        <f t="shared" si="199"/>
        <v>0</v>
      </c>
      <c r="AX18" s="184">
        <f t="shared" si="199"/>
        <v>0</v>
      </c>
      <c r="AY18" s="12">
        <f t="shared" si="19"/>
        <v>0</v>
      </c>
      <c r="AZ18" s="13">
        <f t="shared" si="20"/>
        <v>0</v>
      </c>
      <c r="BA18" s="13">
        <f t="shared" si="21"/>
        <v>0</v>
      </c>
      <c r="BB18" s="13">
        <f t="shared" si="22"/>
        <v>0</v>
      </c>
      <c r="BC18" s="183">
        <f t="shared" ref="BC18:BI18" si="200">AR18</f>
        <v>1</v>
      </c>
      <c r="BD18" s="364">
        <f t="shared" si="200"/>
        <v>0</v>
      </c>
      <c r="BE18" s="364">
        <f t="shared" si="200"/>
        <v>0</v>
      </c>
      <c r="BF18" s="364">
        <f t="shared" si="200"/>
        <v>0</v>
      </c>
      <c r="BG18" s="181">
        <f t="shared" si="200"/>
        <v>0</v>
      </c>
      <c r="BH18" s="184">
        <f t="shared" si="200"/>
        <v>0</v>
      </c>
      <c r="BI18" s="184">
        <f t="shared" si="200"/>
        <v>0</v>
      </c>
      <c r="BJ18" s="12">
        <f t="shared" si="24"/>
        <v>0</v>
      </c>
      <c r="BK18" s="13">
        <f t="shared" si="25"/>
        <v>0</v>
      </c>
      <c r="BL18" s="13">
        <f t="shared" si="26"/>
        <v>0</v>
      </c>
      <c r="BM18" s="13">
        <f t="shared" si="27"/>
        <v>0</v>
      </c>
      <c r="BN18" s="183">
        <f t="shared" ref="BN18:BT18" si="201">BC18</f>
        <v>1</v>
      </c>
      <c r="BO18" s="364">
        <f t="shared" si="201"/>
        <v>0</v>
      </c>
      <c r="BP18" s="364">
        <f t="shared" si="201"/>
        <v>0</v>
      </c>
      <c r="BQ18" s="364">
        <f t="shared" si="201"/>
        <v>0</v>
      </c>
      <c r="BR18" s="181">
        <f t="shared" si="201"/>
        <v>0</v>
      </c>
      <c r="BS18" s="184">
        <f t="shared" si="201"/>
        <v>0</v>
      </c>
      <c r="BT18" s="184">
        <f t="shared" si="201"/>
        <v>0</v>
      </c>
      <c r="BU18" s="12">
        <f t="shared" si="29"/>
        <v>0</v>
      </c>
      <c r="BV18" s="13">
        <f t="shared" si="30"/>
        <v>0</v>
      </c>
      <c r="BW18" s="13">
        <f t="shared" si="31"/>
        <v>0</v>
      </c>
      <c r="BX18" s="13">
        <f t="shared" si="32"/>
        <v>0</v>
      </c>
      <c r="BY18" s="183">
        <f t="shared" ref="BY18:CE18" si="202">BN18</f>
        <v>1</v>
      </c>
      <c r="BZ18" s="364">
        <f t="shared" si="202"/>
        <v>0</v>
      </c>
      <c r="CA18" s="364">
        <f t="shared" si="202"/>
        <v>0</v>
      </c>
      <c r="CB18" s="364">
        <f t="shared" si="202"/>
        <v>0</v>
      </c>
      <c r="CC18" s="181">
        <f t="shared" si="202"/>
        <v>0</v>
      </c>
      <c r="CD18" s="184">
        <f t="shared" si="202"/>
        <v>0</v>
      </c>
      <c r="CE18" s="184">
        <f t="shared" si="202"/>
        <v>0</v>
      </c>
      <c r="CF18" s="12">
        <f t="shared" si="34"/>
        <v>0</v>
      </c>
      <c r="CG18" s="13">
        <f t="shared" si="35"/>
        <v>0</v>
      </c>
      <c r="CH18" s="13">
        <f t="shared" si="36"/>
        <v>0</v>
      </c>
      <c r="CI18" s="13">
        <f t="shared" si="37"/>
        <v>0</v>
      </c>
      <c r="CJ18" s="183">
        <f t="shared" ref="CJ18:CP18" si="203">BY18</f>
        <v>1</v>
      </c>
      <c r="CK18" s="364">
        <f t="shared" si="203"/>
        <v>0</v>
      </c>
      <c r="CL18" s="364">
        <f t="shared" si="203"/>
        <v>0</v>
      </c>
      <c r="CM18" s="364">
        <f t="shared" si="203"/>
        <v>0</v>
      </c>
      <c r="CN18" s="181">
        <f t="shared" si="203"/>
        <v>0</v>
      </c>
      <c r="CO18" s="184">
        <f t="shared" si="203"/>
        <v>0</v>
      </c>
      <c r="CP18" s="184">
        <f t="shared" si="203"/>
        <v>0</v>
      </c>
      <c r="CQ18" s="12">
        <f t="shared" si="39"/>
        <v>0</v>
      </c>
      <c r="CR18" s="13">
        <f t="shared" si="40"/>
        <v>0</v>
      </c>
      <c r="CS18" s="13">
        <f t="shared" si="41"/>
        <v>0</v>
      </c>
      <c r="CT18" s="13">
        <f t="shared" si="42"/>
        <v>0</v>
      </c>
      <c r="CU18" s="183">
        <f t="shared" ref="CU18:DA18" si="204">CJ18</f>
        <v>1</v>
      </c>
      <c r="CV18" s="364">
        <f t="shared" si="204"/>
        <v>0</v>
      </c>
      <c r="CW18" s="364">
        <f t="shared" si="204"/>
        <v>0</v>
      </c>
      <c r="CX18" s="364">
        <f t="shared" si="204"/>
        <v>0</v>
      </c>
      <c r="CY18" s="181">
        <f t="shared" si="204"/>
        <v>0</v>
      </c>
      <c r="CZ18" s="184">
        <f t="shared" si="204"/>
        <v>0</v>
      </c>
      <c r="DA18" s="184">
        <f t="shared" si="204"/>
        <v>0</v>
      </c>
      <c r="DB18" s="12">
        <f t="shared" si="44"/>
        <v>0</v>
      </c>
      <c r="DC18" s="13">
        <f t="shared" si="45"/>
        <v>0</v>
      </c>
      <c r="DD18" s="13">
        <f t="shared" si="46"/>
        <v>0</v>
      </c>
      <c r="DE18" s="13">
        <f t="shared" si="47"/>
        <v>0</v>
      </c>
      <c r="DF18" s="183">
        <f t="shared" ref="DF18:DL18" si="205">CU18</f>
        <v>1</v>
      </c>
      <c r="DG18" s="364">
        <f t="shared" si="205"/>
        <v>0</v>
      </c>
      <c r="DH18" s="364">
        <f t="shared" si="205"/>
        <v>0</v>
      </c>
      <c r="DI18" s="364">
        <f t="shared" si="205"/>
        <v>0</v>
      </c>
      <c r="DJ18" s="181">
        <f t="shared" si="205"/>
        <v>0</v>
      </c>
      <c r="DK18" s="184">
        <f t="shared" si="205"/>
        <v>0</v>
      </c>
      <c r="DL18" s="184">
        <f t="shared" si="205"/>
        <v>0</v>
      </c>
      <c r="DM18" s="12">
        <f t="shared" si="49"/>
        <v>0</v>
      </c>
      <c r="DN18" s="13">
        <f t="shared" si="50"/>
        <v>0</v>
      </c>
      <c r="DO18" s="13">
        <f t="shared" si="51"/>
        <v>0</v>
      </c>
      <c r="DP18" s="13">
        <f t="shared" si="52"/>
        <v>0</v>
      </c>
      <c r="DQ18" s="183">
        <f t="shared" ref="DQ18:DW18" si="206">DF18</f>
        <v>1</v>
      </c>
      <c r="DR18" s="364">
        <f t="shared" si="206"/>
        <v>0</v>
      </c>
      <c r="DS18" s="364">
        <f t="shared" si="206"/>
        <v>0</v>
      </c>
      <c r="DT18" s="364">
        <f t="shared" si="206"/>
        <v>0</v>
      </c>
      <c r="DU18" s="181">
        <f t="shared" si="206"/>
        <v>0</v>
      </c>
      <c r="DV18" s="184">
        <f t="shared" si="206"/>
        <v>0</v>
      </c>
      <c r="DW18" s="184">
        <f t="shared" si="206"/>
        <v>0</v>
      </c>
      <c r="DX18" s="12">
        <f t="shared" si="54"/>
        <v>0</v>
      </c>
      <c r="DY18" s="13">
        <f t="shared" si="55"/>
        <v>0</v>
      </c>
      <c r="DZ18" s="13">
        <f t="shared" si="56"/>
        <v>0</v>
      </c>
      <c r="EA18" s="13">
        <f t="shared" si="57"/>
        <v>0</v>
      </c>
      <c r="EB18" s="183">
        <f t="shared" si="58"/>
        <v>1</v>
      </c>
      <c r="EC18" s="185">
        <v>0</v>
      </c>
      <c r="ED18" s="13">
        <f t="shared" si="59"/>
        <v>0</v>
      </c>
      <c r="EE18" s="12">
        <f t="shared" si="60"/>
        <v>0</v>
      </c>
      <c r="EF18" s="186">
        <f t="shared" si="61"/>
        <v>0</v>
      </c>
      <c r="EG18" s="28"/>
      <c r="EH18" s="2"/>
      <c r="EI18" s="28"/>
      <c r="EJ18" s="2"/>
      <c r="EK18" s="28"/>
      <c r="EL18" s="2"/>
      <c r="EM18" s="28"/>
      <c r="EN18" s="2"/>
      <c r="EO18" s="2"/>
      <c r="EP18" s="2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</row>
    <row r="19" spans="1:156">
      <c r="A19" s="2"/>
      <c r="B19" s="363"/>
      <c r="C19" s="363"/>
      <c r="D19" s="363"/>
      <c r="E19" s="181">
        <v>0</v>
      </c>
      <c r="F19" s="182">
        <v>0</v>
      </c>
      <c r="G19" s="182">
        <v>0</v>
      </c>
      <c r="H19" s="12">
        <f t="shared" si="0"/>
        <v>0</v>
      </c>
      <c r="I19" s="13">
        <f t="shared" si="1"/>
        <v>0</v>
      </c>
      <c r="J19" s="13">
        <f t="shared" si="2"/>
        <v>0</v>
      </c>
      <c r="K19" s="183">
        <v>1</v>
      </c>
      <c r="L19" s="364">
        <f t="shared" ref="L19:Q19" si="207">B19</f>
        <v>0</v>
      </c>
      <c r="M19" s="364">
        <f t="shared" si="207"/>
        <v>0</v>
      </c>
      <c r="N19" s="364">
        <f t="shared" si="207"/>
        <v>0</v>
      </c>
      <c r="O19" s="181">
        <f t="shared" si="207"/>
        <v>0</v>
      </c>
      <c r="P19" s="182">
        <f t="shared" si="207"/>
        <v>0</v>
      </c>
      <c r="Q19" s="157">
        <f t="shared" si="207"/>
        <v>0</v>
      </c>
      <c r="R19" s="12">
        <f t="shared" si="4"/>
        <v>0</v>
      </c>
      <c r="S19" s="13">
        <f t="shared" si="5"/>
        <v>0</v>
      </c>
      <c r="T19" s="13">
        <f t="shared" si="6"/>
        <v>0</v>
      </c>
      <c r="U19" s="13">
        <f t="shared" si="7"/>
        <v>0</v>
      </c>
      <c r="V19" s="183">
        <f t="shared" ref="V19:AB19" si="208">K19</f>
        <v>1</v>
      </c>
      <c r="W19" s="364">
        <f t="shared" si="208"/>
        <v>0</v>
      </c>
      <c r="X19" s="364">
        <f t="shared" si="208"/>
        <v>0</v>
      </c>
      <c r="Y19" s="364">
        <f t="shared" si="208"/>
        <v>0</v>
      </c>
      <c r="Z19" s="181">
        <f t="shared" si="208"/>
        <v>0</v>
      </c>
      <c r="AA19" s="184">
        <f t="shared" si="208"/>
        <v>0</v>
      </c>
      <c r="AB19" s="184">
        <f t="shared" si="208"/>
        <v>0</v>
      </c>
      <c r="AC19" s="12">
        <f t="shared" si="9"/>
        <v>0</v>
      </c>
      <c r="AD19" s="13">
        <f t="shared" si="10"/>
        <v>0</v>
      </c>
      <c r="AE19" s="13">
        <f t="shared" si="11"/>
        <v>0</v>
      </c>
      <c r="AF19" s="13">
        <f t="shared" si="12"/>
        <v>0</v>
      </c>
      <c r="AG19" s="183">
        <f t="shared" ref="AG19:AM19" si="209">V19</f>
        <v>1</v>
      </c>
      <c r="AH19" s="364">
        <f t="shared" si="209"/>
        <v>0</v>
      </c>
      <c r="AI19" s="364">
        <f t="shared" si="209"/>
        <v>0</v>
      </c>
      <c r="AJ19" s="364">
        <f t="shared" si="209"/>
        <v>0</v>
      </c>
      <c r="AK19" s="181">
        <f t="shared" si="209"/>
        <v>0</v>
      </c>
      <c r="AL19" s="184">
        <f t="shared" si="209"/>
        <v>0</v>
      </c>
      <c r="AM19" s="184">
        <f t="shared" si="209"/>
        <v>0</v>
      </c>
      <c r="AN19" s="12">
        <f t="shared" si="14"/>
        <v>0</v>
      </c>
      <c r="AO19" s="13">
        <f t="shared" si="15"/>
        <v>0</v>
      </c>
      <c r="AP19" s="13">
        <f t="shared" si="16"/>
        <v>0</v>
      </c>
      <c r="AQ19" s="13">
        <f t="shared" si="17"/>
        <v>0</v>
      </c>
      <c r="AR19" s="183">
        <f t="shared" ref="AR19:AX19" si="210">AG19</f>
        <v>1</v>
      </c>
      <c r="AS19" s="364">
        <f t="shared" si="210"/>
        <v>0</v>
      </c>
      <c r="AT19" s="364">
        <f t="shared" si="210"/>
        <v>0</v>
      </c>
      <c r="AU19" s="364">
        <f t="shared" si="210"/>
        <v>0</v>
      </c>
      <c r="AV19" s="181">
        <f t="shared" si="210"/>
        <v>0</v>
      </c>
      <c r="AW19" s="184">
        <f t="shared" si="210"/>
        <v>0</v>
      </c>
      <c r="AX19" s="184">
        <f t="shared" si="210"/>
        <v>0</v>
      </c>
      <c r="AY19" s="12">
        <f t="shared" si="19"/>
        <v>0</v>
      </c>
      <c r="AZ19" s="13">
        <f t="shared" si="20"/>
        <v>0</v>
      </c>
      <c r="BA19" s="13">
        <f t="shared" si="21"/>
        <v>0</v>
      </c>
      <c r="BB19" s="13">
        <f t="shared" si="22"/>
        <v>0</v>
      </c>
      <c r="BC19" s="183">
        <f t="shared" ref="BC19:BI19" si="211">AR19</f>
        <v>1</v>
      </c>
      <c r="BD19" s="364">
        <f t="shared" si="211"/>
        <v>0</v>
      </c>
      <c r="BE19" s="364">
        <f t="shared" si="211"/>
        <v>0</v>
      </c>
      <c r="BF19" s="364">
        <f t="shared" si="211"/>
        <v>0</v>
      </c>
      <c r="BG19" s="181">
        <f t="shared" si="211"/>
        <v>0</v>
      </c>
      <c r="BH19" s="184">
        <f t="shared" si="211"/>
        <v>0</v>
      </c>
      <c r="BI19" s="184">
        <f t="shared" si="211"/>
        <v>0</v>
      </c>
      <c r="BJ19" s="12">
        <f t="shared" si="24"/>
        <v>0</v>
      </c>
      <c r="BK19" s="13">
        <f t="shared" si="25"/>
        <v>0</v>
      </c>
      <c r="BL19" s="13">
        <f t="shared" si="26"/>
        <v>0</v>
      </c>
      <c r="BM19" s="13">
        <f t="shared" si="27"/>
        <v>0</v>
      </c>
      <c r="BN19" s="183">
        <f t="shared" ref="BN19:BT19" si="212">BC19</f>
        <v>1</v>
      </c>
      <c r="BO19" s="364">
        <f t="shared" si="212"/>
        <v>0</v>
      </c>
      <c r="BP19" s="364">
        <f t="shared" si="212"/>
        <v>0</v>
      </c>
      <c r="BQ19" s="364">
        <f t="shared" si="212"/>
        <v>0</v>
      </c>
      <c r="BR19" s="181">
        <f t="shared" si="212"/>
        <v>0</v>
      </c>
      <c r="BS19" s="184">
        <f t="shared" si="212"/>
        <v>0</v>
      </c>
      <c r="BT19" s="184">
        <f t="shared" si="212"/>
        <v>0</v>
      </c>
      <c r="BU19" s="12">
        <f t="shared" si="29"/>
        <v>0</v>
      </c>
      <c r="BV19" s="13">
        <f t="shared" si="30"/>
        <v>0</v>
      </c>
      <c r="BW19" s="13">
        <f t="shared" si="31"/>
        <v>0</v>
      </c>
      <c r="BX19" s="13">
        <f t="shared" si="32"/>
        <v>0</v>
      </c>
      <c r="BY19" s="183">
        <f t="shared" ref="BY19:CE19" si="213">BN19</f>
        <v>1</v>
      </c>
      <c r="BZ19" s="364">
        <f t="shared" si="213"/>
        <v>0</v>
      </c>
      <c r="CA19" s="364">
        <f t="shared" si="213"/>
        <v>0</v>
      </c>
      <c r="CB19" s="364">
        <f t="shared" si="213"/>
        <v>0</v>
      </c>
      <c r="CC19" s="181">
        <f t="shared" si="213"/>
        <v>0</v>
      </c>
      <c r="CD19" s="184">
        <f t="shared" si="213"/>
        <v>0</v>
      </c>
      <c r="CE19" s="184">
        <f t="shared" si="213"/>
        <v>0</v>
      </c>
      <c r="CF19" s="12">
        <f t="shared" si="34"/>
        <v>0</v>
      </c>
      <c r="CG19" s="13">
        <f t="shared" si="35"/>
        <v>0</v>
      </c>
      <c r="CH19" s="13">
        <f t="shared" si="36"/>
        <v>0</v>
      </c>
      <c r="CI19" s="13">
        <f t="shared" si="37"/>
        <v>0</v>
      </c>
      <c r="CJ19" s="183">
        <f t="shared" ref="CJ19:CP19" si="214">BY19</f>
        <v>1</v>
      </c>
      <c r="CK19" s="364">
        <f t="shared" si="214"/>
        <v>0</v>
      </c>
      <c r="CL19" s="364">
        <f t="shared" si="214"/>
        <v>0</v>
      </c>
      <c r="CM19" s="364">
        <f t="shared" si="214"/>
        <v>0</v>
      </c>
      <c r="CN19" s="181">
        <f t="shared" si="214"/>
        <v>0</v>
      </c>
      <c r="CO19" s="184">
        <f t="shared" si="214"/>
        <v>0</v>
      </c>
      <c r="CP19" s="184">
        <f t="shared" si="214"/>
        <v>0</v>
      </c>
      <c r="CQ19" s="12">
        <f t="shared" si="39"/>
        <v>0</v>
      </c>
      <c r="CR19" s="13">
        <f t="shared" si="40"/>
        <v>0</v>
      </c>
      <c r="CS19" s="13">
        <f t="shared" si="41"/>
        <v>0</v>
      </c>
      <c r="CT19" s="13">
        <f t="shared" si="42"/>
        <v>0</v>
      </c>
      <c r="CU19" s="183">
        <f t="shared" ref="CU19:DA19" si="215">CJ19</f>
        <v>1</v>
      </c>
      <c r="CV19" s="364">
        <f t="shared" si="215"/>
        <v>0</v>
      </c>
      <c r="CW19" s="364">
        <f t="shared" si="215"/>
        <v>0</v>
      </c>
      <c r="CX19" s="364">
        <f t="shared" si="215"/>
        <v>0</v>
      </c>
      <c r="CY19" s="181">
        <f t="shared" si="215"/>
        <v>0</v>
      </c>
      <c r="CZ19" s="184">
        <f t="shared" si="215"/>
        <v>0</v>
      </c>
      <c r="DA19" s="184">
        <f t="shared" si="215"/>
        <v>0</v>
      </c>
      <c r="DB19" s="12">
        <f t="shared" si="44"/>
        <v>0</v>
      </c>
      <c r="DC19" s="13">
        <f t="shared" si="45"/>
        <v>0</v>
      </c>
      <c r="DD19" s="13">
        <f t="shared" si="46"/>
        <v>0</v>
      </c>
      <c r="DE19" s="13">
        <f t="shared" si="47"/>
        <v>0</v>
      </c>
      <c r="DF19" s="183">
        <f t="shared" ref="DF19:DL19" si="216">CU19</f>
        <v>1</v>
      </c>
      <c r="DG19" s="364">
        <f t="shared" si="216"/>
        <v>0</v>
      </c>
      <c r="DH19" s="364">
        <f t="shared" si="216"/>
        <v>0</v>
      </c>
      <c r="DI19" s="364">
        <f t="shared" si="216"/>
        <v>0</v>
      </c>
      <c r="DJ19" s="181">
        <f t="shared" si="216"/>
        <v>0</v>
      </c>
      <c r="DK19" s="184">
        <f t="shared" si="216"/>
        <v>0</v>
      </c>
      <c r="DL19" s="184">
        <f t="shared" si="216"/>
        <v>0</v>
      </c>
      <c r="DM19" s="12">
        <f t="shared" si="49"/>
        <v>0</v>
      </c>
      <c r="DN19" s="13">
        <f t="shared" si="50"/>
        <v>0</v>
      </c>
      <c r="DO19" s="13">
        <f t="shared" si="51"/>
        <v>0</v>
      </c>
      <c r="DP19" s="13">
        <f t="shared" si="52"/>
        <v>0</v>
      </c>
      <c r="DQ19" s="183">
        <f t="shared" ref="DQ19:DW19" si="217">DF19</f>
        <v>1</v>
      </c>
      <c r="DR19" s="364">
        <f t="shared" si="217"/>
        <v>0</v>
      </c>
      <c r="DS19" s="364">
        <f t="shared" si="217"/>
        <v>0</v>
      </c>
      <c r="DT19" s="364">
        <f t="shared" si="217"/>
        <v>0</v>
      </c>
      <c r="DU19" s="181">
        <f t="shared" si="217"/>
        <v>0</v>
      </c>
      <c r="DV19" s="184">
        <f t="shared" si="217"/>
        <v>0</v>
      </c>
      <c r="DW19" s="184">
        <f t="shared" si="217"/>
        <v>0</v>
      </c>
      <c r="DX19" s="12">
        <f t="shared" si="54"/>
        <v>0</v>
      </c>
      <c r="DY19" s="13">
        <f t="shared" si="55"/>
        <v>0</v>
      </c>
      <c r="DZ19" s="13">
        <f t="shared" si="56"/>
        <v>0</v>
      </c>
      <c r="EA19" s="13">
        <f t="shared" si="57"/>
        <v>0</v>
      </c>
      <c r="EB19" s="183">
        <f t="shared" si="58"/>
        <v>1</v>
      </c>
      <c r="EC19" s="185">
        <v>0</v>
      </c>
      <c r="ED19" s="13">
        <f t="shared" si="59"/>
        <v>0</v>
      </c>
      <c r="EE19" s="12">
        <f t="shared" si="60"/>
        <v>0</v>
      </c>
      <c r="EF19" s="186">
        <f t="shared" si="61"/>
        <v>0</v>
      </c>
      <c r="EG19" s="28"/>
      <c r="EH19" s="2"/>
      <c r="EI19" s="28"/>
      <c r="EJ19" s="2"/>
      <c r="EK19" s="28"/>
      <c r="EL19" s="2"/>
      <c r="EM19" s="28"/>
      <c r="EN19" s="2"/>
      <c r="EO19" s="2"/>
      <c r="EP19" s="2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</row>
    <row r="20" spans="1:156">
      <c r="A20" s="2"/>
      <c r="B20" s="363"/>
      <c r="C20" s="363"/>
      <c r="D20" s="363"/>
      <c r="E20" s="181">
        <v>0</v>
      </c>
      <c r="F20" s="182">
        <v>0</v>
      </c>
      <c r="G20" s="182">
        <v>0</v>
      </c>
      <c r="H20" s="12">
        <f t="shared" si="0"/>
        <v>0</v>
      </c>
      <c r="I20" s="13">
        <f t="shared" si="1"/>
        <v>0</v>
      </c>
      <c r="J20" s="13">
        <f t="shared" si="2"/>
        <v>0</v>
      </c>
      <c r="K20" s="183">
        <v>1</v>
      </c>
      <c r="L20" s="364">
        <f t="shared" ref="L20:Q20" si="218">B20</f>
        <v>0</v>
      </c>
      <c r="M20" s="364">
        <f t="shared" si="218"/>
        <v>0</v>
      </c>
      <c r="N20" s="364">
        <f t="shared" si="218"/>
        <v>0</v>
      </c>
      <c r="O20" s="181">
        <f t="shared" si="218"/>
        <v>0</v>
      </c>
      <c r="P20" s="182">
        <f t="shared" si="218"/>
        <v>0</v>
      </c>
      <c r="Q20" s="157">
        <f t="shared" si="218"/>
        <v>0</v>
      </c>
      <c r="R20" s="12">
        <f t="shared" si="4"/>
        <v>0</v>
      </c>
      <c r="S20" s="13">
        <f t="shared" si="5"/>
        <v>0</v>
      </c>
      <c r="T20" s="13">
        <f t="shared" si="6"/>
        <v>0</v>
      </c>
      <c r="U20" s="13">
        <f t="shared" si="7"/>
        <v>0</v>
      </c>
      <c r="V20" s="183">
        <f t="shared" ref="V20:AB20" si="219">K20</f>
        <v>1</v>
      </c>
      <c r="W20" s="364">
        <f t="shared" si="219"/>
        <v>0</v>
      </c>
      <c r="X20" s="364">
        <f t="shared" si="219"/>
        <v>0</v>
      </c>
      <c r="Y20" s="364">
        <f t="shared" si="219"/>
        <v>0</v>
      </c>
      <c r="Z20" s="181">
        <f t="shared" si="219"/>
        <v>0</v>
      </c>
      <c r="AA20" s="184">
        <f t="shared" si="219"/>
        <v>0</v>
      </c>
      <c r="AB20" s="184">
        <f t="shared" si="219"/>
        <v>0</v>
      </c>
      <c r="AC20" s="12">
        <f t="shared" si="9"/>
        <v>0</v>
      </c>
      <c r="AD20" s="13">
        <f t="shared" si="10"/>
        <v>0</v>
      </c>
      <c r="AE20" s="13">
        <f t="shared" si="11"/>
        <v>0</v>
      </c>
      <c r="AF20" s="13">
        <f t="shared" si="12"/>
        <v>0</v>
      </c>
      <c r="AG20" s="183">
        <f t="shared" ref="AG20:AM20" si="220">V20</f>
        <v>1</v>
      </c>
      <c r="AH20" s="364">
        <f t="shared" si="220"/>
        <v>0</v>
      </c>
      <c r="AI20" s="364">
        <f t="shared" si="220"/>
        <v>0</v>
      </c>
      <c r="AJ20" s="364">
        <f t="shared" si="220"/>
        <v>0</v>
      </c>
      <c r="AK20" s="181">
        <f t="shared" si="220"/>
        <v>0</v>
      </c>
      <c r="AL20" s="184">
        <f t="shared" si="220"/>
        <v>0</v>
      </c>
      <c r="AM20" s="184">
        <f t="shared" si="220"/>
        <v>0</v>
      </c>
      <c r="AN20" s="12">
        <f t="shared" si="14"/>
        <v>0</v>
      </c>
      <c r="AO20" s="13">
        <f t="shared" si="15"/>
        <v>0</v>
      </c>
      <c r="AP20" s="13">
        <f t="shared" si="16"/>
        <v>0</v>
      </c>
      <c r="AQ20" s="13">
        <f t="shared" si="17"/>
        <v>0</v>
      </c>
      <c r="AR20" s="183">
        <f t="shared" ref="AR20:AX20" si="221">AG20</f>
        <v>1</v>
      </c>
      <c r="AS20" s="364">
        <f t="shared" si="221"/>
        <v>0</v>
      </c>
      <c r="AT20" s="364">
        <f t="shared" si="221"/>
        <v>0</v>
      </c>
      <c r="AU20" s="364">
        <f t="shared" si="221"/>
        <v>0</v>
      </c>
      <c r="AV20" s="181">
        <f t="shared" si="221"/>
        <v>0</v>
      </c>
      <c r="AW20" s="184">
        <f t="shared" si="221"/>
        <v>0</v>
      </c>
      <c r="AX20" s="184">
        <f t="shared" si="221"/>
        <v>0</v>
      </c>
      <c r="AY20" s="12">
        <f t="shared" si="19"/>
        <v>0</v>
      </c>
      <c r="AZ20" s="13">
        <f t="shared" si="20"/>
        <v>0</v>
      </c>
      <c r="BA20" s="13">
        <f t="shared" si="21"/>
        <v>0</v>
      </c>
      <c r="BB20" s="13">
        <f t="shared" si="22"/>
        <v>0</v>
      </c>
      <c r="BC20" s="183">
        <f t="shared" ref="BC20:BI20" si="222">AR20</f>
        <v>1</v>
      </c>
      <c r="BD20" s="364">
        <f t="shared" si="222"/>
        <v>0</v>
      </c>
      <c r="BE20" s="364">
        <f t="shared" si="222"/>
        <v>0</v>
      </c>
      <c r="BF20" s="364">
        <f t="shared" si="222"/>
        <v>0</v>
      </c>
      <c r="BG20" s="181">
        <f t="shared" si="222"/>
        <v>0</v>
      </c>
      <c r="BH20" s="184">
        <f t="shared" si="222"/>
        <v>0</v>
      </c>
      <c r="BI20" s="184">
        <f t="shared" si="222"/>
        <v>0</v>
      </c>
      <c r="BJ20" s="12">
        <f t="shared" si="24"/>
        <v>0</v>
      </c>
      <c r="BK20" s="13">
        <f t="shared" si="25"/>
        <v>0</v>
      </c>
      <c r="BL20" s="13">
        <f t="shared" si="26"/>
        <v>0</v>
      </c>
      <c r="BM20" s="13">
        <f t="shared" si="27"/>
        <v>0</v>
      </c>
      <c r="BN20" s="183">
        <f t="shared" ref="BN20:BT20" si="223">BC20</f>
        <v>1</v>
      </c>
      <c r="BO20" s="364">
        <f t="shared" si="223"/>
        <v>0</v>
      </c>
      <c r="BP20" s="364">
        <f t="shared" si="223"/>
        <v>0</v>
      </c>
      <c r="BQ20" s="364">
        <f t="shared" si="223"/>
        <v>0</v>
      </c>
      <c r="BR20" s="181">
        <f t="shared" si="223"/>
        <v>0</v>
      </c>
      <c r="BS20" s="184">
        <f t="shared" si="223"/>
        <v>0</v>
      </c>
      <c r="BT20" s="184">
        <f t="shared" si="223"/>
        <v>0</v>
      </c>
      <c r="BU20" s="12">
        <f t="shared" si="29"/>
        <v>0</v>
      </c>
      <c r="BV20" s="13">
        <f t="shared" si="30"/>
        <v>0</v>
      </c>
      <c r="BW20" s="13">
        <f t="shared" si="31"/>
        <v>0</v>
      </c>
      <c r="BX20" s="13">
        <f t="shared" si="32"/>
        <v>0</v>
      </c>
      <c r="BY20" s="183">
        <f t="shared" ref="BY20:CE20" si="224">BN20</f>
        <v>1</v>
      </c>
      <c r="BZ20" s="364">
        <f t="shared" si="224"/>
        <v>0</v>
      </c>
      <c r="CA20" s="364">
        <f t="shared" si="224"/>
        <v>0</v>
      </c>
      <c r="CB20" s="364">
        <f t="shared" si="224"/>
        <v>0</v>
      </c>
      <c r="CC20" s="181">
        <f t="shared" si="224"/>
        <v>0</v>
      </c>
      <c r="CD20" s="184">
        <f t="shared" si="224"/>
        <v>0</v>
      </c>
      <c r="CE20" s="184">
        <f t="shared" si="224"/>
        <v>0</v>
      </c>
      <c r="CF20" s="12">
        <f t="shared" si="34"/>
        <v>0</v>
      </c>
      <c r="CG20" s="13">
        <f t="shared" si="35"/>
        <v>0</v>
      </c>
      <c r="CH20" s="13">
        <f t="shared" si="36"/>
        <v>0</v>
      </c>
      <c r="CI20" s="13">
        <f t="shared" si="37"/>
        <v>0</v>
      </c>
      <c r="CJ20" s="183">
        <f t="shared" ref="CJ20:CP20" si="225">BY20</f>
        <v>1</v>
      </c>
      <c r="CK20" s="364">
        <f t="shared" si="225"/>
        <v>0</v>
      </c>
      <c r="CL20" s="364">
        <f t="shared" si="225"/>
        <v>0</v>
      </c>
      <c r="CM20" s="364">
        <f t="shared" si="225"/>
        <v>0</v>
      </c>
      <c r="CN20" s="181">
        <f t="shared" si="225"/>
        <v>0</v>
      </c>
      <c r="CO20" s="184">
        <f t="shared" si="225"/>
        <v>0</v>
      </c>
      <c r="CP20" s="184">
        <f t="shared" si="225"/>
        <v>0</v>
      </c>
      <c r="CQ20" s="12">
        <f t="shared" si="39"/>
        <v>0</v>
      </c>
      <c r="CR20" s="13">
        <f t="shared" si="40"/>
        <v>0</v>
      </c>
      <c r="CS20" s="13">
        <f t="shared" si="41"/>
        <v>0</v>
      </c>
      <c r="CT20" s="13">
        <f t="shared" si="42"/>
        <v>0</v>
      </c>
      <c r="CU20" s="183">
        <f t="shared" ref="CU20:DA20" si="226">CJ20</f>
        <v>1</v>
      </c>
      <c r="CV20" s="364">
        <f t="shared" si="226"/>
        <v>0</v>
      </c>
      <c r="CW20" s="364">
        <f t="shared" si="226"/>
        <v>0</v>
      </c>
      <c r="CX20" s="364">
        <f t="shared" si="226"/>
        <v>0</v>
      </c>
      <c r="CY20" s="181">
        <f t="shared" si="226"/>
        <v>0</v>
      </c>
      <c r="CZ20" s="184">
        <f t="shared" si="226"/>
        <v>0</v>
      </c>
      <c r="DA20" s="184">
        <f t="shared" si="226"/>
        <v>0</v>
      </c>
      <c r="DB20" s="12">
        <f t="shared" si="44"/>
        <v>0</v>
      </c>
      <c r="DC20" s="13">
        <f t="shared" si="45"/>
        <v>0</v>
      </c>
      <c r="DD20" s="13">
        <f t="shared" si="46"/>
        <v>0</v>
      </c>
      <c r="DE20" s="13">
        <f t="shared" si="47"/>
        <v>0</v>
      </c>
      <c r="DF20" s="183">
        <f t="shared" ref="DF20:DL20" si="227">CU20</f>
        <v>1</v>
      </c>
      <c r="DG20" s="364">
        <f t="shared" si="227"/>
        <v>0</v>
      </c>
      <c r="DH20" s="364">
        <f t="shared" si="227"/>
        <v>0</v>
      </c>
      <c r="DI20" s="364">
        <f t="shared" si="227"/>
        <v>0</v>
      </c>
      <c r="DJ20" s="181">
        <f t="shared" si="227"/>
        <v>0</v>
      </c>
      <c r="DK20" s="184">
        <f t="shared" si="227"/>
        <v>0</v>
      </c>
      <c r="DL20" s="184">
        <f t="shared" si="227"/>
        <v>0</v>
      </c>
      <c r="DM20" s="12">
        <f t="shared" si="49"/>
        <v>0</v>
      </c>
      <c r="DN20" s="13">
        <f t="shared" si="50"/>
        <v>0</v>
      </c>
      <c r="DO20" s="13">
        <f t="shared" si="51"/>
        <v>0</v>
      </c>
      <c r="DP20" s="13">
        <f t="shared" si="52"/>
        <v>0</v>
      </c>
      <c r="DQ20" s="183">
        <f t="shared" ref="DQ20:DW20" si="228">DF20</f>
        <v>1</v>
      </c>
      <c r="DR20" s="364">
        <f t="shared" si="228"/>
        <v>0</v>
      </c>
      <c r="DS20" s="364">
        <f t="shared" si="228"/>
        <v>0</v>
      </c>
      <c r="DT20" s="364">
        <f t="shared" si="228"/>
        <v>0</v>
      </c>
      <c r="DU20" s="181">
        <f t="shared" si="228"/>
        <v>0</v>
      </c>
      <c r="DV20" s="184">
        <f t="shared" si="228"/>
        <v>0</v>
      </c>
      <c r="DW20" s="184">
        <f t="shared" si="228"/>
        <v>0</v>
      </c>
      <c r="DX20" s="12">
        <f t="shared" si="54"/>
        <v>0</v>
      </c>
      <c r="DY20" s="13">
        <f t="shared" si="55"/>
        <v>0</v>
      </c>
      <c r="DZ20" s="13">
        <f t="shared" si="56"/>
        <v>0</v>
      </c>
      <c r="EA20" s="13">
        <f t="shared" si="57"/>
        <v>0</v>
      </c>
      <c r="EB20" s="183">
        <f t="shared" si="58"/>
        <v>1</v>
      </c>
      <c r="EC20" s="185">
        <v>0</v>
      </c>
      <c r="ED20" s="13">
        <f t="shared" si="59"/>
        <v>0</v>
      </c>
      <c r="EE20" s="12">
        <f t="shared" si="60"/>
        <v>0</v>
      </c>
      <c r="EF20" s="186">
        <f t="shared" si="61"/>
        <v>0</v>
      </c>
      <c r="EG20" s="28"/>
      <c r="EH20" s="2"/>
      <c r="EI20" s="28"/>
      <c r="EJ20" s="2"/>
      <c r="EK20" s="28"/>
      <c r="EL20" s="2"/>
      <c r="EM20" s="28"/>
      <c r="EN20" s="2"/>
      <c r="EO20" s="2"/>
      <c r="EP20" s="2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</row>
    <row r="21" spans="1:156" ht="15.75" customHeight="1">
      <c r="A21" s="2"/>
      <c r="B21" s="363"/>
      <c r="C21" s="363"/>
      <c r="D21" s="363"/>
      <c r="E21" s="181">
        <v>0</v>
      </c>
      <c r="F21" s="182">
        <v>0</v>
      </c>
      <c r="G21" s="182">
        <v>0</v>
      </c>
      <c r="H21" s="12">
        <f t="shared" si="0"/>
        <v>0</v>
      </c>
      <c r="I21" s="13">
        <f t="shared" si="1"/>
        <v>0</v>
      </c>
      <c r="J21" s="13">
        <f t="shared" si="2"/>
        <v>0</v>
      </c>
      <c r="K21" s="183">
        <v>1</v>
      </c>
      <c r="L21" s="364">
        <f t="shared" ref="L21:Q21" si="229">B21</f>
        <v>0</v>
      </c>
      <c r="M21" s="364">
        <f t="shared" si="229"/>
        <v>0</v>
      </c>
      <c r="N21" s="364">
        <f t="shared" si="229"/>
        <v>0</v>
      </c>
      <c r="O21" s="181">
        <f t="shared" si="229"/>
        <v>0</v>
      </c>
      <c r="P21" s="182">
        <f t="shared" si="229"/>
        <v>0</v>
      </c>
      <c r="Q21" s="157">
        <f t="shared" si="229"/>
        <v>0</v>
      </c>
      <c r="R21" s="12">
        <f t="shared" si="4"/>
        <v>0</v>
      </c>
      <c r="S21" s="13">
        <f t="shared" si="5"/>
        <v>0</v>
      </c>
      <c r="T21" s="13">
        <f t="shared" si="6"/>
        <v>0</v>
      </c>
      <c r="U21" s="13">
        <f t="shared" si="7"/>
        <v>0</v>
      </c>
      <c r="V21" s="183">
        <f t="shared" ref="V21:AB21" si="230">K21</f>
        <v>1</v>
      </c>
      <c r="W21" s="364">
        <f t="shared" si="230"/>
        <v>0</v>
      </c>
      <c r="X21" s="364">
        <f t="shared" si="230"/>
        <v>0</v>
      </c>
      <c r="Y21" s="364">
        <f t="shared" si="230"/>
        <v>0</v>
      </c>
      <c r="Z21" s="181">
        <f t="shared" si="230"/>
        <v>0</v>
      </c>
      <c r="AA21" s="184">
        <f t="shared" si="230"/>
        <v>0</v>
      </c>
      <c r="AB21" s="184">
        <f t="shared" si="230"/>
        <v>0</v>
      </c>
      <c r="AC21" s="12">
        <f t="shared" si="9"/>
        <v>0</v>
      </c>
      <c r="AD21" s="13">
        <f t="shared" si="10"/>
        <v>0</v>
      </c>
      <c r="AE21" s="13">
        <f t="shared" si="11"/>
        <v>0</v>
      </c>
      <c r="AF21" s="13">
        <f t="shared" si="12"/>
        <v>0</v>
      </c>
      <c r="AG21" s="183">
        <f t="shared" ref="AG21:AM21" si="231">V21</f>
        <v>1</v>
      </c>
      <c r="AH21" s="364">
        <f t="shared" si="231"/>
        <v>0</v>
      </c>
      <c r="AI21" s="364">
        <f t="shared" si="231"/>
        <v>0</v>
      </c>
      <c r="AJ21" s="364">
        <f t="shared" si="231"/>
        <v>0</v>
      </c>
      <c r="AK21" s="181">
        <f t="shared" si="231"/>
        <v>0</v>
      </c>
      <c r="AL21" s="184">
        <f t="shared" si="231"/>
        <v>0</v>
      </c>
      <c r="AM21" s="184">
        <f t="shared" si="231"/>
        <v>0</v>
      </c>
      <c r="AN21" s="12">
        <f t="shared" si="14"/>
        <v>0</v>
      </c>
      <c r="AO21" s="13">
        <f t="shared" si="15"/>
        <v>0</v>
      </c>
      <c r="AP21" s="13">
        <f t="shared" si="16"/>
        <v>0</v>
      </c>
      <c r="AQ21" s="13">
        <f t="shared" si="17"/>
        <v>0</v>
      </c>
      <c r="AR21" s="183">
        <f t="shared" ref="AR21:AX21" si="232">AG21</f>
        <v>1</v>
      </c>
      <c r="AS21" s="364">
        <f t="shared" si="232"/>
        <v>0</v>
      </c>
      <c r="AT21" s="364">
        <f t="shared" si="232"/>
        <v>0</v>
      </c>
      <c r="AU21" s="364">
        <f t="shared" si="232"/>
        <v>0</v>
      </c>
      <c r="AV21" s="181">
        <f t="shared" si="232"/>
        <v>0</v>
      </c>
      <c r="AW21" s="184">
        <f t="shared" si="232"/>
        <v>0</v>
      </c>
      <c r="AX21" s="184">
        <f t="shared" si="232"/>
        <v>0</v>
      </c>
      <c r="AY21" s="12">
        <f t="shared" si="19"/>
        <v>0</v>
      </c>
      <c r="AZ21" s="13">
        <f t="shared" si="20"/>
        <v>0</v>
      </c>
      <c r="BA21" s="13">
        <f t="shared" si="21"/>
        <v>0</v>
      </c>
      <c r="BB21" s="13">
        <f t="shared" si="22"/>
        <v>0</v>
      </c>
      <c r="BC21" s="183">
        <f t="shared" ref="BC21:BI21" si="233">AR21</f>
        <v>1</v>
      </c>
      <c r="BD21" s="364">
        <f t="shared" si="233"/>
        <v>0</v>
      </c>
      <c r="BE21" s="364">
        <f t="shared" si="233"/>
        <v>0</v>
      </c>
      <c r="BF21" s="364">
        <f t="shared" si="233"/>
        <v>0</v>
      </c>
      <c r="BG21" s="181">
        <f t="shared" si="233"/>
        <v>0</v>
      </c>
      <c r="BH21" s="184">
        <f t="shared" si="233"/>
        <v>0</v>
      </c>
      <c r="BI21" s="184">
        <f t="shared" si="233"/>
        <v>0</v>
      </c>
      <c r="BJ21" s="12">
        <f t="shared" si="24"/>
        <v>0</v>
      </c>
      <c r="BK21" s="13">
        <f t="shared" si="25"/>
        <v>0</v>
      </c>
      <c r="BL21" s="13">
        <f t="shared" si="26"/>
        <v>0</v>
      </c>
      <c r="BM21" s="13">
        <f t="shared" si="27"/>
        <v>0</v>
      </c>
      <c r="BN21" s="183">
        <f t="shared" ref="BN21:BT21" si="234">BC21</f>
        <v>1</v>
      </c>
      <c r="BO21" s="364">
        <f t="shared" si="234"/>
        <v>0</v>
      </c>
      <c r="BP21" s="364">
        <f t="shared" si="234"/>
        <v>0</v>
      </c>
      <c r="BQ21" s="364">
        <f t="shared" si="234"/>
        <v>0</v>
      </c>
      <c r="BR21" s="181">
        <f t="shared" si="234"/>
        <v>0</v>
      </c>
      <c r="BS21" s="184">
        <f t="shared" si="234"/>
        <v>0</v>
      </c>
      <c r="BT21" s="184">
        <f t="shared" si="234"/>
        <v>0</v>
      </c>
      <c r="BU21" s="12">
        <f t="shared" si="29"/>
        <v>0</v>
      </c>
      <c r="BV21" s="13">
        <f t="shared" si="30"/>
        <v>0</v>
      </c>
      <c r="BW21" s="13">
        <f t="shared" si="31"/>
        <v>0</v>
      </c>
      <c r="BX21" s="13">
        <f t="shared" si="32"/>
        <v>0</v>
      </c>
      <c r="BY21" s="183">
        <f t="shared" ref="BY21:CE21" si="235">BN21</f>
        <v>1</v>
      </c>
      <c r="BZ21" s="364">
        <f t="shared" si="235"/>
        <v>0</v>
      </c>
      <c r="CA21" s="364">
        <f t="shared" si="235"/>
        <v>0</v>
      </c>
      <c r="CB21" s="364">
        <f t="shared" si="235"/>
        <v>0</v>
      </c>
      <c r="CC21" s="181">
        <f t="shared" si="235"/>
        <v>0</v>
      </c>
      <c r="CD21" s="184">
        <f t="shared" si="235"/>
        <v>0</v>
      </c>
      <c r="CE21" s="184">
        <f t="shared" si="235"/>
        <v>0</v>
      </c>
      <c r="CF21" s="12">
        <f t="shared" si="34"/>
        <v>0</v>
      </c>
      <c r="CG21" s="13">
        <f t="shared" si="35"/>
        <v>0</v>
      </c>
      <c r="CH21" s="13">
        <f t="shared" si="36"/>
        <v>0</v>
      </c>
      <c r="CI21" s="13">
        <f t="shared" si="37"/>
        <v>0</v>
      </c>
      <c r="CJ21" s="183">
        <f t="shared" ref="CJ21:CP21" si="236">BY21</f>
        <v>1</v>
      </c>
      <c r="CK21" s="364">
        <f t="shared" si="236"/>
        <v>0</v>
      </c>
      <c r="CL21" s="364">
        <f t="shared" si="236"/>
        <v>0</v>
      </c>
      <c r="CM21" s="364">
        <f t="shared" si="236"/>
        <v>0</v>
      </c>
      <c r="CN21" s="181">
        <f t="shared" si="236"/>
        <v>0</v>
      </c>
      <c r="CO21" s="184">
        <f t="shared" si="236"/>
        <v>0</v>
      </c>
      <c r="CP21" s="184">
        <f t="shared" si="236"/>
        <v>0</v>
      </c>
      <c r="CQ21" s="12">
        <f t="shared" si="39"/>
        <v>0</v>
      </c>
      <c r="CR21" s="13">
        <f t="shared" si="40"/>
        <v>0</v>
      </c>
      <c r="CS21" s="13">
        <f t="shared" si="41"/>
        <v>0</v>
      </c>
      <c r="CT21" s="13">
        <f t="shared" si="42"/>
        <v>0</v>
      </c>
      <c r="CU21" s="183">
        <f t="shared" ref="CU21:DA21" si="237">CJ21</f>
        <v>1</v>
      </c>
      <c r="CV21" s="364">
        <f t="shared" si="237"/>
        <v>0</v>
      </c>
      <c r="CW21" s="364">
        <f t="shared" si="237"/>
        <v>0</v>
      </c>
      <c r="CX21" s="364">
        <f t="shared" si="237"/>
        <v>0</v>
      </c>
      <c r="CY21" s="181">
        <f t="shared" si="237"/>
        <v>0</v>
      </c>
      <c r="CZ21" s="184">
        <f t="shared" si="237"/>
        <v>0</v>
      </c>
      <c r="DA21" s="184">
        <f t="shared" si="237"/>
        <v>0</v>
      </c>
      <c r="DB21" s="12">
        <f t="shared" si="44"/>
        <v>0</v>
      </c>
      <c r="DC21" s="13">
        <f t="shared" si="45"/>
        <v>0</v>
      </c>
      <c r="DD21" s="13">
        <f t="shared" si="46"/>
        <v>0</v>
      </c>
      <c r="DE21" s="13">
        <f t="shared" si="47"/>
        <v>0</v>
      </c>
      <c r="DF21" s="183">
        <f t="shared" ref="DF21:DL21" si="238">CU21</f>
        <v>1</v>
      </c>
      <c r="DG21" s="364">
        <f t="shared" si="238"/>
        <v>0</v>
      </c>
      <c r="DH21" s="364">
        <f t="shared" si="238"/>
        <v>0</v>
      </c>
      <c r="DI21" s="364">
        <f t="shared" si="238"/>
        <v>0</v>
      </c>
      <c r="DJ21" s="181">
        <f t="shared" si="238"/>
        <v>0</v>
      </c>
      <c r="DK21" s="184">
        <f t="shared" si="238"/>
        <v>0</v>
      </c>
      <c r="DL21" s="184">
        <f t="shared" si="238"/>
        <v>0</v>
      </c>
      <c r="DM21" s="12">
        <f t="shared" si="49"/>
        <v>0</v>
      </c>
      <c r="DN21" s="13">
        <f t="shared" si="50"/>
        <v>0</v>
      </c>
      <c r="DO21" s="13">
        <f t="shared" si="51"/>
        <v>0</v>
      </c>
      <c r="DP21" s="13">
        <f t="shared" si="52"/>
        <v>0</v>
      </c>
      <c r="DQ21" s="183">
        <f t="shared" ref="DQ21:DW21" si="239">DF21</f>
        <v>1</v>
      </c>
      <c r="DR21" s="364">
        <f t="shared" si="239"/>
        <v>0</v>
      </c>
      <c r="DS21" s="364">
        <f t="shared" si="239"/>
        <v>0</v>
      </c>
      <c r="DT21" s="364">
        <f t="shared" si="239"/>
        <v>0</v>
      </c>
      <c r="DU21" s="181">
        <f t="shared" si="239"/>
        <v>0</v>
      </c>
      <c r="DV21" s="184">
        <f t="shared" si="239"/>
        <v>0</v>
      </c>
      <c r="DW21" s="184">
        <f t="shared" si="239"/>
        <v>0</v>
      </c>
      <c r="DX21" s="12">
        <f t="shared" si="54"/>
        <v>0</v>
      </c>
      <c r="DY21" s="13">
        <f t="shared" si="55"/>
        <v>0</v>
      </c>
      <c r="DZ21" s="13">
        <f t="shared" si="56"/>
        <v>0</v>
      </c>
      <c r="EA21" s="13">
        <f t="shared" si="57"/>
        <v>0</v>
      </c>
      <c r="EB21" s="183">
        <f t="shared" si="58"/>
        <v>1</v>
      </c>
      <c r="EC21" s="185">
        <v>0</v>
      </c>
      <c r="ED21" s="13">
        <f t="shared" si="59"/>
        <v>0</v>
      </c>
      <c r="EE21" s="12">
        <f t="shared" si="60"/>
        <v>0</v>
      </c>
      <c r="EF21" s="186">
        <f t="shared" si="61"/>
        <v>0</v>
      </c>
      <c r="EG21" s="28"/>
      <c r="EH21" s="2"/>
      <c r="EI21" s="28"/>
      <c r="EJ21" s="2"/>
      <c r="EK21" s="28"/>
      <c r="EL21" s="2"/>
      <c r="EM21" s="28"/>
      <c r="EN21" s="2"/>
      <c r="EO21" s="2"/>
      <c r="EP21" s="2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</row>
    <row r="22" spans="1:156" ht="15.75" customHeight="1">
      <c r="A22" s="2"/>
      <c r="B22" s="363"/>
      <c r="C22" s="363"/>
      <c r="D22" s="363"/>
      <c r="E22" s="181">
        <v>0</v>
      </c>
      <c r="F22" s="182">
        <v>0</v>
      </c>
      <c r="G22" s="182">
        <v>0</v>
      </c>
      <c r="H22" s="12">
        <f t="shared" si="0"/>
        <v>0</v>
      </c>
      <c r="I22" s="13">
        <f t="shared" si="1"/>
        <v>0</v>
      </c>
      <c r="J22" s="13">
        <f t="shared" si="2"/>
        <v>0</v>
      </c>
      <c r="K22" s="183">
        <v>1</v>
      </c>
      <c r="L22" s="364">
        <f t="shared" ref="L22:Q22" si="240">B22</f>
        <v>0</v>
      </c>
      <c r="M22" s="364">
        <f t="shared" si="240"/>
        <v>0</v>
      </c>
      <c r="N22" s="364">
        <f t="shared" si="240"/>
        <v>0</v>
      </c>
      <c r="O22" s="181">
        <f t="shared" si="240"/>
        <v>0</v>
      </c>
      <c r="P22" s="182">
        <f t="shared" si="240"/>
        <v>0</v>
      </c>
      <c r="Q22" s="157">
        <f t="shared" si="240"/>
        <v>0</v>
      </c>
      <c r="R22" s="12">
        <f t="shared" si="4"/>
        <v>0</v>
      </c>
      <c r="S22" s="13">
        <f t="shared" si="5"/>
        <v>0</v>
      </c>
      <c r="T22" s="13">
        <f t="shared" si="6"/>
        <v>0</v>
      </c>
      <c r="U22" s="13">
        <f t="shared" si="7"/>
        <v>0</v>
      </c>
      <c r="V22" s="183">
        <f t="shared" ref="V22:AB22" si="241">K22</f>
        <v>1</v>
      </c>
      <c r="W22" s="364">
        <f t="shared" si="241"/>
        <v>0</v>
      </c>
      <c r="X22" s="364">
        <f t="shared" si="241"/>
        <v>0</v>
      </c>
      <c r="Y22" s="364">
        <f t="shared" si="241"/>
        <v>0</v>
      </c>
      <c r="Z22" s="181">
        <f t="shared" si="241"/>
        <v>0</v>
      </c>
      <c r="AA22" s="184">
        <f t="shared" si="241"/>
        <v>0</v>
      </c>
      <c r="AB22" s="184">
        <f t="shared" si="241"/>
        <v>0</v>
      </c>
      <c r="AC22" s="12">
        <f t="shared" si="9"/>
        <v>0</v>
      </c>
      <c r="AD22" s="13">
        <f t="shared" si="10"/>
        <v>0</v>
      </c>
      <c r="AE22" s="13">
        <f t="shared" si="11"/>
        <v>0</v>
      </c>
      <c r="AF22" s="13">
        <f t="shared" si="12"/>
        <v>0</v>
      </c>
      <c r="AG22" s="183">
        <f t="shared" ref="AG22:AM22" si="242">V22</f>
        <v>1</v>
      </c>
      <c r="AH22" s="364">
        <f t="shared" si="242"/>
        <v>0</v>
      </c>
      <c r="AI22" s="364">
        <f t="shared" si="242"/>
        <v>0</v>
      </c>
      <c r="AJ22" s="364">
        <f t="shared" si="242"/>
        <v>0</v>
      </c>
      <c r="AK22" s="181">
        <f t="shared" si="242"/>
        <v>0</v>
      </c>
      <c r="AL22" s="184">
        <f t="shared" si="242"/>
        <v>0</v>
      </c>
      <c r="AM22" s="184">
        <f t="shared" si="242"/>
        <v>0</v>
      </c>
      <c r="AN22" s="12">
        <f t="shared" si="14"/>
        <v>0</v>
      </c>
      <c r="AO22" s="13">
        <f t="shared" si="15"/>
        <v>0</v>
      </c>
      <c r="AP22" s="13">
        <f t="shared" si="16"/>
        <v>0</v>
      </c>
      <c r="AQ22" s="13">
        <f t="shared" si="17"/>
        <v>0</v>
      </c>
      <c r="AR22" s="183">
        <f t="shared" ref="AR22:AX22" si="243">AG22</f>
        <v>1</v>
      </c>
      <c r="AS22" s="364">
        <f t="shared" si="243"/>
        <v>0</v>
      </c>
      <c r="AT22" s="364">
        <f t="shared" si="243"/>
        <v>0</v>
      </c>
      <c r="AU22" s="364">
        <f t="shared" si="243"/>
        <v>0</v>
      </c>
      <c r="AV22" s="181">
        <f t="shared" si="243"/>
        <v>0</v>
      </c>
      <c r="AW22" s="184">
        <f t="shared" si="243"/>
        <v>0</v>
      </c>
      <c r="AX22" s="184">
        <f t="shared" si="243"/>
        <v>0</v>
      </c>
      <c r="AY22" s="12">
        <f t="shared" si="19"/>
        <v>0</v>
      </c>
      <c r="AZ22" s="13">
        <f t="shared" si="20"/>
        <v>0</v>
      </c>
      <c r="BA22" s="13">
        <f t="shared" si="21"/>
        <v>0</v>
      </c>
      <c r="BB22" s="13">
        <f t="shared" si="22"/>
        <v>0</v>
      </c>
      <c r="BC22" s="183">
        <f t="shared" ref="BC22:BI22" si="244">AR22</f>
        <v>1</v>
      </c>
      <c r="BD22" s="364">
        <f t="shared" si="244"/>
        <v>0</v>
      </c>
      <c r="BE22" s="364">
        <f t="shared" si="244"/>
        <v>0</v>
      </c>
      <c r="BF22" s="364">
        <f t="shared" si="244"/>
        <v>0</v>
      </c>
      <c r="BG22" s="181">
        <f t="shared" si="244"/>
        <v>0</v>
      </c>
      <c r="BH22" s="184">
        <f t="shared" si="244"/>
        <v>0</v>
      </c>
      <c r="BI22" s="184">
        <f t="shared" si="244"/>
        <v>0</v>
      </c>
      <c r="BJ22" s="12">
        <f t="shared" si="24"/>
        <v>0</v>
      </c>
      <c r="BK22" s="13">
        <f t="shared" si="25"/>
        <v>0</v>
      </c>
      <c r="BL22" s="13">
        <f t="shared" si="26"/>
        <v>0</v>
      </c>
      <c r="BM22" s="13">
        <f t="shared" si="27"/>
        <v>0</v>
      </c>
      <c r="BN22" s="183">
        <f t="shared" ref="BN22:BT22" si="245">BC22</f>
        <v>1</v>
      </c>
      <c r="BO22" s="364">
        <f t="shared" si="245"/>
        <v>0</v>
      </c>
      <c r="BP22" s="364">
        <f t="shared" si="245"/>
        <v>0</v>
      </c>
      <c r="BQ22" s="364">
        <f t="shared" si="245"/>
        <v>0</v>
      </c>
      <c r="BR22" s="181">
        <f t="shared" si="245"/>
        <v>0</v>
      </c>
      <c r="BS22" s="184">
        <f t="shared" si="245"/>
        <v>0</v>
      </c>
      <c r="BT22" s="184">
        <f t="shared" si="245"/>
        <v>0</v>
      </c>
      <c r="BU22" s="12">
        <f t="shared" si="29"/>
        <v>0</v>
      </c>
      <c r="BV22" s="13">
        <f t="shared" si="30"/>
        <v>0</v>
      </c>
      <c r="BW22" s="13">
        <f t="shared" si="31"/>
        <v>0</v>
      </c>
      <c r="BX22" s="13">
        <f t="shared" si="32"/>
        <v>0</v>
      </c>
      <c r="BY22" s="183">
        <f t="shared" ref="BY22:CE22" si="246">BN22</f>
        <v>1</v>
      </c>
      <c r="BZ22" s="364">
        <f t="shared" si="246"/>
        <v>0</v>
      </c>
      <c r="CA22" s="364">
        <f t="shared" si="246"/>
        <v>0</v>
      </c>
      <c r="CB22" s="364">
        <f t="shared" si="246"/>
        <v>0</v>
      </c>
      <c r="CC22" s="181">
        <f t="shared" si="246"/>
        <v>0</v>
      </c>
      <c r="CD22" s="184">
        <f t="shared" si="246"/>
        <v>0</v>
      </c>
      <c r="CE22" s="184">
        <f t="shared" si="246"/>
        <v>0</v>
      </c>
      <c r="CF22" s="12">
        <f t="shared" si="34"/>
        <v>0</v>
      </c>
      <c r="CG22" s="13">
        <f t="shared" si="35"/>
        <v>0</v>
      </c>
      <c r="CH22" s="13">
        <f t="shared" si="36"/>
        <v>0</v>
      </c>
      <c r="CI22" s="13">
        <f t="shared" si="37"/>
        <v>0</v>
      </c>
      <c r="CJ22" s="183">
        <f t="shared" ref="CJ22:CP22" si="247">BY22</f>
        <v>1</v>
      </c>
      <c r="CK22" s="364">
        <f t="shared" si="247"/>
        <v>0</v>
      </c>
      <c r="CL22" s="364">
        <f t="shared" si="247"/>
        <v>0</v>
      </c>
      <c r="CM22" s="364">
        <f t="shared" si="247"/>
        <v>0</v>
      </c>
      <c r="CN22" s="181">
        <f t="shared" si="247"/>
        <v>0</v>
      </c>
      <c r="CO22" s="184">
        <f t="shared" si="247"/>
        <v>0</v>
      </c>
      <c r="CP22" s="184">
        <f t="shared" si="247"/>
        <v>0</v>
      </c>
      <c r="CQ22" s="12">
        <f t="shared" si="39"/>
        <v>0</v>
      </c>
      <c r="CR22" s="13">
        <f t="shared" si="40"/>
        <v>0</v>
      </c>
      <c r="CS22" s="13">
        <f t="shared" si="41"/>
        <v>0</v>
      </c>
      <c r="CT22" s="13">
        <f t="shared" si="42"/>
        <v>0</v>
      </c>
      <c r="CU22" s="183">
        <f t="shared" ref="CU22:DA22" si="248">CJ22</f>
        <v>1</v>
      </c>
      <c r="CV22" s="364">
        <f t="shared" si="248"/>
        <v>0</v>
      </c>
      <c r="CW22" s="364">
        <f t="shared" si="248"/>
        <v>0</v>
      </c>
      <c r="CX22" s="364">
        <f t="shared" si="248"/>
        <v>0</v>
      </c>
      <c r="CY22" s="181">
        <f t="shared" si="248"/>
        <v>0</v>
      </c>
      <c r="CZ22" s="184">
        <f t="shared" si="248"/>
        <v>0</v>
      </c>
      <c r="DA22" s="184">
        <f t="shared" si="248"/>
        <v>0</v>
      </c>
      <c r="DB22" s="12">
        <f t="shared" si="44"/>
        <v>0</v>
      </c>
      <c r="DC22" s="13">
        <f t="shared" si="45"/>
        <v>0</v>
      </c>
      <c r="DD22" s="13">
        <f t="shared" si="46"/>
        <v>0</v>
      </c>
      <c r="DE22" s="13">
        <f t="shared" si="47"/>
        <v>0</v>
      </c>
      <c r="DF22" s="183">
        <f t="shared" ref="DF22:DL22" si="249">CU22</f>
        <v>1</v>
      </c>
      <c r="DG22" s="364">
        <f t="shared" si="249"/>
        <v>0</v>
      </c>
      <c r="DH22" s="364">
        <f t="shared" si="249"/>
        <v>0</v>
      </c>
      <c r="DI22" s="364">
        <f t="shared" si="249"/>
        <v>0</v>
      </c>
      <c r="DJ22" s="181">
        <f t="shared" si="249"/>
        <v>0</v>
      </c>
      <c r="DK22" s="184">
        <f t="shared" si="249"/>
        <v>0</v>
      </c>
      <c r="DL22" s="184">
        <f t="shared" si="249"/>
        <v>0</v>
      </c>
      <c r="DM22" s="12">
        <f t="shared" si="49"/>
        <v>0</v>
      </c>
      <c r="DN22" s="13">
        <f t="shared" si="50"/>
        <v>0</v>
      </c>
      <c r="DO22" s="13">
        <f t="shared" si="51"/>
        <v>0</v>
      </c>
      <c r="DP22" s="13">
        <f t="shared" si="52"/>
        <v>0</v>
      </c>
      <c r="DQ22" s="183">
        <f t="shared" ref="DQ22:DW22" si="250">DF22</f>
        <v>1</v>
      </c>
      <c r="DR22" s="364">
        <f t="shared" si="250"/>
        <v>0</v>
      </c>
      <c r="DS22" s="364">
        <f t="shared" si="250"/>
        <v>0</v>
      </c>
      <c r="DT22" s="364">
        <f t="shared" si="250"/>
        <v>0</v>
      </c>
      <c r="DU22" s="181">
        <f t="shared" si="250"/>
        <v>0</v>
      </c>
      <c r="DV22" s="184">
        <f t="shared" si="250"/>
        <v>0</v>
      </c>
      <c r="DW22" s="184">
        <f t="shared" si="250"/>
        <v>0</v>
      </c>
      <c r="DX22" s="12">
        <f t="shared" si="54"/>
        <v>0</v>
      </c>
      <c r="DY22" s="13">
        <f t="shared" si="55"/>
        <v>0</v>
      </c>
      <c r="DZ22" s="13">
        <f t="shared" si="56"/>
        <v>0</v>
      </c>
      <c r="EA22" s="13">
        <f t="shared" si="57"/>
        <v>0</v>
      </c>
      <c r="EB22" s="183">
        <f t="shared" si="58"/>
        <v>1</v>
      </c>
      <c r="EC22" s="185">
        <v>0</v>
      </c>
      <c r="ED22" s="13">
        <f t="shared" si="59"/>
        <v>0</v>
      </c>
      <c r="EE22" s="12">
        <f t="shared" si="60"/>
        <v>0</v>
      </c>
      <c r="EF22" s="186">
        <f t="shared" si="61"/>
        <v>0</v>
      </c>
      <c r="EG22" s="28"/>
      <c r="EH22" s="2"/>
      <c r="EI22" s="28"/>
      <c r="EJ22" s="2"/>
      <c r="EK22" s="28"/>
      <c r="EL22" s="2"/>
      <c r="EM22" s="28"/>
      <c r="EN22" s="2"/>
      <c r="EO22" s="2"/>
      <c r="EP22" s="2"/>
      <c r="EQ22" s="187"/>
      <c r="ER22" s="187"/>
      <c r="ES22" s="187"/>
      <c r="ET22" s="187"/>
      <c r="EU22" s="187"/>
      <c r="EV22" s="187"/>
      <c r="EW22" s="187"/>
      <c r="EX22" s="187"/>
      <c r="EY22" s="187"/>
      <c r="EZ22" s="187"/>
    </row>
    <row r="23" spans="1:156" ht="15.75" customHeight="1">
      <c r="A23" s="2"/>
      <c r="B23" s="363"/>
      <c r="C23" s="363"/>
      <c r="D23" s="363"/>
      <c r="E23" s="181">
        <v>0</v>
      </c>
      <c r="F23" s="182">
        <v>0</v>
      </c>
      <c r="G23" s="182">
        <v>0</v>
      </c>
      <c r="H23" s="12">
        <f t="shared" si="0"/>
        <v>0</v>
      </c>
      <c r="I23" s="13">
        <f t="shared" si="1"/>
        <v>0</v>
      </c>
      <c r="J23" s="13">
        <f t="shared" si="2"/>
        <v>0</v>
      </c>
      <c r="K23" s="183">
        <v>1</v>
      </c>
      <c r="L23" s="364">
        <f t="shared" ref="L23:Q23" si="251">B23</f>
        <v>0</v>
      </c>
      <c r="M23" s="364">
        <f t="shared" si="251"/>
        <v>0</v>
      </c>
      <c r="N23" s="364">
        <f t="shared" si="251"/>
        <v>0</v>
      </c>
      <c r="O23" s="181">
        <f t="shared" si="251"/>
        <v>0</v>
      </c>
      <c r="P23" s="182">
        <f t="shared" si="251"/>
        <v>0</v>
      </c>
      <c r="Q23" s="157">
        <f t="shared" si="251"/>
        <v>0</v>
      </c>
      <c r="R23" s="12">
        <f t="shared" si="4"/>
        <v>0</v>
      </c>
      <c r="S23" s="13">
        <f t="shared" si="5"/>
        <v>0</v>
      </c>
      <c r="T23" s="13">
        <f t="shared" si="6"/>
        <v>0</v>
      </c>
      <c r="U23" s="13">
        <f t="shared" si="7"/>
        <v>0</v>
      </c>
      <c r="V23" s="183">
        <f t="shared" ref="V23:AB23" si="252">K23</f>
        <v>1</v>
      </c>
      <c r="W23" s="364">
        <f t="shared" si="252"/>
        <v>0</v>
      </c>
      <c r="X23" s="364">
        <f t="shared" si="252"/>
        <v>0</v>
      </c>
      <c r="Y23" s="364">
        <f t="shared" si="252"/>
        <v>0</v>
      </c>
      <c r="Z23" s="181">
        <f t="shared" si="252"/>
        <v>0</v>
      </c>
      <c r="AA23" s="184">
        <f t="shared" si="252"/>
        <v>0</v>
      </c>
      <c r="AB23" s="184">
        <f t="shared" si="252"/>
        <v>0</v>
      </c>
      <c r="AC23" s="12">
        <f t="shared" si="9"/>
        <v>0</v>
      </c>
      <c r="AD23" s="13">
        <f t="shared" si="10"/>
        <v>0</v>
      </c>
      <c r="AE23" s="13">
        <f t="shared" si="11"/>
        <v>0</v>
      </c>
      <c r="AF23" s="13">
        <f t="shared" si="12"/>
        <v>0</v>
      </c>
      <c r="AG23" s="183">
        <f t="shared" ref="AG23:AM23" si="253">V23</f>
        <v>1</v>
      </c>
      <c r="AH23" s="364">
        <f t="shared" si="253"/>
        <v>0</v>
      </c>
      <c r="AI23" s="364">
        <f t="shared" si="253"/>
        <v>0</v>
      </c>
      <c r="AJ23" s="364">
        <f t="shared" si="253"/>
        <v>0</v>
      </c>
      <c r="AK23" s="181">
        <f t="shared" si="253"/>
        <v>0</v>
      </c>
      <c r="AL23" s="184">
        <f t="shared" si="253"/>
        <v>0</v>
      </c>
      <c r="AM23" s="184">
        <f t="shared" si="253"/>
        <v>0</v>
      </c>
      <c r="AN23" s="12">
        <f t="shared" si="14"/>
        <v>0</v>
      </c>
      <c r="AO23" s="13">
        <f t="shared" si="15"/>
        <v>0</v>
      </c>
      <c r="AP23" s="13">
        <f t="shared" si="16"/>
        <v>0</v>
      </c>
      <c r="AQ23" s="13">
        <f t="shared" si="17"/>
        <v>0</v>
      </c>
      <c r="AR23" s="183">
        <f t="shared" ref="AR23:AX23" si="254">AG23</f>
        <v>1</v>
      </c>
      <c r="AS23" s="364">
        <f t="shared" si="254"/>
        <v>0</v>
      </c>
      <c r="AT23" s="364">
        <f t="shared" si="254"/>
        <v>0</v>
      </c>
      <c r="AU23" s="364">
        <f t="shared" si="254"/>
        <v>0</v>
      </c>
      <c r="AV23" s="181">
        <f t="shared" si="254"/>
        <v>0</v>
      </c>
      <c r="AW23" s="184">
        <f t="shared" si="254"/>
        <v>0</v>
      </c>
      <c r="AX23" s="184">
        <f t="shared" si="254"/>
        <v>0</v>
      </c>
      <c r="AY23" s="12">
        <f t="shared" si="19"/>
        <v>0</v>
      </c>
      <c r="AZ23" s="13">
        <f t="shared" si="20"/>
        <v>0</v>
      </c>
      <c r="BA23" s="13">
        <f t="shared" si="21"/>
        <v>0</v>
      </c>
      <c r="BB23" s="13">
        <f t="shared" si="22"/>
        <v>0</v>
      </c>
      <c r="BC23" s="183">
        <f t="shared" ref="BC23:BI23" si="255">AR23</f>
        <v>1</v>
      </c>
      <c r="BD23" s="364">
        <f t="shared" si="255"/>
        <v>0</v>
      </c>
      <c r="BE23" s="364">
        <f t="shared" si="255"/>
        <v>0</v>
      </c>
      <c r="BF23" s="364">
        <f t="shared" si="255"/>
        <v>0</v>
      </c>
      <c r="BG23" s="181">
        <f t="shared" si="255"/>
        <v>0</v>
      </c>
      <c r="BH23" s="184">
        <f t="shared" si="255"/>
        <v>0</v>
      </c>
      <c r="BI23" s="184">
        <f t="shared" si="255"/>
        <v>0</v>
      </c>
      <c r="BJ23" s="12">
        <f t="shared" si="24"/>
        <v>0</v>
      </c>
      <c r="BK23" s="13">
        <f t="shared" si="25"/>
        <v>0</v>
      </c>
      <c r="BL23" s="13">
        <f t="shared" si="26"/>
        <v>0</v>
      </c>
      <c r="BM23" s="13">
        <f t="shared" si="27"/>
        <v>0</v>
      </c>
      <c r="BN23" s="183">
        <f t="shared" ref="BN23:BT23" si="256">BC23</f>
        <v>1</v>
      </c>
      <c r="BO23" s="364">
        <f t="shared" si="256"/>
        <v>0</v>
      </c>
      <c r="BP23" s="364">
        <f t="shared" si="256"/>
        <v>0</v>
      </c>
      <c r="BQ23" s="364">
        <f t="shared" si="256"/>
        <v>0</v>
      </c>
      <c r="BR23" s="181">
        <f t="shared" si="256"/>
        <v>0</v>
      </c>
      <c r="BS23" s="184">
        <f t="shared" si="256"/>
        <v>0</v>
      </c>
      <c r="BT23" s="184">
        <f t="shared" si="256"/>
        <v>0</v>
      </c>
      <c r="BU23" s="12">
        <f t="shared" si="29"/>
        <v>0</v>
      </c>
      <c r="BV23" s="13">
        <f t="shared" si="30"/>
        <v>0</v>
      </c>
      <c r="BW23" s="13">
        <f t="shared" si="31"/>
        <v>0</v>
      </c>
      <c r="BX23" s="13">
        <f t="shared" si="32"/>
        <v>0</v>
      </c>
      <c r="BY23" s="183">
        <f t="shared" ref="BY23:CE23" si="257">BN23</f>
        <v>1</v>
      </c>
      <c r="BZ23" s="364">
        <f t="shared" si="257"/>
        <v>0</v>
      </c>
      <c r="CA23" s="364">
        <f t="shared" si="257"/>
        <v>0</v>
      </c>
      <c r="CB23" s="364">
        <f t="shared" si="257"/>
        <v>0</v>
      </c>
      <c r="CC23" s="181">
        <f t="shared" si="257"/>
        <v>0</v>
      </c>
      <c r="CD23" s="184">
        <f t="shared" si="257"/>
        <v>0</v>
      </c>
      <c r="CE23" s="184">
        <f t="shared" si="257"/>
        <v>0</v>
      </c>
      <c r="CF23" s="12">
        <f t="shared" si="34"/>
        <v>0</v>
      </c>
      <c r="CG23" s="13">
        <f t="shared" si="35"/>
        <v>0</v>
      </c>
      <c r="CH23" s="13">
        <f t="shared" si="36"/>
        <v>0</v>
      </c>
      <c r="CI23" s="13">
        <f t="shared" si="37"/>
        <v>0</v>
      </c>
      <c r="CJ23" s="183">
        <f t="shared" ref="CJ23:CP23" si="258">BY23</f>
        <v>1</v>
      </c>
      <c r="CK23" s="364">
        <f t="shared" si="258"/>
        <v>0</v>
      </c>
      <c r="CL23" s="364">
        <f t="shared" si="258"/>
        <v>0</v>
      </c>
      <c r="CM23" s="364">
        <f t="shared" si="258"/>
        <v>0</v>
      </c>
      <c r="CN23" s="181">
        <f t="shared" si="258"/>
        <v>0</v>
      </c>
      <c r="CO23" s="184">
        <f t="shared" si="258"/>
        <v>0</v>
      </c>
      <c r="CP23" s="184">
        <f t="shared" si="258"/>
        <v>0</v>
      </c>
      <c r="CQ23" s="12">
        <f t="shared" si="39"/>
        <v>0</v>
      </c>
      <c r="CR23" s="13">
        <f t="shared" si="40"/>
        <v>0</v>
      </c>
      <c r="CS23" s="13">
        <f t="shared" si="41"/>
        <v>0</v>
      </c>
      <c r="CT23" s="13">
        <f t="shared" si="42"/>
        <v>0</v>
      </c>
      <c r="CU23" s="183">
        <f t="shared" ref="CU23:DA23" si="259">CJ23</f>
        <v>1</v>
      </c>
      <c r="CV23" s="364">
        <f t="shared" si="259"/>
        <v>0</v>
      </c>
      <c r="CW23" s="364">
        <f t="shared" si="259"/>
        <v>0</v>
      </c>
      <c r="CX23" s="364">
        <f t="shared" si="259"/>
        <v>0</v>
      </c>
      <c r="CY23" s="181">
        <f t="shared" si="259"/>
        <v>0</v>
      </c>
      <c r="CZ23" s="184">
        <f t="shared" si="259"/>
        <v>0</v>
      </c>
      <c r="DA23" s="184">
        <f t="shared" si="259"/>
        <v>0</v>
      </c>
      <c r="DB23" s="12">
        <f t="shared" si="44"/>
        <v>0</v>
      </c>
      <c r="DC23" s="13">
        <f t="shared" si="45"/>
        <v>0</v>
      </c>
      <c r="DD23" s="13">
        <f t="shared" si="46"/>
        <v>0</v>
      </c>
      <c r="DE23" s="13">
        <f t="shared" si="47"/>
        <v>0</v>
      </c>
      <c r="DF23" s="183">
        <f t="shared" ref="DF23:DL23" si="260">CU23</f>
        <v>1</v>
      </c>
      <c r="DG23" s="364">
        <f t="shared" si="260"/>
        <v>0</v>
      </c>
      <c r="DH23" s="364">
        <f t="shared" si="260"/>
        <v>0</v>
      </c>
      <c r="DI23" s="364">
        <f t="shared" si="260"/>
        <v>0</v>
      </c>
      <c r="DJ23" s="181">
        <f t="shared" si="260"/>
        <v>0</v>
      </c>
      <c r="DK23" s="184">
        <f t="shared" si="260"/>
        <v>0</v>
      </c>
      <c r="DL23" s="184">
        <f t="shared" si="260"/>
        <v>0</v>
      </c>
      <c r="DM23" s="12">
        <f t="shared" si="49"/>
        <v>0</v>
      </c>
      <c r="DN23" s="13">
        <f t="shared" si="50"/>
        <v>0</v>
      </c>
      <c r="DO23" s="13">
        <f t="shared" si="51"/>
        <v>0</v>
      </c>
      <c r="DP23" s="13">
        <f t="shared" si="52"/>
        <v>0</v>
      </c>
      <c r="DQ23" s="183">
        <f t="shared" ref="DQ23:DW23" si="261">DF23</f>
        <v>1</v>
      </c>
      <c r="DR23" s="364">
        <f t="shared" si="261"/>
        <v>0</v>
      </c>
      <c r="DS23" s="364">
        <f t="shared" si="261"/>
        <v>0</v>
      </c>
      <c r="DT23" s="364">
        <f t="shared" si="261"/>
        <v>0</v>
      </c>
      <c r="DU23" s="181">
        <f t="shared" si="261"/>
        <v>0</v>
      </c>
      <c r="DV23" s="184">
        <f t="shared" si="261"/>
        <v>0</v>
      </c>
      <c r="DW23" s="184">
        <f t="shared" si="261"/>
        <v>0</v>
      </c>
      <c r="DX23" s="12">
        <f t="shared" si="54"/>
        <v>0</v>
      </c>
      <c r="DY23" s="13">
        <f t="shared" si="55"/>
        <v>0</v>
      </c>
      <c r="DZ23" s="13">
        <f t="shared" si="56"/>
        <v>0</v>
      </c>
      <c r="EA23" s="13">
        <f t="shared" si="57"/>
        <v>0</v>
      </c>
      <c r="EB23" s="183">
        <f t="shared" si="58"/>
        <v>1</v>
      </c>
      <c r="EC23" s="185">
        <v>0</v>
      </c>
      <c r="ED23" s="13">
        <f t="shared" si="59"/>
        <v>0</v>
      </c>
      <c r="EE23" s="12">
        <f t="shared" si="60"/>
        <v>0</v>
      </c>
      <c r="EF23" s="186">
        <f t="shared" si="61"/>
        <v>0</v>
      </c>
      <c r="EG23" s="28"/>
      <c r="EH23" s="2"/>
      <c r="EI23" s="28"/>
      <c r="EJ23" s="2"/>
      <c r="EK23" s="28"/>
      <c r="EL23" s="2"/>
      <c r="EM23" s="28"/>
      <c r="EN23" s="2"/>
      <c r="EO23" s="2"/>
      <c r="EP23" s="2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</row>
    <row r="24" spans="1:156" ht="15.75" customHeight="1">
      <c r="A24" s="2"/>
      <c r="B24" s="363"/>
      <c r="C24" s="363"/>
      <c r="D24" s="363"/>
      <c r="E24" s="181">
        <v>0</v>
      </c>
      <c r="F24" s="182">
        <v>0</v>
      </c>
      <c r="G24" s="182">
        <v>0</v>
      </c>
      <c r="H24" s="12">
        <f t="shared" si="0"/>
        <v>0</v>
      </c>
      <c r="I24" s="13">
        <f t="shared" si="1"/>
        <v>0</v>
      </c>
      <c r="J24" s="13">
        <f t="shared" si="2"/>
        <v>0</v>
      </c>
      <c r="K24" s="183">
        <v>1</v>
      </c>
      <c r="L24" s="364">
        <f t="shared" ref="L24:Q24" si="262">B24</f>
        <v>0</v>
      </c>
      <c r="M24" s="364">
        <f t="shared" si="262"/>
        <v>0</v>
      </c>
      <c r="N24" s="364">
        <f t="shared" si="262"/>
        <v>0</v>
      </c>
      <c r="O24" s="181">
        <f t="shared" si="262"/>
        <v>0</v>
      </c>
      <c r="P24" s="182">
        <f t="shared" si="262"/>
        <v>0</v>
      </c>
      <c r="Q24" s="157">
        <f t="shared" si="262"/>
        <v>0</v>
      </c>
      <c r="R24" s="12">
        <f t="shared" si="4"/>
        <v>0</v>
      </c>
      <c r="S24" s="13">
        <f t="shared" si="5"/>
        <v>0</v>
      </c>
      <c r="T24" s="13">
        <f t="shared" si="6"/>
        <v>0</v>
      </c>
      <c r="U24" s="13">
        <f t="shared" si="7"/>
        <v>0</v>
      </c>
      <c r="V24" s="183">
        <f t="shared" ref="V24:AB24" si="263">K24</f>
        <v>1</v>
      </c>
      <c r="W24" s="364">
        <f t="shared" si="263"/>
        <v>0</v>
      </c>
      <c r="X24" s="364">
        <f t="shared" si="263"/>
        <v>0</v>
      </c>
      <c r="Y24" s="364">
        <f t="shared" si="263"/>
        <v>0</v>
      </c>
      <c r="Z24" s="181">
        <f t="shared" si="263"/>
        <v>0</v>
      </c>
      <c r="AA24" s="184">
        <f t="shared" si="263"/>
        <v>0</v>
      </c>
      <c r="AB24" s="184">
        <f t="shared" si="263"/>
        <v>0</v>
      </c>
      <c r="AC24" s="12">
        <f t="shared" si="9"/>
        <v>0</v>
      </c>
      <c r="AD24" s="13">
        <f t="shared" si="10"/>
        <v>0</v>
      </c>
      <c r="AE24" s="13">
        <f t="shared" si="11"/>
        <v>0</v>
      </c>
      <c r="AF24" s="13">
        <f t="shared" si="12"/>
        <v>0</v>
      </c>
      <c r="AG24" s="183">
        <f t="shared" ref="AG24:AM24" si="264">V24</f>
        <v>1</v>
      </c>
      <c r="AH24" s="364">
        <f t="shared" si="264"/>
        <v>0</v>
      </c>
      <c r="AI24" s="364">
        <f t="shared" si="264"/>
        <v>0</v>
      </c>
      <c r="AJ24" s="364">
        <f t="shared" si="264"/>
        <v>0</v>
      </c>
      <c r="AK24" s="181">
        <f t="shared" si="264"/>
        <v>0</v>
      </c>
      <c r="AL24" s="184">
        <f t="shared" si="264"/>
        <v>0</v>
      </c>
      <c r="AM24" s="184">
        <f t="shared" si="264"/>
        <v>0</v>
      </c>
      <c r="AN24" s="12">
        <f t="shared" si="14"/>
        <v>0</v>
      </c>
      <c r="AO24" s="13">
        <f t="shared" si="15"/>
        <v>0</v>
      </c>
      <c r="AP24" s="13">
        <f t="shared" si="16"/>
        <v>0</v>
      </c>
      <c r="AQ24" s="13">
        <f t="shared" si="17"/>
        <v>0</v>
      </c>
      <c r="AR24" s="183">
        <f t="shared" ref="AR24:AX24" si="265">AG24</f>
        <v>1</v>
      </c>
      <c r="AS24" s="364">
        <f t="shared" si="265"/>
        <v>0</v>
      </c>
      <c r="AT24" s="364">
        <f t="shared" si="265"/>
        <v>0</v>
      </c>
      <c r="AU24" s="364">
        <f t="shared" si="265"/>
        <v>0</v>
      </c>
      <c r="AV24" s="181">
        <f t="shared" si="265"/>
        <v>0</v>
      </c>
      <c r="AW24" s="184">
        <f t="shared" si="265"/>
        <v>0</v>
      </c>
      <c r="AX24" s="184">
        <f t="shared" si="265"/>
        <v>0</v>
      </c>
      <c r="AY24" s="12">
        <f t="shared" si="19"/>
        <v>0</v>
      </c>
      <c r="AZ24" s="13">
        <f t="shared" si="20"/>
        <v>0</v>
      </c>
      <c r="BA24" s="13">
        <f t="shared" si="21"/>
        <v>0</v>
      </c>
      <c r="BB24" s="13">
        <f t="shared" si="22"/>
        <v>0</v>
      </c>
      <c r="BC24" s="183">
        <f t="shared" ref="BC24:BI24" si="266">AR24</f>
        <v>1</v>
      </c>
      <c r="BD24" s="364">
        <f t="shared" si="266"/>
        <v>0</v>
      </c>
      <c r="BE24" s="364">
        <f t="shared" si="266"/>
        <v>0</v>
      </c>
      <c r="BF24" s="364">
        <f t="shared" si="266"/>
        <v>0</v>
      </c>
      <c r="BG24" s="181">
        <f t="shared" si="266"/>
        <v>0</v>
      </c>
      <c r="BH24" s="184">
        <f t="shared" si="266"/>
        <v>0</v>
      </c>
      <c r="BI24" s="184">
        <f t="shared" si="266"/>
        <v>0</v>
      </c>
      <c r="BJ24" s="12">
        <f t="shared" si="24"/>
        <v>0</v>
      </c>
      <c r="BK24" s="13">
        <f t="shared" si="25"/>
        <v>0</v>
      </c>
      <c r="BL24" s="13">
        <f t="shared" si="26"/>
        <v>0</v>
      </c>
      <c r="BM24" s="13">
        <f t="shared" si="27"/>
        <v>0</v>
      </c>
      <c r="BN24" s="183">
        <f t="shared" ref="BN24:BT24" si="267">BC24</f>
        <v>1</v>
      </c>
      <c r="BO24" s="364">
        <f t="shared" si="267"/>
        <v>0</v>
      </c>
      <c r="BP24" s="364">
        <f t="shared" si="267"/>
        <v>0</v>
      </c>
      <c r="BQ24" s="364">
        <f t="shared" si="267"/>
        <v>0</v>
      </c>
      <c r="BR24" s="181">
        <f t="shared" si="267"/>
        <v>0</v>
      </c>
      <c r="BS24" s="184">
        <f t="shared" si="267"/>
        <v>0</v>
      </c>
      <c r="BT24" s="184">
        <f t="shared" si="267"/>
        <v>0</v>
      </c>
      <c r="BU24" s="12">
        <f t="shared" si="29"/>
        <v>0</v>
      </c>
      <c r="BV24" s="13">
        <f t="shared" si="30"/>
        <v>0</v>
      </c>
      <c r="BW24" s="13">
        <f t="shared" si="31"/>
        <v>0</v>
      </c>
      <c r="BX24" s="13">
        <f t="shared" si="32"/>
        <v>0</v>
      </c>
      <c r="BY24" s="183">
        <f t="shared" ref="BY24:CE24" si="268">BN24</f>
        <v>1</v>
      </c>
      <c r="BZ24" s="364">
        <f t="shared" si="268"/>
        <v>0</v>
      </c>
      <c r="CA24" s="364">
        <f t="shared" si="268"/>
        <v>0</v>
      </c>
      <c r="CB24" s="364">
        <f t="shared" si="268"/>
        <v>0</v>
      </c>
      <c r="CC24" s="181">
        <f t="shared" si="268"/>
        <v>0</v>
      </c>
      <c r="CD24" s="184">
        <f t="shared" si="268"/>
        <v>0</v>
      </c>
      <c r="CE24" s="184">
        <f t="shared" si="268"/>
        <v>0</v>
      </c>
      <c r="CF24" s="12">
        <f t="shared" si="34"/>
        <v>0</v>
      </c>
      <c r="CG24" s="13">
        <f t="shared" si="35"/>
        <v>0</v>
      </c>
      <c r="CH24" s="13">
        <f t="shared" si="36"/>
        <v>0</v>
      </c>
      <c r="CI24" s="13">
        <f t="shared" si="37"/>
        <v>0</v>
      </c>
      <c r="CJ24" s="183">
        <f t="shared" ref="CJ24:CP24" si="269">BY24</f>
        <v>1</v>
      </c>
      <c r="CK24" s="364">
        <f t="shared" si="269"/>
        <v>0</v>
      </c>
      <c r="CL24" s="364">
        <f t="shared" si="269"/>
        <v>0</v>
      </c>
      <c r="CM24" s="364">
        <f t="shared" si="269"/>
        <v>0</v>
      </c>
      <c r="CN24" s="181">
        <f t="shared" si="269"/>
        <v>0</v>
      </c>
      <c r="CO24" s="184">
        <f t="shared" si="269"/>
        <v>0</v>
      </c>
      <c r="CP24" s="184">
        <f t="shared" si="269"/>
        <v>0</v>
      </c>
      <c r="CQ24" s="12">
        <f t="shared" si="39"/>
        <v>0</v>
      </c>
      <c r="CR24" s="13">
        <f t="shared" si="40"/>
        <v>0</v>
      </c>
      <c r="CS24" s="13">
        <f t="shared" si="41"/>
        <v>0</v>
      </c>
      <c r="CT24" s="13">
        <f t="shared" si="42"/>
        <v>0</v>
      </c>
      <c r="CU24" s="183">
        <f t="shared" ref="CU24:DA24" si="270">CJ24</f>
        <v>1</v>
      </c>
      <c r="CV24" s="364">
        <f t="shared" si="270"/>
        <v>0</v>
      </c>
      <c r="CW24" s="364">
        <f t="shared" si="270"/>
        <v>0</v>
      </c>
      <c r="CX24" s="364">
        <f t="shared" si="270"/>
        <v>0</v>
      </c>
      <c r="CY24" s="181">
        <f t="shared" si="270"/>
        <v>0</v>
      </c>
      <c r="CZ24" s="184">
        <f t="shared" si="270"/>
        <v>0</v>
      </c>
      <c r="DA24" s="184">
        <f t="shared" si="270"/>
        <v>0</v>
      </c>
      <c r="DB24" s="12">
        <f t="shared" si="44"/>
        <v>0</v>
      </c>
      <c r="DC24" s="13">
        <f t="shared" si="45"/>
        <v>0</v>
      </c>
      <c r="DD24" s="13">
        <f t="shared" si="46"/>
        <v>0</v>
      </c>
      <c r="DE24" s="13">
        <f t="shared" si="47"/>
        <v>0</v>
      </c>
      <c r="DF24" s="183">
        <f t="shared" ref="DF24:DL24" si="271">CU24</f>
        <v>1</v>
      </c>
      <c r="DG24" s="364">
        <f t="shared" si="271"/>
        <v>0</v>
      </c>
      <c r="DH24" s="364">
        <f t="shared" si="271"/>
        <v>0</v>
      </c>
      <c r="DI24" s="364">
        <f t="shared" si="271"/>
        <v>0</v>
      </c>
      <c r="DJ24" s="181">
        <f t="shared" si="271"/>
        <v>0</v>
      </c>
      <c r="DK24" s="184">
        <f t="shared" si="271"/>
        <v>0</v>
      </c>
      <c r="DL24" s="184">
        <f t="shared" si="271"/>
        <v>0</v>
      </c>
      <c r="DM24" s="12">
        <f t="shared" si="49"/>
        <v>0</v>
      </c>
      <c r="DN24" s="13">
        <f t="shared" si="50"/>
        <v>0</v>
      </c>
      <c r="DO24" s="13">
        <f t="shared" si="51"/>
        <v>0</v>
      </c>
      <c r="DP24" s="13">
        <f t="shared" si="52"/>
        <v>0</v>
      </c>
      <c r="DQ24" s="183">
        <f t="shared" ref="DQ24:DW24" si="272">DF24</f>
        <v>1</v>
      </c>
      <c r="DR24" s="364">
        <f t="shared" si="272"/>
        <v>0</v>
      </c>
      <c r="DS24" s="364">
        <f t="shared" si="272"/>
        <v>0</v>
      </c>
      <c r="DT24" s="364">
        <f t="shared" si="272"/>
        <v>0</v>
      </c>
      <c r="DU24" s="181">
        <f t="shared" si="272"/>
        <v>0</v>
      </c>
      <c r="DV24" s="184">
        <f t="shared" si="272"/>
        <v>0</v>
      </c>
      <c r="DW24" s="184">
        <f t="shared" si="272"/>
        <v>0</v>
      </c>
      <c r="DX24" s="12">
        <f t="shared" si="54"/>
        <v>0</v>
      </c>
      <c r="DY24" s="13">
        <f t="shared" si="55"/>
        <v>0</v>
      </c>
      <c r="DZ24" s="13">
        <f t="shared" si="56"/>
        <v>0</v>
      </c>
      <c r="EA24" s="13">
        <f t="shared" si="57"/>
        <v>0</v>
      </c>
      <c r="EB24" s="183">
        <f t="shared" si="58"/>
        <v>1</v>
      </c>
      <c r="EC24" s="185">
        <v>0</v>
      </c>
      <c r="ED24" s="13">
        <f t="shared" si="59"/>
        <v>0</v>
      </c>
      <c r="EE24" s="12">
        <f t="shared" si="60"/>
        <v>0</v>
      </c>
      <c r="EF24" s="186">
        <f t="shared" si="61"/>
        <v>0</v>
      </c>
      <c r="EG24" s="28"/>
      <c r="EH24" s="2"/>
      <c r="EI24" s="28"/>
      <c r="EJ24" s="2"/>
      <c r="EK24" s="28"/>
      <c r="EL24" s="2"/>
      <c r="EM24" s="28"/>
      <c r="EN24" s="2"/>
      <c r="EO24" s="2"/>
      <c r="EP24" s="2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</row>
    <row r="25" spans="1:156" ht="15.75" customHeight="1">
      <c r="A25" s="2"/>
      <c r="B25" s="188" t="s">
        <v>26</v>
      </c>
      <c r="C25" s="188"/>
      <c r="D25" s="188"/>
      <c r="E25" s="750"/>
      <c r="F25" s="748"/>
      <c r="G25" s="714"/>
      <c r="H25" s="17">
        <f>SUM(H5:H24)</f>
        <v>1100</v>
      </c>
      <c r="I25" s="18">
        <f t="shared" si="1"/>
        <v>0</v>
      </c>
      <c r="J25" s="189">
        <f>SUM(J5:J24)</f>
        <v>1</v>
      </c>
      <c r="K25" s="190">
        <f>(J5*K5)+(J6*K6)+(J7*K7)+(J8*K8)+(J9*K9)+(J10*K10)+(J11*K11)+(J12*K12)+(J13*K13)+(J14*K14)+(J15*K15)+(J16*K16)+(J17*K17)+(J18*K18)+(J19*K19)+(J20*K20)+(J21*K21)+(J22*K22)+(J23*K23)+(J24*K24)</f>
        <v>1</v>
      </c>
      <c r="L25" s="752"/>
      <c r="M25" s="748"/>
      <c r="N25" s="748"/>
      <c r="O25" s="748"/>
      <c r="P25" s="748"/>
      <c r="Q25" s="714"/>
      <c r="R25" s="17">
        <f>SUM(R5:R24)</f>
        <v>1100</v>
      </c>
      <c r="S25" s="18">
        <f t="shared" si="5"/>
        <v>0</v>
      </c>
      <c r="T25" s="18">
        <f t="shared" si="6"/>
        <v>0</v>
      </c>
      <c r="U25" s="189">
        <f>SUM(U5:U24)</f>
        <v>1</v>
      </c>
      <c r="V25" s="190">
        <f>(U5*V5)+(U6*V6)+(U7*V7)+(U8*V8)+(U9*V9)+(U10*V10)+(U11*V11)+(U12*V12)+(U13*V13)+(U14*V14)+(U15*V15)+(U16*V16)+(U17*V17)+(U18*V18)+(U19*V19)+(U20*V20)+(U21*V21)+(U22*V22)+(U23*V23)+(U24*V24)</f>
        <v>1</v>
      </c>
      <c r="W25" s="752"/>
      <c r="X25" s="748"/>
      <c r="Y25" s="748"/>
      <c r="Z25" s="748"/>
      <c r="AA25" s="748"/>
      <c r="AB25" s="714"/>
      <c r="AC25" s="17">
        <f>SUM(AC3:AC24)</f>
        <v>1100</v>
      </c>
      <c r="AD25" s="18"/>
      <c r="AE25" s="18">
        <f t="shared" si="11"/>
        <v>0</v>
      </c>
      <c r="AF25" s="189">
        <f>SUM(AF5:AF24)</f>
        <v>1</v>
      </c>
      <c r="AG25" s="190">
        <f>(AF5*AG5)+(AF6*AG6)+(AF7*AG7)+(AF8*AG8)+(AF9*AG9)+(AF10*AG10)+(AF11*AG11)+(AF12*AG12)+(AF13*AG13)+(AF14*AG14)+(AF15*AG15)+(AF16*AG16)+(AF17*AG17)+(AF18*AG18)+(AF19*AG19)+(AF20*AG20)+(AF21*AG21)+(AF22*AG22)+(AF23*AG23)+(AF24*AG24)</f>
        <v>1</v>
      </c>
      <c r="AH25" s="752"/>
      <c r="AI25" s="748"/>
      <c r="AJ25" s="748"/>
      <c r="AK25" s="748"/>
      <c r="AL25" s="748"/>
      <c r="AM25" s="714"/>
      <c r="AN25" s="17">
        <f>SUM(AN3:AN24)</f>
        <v>1100</v>
      </c>
      <c r="AO25" s="17"/>
      <c r="AP25" s="18">
        <f>(AN25-AC25)/AC25</f>
        <v>0</v>
      </c>
      <c r="AQ25" s="18">
        <f>SUM(AQ5:AQ24)</f>
        <v>1</v>
      </c>
      <c r="AR25" s="190">
        <f>(AQ5*AR5)+(AQ6*AR6)+(AQ7*AR7)+(AQ8*AR8)+(AQ9*AR9)+(AQ10*AR10)+(AQ11*AR11)+(AQ12*AR12)+(AQ13*AR13)+(AQ14*AR14)+(AQ15*AR15)+(AQ16*AR16)+(AQ17*AR17)+(AQ18*AR18)+(AQ19*AR19)+(AQ20*AR20)+(AQ21*AR21)+(AQ22*AR22)+(AQ23*AR23)+(AQ24*AR24)</f>
        <v>1</v>
      </c>
      <c r="AS25" s="752"/>
      <c r="AT25" s="748"/>
      <c r="AU25" s="748"/>
      <c r="AV25" s="748"/>
      <c r="AW25" s="748"/>
      <c r="AX25" s="714"/>
      <c r="AY25" s="17">
        <f>SUM(AY3:AY24)</f>
        <v>1100</v>
      </c>
      <c r="AZ25" s="17"/>
      <c r="BA25" s="18">
        <f>(AY25-AN25)/AN25</f>
        <v>0</v>
      </c>
      <c r="BB25" s="18">
        <f>SUM(BB5:BB24)</f>
        <v>1</v>
      </c>
      <c r="BC25" s="190">
        <f>(BB5*BC5)+(BB6*BC6)+(BB7*BC7)+(BB8*BC8)+(BB9*BC9)+(BB10*BC10)+(BB11*BC11)+(BB12*BC12)+(BB13*BC13)+(BB14*BC14)+(BB15*BC15)+(BB16*BC16)+(BB17*BC17)+(BB18*BC18)+(BB19*BC19)+(BB20*BC20)+(BB21*BC21)+(BB22*BC22)+(BB23*BC23)+(BB24*BC24)</f>
        <v>1</v>
      </c>
      <c r="BD25" s="752"/>
      <c r="BE25" s="748"/>
      <c r="BF25" s="748"/>
      <c r="BG25" s="748"/>
      <c r="BH25" s="748"/>
      <c r="BI25" s="714"/>
      <c r="BJ25" s="17">
        <f>SUM(BJ3:BJ24)</f>
        <v>1100</v>
      </c>
      <c r="BK25" s="17"/>
      <c r="BL25" s="18">
        <f>(BJ25-AY25)/AY25</f>
        <v>0</v>
      </c>
      <c r="BM25" s="18">
        <f>SUM(BM5:BM24)</f>
        <v>1</v>
      </c>
      <c r="BN25" s="190">
        <f>(BM5*BN5)+(BM6*BN6)+(BM7*BN7)+(BM8*BN8)+(BM9*BN9)+(BM10*BN10)+(BM11*BN11)+(BM12*BN12)+(BM13*BN13)+(BM14*BN14)+(BM15*BN15)+(BM16*BN16)+(BM17*BN17)+(BM18*BN18)+(BM19*BN19)+(BM20*BN20)+(BM21*BN21)+(BM22*BN22)+(BM23*BN23)+(BM24*BN24)</f>
        <v>1</v>
      </c>
      <c r="BO25" s="752"/>
      <c r="BP25" s="748"/>
      <c r="BQ25" s="748"/>
      <c r="BR25" s="748"/>
      <c r="BS25" s="748"/>
      <c r="BT25" s="714"/>
      <c r="BU25" s="17">
        <f>SUM(BU3:BU24)</f>
        <v>1100</v>
      </c>
      <c r="BV25" s="17"/>
      <c r="BW25" s="18">
        <f t="shared" ref="BW25:BW26" si="273">(BU25-BJ25)/BJ25</f>
        <v>0</v>
      </c>
      <c r="BX25" s="18">
        <f>SUM(BX5:BX24)</f>
        <v>1</v>
      </c>
      <c r="BY25" s="190">
        <f>(BX5*BY5)+(BX6*BY6)+(BX7*BY7)+(BX8*BY8)+(BX9*BY9)+(BX10*BY10)+(BX11*BY11)+(BX12*BY12)+(BX13*BY13)+(BX14*BY14)+(BX15*BY15)+(BX16*BY16)+(BX17*BY17)+(BX18*BY18)+(BX19*BY19)+(BX20*BY20)+(BX21*BY21)+(BX22*BY22)+(BX23*BY23)+(BX24*BY24)</f>
        <v>1</v>
      </c>
      <c r="BZ25" s="752"/>
      <c r="CA25" s="748"/>
      <c r="CB25" s="748"/>
      <c r="CC25" s="748"/>
      <c r="CD25" s="748"/>
      <c r="CE25" s="714"/>
      <c r="CF25" s="17">
        <f>SUM(CF3:CF24)</f>
        <v>1100</v>
      </c>
      <c r="CG25" s="17"/>
      <c r="CH25" s="18">
        <f>(CF25-BU25)/BU25</f>
        <v>0</v>
      </c>
      <c r="CI25" s="18">
        <f>CF25/$CF$25</f>
        <v>1</v>
      </c>
      <c r="CJ25" s="190">
        <f>(CI5*CJ5)+(CI6*CJ6)+(CI7*CJ7)+(CI8*CJ8)+(CI9*CJ9)+(CI10*CJ10)+(CI11*CJ11)+(CI12*CJ12)+(CI13*CJ13)+(CI14*CJ14)+(CI15*CJ15)+(CI16*CJ16)+(CI17*CJ17)+(CI18*CJ18)+(CI19*CJ19)+(CI20*CJ20)+(CI21*CJ21)+(CI22*CJ22)+(CI23*CJ23)+(CI24*CJ24)</f>
        <v>1</v>
      </c>
      <c r="CK25" s="752"/>
      <c r="CL25" s="748"/>
      <c r="CM25" s="748"/>
      <c r="CN25" s="748"/>
      <c r="CO25" s="748"/>
      <c r="CP25" s="714"/>
      <c r="CQ25" s="17">
        <f>SUM(CQ3:CQ24)</f>
        <v>1100</v>
      </c>
      <c r="CR25" s="17"/>
      <c r="CS25" s="18">
        <f>(CQ25-CF25)/CF25</f>
        <v>0</v>
      </c>
      <c r="CT25" s="18">
        <f>CQ25/$CQ$25</f>
        <v>1</v>
      </c>
      <c r="CU25" s="190">
        <f>(CT5*CU5)+(CT6*CU6)+(CT7*CU7)+(CT8*CU8)+(CT9*CU9)+(CT10*CU10)+(CT11*CU11)+(CT12*CU12)+(CT13*CU13)+(CT14*CU14)+(CT15*CU15)+(CT16*CU16)+(CT17*CU17)+(CT18*CU18)+(CT19*CU19)+(CT20*CU20)+(CT21*CU21)+(CT22*CU22)+(CT23*CU23)+(CT24*CU24)</f>
        <v>1</v>
      </c>
      <c r="CV25" s="752"/>
      <c r="CW25" s="748"/>
      <c r="CX25" s="748"/>
      <c r="CY25" s="748"/>
      <c r="CZ25" s="748"/>
      <c r="DA25" s="714"/>
      <c r="DB25" s="17">
        <f>SUM(DB5:DB24)</f>
        <v>1100</v>
      </c>
      <c r="DC25" s="17"/>
      <c r="DD25" s="18">
        <f>(DB25-CQ25)/CQ25</f>
        <v>0</v>
      </c>
      <c r="DE25" s="18">
        <f>DB25/$DB$25</f>
        <v>1</v>
      </c>
      <c r="DF25" s="190">
        <f>(DE5*DF5)+(DE6*DF6)+(DE7*DF7)+(DE8*DF8)+(DE9*DF9)+(DE10*DF10)+(DE11*DF11)+(DE12*DF12)+(DE13*DF13)+(DE14*DF14)+(DE15*DF15)+(DE16*DF16)+(DE17*DF17)+(DE18*DF18)+(DE19*DF19)+(DE20*DF20)+(DE21*DF21)+(DE22*DF22)+(DE23*DF23)+(DE24*DF24)</f>
        <v>1</v>
      </c>
      <c r="DG25" s="752"/>
      <c r="DH25" s="748"/>
      <c r="DI25" s="748"/>
      <c r="DJ25" s="748"/>
      <c r="DK25" s="714"/>
      <c r="DL25" s="18"/>
      <c r="DM25" s="17">
        <f>SUM(DM3:DM24)</f>
        <v>1100</v>
      </c>
      <c r="DN25" s="17"/>
      <c r="DO25" s="18">
        <f>(DM25-DB25)/DB25</f>
        <v>0</v>
      </c>
      <c r="DP25" s="18">
        <f>DM25/$DM$25</f>
        <v>1</v>
      </c>
      <c r="DQ25" s="190">
        <f>(DP5*DQ5)+(DP6*DQ6)+(DP7*DQ7)+(DP8*DQ8)+(DP9*DQ9)+(DP10*DQ10)+(DP11*DQ11)+(DP12*DQ12)+(DP13*DQ13)+(DP14*DQ14)+(DP15*DQ15)+(DP16*DQ16)+(DP17*DQ17)+(DP18*DQ18)+(DP19*DQ19)+(DP20*DQ20)+(DP21*DQ21)+(DP22*DQ22)+(DP23*DQ23)+(DP24*DQ24)</f>
        <v>1</v>
      </c>
      <c r="DR25" s="752"/>
      <c r="DS25" s="748"/>
      <c r="DT25" s="748"/>
      <c r="DU25" s="748"/>
      <c r="DV25" s="748"/>
      <c r="DW25" s="714"/>
      <c r="DX25" s="17">
        <f>SUM(DX3:DX24)</f>
        <v>1100</v>
      </c>
      <c r="DY25" s="17"/>
      <c r="DZ25" s="18">
        <f>(DX25-DM25)/DM25</f>
        <v>0</v>
      </c>
      <c r="EA25" s="18">
        <f>DX25/$DX$25</f>
        <v>1</v>
      </c>
      <c r="EB25" s="190">
        <f>(EA5*EB5)+(EA6*EB6)+(EA7*EB7)+(EA8*EB8)+(EA9*EB9)+(EA10*EB10)+(EA11*EB11)+(EA12*EB12)+(EA13*EB13)+(EA14*EB14)+(EA15*EB15)+(EA16*EB16)+(EA17*EB17)+(EA18*EB18)+(EA19*EB19)+(EA20*EB20)+(EA21*EB21)+(EA22*EB22)+(EA23*EB23)+(EA24*EB24)</f>
        <v>1</v>
      </c>
      <c r="EC25" s="189">
        <f>IF(O51=0,0,(EF25-O51)/O51)</f>
        <v>0</v>
      </c>
      <c r="ED25" s="189">
        <f t="shared" si="59"/>
        <v>0</v>
      </c>
      <c r="EE25" s="189"/>
      <c r="EF25" s="186">
        <f>SUM(EF5:EF24)</f>
        <v>1100</v>
      </c>
      <c r="EG25" s="28"/>
      <c r="EH25" s="2"/>
      <c r="EI25" s="28"/>
      <c r="EJ25" s="2"/>
      <c r="EK25" s="28"/>
      <c r="EL25" s="2"/>
      <c r="EM25" s="28"/>
      <c r="EN25" s="2"/>
      <c r="EO25" s="2"/>
      <c r="EP25" s="2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</row>
    <row r="26" spans="1:156" ht="15.75" customHeight="1">
      <c r="A26" s="40"/>
      <c r="B26" s="191" t="s">
        <v>84</v>
      </c>
      <c r="C26" s="191"/>
      <c r="D26" s="191"/>
      <c r="E26" s="751"/>
      <c r="F26" s="748"/>
      <c r="G26" s="714"/>
      <c r="H26" s="192"/>
      <c r="I26" s="192"/>
      <c r="J26" s="193"/>
      <c r="K26" s="193"/>
      <c r="L26" s="749"/>
      <c r="M26" s="748"/>
      <c r="N26" s="748"/>
      <c r="O26" s="748"/>
      <c r="P26" s="748"/>
      <c r="Q26" s="714"/>
      <c r="R26" s="192"/>
      <c r="S26" s="192"/>
      <c r="T26" s="194"/>
      <c r="U26" s="194"/>
      <c r="V26" s="194"/>
      <c r="W26" s="749"/>
      <c r="X26" s="748"/>
      <c r="Y26" s="748"/>
      <c r="Z26" s="748"/>
      <c r="AA26" s="748"/>
      <c r="AB26" s="714"/>
      <c r="AC26" s="192"/>
      <c r="AD26" s="192"/>
      <c r="AE26" s="194"/>
      <c r="AF26" s="194"/>
      <c r="AG26" s="194"/>
      <c r="AH26" s="749"/>
      <c r="AI26" s="748"/>
      <c r="AJ26" s="748"/>
      <c r="AK26" s="748"/>
      <c r="AL26" s="748"/>
      <c r="AM26" s="714"/>
      <c r="AN26" s="192"/>
      <c r="AO26" s="192"/>
      <c r="AP26" s="194"/>
      <c r="AQ26" s="194"/>
      <c r="AR26" s="194"/>
      <c r="AS26" s="749"/>
      <c r="AT26" s="748"/>
      <c r="AU26" s="748"/>
      <c r="AV26" s="748"/>
      <c r="AW26" s="748"/>
      <c r="AX26" s="714"/>
      <c r="AY26" s="192"/>
      <c r="AZ26" s="192"/>
      <c r="BA26" s="194"/>
      <c r="BB26" s="194"/>
      <c r="BC26" s="194"/>
      <c r="BD26" s="749"/>
      <c r="BE26" s="748"/>
      <c r="BF26" s="748"/>
      <c r="BG26" s="748"/>
      <c r="BH26" s="748"/>
      <c r="BI26" s="714"/>
      <c r="BJ26" s="192"/>
      <c r="BK26" s="192"/>
      <c r="BL26" s="194"/>
      <c r="BM26" s="194"/>
      <c r="BN26" s="194"/>
      <c r="BO26" s="749"/>
      <c r="BP26" s="748"/>
      <c r="BQ26" s="748"/>
      <c r="BR26" s="748"/>
      <c r="BS26" s="748"/>
      <c r="BT26" s="714"/>
      <c r="BU26" s="192"/>
      <c r="BV26" s="192"/>
      <c r="BW26" s="194" t="e">
        <f t="shared" si="273"/>
        <v>#DIV/0!</v>
      </c>
      <c r="BX26" s="194"/>
      <c r="BY26" s="194"/>
      <c r="BZ26" s="749"/>
      <c r="CA26" s="748"/>
      <c r="CB26" s="748"/>
      <c r="CC26" s="748"/>
      <c r="CD26" s="748"/>
      <c r="CE26" s="714"/>
      <c r="CF26" s="192"/>
      <c r="CG26" s="192"/>
      <c r="CH26" s="194"/>
      <c r="CI26" s="194"/>
      <c r="CJ26" s="194"/>
      <c r="CK26" s="749"/>
      <c r="CL26" s="748"/>
      <c r="CM26" s="748"/>
      <c r="CN26" s="748"/>
      <c r="CO26" s="748"/>
      <c r="CP26" s="714"/>
      <c r="CQ26" s="192"/>
      <c r="CR26" s="192"/>
      <c r="CS26" s="194"/>
      <c r="CT26" s="194"/>
      <c r="CU26" s="194"/>
      <c r="CV26" s="749"/>
      <c r="CW26" s="748"/>
      <c r="CX26" s="748"/>
      <c r="CY26" s="748"/>
      <c r="CZ26" s="748"/>
      <c r="DA26" s="714"/>
      <c r="DB26" s="192"/>
      <c r="DC26" s="192"/>
      <c r="DD26" s="194"/>
      <c r="DE26" s="194"/>
      <c r="DF26" s="194"/>
      <c r="DG26" s="749"/>
      <c r="DH26" s="748"/>
      <c r="DI26" s="748"/>
      <c r="DJ26" s="748"/>
      <c r="DK26" s="714"/>
      <c r="DL26" s="193"/>
      <c r="DM26" s="192">
        <v>0</v>
      </c>
      <c r="DN26" s="192"/>
      <c r="DO26" s="194"/>
      <c r="DP26" s="194"/>
      <c r="DQ26" s="194"/>
      <c r="DR26" s="749"/>
      <c r="DS26" s="748"/>
      <c r="DT26" s="748"/>
      <c r="DU26" s="748"/>
      <c r="DV26" s="748"/>
      <c r="DW26" s="714"/>
      <c r="DX26" s="192">
        <v>0</v>
      </c>
      <c r="DY26" s="192"/>
      <c r="DZ26" s="194"/>
      <c r="EA26" s="194"/>
      <c r="EB26" s="194"/>
      <c r="EC26" s="23"/>
      <c r="ED26" s="23"/>
      <c r="EE26" s="23"/>
      <c r="EF26" s="195">
        <f>SUM(H26,R26,AC26,AN26,AY26,BJ26,BU26,CF26,CQ26,DB26,DM26,DX26)</f>
        <v>0</v>
      </c>
      <c r="EG26" s="46"/>
      <c r="EH26" s="40"/>
      <c r="EI26" s="46"/>
      <c r="EJ26" s="40"/>
      <c r="EK26" s="46"/>
      <c r="EL26" s="40"/>
      <c r="EM26" s="46"/>
      <c r="EN26" s="40"/>
      <c r="EO26" s="40"/>
      <c r="EP26" s="40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</row>
    <row r="27" spans="1:156" ht="15.75" customHeight="1">
      <c r="A27" s="2"/>
      <c r="B27" s="196" t="s">
        <v>85</v>
      </c>
      <c r="C27" s="196"/>
      <c r="D27" s="196"/>
      <c r="E27" s="718"/>
      <c r="F27" s="748"/>
      <c r="G27" s="714"/>
      <c r="H27" s="20">
        <f>H25-H26</f>
        <v>1100</v>
      </c>
      <c r="I27" s="20" t="s">
        <v>108</v>
      </c>
      <c r="J27" s="20" t="s">
        <v>109</v>
      </c>
      <c r="K27" s="20"/>
      <c r="L27" s="747"/>
      <c r="M27" s="748"/>
      <c r="N27" s="748"/>
      <c r="O27" s="748"/>
      <c r="P27" s="748"/>
      <c r="Q27" s="714"/>
      <c r="R27" s="20">
        <f>R25-R26</f>
        <v>1100</v>
      </c>
      <c r="S27" s="20" t="s">
        <v>108</v>
      </c>
      <c r="T27" s="20" t="s">
        <v>109</v>
      </c>
      <c r="U27" s="20"/>
      <c r="V27" s="13"/>
      <c r="W27" s="747"/>
      <c r="X27" s="748"/>
      <c r="Y27" s="748"/>
      <c r="Z27" s="748"/>
      <c r="AA27" s="748"/>
      <c r="AB27" s="714"/>
      <c r="AC27" s="20">
        <f>AC25-AC26</f>
        <v>1100</v>
      </c>
      <c r="AD27" s="20" t="s">
        <v>108</v>
      </c>
      <c r="AE27" s="20" t="s">
        <v>109</v>
      </c>
      <c r="AF27" s="20"/>
      <c r="AG27" s="13"/>
      <c r="AH27" s="747"/>
      <c r="AI27" s="748"/>
      <c r="AJ27" s="748"/>
      <c r="AK27" s="748"/>
      <c r="AL27" s="748"/>
      <c r="AM27" s="714"/>
      <c r="AN27" s="20">
        <f>AN25-AN26</f>
        <v>1100</v>
      </c>
      <c r="AO27" s="20" t="s">
        <v>108</v>
      </c>
      <c r="AP27" s="20" t="s">
        <v>109</v>
      </c>
      <c r="AQ27" s="20"/>
      <c r="AR27" s="13"/>
      <c r="AS27" s="747"/>
      <c r="AT27" s="748"/>
      <c r="AU27" s="748"/>
      <c r="AV27" s="748"/>
      <c r="AW27" s="748"/>
      <c r="AX27" s="714"/>
      <c r="AY27" s="20">
        <f>AY25-AY26</f>
        <v>1100</v>
      </c>
      <c r="AZ27" s="20" t="s">
        <v>108</v>
      </c>
      <c r="BA27" s="20" t="s">
        <v>109</v>
      </c>
      <c r="BB27" s="20"/>
      <c r="BC27" s="13"/>
      <c r="BD27" s="747"/>
      <c r="BE27" s="748"/>
      <c r="BF27" s="748"/>
      <c r="BG27" s="748"/>
      <c r="BH27" s="748"/>
      <c r="BI27" s="714"/>
      <c r="BJ27" s="20">
        <f>BJ25-BJ26</f>
        <v>1100</v>
      </c>
      <c r="BK27" s="20" t="s">
        <v>108</v>
      </c>
      <c r="BL27" s="20" t="s">
        <v>109</v>
      </c>
      <c r="BM27" s="20"/>
      <c r="BN27" s="13"/>
      <c r="BO27" s="747"/>
      <c r="BP27" s="748"/>
      <c r="BQ27" s="748"/>
      <c r="BR27" s="748"/>
      <c r="BS27" s="748"/>
      <c r="BT27" s="714"/>
      <c r="BU27" s="20">
        <f>BU25-BU26</f>
        <v>1100</v>
      </c>
      <c r="BV27" s="20" t="s">
        <v>108</v>
      </c>
      <c r="BW27" s="20" t="s">
        <v>109</v>
      </c>
      <c r="BX27" s="20"/>
      <c r="BY27" s="13"/>
      <c r="BZ27" s="747"/>
      <c r="CA27" s="748"/>
      <c r="CB27" s="748"/>
      <c r="CC27" s="748"/>
      <c r="CD27" s="748"/>
      <c r="CE27" s="714"/>
      <c r="CF27" s="20">
        <f>CF25-CF26</f>
        <v>1100</v>
      </c>
      <c r="CG27" s="20" t="s">
        <v>108</v>
      </c>
      <c r="CH27" s="20" t="s">
        <v>109</v>
      </c>
      <c r="CI27" s="20"/>
      <c r="CJ27" s="13"/>
      <c r="CK27" s="747"/>
      <c r="CL27" s="748"/>
      <c r="CM27" s="748"/>
      <c r="CN27" s="748"/>
      <c r="CO27" s="748"/>
      <c r="CP27" s="714"/>
      <c r="CQ27" s="20">
        <f>CQ25-CQ26</f>
        <v>1100</v>
      </c>
      <c r="CR27" s="20" t="s">
        <v>108</v>
      </c>
      <c r="CS27" s="20" t="s">
        <v>109</v>
      </c>
      <c r="CT27" s="20"/>
      <c r="CU27" s="13"/>
      <c r="CV27" s="747"/>
      <c r="CW27" s="748"/>
      <c r="CX27" s="748"/>
      <c r="CY27" s="748"/>
      <c r="CZ27" s="748"/>
      <c r="DA27" s="714"/>
      <c r="DB27" s="20">
        <f>DB25-DB26</f>
        <v>1100</v>
      </c>
      <c r="DC27" s="20" t="s">
        <v>108</v>
      </c>
      <c r="DD27" s="20" t="s">
        <v>109</v>
      </c>
      <c r="DE27" s="20"/>
      <c r="DF27" s="13"/>
      <c r="DG27" s="747"/>
      <c r="DH27" s="748"/>
      <c r="DI27" s="748"/>
      <c r="DJ27" s="748"/>
      <c r="DK27" s="748"/>
      <c r="DL27" s="714"/>
      <c r="DM27" s="20">
        <f>DM25-DM26</f>
        <v>1100</v>
      </c>
      <c r="DN27" s="20" t="s">
        <v>108</v>
      </c>
      <c r="DO27" s="20" t="s">
        <v>109</v>
      </c>
      <c r="DP27" s="20"/>
      <c r="DQ27" s="13"/>
      <c r="DR27" s="747"/>
      <c r="DS27" s="748"/>
      <c r="DT27" s="748"/>
      <c r="DU27" s="748"/>
      <c r="DV27" s="748"/>
      <c r="DW27" s="714"/>
      <c r="DX27" s="20">
        <f>DX25-DX26</f>
        <v>1100</v>
      </c>
      <c r="DY27" s="20" t="s">
        <v>108</v>
      </c>
      <c r="DZ27" s="20" t="s">
        <v>109</v>
      </c>
      <c r="EA27" s="20"/>
      <c r="EB27" s="13"/>
      <c r="EC27" s="23">
        <f>IF(O53=0,0,(EF27-O53)/O53)</f>
        <v>0</v>
      </c>
      <c r="ED27" s="365">
        <f>IF(O53=0,0,(DX27-O53)/O53)</f>
        <v>0</v>
      </c>
      <c r="EE27" s="23"/>
      <c r="EF27" s="198">
        <f>EF25-EF26</f>
        <v>1100</v>
      </c>
      <c r="EG27" s="108"/>
      <c r="EH27" s="27"/>
      <c r="EI27" s="108"/>
      <c r="EJ27" s="27"/>
      <c r="EK27" s="108"/>
      <c r="EL27" s="27"/>
      <c r="EM27" s="108"/>
      <c r="EN27" s="2"/>
      <c r="EO27" s="2"/>
      <c r="EP27" s="2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</row>
    <row r="28" spans="1:156" ht="15.75" customHeight="1">
      <c r="A28" s="2"/>
      <c r="B28" s="196" t="s">
        <v>110</v>
      </c>
      <c r="C28" s="196"/>
      <c r="D28" s="196"/>
      <c r="E28" s="718"/>
      <c r="F28" s="748"/>
      <c r="G28" s="714"/>
      <c r="H28" s="20">
        <f>H25*K25</f>
        <v>1100</v>
      </c>
      <c r="I28" s="199">
        <v>0</v>
      </c>
      <c r="J28" s="200" t="e">
        <f>(H28/I28)*5</f>
        <v>#DIV/0!</v>
      </c>
      <c r="K28" s="20"/>
      <c r="L28" s="747"/>
      <c r="M28" s="748"/>
      <c r="N28" s="748"/>
      <c r="O28" s="748"/>
      <c r="P28" s="748"/>
      <c r="Q28" s="714"/>
      <c r="R28" s="20">
        <f>R25*V25</f>
        <v>1100</v>
      </c>
      <c r="S28" s="199">
        <v>0</v>
      </c>
      <c r="T28" s="200" t="e">
        <f>(R28/S28)*5</f>
        <v>#DIV/0!</v>
      </c>
      <c r="U28" s="20"/>
      <c r="V28" s="13"/>
      <c r="W28" s="747"/>
      <c r="X28" s="748"/>
      <c r="Y28" s="748"/>
      <c r="Z28" s="748"/>
      <c r="AA28" s="748"/>
      <c r="AB28" s="714"/>
      <c r="AC28" s="20">
        <f>AC25*AG25</f>
        <v>1100</v>
      </c>
      <c r="AD28" s="199">
        <v>0</v>
      </c>
      <c r="AE28" s="200" t="e">
        <f>(AC28/AD28)*5</f>
        <v>#DIV/0!</v>
      </c>
      <c r="AF28" s="20"/>
      <c r="AG28" s="13"/>
      <c r="AH28" s="747"/>
      <c r="AI28" s="748"/>
      <c r="AJ28" s="748"/>
      <c r="AK28" s="748"/>
      <c r="AL28" s="748"/>
      <c r="AM28" s="714"/>
      <c r="AN28" s="20">
        <f>AN25*AR25</f>
        <v>1100</v>
      </c>
      <c r="AO28" s="199">
        <v>0</v>
      </c>
      <c r="AP28" s="200" t="e">
        <f>(AN28/AO28)*5</f>
        <v>#DIV/0!</v>
      </c>
      <c r="AQ28" s="20"/>
      <c r="AR28" s="13"/>
      <c r="AS28" s="747"/>
      <c r="AT28" s="748"/>
      <c r="AU28" s="748"/>
      <c r="AV28" s="748"/>
      <c r="AW28" s="748"/>
      <c r="AX28" s="714"/>
      <c r="AY28" s="20">
        <f>AY25*BC25</f>
        <v>1100</v>
      </c>
      <c r="AZ28" s="199">
        <v>0</v>
      </c>
      <c r="BA28" s="200" t="e">
        <f>(AY28/AZ28)*5</f>
        <v>#DIV/0!</v>
      </c>
      <c r="BB28" s="20"/>
      <c r="BC28" s="13"/>
      <c r="BD28" s="747"/>
      <c r="BE28" s="748"/>
      <c r="BF28" s="748"/>
      <c r="BG28" s="748"/>
      <c r="BH28" s="748"/>
      <c r="BI28" s="714"/>
      <c r="BJ28" s="20">
        <f>BJ25*BN25</f>
        <v>1100</v>
      </c>
      <c r="BK28" s="199">
        <v>0</v>
      </c>
      <c r="BL28" s="200" t="e">
        <f>(BJ28/BK28)*5</f>
        <v>#DIV/0!</v>
      </c>
      <c r="BM28" s="20"/>
      <c r="BN28" s="13"/>
      <c r="BO28" s="747"/>
      <c r="BP28" s="748"/>
      <c r="BQ28" s="748"/>
      <c r="BR28" s="748"/>
      <c r="BS28" s="748"/>
      <c r="BT28" s="714"/>
      <c r="BU28" s="20">
        <f>BU25*BY25</f>
        <v>1100</v>
      </c>
      <c r="BV28" s="199">
        <v>0</v>
      </c>
      <c r="BW28" s="200" t="e">
        <f>(BU28/BV28)*5</f>
        <v>#DIV/0!</v>
      </c>
      <c r="BX28" s="20"/>
      <c r="BY28" s="13"/>
      <c r="BZ28" s="747"/>
      <c r="CA28" s="748"/>
      <c r="CB28" s="748"/>
      <c r="CC28" s="748"/>
      <c r="CD28" s="748"/>
      <c r="CE28" s="714"/>
      <c r="CF28" s="20">
        <f>CF25*CJ25</f>
        <v>1100</v>
      </c>
      <c r="CG28" s="199">
        <v>0</v>
      </c>
      <c r="CH28" s="200" t="e">
        <f>(CF28/CG28)*5</f>
        <v>#DIV/0!</v>
      </c>
      <c r="CI28" s="20"/>
      <c r="CJ28" s="13"/>
      <c r="CK28" s="747"/>
      <c r="CL28" s="748"/>
      <c r="CM28" s="748"/>
      <c r="CN28" s="748"/>
      <c r="CO28" s="748"/>
      <c r="CP28" s="714"/>
      <c r="CQ28" s="20">
        <f>CQ25*CU25</f>
        <v>1100</v>
      </c>
      <c r="CR28" s="199">
        <v>0</v>
      </c>
      <c r="CS28" s="200" t="e">
        <f>(CQ28/CR28)*5</f>
        <v>#DIV/0!</v>
      </c>
      <c r="CT28" s="20"/>
      <c r="CU28" s="13"/>
      <c r="CV28" s="747"/>
      <c r="CW28" s="748"/>
      <c r="CX28" s="748"/>
      <c r="CY28" s="748"/>
      <c r="CZ28" s="748"/>
      <c r="DA28" s="714"/>
      <c r="DB28" s="20">
        <f>DB25*DF25</f>
        <v>1100</v>
      </c>
      <c r="DC28" s="199">
        <v>0</v>
      </c>
      <c r="DD28" s="200" t="e">
        <f>(DB28/DC28)*5</f>
        <v>#DIV/0!</v>
      </c>
      <c r="DE28" s="20"/>
      <c r="DF28" s="13"/>
      <c r="DG28" s="747"/>
      <c r="DH28" s="748"/>
      <c r="DI28" s="748"/>
      <c r="DJ28" s="748"/>
      <c r="DK28" s="748"/>
      <c r="DL28" s="714"/>
      <c r="DM28" s="20">
        <f>DM25*DQ25</f>
        <v>1100</v>
      </c>
      <c r="DN28" s="199">
        <v>0</v>
      </c>
      <c r="DO28" s="200" t="e">
        <f>(DM28/DN28)*5</f>
        <v>#DIV/0!</v>
      </c>
      <c r="DP28" s="20"/>
      <c r="DQ28" s="13"/>
      <c r="DR28" s="747"/>
      <c r="DS28" s="748"/>
      <c r="DT28" s="748"/>
      <c r="DU28" s="748"/>
      <c r="DV28" s="748"/>
      <c r="DW28" s="714"/>
      <c r="DX28" s="20">
        <f>DX25*EB25</f>
        <v>1100</v>
      </c>
      <c r="DY28" s="199">
        <v>0</v>
      </c>
      <c r="DZ28" s="200" t="e">
        <f>(DX28/DY28)*5</f>
        <v>#DIV/0!</v>
      </c>
      <c r="EA28" s="20"/>
      <c r="EB28" s="13"/>
      <c r="EC28" s="23"/>
      <c r="ED28" s="23"/>
      <c r="EE28" s="23"/>
      <c r="EF28" s="27"/>
      <c r="EG28" s="108"/>
      <c r="EH28" s="139"/>
      <c r="EI28" s="27"/>
      <c r="EJ28" s="108"/>
      <c r="EK28" s="139"/>
      <c r="EL28" s="27"/>
      <c r="EM28" s="108"/>
      <c r="EN28" s="139"/>
      <c r="EO28" s="27"/>
      <c r="EP28" s="108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</row>
    <row r="29" spans="1:156" ht="25.5" customHeight="1">
      <c r="B29" s="27"/>
      <c r="E29" s="27"/>
      <c r="F29" s="27"/>
      <c r="H29" s="139"/>
      <c r="I29" s="366"/>
      <c r="J29" s="139"/>
      <c r="K29" s="139"/>
      <c r="L29" s="139"/>
      <c r="M29" s="139"/>
      <c r="N29" s="139"/>
      <c r="O29" s="139"/>
      <c r="P29" s="139"/>
      <c r="Q29" s="139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108"/>
      <c r="DY29" s="108"/>
      <c r="DZ29" s="139"/>
      <c r="EA29" s="27"/>
      <c r="EB29" s="27"/>
      <c r="EC29" s="108"/>
      <c r="ED29" s="139"/>
      <c r="EE29" s="139"/>
      <c r="EF29" s="27"/>
      <c r="EG29" s="108"/>
      <c r="EH29" s="139"/>
      <c r="EI29" s="27"/>
      <c r="EJ29" s="108"/>
      <c r="EK29" s="139"/>
      <c r="EL29" s="27"/>
      <c r="EM29" s="108"/>
      <c r="EN29" s="139"/>
      <c r="EO29" s="27"/>
      <c r="EP29" s="108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</row>
    <row r="30" spans="1:156" ht="15.75" customHeight="1">
      <c r="B30" s="27"/>
      <c r="C30" s="27" t="s">
        <v>8</v>
      </c>
      <c r="D30" s="201" t="s">
        <v>9</v>
      </c>
      <c r="E30" s="27" t="s">
        <v>10</v>
      </c>
      <c r="F30" s="27" t="s">
        <v>11</v>
      </c>
      <c r="G30" s="27" t="s">
        <v>12</v>
      </c>
      <c r="H30" s="27" t="s">
        <v>13</v>
      </c>
      <c r="I30" s="28" t="s">
        <v>14</v>
      </c>
      <c r="J30" s="27" t="s">
        <v>15</v>
      </c>
      <c r="K30" s="27" t="s">
        <v>16</v>
      </c>
      <c r="L30" s="27" t="s">
        <v>17</v>
      </c>
      <c r="M30" s="27" t="s">
        <v>18</v>
      </c>
      <c r="N30" s="27" t="s">
        <v>19</v>
      </c>
      <c r="O30" s="29" t="s">
        <v>41</v>
      </c>
      <c r="P30" s="28"/>
      <c r="Q30" s="28"/>
      <c r="R30" s="28"/>
      <c r="S30" s="27"/>
      <c r="T30" s="108"/>
      <c r="U30" s="108"/>
      <c r="V30" s="108"/>
      <c r="W30" s="108"/>
      <c r="X30" s="108"/>
      <c r="Y30" s="108"/>
      <c r="Z30" s="108"/>
      <c r="AA30" s="108"/>
      <c r="AB30" s="139"/>
      <c r="AC30" s="139"/>
      <c r="AD30" s="139"/>
      <c r="AE30" s="139"/>
      <c r="AF30" s="139"/>
      <c r="AG30" s="139"/>
      <c r="AH30" s="139"/>
      <c r="AI30" s="139"/>
      <c r="AJ30" s="27"/>
      <c r="AK30" s="27"/>
      <c r="AL30" s="27"/>
      <c r="AM30" s="27"/>
      <c r="AN30" s="27"/>
      <c r="AO30" s="27"/>
      <c r="AP30" s="27"/>
      <c r="AQ30" s="27"/>
      <c r="AR30" s="108"/>
      <c r="AS30" s="108"/>
      <c r="AT30" s="108"/>
      <c r="AU30" s="108"/>
      <c r="AV30" s="108"/>
      <c r="AW30" s="108"/>
      <c r="AX30" s="108"/>
      <c r="AY30" s="108"/>
      <c r="AZ30" s="139"/>
      <c r="BA30" s="139"/>
      <c r="BB30" s="139"/>
      <c r="BC30" s="139"/>
      <c r="BD30" s="139"/>
      <c r="BE30" s="139"/>
      <c r="BF30" s="139"/>
      <c r="BG30" s="139"/>
      <c r="BH30" s="27"/>
      <c r="BI30" s="27"/>
      <c r="BJ30" s="27"/>
      <c r="BK30" s="27"/>
      <c r="BL30" s="27"/>
      <c r="BM30" s="27"/>
      <c r="BN30" s="27"/>
      <c r="BO30" s="27"/>
      <c r="BP30" s="108"/>
      <c r="BQ30" s="108"/>
      <c r="BR30" s="108"/>
      <c r="BS30" s="108"/>
      <c r="BT30" s="108"/>
      <c r="BU30" s="108"/>
      <c r="BV30" s="108"/>
      <c r="BW30" s="108"/>
      <c r="BX30" s="139"/>
      <c r="BY30" s="139"/>
      <c r="BZ30" s="139"/>
      <c r="CA30" s="139"/>
      <c r="CB30" s="139"/>
      <c r="CC30" s="139"/>
      <c r="CD30" s="139"/>
      <c r="CE30" s="139"/>
      <c r="CF30" s="27"/>
      <c r="CG30" s="27"/>
      <c r="CH30" s="27"/>
      <c r="CI30" s="27"/>
      <c r="CJ30" s="27"/>
      <c r="CK30" s="27"/>
      <c r="CL30" s="27"/>
      <c r="CM30" s="27"/>
      <c r="CN30" s="108"/>
      <c r="CO30" s="108"/>
      <c r="CP30" s="139"/>
      <c r="CQ30" s="27"/>
      <c r="CR30" s="27"/>
      <c r="CS30" s="108"/>
      <c r="CT30" s="139"/>
      <c r="CU30" s="27"/>
      <c r="CV30" s="108"/>
      <c r="CW30" s="139"/>
      <c r="CX30" s="27"/>
      <c r="CY30" s="108"/>
      <c r="CZ30" s="108"/>
      <c r="DA30" s="139"/>
      <c r="DB30" s="27"/>
      <c r="DC30" s="108"/>
      <c r="DD30" s="139"/>
      <c r="DE30" s="27"/>
      <c r="DF30" s="108"/>
      <c r="DG30" s="139"/>
      <c r="DH30" s="27"/>
      <c r="DI30" s="108"/>
      <c r="DJ30" s="139"/>
      <c r="DK30" s="27"/>
      <c r="DL30" s="27"/>
      <c r="DM30" s="108"/>
      <c r="DN30" s="139"/>
      <c r="DO30" s="27"/>
      <c r="DP30" s="108"/>
      <c r="DQ30" s="139"/>
      <c r="DR30" s="27"/>
      <c r="DS30" s="108"/>
      <c r="EA30" s="173"/>
      <c r="EB30" s="173"/>
    </row>
    <row r="31" spans="1:156" ht="15.75" customHeight="1">
      <c r="B31" s="367" t="str">
        <f t="shared" ref="B31:B53" si="274">B5</f>
        <v>ALZR11</v>
      </c>
      <c r="C31" s="28">
        <f t="shared" ref="C31:C53" si="275">H5</f>
        <v>1100</v>
      </c>
      <c r="D31" s="15">
        <f t="shared" ref="D31:D53" si="276">R5</f>
        <v>1100</v>
      </c>
      <c r="E31" s="28">
        <f t="shared" ref="E31:E53" si="277">AC5</f>
        <v>1100</v>
      </c>
      <c r="F31" s="28">
        <f t="shared" ref="F31:F53" si="278">AN5</f>
        <v>1100</v>
      </c>
      <c r="G31" s="28">
        <f t="shared" ref="G31:G53" si="279">AY5</f>
        <v>1100</v>
      </c>
      <c r="H31" s="28">
        <f t="shared" ref="H31:H53" si="280">BJ5</f>
        <v>1100</v>
      </c>
      <c r="I31" s="28">
        <f t="shared" ref="I31:I53" si="281">BU5</f>
        <v>1100</v>
      </c>
      <c r="J31" s="28">
        <f t="shared" ref="J31:J53" si="282">CF5</f>
        <v>1100</v>
      </c>
      <c r="K31" s="28">
        <f t="shared" ref="K31:K53" si="283">CQ5</f>
        <v>1100</v>
      </c>
      <c r="L31" s="28">
        <f t="shared" ref="L31:L53" si="284">DB5</f>
        <v>1100</v>
      </c>
      <c r="M31" s="28">
        <f t="shared" ref="M31:M53" si="285">DM5</f>
        <v>1100</v>
      </c>
      <c r="N31" s="28">
        <f t="shared" ref="N31:N53" si="286">DX5</f>
        <v>1100</v>
      </c>
      <c r="O31" s="29">
        <f t="array" ref="O31">IFERROR(INDEX(C31:N31,MATCH(SMALL(IF(C31:N31=0,1E+300,(C31:N31)*(100^COLUMN(C31:N31))),1),(C31:N31)*100^COLUMN(C31:N31),0)),0)</f>
        <v>1100</v>
      </c>
      <c r="P31" s="28"/>
      <c r="Q31" s="28"/>
      <c r="R31" s="28"/>
      <c r="S31" s="27"/>
      <c r="T31" s="108"/>
      <c r="U31" s="108"/>
      <c r="V31" s="108"/>
      <c r="W31" s="108"/>
      <c r="X31" s="108"/>
      <c r="Y31" s="108"/>
      <c r="Z31" s="108"/>
      <c r="AA31" s="108"/>
      <c r="AB31" s="139"/>
      <c r="AC31" s="139"/>
      <c r="AD31" s="139"/>
      <c r="AE31" s="139"/>
      <c r="AF31" s="139"/>
      <c r="AG31" s="139"/>
      <c r="AH31" s="139"/>
      <c r="AI31" s="139"/>
      <c r="AJ31" s="27"/>
      <c r="AK31" s="27"/>
      <c r="AL31" s="27"/>
      <c r="AM31" s="27"/>
      <c r="AN31" s="27"/>
      <c r="AO31" s="27"/>
      <c r="AP31" s="27"/>
      <c r="AQ31" s="27"/>
      <c r="AR31" s="108"/>
      <c r="AS31" s="108"/>
      <c r="AT31" s="108"/>
      <c r="AU31" s="108"/>
      <c r="AV31" s="108"/>
      <c r="AW31" s="108"/>
      <c r="AX31" s="108"/>
      <c r="AY31" s="108"/>
      <c r="AZ31" s="139"/>
      <c r="BA31" s="139"/>
      <c r="BB31" s="139"/>
      <c r="BC31" s="139"/>
      <c r="BD31" s="139"/>
      <c r="BE31" s="139"/>
      <c r="BF31" s="139"/>
      <c r="BG31" s="139"/>
      <c r="BH31" s="27"/>
      <c r="BI31" s="27"/>
      <c r="BJ31" s="27"/>
      <c r="BK31" s="27"/>
      <c r="BL31" s="27"/>
      <c r="BM31" s="27"/>
      <c r="BN31" s="27"/>
      <c r="BO31" s="27"/>
      <c r="BP31" s="108"/>
      <c r="BQ31" s="108"/>
      <c r="BR31" s="108"/>
      <c r="BS31" s="108"/>
      <c r="BT31" s="108"/>
      <c r="BU31" s="108"/>
      <c r="BV31" s="108"/>
      <c r="BW31" s="108"/>
      <c r="BX31" s="139"/>
      <c r="BY31" s="139"/>
      <c r="BZ31" s="139"/>
      <c r="CA31" s="139"/>
      <c r="CB31" s="139"/>
      <c r="CC31" s="139"/>
      <c r="CD31" s="139"/>
      <c r="CE31" s="139"/>
      <c r="CF31" s="27"/>
      <c r="CG31" s="27"/>
      <c r="CH31" s="27"/>
      <c r="CI31" s="27"/>
      <c r="CJ31" s="27"/>
      <c r="CK31" s="27"/>
      <c r="CL31" s="27"/>
      <c r="CM31" s="27"/>
      <c r="CN31" s="108"/>
      <c r="CO31" s="108"/>
      <c r="CP31" s="139"/>
      <c r="CQ31" s="27"/>
      <c r="CR31" s="27"/>
      <c r="CS31" s="108"/>
      <c r="CT31" s="139"/>
      <c r="CU31" s="27"/>
      <c r="CV31" s="108"/>
      <c r="CW31" s="139"/>
      <c r="CX31" s="27"/>
      <c r="CY31" s="108"/>
      <c r="CZ31" s="108"/>
      <c r="DA31" s="139"/>
      <c r="DB31" s="27"/>
      <c r="DC31" s="108"/>
      <c r="DD31" s="139"/>
      <c r="DE31" s="27"/>
      <c r="DF31" s="108"/>
      <c r="DG31" s="139"/>
      <c r="DH31" s="27"/>
      <c r="DI31" s="108"/>
      <c r="DJ31" s="139"/>
      <c r="DK31" s="27"/>
      <c r="DL31" s="27"/>
      <c r="DM31" s="108"/>
      <c r="DN31" s="139"/>
      <c r="DO31" s="27"/>
      <c r="DP31" s="108"/>
      <c r="DQ31" s="139"/>
      <c r="DR31" s="27"/>
      <c r="DS31" s="108"/>
      <c r="EA31" s="173"/>
      <c r="EB31" s="173"/>
    </row>
    <row r="32" spans="1:156" ht="15.75" customHeight="1">
      <c r="B32" s="367">
        <f t="shared" si="274"/>
        <v>0</v>
      </c>
      <c r="C32" s="28">
        <f t="shared" si="275"/>
        <v>0</v>
      </c>
      <c r="D32" s="15">
        <f t="shared" si="276"/>
        <v>0</v>
      </c>
      <c r="E32" s="28">
        <f t="shared" si="277"/>
        <v>0</v>
      </c>
      <c r="F32" s="28">
        <f t="shared" si="278"/>
        <v>0</v>
      </c>
      <c r="G32" s="28">
        <f t="shared" si="279"/>
        <v>0</v>
      </c>
      <c r="H32" s="28">
        <f t="shared" si="280"/>
        <v>0</v>
      </c>
      <c r="I32" s="28">
        <f t="shared" si="281"/>
        <v>0</v>
      </c>
      <c r="J32" s="28">
        <f t="shared" si="282"/>
        <v>0</v>
      </c>
      <c r="K32" s="28">
        <f t="shared" si="283"/>
        <v>0</v>
      </c>
      <c r="L32" s="28">
        <f t="shared" si="284"/>
        <v>0</v>
      </c>
      <c r="M32" s="28">
        <f t="shared" si="285"/>
        <v>0</v>
      </c>
      <c r="N32" s="28">
        <f t="shared" si="286"/>
        <v>0</v>
      </c>
      <c r="O32" s="29">
        <f t="array" ref="O32">IFERROR(INDEX(C32:N32,MATCH(SMALL(IF(C32:N32=0,1E+300,(C32:N32)*(100^COLUMN(C32:N32))),1),(C32:N32)*100^COLUMN(C32:N32),0)),0)</f>
        <v>0</v>
      </c>
      <c r="P32" s="28"/>
      <c r="Q32" s="28"/>
      <c r="R32" s="28"/>
      <c r="S32" s="27"/>
      <c r="T32" s="108"/>
      <c r="U32" s="108"/>
      <c r="V32" s="108"/>
      <c r="W32" s="108"/>
      <c r="X32" s="108"/>
      <c r="Y32" s="108"/>
      <c r="Z32" s="108"/>
      <c r="AA32" s="108"/>
      <c r="AB32" s="139"/>
      <c r="AC32" s="139"/>
      <c r="AD32" s="139"/>
      <c r="AE32" s="139"/>
      <c r="AF32" s="139"/>
      <c r="AG32" s="139"/>
      <c r="AH32" s="139"/>
      <c r="AI32" s="139"/>
      <c r="AJ32" s="27"/>
      <c r="AK32" s="27"/>
      <c r="AL32" s="27"/>
      <c r="AM32" s="27"/>
      <c r="AN32" s="27"/>
      <c r="AO32" s="27"/>
      <c r="AP32" s="27"/>
      <c r="AQ32" s="27"/>
      <c r="AR32" s="108"/>
      <c r="AS32" s="108"/>
      <c r="AT32" s="108"/>
      <c r="AU32" s="108"/>
      <c r="AV32" s="108"/>
      <c r="AW32" s="108"/>
      <c r="AX32" s="108"/>
      <c r="AY32" s="108"/>
      <c r="AZ32" s="139"/>
      <c r="BA32" s="139"/>
      <c r="BB32" s="139"/>
      <c r="BC32" s="139"/>
      <c r="BD32" s="139"/>
      <c r="BE32" s="139"/>
      <c r="BF32" s="139"/>
      <c r="BG32" s="139"/>
      <c r="BH32" s="27"/>
      <c r="BI32" s="27"/>
      <c r="BJ32" s="27"/>
      <c r="BK32" s="27"/>
      <c r="BL32" s="27"/>
      <c r="BM32" s="27"/>
      <c r="BN32" s="27"/>
      <c r="BO32" s="27"/>
      <c r="BP32" s="108"/>
      <c r="BQ32" s="108"/>
      <c r="BR32" s="108"/>
      <c r="BS32" s="108"/>
      <c r="BT32" s="108"/>
      <c r="BU32" s="108"/>
      <c r="BV32" s="108"/>
      <c r="BW32" s="108"/>
      <c r="BX32" s="139"/>
      <c r="BY32" s="139"/>
      <c r="BZ32" s="139"/>
      <c r="CA32" s="139"/>
      <c r="CB32" s="139"/>
      <c r="CC32" s="139"/>
      <c r="CD32" s="139"/>
      <c r="CE32" s="139"/>
      <c r="CF32" s="27"/>
      <c r="CG32" s="27"/>
      <c r="CH32" s="27"/>
      <c r="CI32" s="27"/>
      <c r="CJ32" s="27"/>
      <c r="CK32" s="27"/>
      <c r="CL32" s="27"/>
      <c r="CM32" s="27"/>
      <c r="CN32" s="108"/>
      <c r="CO32" s="108"/>
      <c r="CP32" s="139"/>
      <c r="CQ32" s="27"/>
      <c r="CR32" s="27"/>
      <c r="CS32" s="108"/>
      <c r="CT32" s="139"/>
      <c r="CU32" s="27"/>
      <c r="CV32" s="108"/>
      <c r="CW32" s="139"/>
      <c r="CX32" s="27"/>
      <c r="CY32" s="108"/>
      <c r="CZ32" s="108"/>
      <c r="DA32" s="139"/>
      <c r="DB32" s="27"/>
      <c r="DC32" s="108"/>
      <c r="DD32" s="139"/>
      <c r="DE32" s="27"/>
      <c r="DF32" s="108"/>
      <c r="DG32" s="139"/>
      <c r="DH32" s="27"/>
      <c r="DI32" s="108"/>
      <c r="DJ32" s="139"/>
      <c r="DK32" s="27"/>
      <c r="DL32" s="27"/>
      <c r="DM32" s="108"/>
      <c r="DN32" s="139"/>
      <c r="DO32" s="27"/>
      <c r="DP32" s="108"/>
      <c r="DQ32" s="139"/>
      <c r="DR32" s="27"/>
      <c r="DS32" s="108"/>
      <c r="EA32" s="173"/>
      <c r="EB32" s="173"/>
    </row>
    <row r="33" spans="2:132" ht="15.75" customHeight="1">
      <c r="B33" s="367">
        <f t="shared" si="274"/>
        <v>0</v>
      </c>
      <c r="C33" s="28">
        <f t="shared" si="275"/>
        <v>0</v>
      </c>
      <c r="D33" s="15">
        <f t="shared" si="276"/>
        <v>0</v>
      </c>
      <c r="E33" s="28">
        <f t="shared" si="277"/>
        <v>0</v>
      </c>
      <c r="F33" s="28">
        <f t="shared" si="278"/>
        <v>0</v>
      </c>
      <c r="G33" s="28">
        <f t="shared" si="279"/>
        <v>0</v>
      </c>
      <c r="H33" s="28">
        <f t="shared" si="280"/>
        <v>0</v>
      </c>
      <c r="I33" s="28">
        <f t="shared" si="281"/>
        <v>0</v>
      </c>
      <c r="J33" s="28">
        <f t="shared" si="282"/>
        <v>0</v>
      </c>
      <c r="K33" s="28">
        <f t="shared" si="283"/>
        <v>0</v>
      </c>
      <c r="L33" s="28">
        <f t="shared" si="284"/>
        <v>0</v>
      </c>
      <c r="M33" s="28">
        <f t="shared" si="285"/>
        <v>0</v>
      </c>
      <c r="N33" s="28">
        <f t="shared" si="286"/>
        <v>0</v>
      </c>
      <c r="O33" s="29">
        <f t="array" ref="O33">IFERROR(INDEX(C33:N33,MATCH(SMALL(IF(C33:N33=0,1E+300,(C33:N33)*(100^COLUMN(C33:N33))),1),(C33:N33)*100^COLUMN(C33:N33),0)),0)</f>
        <v>0</v>
      </c>
      <c r="P33" s="28"/>
      <c r="Q33" s="28"/>
      <c r="R33" s="28"/>
      <c r="S33" s="27"/>
      <c r="T33" s="108"/>
      <c r="U33" s="108"/>
      <c r="V33" s="108"/>
      <c r="W33" s="108"/>
      <c r="X33" s="108"/>
      <c r="Y33" s="108"/>
      <c r="Z33" s="108"/>
      <c r="AA33" s="108"/>
      <c r="AB33" s="139"/>
      <c r="AC33" s="139"/>
      <c r="AD33" s="139"/>
      <c r="AE33" s="139"/>
      <c r="AF33" s="139"/>
      <c r="AG33" s="139"/>
      <c r="AH33" s="139"/>
      <c r="AI33" s="139"/>
      <c r="AJ33" s="27"/>
      <c r="AK33" s="27"/>
      <c r="AL33" s="27"/>
      <c r="AM33" s="27"/>
      <c r="AN33" s="27"/>
      <c r="AO33" s="27"/>
      <c r="AP33" s="27"/>
      <c r="AQ33" s="27"/>
      <c r="AR33" s="108"/>
      <c r="AS33" s="108"/>
      <c r="AT33" s="108"/>
      <c r="AU33" s="108"/>
      <c r="AV33" s="108"/>
      <c r="AW33" s="108"/>
      <c r="AX33" s="108"/>
      <c r="AY33" s="108"/>
      <c r="AZ33" s="139"/>
      <c r="BA33" s="139"/>
      <c r="BB33" s="139"/>
      <c r="BC33" s="139"/>
      <c r="BD33" s="139"/>
      <c r="BE33" s="139"/>
      <c r="BF33" s="139"/>
      <c r="BG33" s="139"/>
      <c r="BH33" s="27"/>
      <c r="BI33" s="27"/>
      <c r="BJ33" s="27"/>
      <c r="BK33" s="27"/>
      <c r="BL33" s="27"/>
      <c r="BM33" s="27"/>
      <c r="BN33" s="27"/>
      <c r="BO33" s="27"/>
      <c r="BP33" s="108"/>
      <c r="BQ33" s="108"/>
      <c r="BR33" s="108"/>
      <c r="BS33" s="108"/>
      <c r="BT33" s="108"/>
      <c r="BU33" s="108"/>
      <c r="BV33" s="108"/>
      <c r="BW33" s="108"/>
      <c r="BX33" s="139"/>
      <c r="BY33" s="139"/>
      <c r="BZ33" s="139"/>
      <c r="CA33" s="139"/>
      <c r="CB33" s="139"/>
      <c r="CC33" s="139"/>
      <c r="CD33" s="139"/>
      <c r="CE33" s="139"/>
      <c r="CF33" s="27"/>
      <c r="CG33" s="27"/>
      <c r="CH33" s="27"/>
      <c r="CI33" s="27"/>
      <c r="CJ33" s="27"/>
      <c r="CK33" s="27"/>
      <c r="CL33" s="27"/>
      <c r="CM33" s="27"/>
      <c r="CN33" s="108"/>
      <c r="CO33" s="108"/>
      <c r="CP33" s="139"/>
      <c r="CQ33" s="27"/>
      <c r="CR33" s="27"/>
      <c r="CS33" s="108"/>
      <c r="CT33" s="139"/>
      <c r="CU33" s="27"/>
      <c r="CV33" s="108"/>
      <c r="CW33" s="139"/>
      <c r="CX33" s="27"/>
      <c r="CY33" s="108"/>
      <c r="CZ33" s="108"/>
      <c r="DA33" s="139"/>
      <c r="DB33" s="27"/>
      <c r="DC33" s="108"/>
      <c r="DD33" s="139"/>
      <c r="DE33" s="27"/>
      <c r="DF33" s="108"/>
      <c r="DG33" s="139"/>
      <c r="DH33" s="27"/>
      <c r="DI33" s="108"/>
      <c r="DJ33" s="139"/>
      <c r="DK33" s="27"/>
      <c r="DL33" s="27"/>
      <c r="DM33" s="108"/>
      <c r="DN33" s="139"/>
      <c r="DO33" s="27"/>
      <c r="DP33" s="108"/>
      <c r="DQ33" s="139"/>
      <c r="DR33" s="27"/>
      <c r="DS33" s="108"/>
      <c r="EA33" s="173"/>
      <c r="EB33" s="173"/>
    </row>
    <row r="34" spans="2:132" ht="15.75" customHeight="1">
      <c r="B34" s="367">
        <f t="shared" si="274"/>
        <v>0</v>
      </c>
      <c r="C34" s="28">
        <f t="shared" si="275"/>
        <v>0</v>
      </c>
      <c r="D34" s="15">
        <f t="shared" si="276"/>
        <v>0</v>
      </c>
      <c r="E34" s="28">
        <f t="shared" si="277"/>
        <v>0</v>
      </c>
      <c r="F34" s="28">
        <f t="shared" si="278"/>
        <v>0</v>
      </c>
      <c r="G34" s="28">
        <f t="shared" si="279"/>
        <v>0</v>
      </c>
      <c r="H34" s="28">
        <f t="shared" si="280"/>
        <v>0</v>
      </c>
      <c r="I34" s="28">
        <f t="shared" si="281"/>
        <v>0</v>
      </c>
      <c r="J34" s="28">
        <f t="shared" si="282"/>
        <v>0</v>
      </c>
      <c r="K34" s="28">
        <f t="shared" si="283"/>
        <v>0</v>
      </c>
      <c r="L34" s="28">
        <f t="shared" si="284"/>
        <v>0</v>
      </c>
      <c r="M34" s="28">
        <f t="shared" si="285"/>
        <v>0</v>
      </c>
      <c r="N34" s="28">
        <f t="shared" si="286"/>
        <v>0</v>
      </c>
      <c r="O34" s="29">
        <f t="array" ref="O34">IFERROR(INDEX(C34:N34,MATCH(SMALL(IF(C34:N34=0,1E+300,(C34:N34)*(100^COLUMN(C34:N34))),1),(C34:N34)*100^COLUMN(C34:N34),0)),0)</f>
        <v>0</v>
      </c>
      <c r="P34" s="28"/>
      <c r="Q34" s="28"/>
      <c r="R34" s="28"/>
      <c r="S34" s="27"/>
      <c r="T34" s="108"/>
      <c r="U34" s="108"/>
      <c r="V34" s="108"/>
      <c r="W34" s="108"/>
      <c r="X34" s="108"/>
      <c r="Y34" s="108"/>
      <c r="Z34" s="108"/>
      <c r="AA34" s="108"/>
      <c r="AB34" s="139"/>
      <c r="AC34" s="139"/>
      <c r="AD34" s="139"/>
      <c r="AE34" s="139"/>
      <c r="AF34" s="139"/>
      <c r="AG34" s="139"/>
      <c r="AH34" s="139"/>
      <c r="AI34" s="139"/>
      <c r="AJ34" s="27"/>
      <c r="AK34" s="27"/>
      <c r="AL34" s="27"/>
      <c r="AM34" s="27"/>
      <c r="AN34" s="27"/>
      <c r="AO34" s="27"/>
      <c r="AP34" s="27"/>
      <c r="AQ34" s="27"/>
      <c r="AR34" s="108"/>
      <c r="AS34" s="108"/>
      <c r="AT34" s="108"/>
      <c r="AU34" s="108"/>
      <c r="AV34" s="108"/>
      <c r="AW34" s="108"/>
      <c r="AX34" s="108"/>
      <c r="AY34" s="108"/>
      <c r="AZ34" s="139"/>
      <c r="BA34" s="139"/>
      <c r="BB34" s="139"/>
      <c r="BC34" s="139"/>
      <c r="BD34" s="139"/>
      <c r="BE34" s="139"/>
      <c r="BF34" s="139"/>
      <c r="BG34" s="139"/>
      <c r="BH34" s="27"/>
      <c r="BI34" s="27"/>
      <c r="BJ34" s="27"/>
      <c r="BK34" s="27"/>
      <c r="BL34" s="27"/>
      <c r="BM34" s="27"/>
      <c r="BN34" s="27"/>
      <c r="BO34" s="27"/>
      <c r="BP34" s="108"/>
      <c r="BQ34" s="108"/>
      <c r="BR34" s="108"/>
      <c r="BS34" s="108"/>
      <c r="BT34" s="108"/>
      <c r="BU34" s="108"/>
      <c r="BV34" s="108"/>
      <c r="BW34" s="108"/>
      <c r="BX34" s="139"/>
      <c r="BY34" s="139"/>
      <c r="BZ34" s="139"/>
      <c r="CA34" s="139"/>
      <c r="CB34" s="139"/>
      <c r="CC34" s="139"/>
      <c r="CD34" s="139"/>
      <c r="CE34" s="139"/>
      <c r="CF34" s="27"/>
      <c r="CG34" s="27"/>
      <c r="CH34" s="27"/>
      <c r="CI34" s="27"/>
      <c r="CJ34" s="27"/>
      <c r="CK34" s="27"/>
      <c r="CL34" s="27"/>
      <c r="CM34" s="27"/>
      <c r="CN34" s="108"/>
      <c r="CO34" s="108"/>
      <c r="CP34" s="139"/>
      <c r="CQ34" s="27"/>
      <c r="CR34" s="27"/>
      <c r="CS34" s="108"/>
      <c r="CT34" s="139"/>
      <c r="CU34" s="27"/>
      <c r="CV34" s="108"/>
      <c r="CW34" s="139"/>
      <c r="CX34" s="27"/>
      <c r="CY34" s="108"/>
      <c r="CZ34" s="108"/>
      <c r="DA34" s="139"/>
      <c r="DB34" s="27"/>
      <c r="DC34" s="108"/>
      <c r="DD34" s="139"/>
      <c r="DE34" s="27"/>
      <c r="DF34" s="108"/>
      <c r="DG34" s="139"/>
      <c r="DH34" s="27"/>
      <c r="DI34" s="108"/>
      <c r="DJ34" s="139"/>
      <c r="DK34" s="27"/>
      <c r="DL34" s="27"/>
      <c r="DM34" s="108"/>
      <c r="DN34" s="139"/>
      <c r="DO34" s="27"/>
      <c r="DP34" s="108"/>
      <c r="DQ34" s="139"/>
      <c r="DR34" s="27"/>
      <c r="DS34" s="108"/>
      <c r="EA34" s="173"/>
      <c r="EB34" s="173"/>
    </row>
    <row r="35" spans="2:132" ht="15.75" customHeight="1">
      <c r="B35" s="367">
        <f t="shared" si="274"/>
        <v>0</v>
      </c>
      <c r="C35" s="28">
        <f t="shared" si="275"/>
        <v>0</v>
      </c>
      <c r="D35" s="15">
        <f t="shared" si="276"/>
        <v>0</v>
      </c>
      <c r="E35" s="28">
        <f t="shared" si="277"/>
        <v>0</v>
      </c>
      <c r="F35" s="28">
        <f t="shared" si="278"/>
        <v>0</v>
      </c>
      <c r="G35" s="28">
        <f t="shared" si="279"/>
        <v>0</v>
      </c>
      <c r="H35" s="28">
        <f t="shared" si="280"/>
        <v>0</v>
      </c>
      <c r="I35" s="28">
        <f t="shared" si="281"/>
        <v>0</v>
      </c>
      <c r="J35" s="28">
        <f t="shared" si="282"/>
        <v>0</v>
      </c>
      <c r="K35" s="28">
        <f t="shared" si="283"/>
        <v>0</v>
      </c>
      <c r="L35" s="28">
        <f t="shared" si="284"/>
        <v>0</v>
      </c>
      <c r="M35" s="28">
        <f t="shared" si="285"/>
        <v>0</v>
      </c>
      <c r="N35" s="28">
        <f t="shared" si="286"/>
        <v>0</v>
      </c>
      <c r="O35" s="29">
        <f t="array" ref="O35">IFERROR(INDEX(C35:N35,MATCH(SMALL(IF(C35:N35=0,1E+300,(C35:N35)*(100^COLUMN(C35:N35))),1),(C35:N35)*100^COLUMN(C35:N35),0)),0)</f>
        <v>0</v>
      </c>
      <c r="P35" s="28"/>
      <c r="Q35" s="28"/>
      <c r="R35" s="28"/>
      <c r="S35" s="27"/>
      <c r="T35" s="108"/>
      <c r="U35" s="108"/>
      <c r="V35" s="108"/>
      <c r="W35" s="108"/>
      <c r="X35" s="108"/>
      <c r="Y35" s="108"/>
      <c r="Z35" s="108"/>
      <c r="AA35" s="108"/>
      <c r="AB35" s="139"/>
      <c r="AC35" s="139"/>
      <c r="AD35" s="139"/>
      <c r="AE35" s="139"/>
      <c r="AF35" s="139"/>
      <c r="AG35" s="139"/>
      <c r="AH35" s="139"/>
      <c r="AI35" s="139"/>
      <c r="AJ35" s="27"/>
      <c r="AK35" s="27"/>
      <c r="AL35" s="27"/>
      <c r="AM35" s="27"/>
      <c r="AN35" s="27"/>
      <c r="AO35" s="27"/>
      <c r="AP35" s="27"/>
      <c r="AQ35" s="27"/>
      <c r="AR35" s="108"/>
      <c r="AS35" s="108"/>
      <c r="AT35" s="108"/>
      <c r="AU35" s="108"/>
      <c r="AV35" s="108"/>
      <c r="AW35" s="108"/>
      <c r="AX35" s="108"/>
      <c r="AY35" s="108"/>
      <c r="AZ35" s="139"/>
      <c r="BA35" s="139"/>
      <c r="BB35" s="139"/>
      <c r="BC35" s="139"/>
      <c r="BD35" s="139"/>
      <c r="BE35" s="139"/>
      <c r="BF35" s="139"/>
      <c r="BG35" s="139"/>
      <c r="BH35" s="27"/>
      <c r="BI35" s="27"/>
      <c r="BJ35" s="27"/>
      <c r="BK35" s="27"/>
      <c r="BL35" s="27"/>
      <c r="BM35" s="27"/>
      <c r="BN35" s="27"/>
      <c r="BO35" s="27"/>
      <c r="BP35" s="108"/>
      <c r="BQ35" s="108"/>
      <c r="BR35" s="108"/>
      <c r="BS35" s="108"/>
      <c r="BT35" s="108"/>
      <c r="BU35" s="108"/>
      <c r="BV35" s="108"/>
      <c r="BW35" s="108"/>
      <c r="BX35" s="139"/>
      <c r="BY35" s="139"/>
      <c r="BZ35" s="139"/>
      <c r="CA35" s="139"/>
      <c r="CB35" s="139"/>
      <c r="CC35" s="139"/>
      <c r="CD35" s="139"/>
      <c r="CE35" s="139"/>
      <c r="CF35" s="27"/>
      <c r="CG35" s="27"/>
      <c r="CH35" s="27"/>
      <c r="CI35" s="27"/>
      <c r="CJ35" s="27"/>
      <c r="CK35" s="27"/>
      <c r="CL35" s="27"/>
      <c r="CM35" s="27"/>
      <c r="CN35" s="108"/>
      <c r="CO35" s="108"/>
      <c r="CP35" s="139"/>
      <c r="CQ35" s="27"/>
      <c r="CR35" s="27"/>
      <c r="CS35" s="108"/>
      <c r="CT35" s="139"/>
      <c r="CU35" s="27"/>
      <c r="CV35" s="108"/>
      <c r="CW35" s="139"/>
      <c r="CX35" s="27"/>
      <c r="CY35" s="108"/>
      <c r="CZ35" s="108"/>
      <c r="DA35" s="139"/>
      <c r="DB35" s="27"/>
      <c r="DC35" s="108"/>
      <c r="DD35" s="139"/>
      <c r="DE35" s="27"/>
      <c r="DF35" s="108"/>
      <c r="DG35" s="139"/>
      <c r="DH35" s="27"/>
      <c r="DI35" s="108"/>
      <c r="DJ35" s="139"/>
      <c r="DK35" s="27"/>
      <c r="DL35" s="27"/>
      <c r="DM35" s="108"/>
      <c r="DN35" s="139"/>
      <c r="DO35" s="27"/>
      <c r="DP35" s="108"/>
      <c r="DQ35" s="139"/>
      <c r="DR35" s="27"/>
      <c r="DS35" s="108"/>
      <c r="EA35" s="173"/>
      <c r="EB35" s="173"/>
    </row>
    <row r="36" spans="2:132" ht="15.75" customHeight="1">
      <c r="B36" s="367">
        <f t="shared" si="274"/>
        <v>0</v>
      </c>
      <c r="C36" s="28">
        <f t="shared" si="275"/>
        <v>0</v>
      </c>
      <c r="D36" s="15">
        <f t="shared" si="276"/>
        <v>0</v>
      </c>
      <c r="E36" s="28">
        <f t="shared" si="277"/>
        <v>0</v>
      </c>
      <c r="F36" s="28">
        <f t="shared" si="278"/>
        <v>0</v>
      </c>
      <c r="G36" s="28">
        <f t="shared" si="279"/>
        <v>0</v>
      </c>
      <c r="H36" s="28">
        <f t="shared" si="280"/>
        <v>0</v>
      </c>
      <c r="I36" s="28">
        <f t="shared" si="281"/>
        <v>0</v>
      </c>
      <c r="J36" s="28">
        <f t="shared" si="282"/>
        <v>0</v>
      </c>
      <c r="K36" s="28">
        <f t="shared" si="283"/>
        <v>0</v>
      </c>
      <c r="L36" s="28">
        <f t="shared" si="284"/>
        <v>0</v>
      </c>
      <c r="M36" s="28">
        <f t="shared" si="285"/>
        <v>0</v>
      </c>
      <c r="N36" s="28">
        <f t="shared" si="286"/>
        <v>0</v>
      </c>
      <c r="O36" s="29">
        <f t="array" ref="O36">IFERROR(INDEX(C36:N36,MATCH(SMALL(IF(C36:N36=0,1E+300,(C36:N36)*(100^COLUMN(C36:N36))),1),(C36:N36)*100^COLUMN(C36:N36),0)),0)</f>
        <v>0</v>
      </c>
      <c r="P36" s="28"/>
      <c r="Q36" s="28"/>
      <c r="R36" s="28"/>
      <c r="S36" s="27"/>
      <c r="T36" s="108"/>
      <c r="U36" s="108"/>
      <c r="V36" s="108"/>
      <c r="W36" s="108"/>
      <c r="X36" s="108"/>
      <c r="Y36" s="108"/>
      <c r="Z36" s="108"/>
      <c r="AA36" s="108"/>
      <c r="AB36" s="139"/>
      <c r="AC36" s="139"/>
      <c r="AD36" s="139"/>
      <c r="AE36" s="139"/>
      <c r="AF36" s="139"/>
      <c r="AG36" s="139"/>
      <c r="AH36" s="139"/>
      <c r="AI36" s="139"/>
      <c r="AJ36" s="27"/>
      <c r="AK36" s="27"/>
      <c r="AL36" s="27"/>
      <c r="AM36" s="27"/>
      <c r="AN36" s="27"/>
      <c r="AO36" s="27"/>
      <c r="AP36" s="27"/>
      <c r="AQ36" s="27"/>
      <c r="AR36" s="108"/>
      <c r="AS36" s="108"/>
      <c r="AT36" s="108"/>
      <c r="AU36" s="108"/>
      <c r="AV36" s="108"/>
      <c r="AW36" s="108"/>
      <c r="AX36" s="108"/>
      <c r="AY36" s="108"/>
      <c r="AZ36" s="139"/>
      <c r="BA36" s="139"/>
      <c r="BB36" s="139"/>
      <c r="BC36" s="139"/>
      <c r="BD36" s="139"/>
      <c r="BE36" s="139"/>
      <c r="BF36" s="139"/>
      <c r="BG36" s="139"/>
      <c r="BH36" s="27"/>
      <c r="BI36" s="27"/>
      <c r="BJ36" s="27"/>
      <c r="BK36" s="27"/>
      <c r="BL36" s="27"/>
      <c r="BM36" s="27"/>
      <c r="BN36" s="27"/>
      <c r="BO36" s="27"/>
      <c r="BP36" s="108"/>
      <c r="BQ36" s="108"/>
      <c r="BR36" s="108"/>
      <c r="BS36" s="108"/>
      <c r="BT36" s="108"/>
      <c r="BU36" s="108"/>
      <c r="BV36" s="108"/>
      <c r="BW36" s="108"/>
      <c r="BX36" s="139"/>
      <c r="BY36" s="139"/>
      <c r="BZ36" s="139"/>
      <c r="CA36" s="139"/>
      <c r="CB36" s="139"/>
      <c r="CC36" s="139"/>
      <c r="CD36" s="139"/>
      <c r="CE36" s="139"/>
      <c r="CF36" s="27"/>
      <c r="CG36" s="27"/>
      <c r="CH36" s="27"/>
      <c r="CI36" s="27"/>
      <c r="CJ36" s="27"/>
      <c r="CK36" s="27"/>
      <c r="CL36" s="27"/>
      <c r="CM36" s="27"/>
      <c r="CN36" s="108"/>
      <c r="CO36" s="108"/>
      <c r="CP36" s="139"/>
      <c r="CQ36" s="27"/>
      <c r="CR36" s="27"/>
      <c r="CS36" s="108"/>
      <c r="CT36" s="139"/>
      <c r="CU36" s="27"/>
      <c r="CV36" s="108"/>
      <c r="CW36" s="139"/>
      <c r="CX36" s="27"/>
      <c r="CY36" s="108"/>
      <c r="CZ36" s="108"/>
      <c r="DA36" s="139"/>
      <c r="DB36" s="27"/>
      <c r="DC36" s="108"/>
      <c r="DD36" s="139"/>
      <c r="DE36" s="27"/>
      <c r="DF36" s="108"/>
      <c r="DG36" s="139"/>
      <c r="DH36" s="27"/>
      <c r="DI36" s="108"/>
      <c r="DJ36" s="139"/>
      <c r="DK36" s="27"/>
      <c r="DL36" s="27"/>
      <c r="DM36" s="108"/>
      <c r="DN36" s="139"/>
      <c r="DO36" s="27"/>
      <c r="DP36" s="108"/>
      <c r="DQ36" s="139"/>
      <c r="DR36" s="27"/>
      <c r="DS36" s="108"/>
      <c r="EA36" s="173"/>
      <c r="EB36" s="173"/>
    </row>
    <row r="37" spans="2:132" ht="15.75" customHeight="1">
      <c r="B37" s="367">
        <f t="shared" si="274"/>
        <v>0</v>
      </c>
      <c r="C37" s="28">
        <f t="shared" si="275"/>
        <v>0</v>
      </c>
      <c r="D37" s="15">
        <f t="shared" si="276"/>
        <v>0</v>
      </c>
      <c r="E37" s="28">
        <f t="shared" si="277"/>
        <v>0</v>
      </c>
      <c r="F37" s="28">
        <f t="shared" si="278"/>
        <v>0</v>
      </c>
      <c r="G37" s="28">
        <f t="shared" si="279"/>
        <v>0</v>
      </c>
      <c r="H37" s="28">
        <f t="shared" si="280"/>
        <v>0</v>
      </c>
      <c r="I37" s="28">
        <f t="shared" si="281"/>
        <v>0</v>
      </c>
      <c r="J37" s="28">
        <f t="shared" si="282"/>
        <v>0</v>
      </c>
      <c r="K37" s="28">
        <f t="shared" si="283"/>
        <v>0</v>
      </c>
      <c r="L37" s="28">
        <f t="shared" si="284"/>
        <v>0</v>
      </c>
      <c r="M37" s="28">
        <f t="shared" si="285"/>
        <v>0</v>
      </c>
      <c r="N37" s="28">
        <f t="shared" si="286"/>
        <v>0</v>
      </c>
      <c r="O37" s="29">
        <f t="array" ref="O37">IFERROR(INDEX(C37:N37,MATCH(SMALL(IF(C37:N37=0,1E+300,(C37:N37)*(100^COLUMN(C37:N37))),1),(C37:N37)*100^COLUMN(C37:N37),0)),0)</f>
        <v>0</v>
      </c>
      <c r="P37" s="28"/>
      <c r="Q37" s="28"/>
      <c r="R37" s="28"/>
      <c r="S37" s="27"/>
      <c r="T37" s="108"/>
      <c r="U37" s="108"/>
      <c r="V37" s="108"/>
      <c r="W37" s="108"/>
      <c r="X37" s="108"/>
      <c r="Y37" s="108"/>
      <c r="Z37" s="108"/>
      <c r="AA37" s="108"/>
      <c r="AB37" s="139"/>
      <c r="AC37" s="139"/>
      <c r="AD37" s="139"/>
      <c r="AE37" s="139"/>
      <c r="AF37" s="139"/>
      <c r="AG37" s="139"/>
      <c r="AH37" s="139"/>
      <c r="AI37" s="139"/>
      <c r="AJ37" s="27"/>
      <c r="AK37" s="27"/>
      <c r="AL37" s="27"/>
      <c r="AM37" s="27"/>
      <c r="AN37" s="27"/>
      <c r="AO37" s="27"/>
      <c r="AP37" s="27"/>
      <c r="AQ37" s="27"/>
      <c r="AR37" s="108"/>
      <c r="AS37" s="108"/>
      <c r="AT37" s="108"/>
      <c r="AU37" s="108"/>
      <c r="AV37" s="108"/>
      <c r="AW37" s="108"/>
      <c r="AX37" s="108"/>
      <c r="AY37" s="108"/>
      <c r="AZ37" s="139"/>
      <c r="BA37" s="139"/>
      <c r="BB37" s="139"/>
      <c r="BC37" s="139"/>
      <c r="BD37" s="139"/>
      <c r="BE37" s="139"/>
      <c r="BF37" s="139"/>
      <c r="BG37" s="139"/>
      <c r="BH37" s="27"/>
      <c r="BI37" s="27"/>
      <c r="BJ37" s="27"/>
      <c r="BK37" s="27"/>
      <c r="BL37" s="27"/>
      <c r="BM37" s="27"/>
      <c r="BN37" s="27"/>
      <c r="BO37" s="27"/>
      <c r="BP37" s="108"/>
      <c r="BQ37" s="108"/>
      <c r="BR37" s="108"/>
      <c r="BS37" s="108"/>
      <c r="BT37" s="108"/>
      <c r="BU37" s="108"/>
      <c r="BV37" s="108"/>
      <c r="BW37" s="108"/>
      <c r="BX37" s="139"/>
      <c r="BY37" s="139"/>
      <c r="BZ37" s="139"/>
      <c r="CA37" s="139"/>
      <c r="CB37" s="139"/>
      <c r="CC37" s="139"/>
      <c r="CD37" s="139"/>
      <c r="CE37" s="139"/>
      <c r="CF37" s="27"/>
      <c r="CG37" s="27"/>
      <c r="CH37" s="27"/>
      <c r="CI37" s="27"/>
      <c r="CJ37" s="27"/>
      <c r="CK37" s="27"/>
      <c r="CL37" s="27"/>
      <c r="CM37" s="27"/>
      <c r="CN37" s="108"/>
      <c r="CO37" s="108"/>
      <c r="CP37" s="139"/>
      <c r="CQ37" s="27"/>
      <c r="CR37" s="27"/>
      <c r="CS37" s="108"/>
      <c r="CT37" s="139"/>
      <c r="CU37" s="27"/>
      <c r="CV37" s="108"/>
      <c r="CW37" s="139"/>
      <c r="CX37" s="27"/>
      <c r="CY37" s="108"/>
      <c r="CZ37" s="108"/>
      <c r="DA37" s="139"/>
      <c r="DB37" s="27"/>
      <c r="DC37" s="108"/>
      <c r="DD37" s="139"/>
      <c r="DE37" s="27"/>
      <c r="DF37" s="108"/>
      <c r="DG37" s="139"/>
      <c r="DH37" s="27"/>
      <c r="DI37" s="108"/>
      <c r="DJ37" s="139"/>
      <c r="DK37" s="27"/>
      <c r="DL37" s="27"/>
      <c r="DM37" s="108"/>
      <c r="DN37" s="139"/>
      <c r="DO37" s="27"/>
      <c r="DP37" s="108"/>
      <c r="DQ37" s="139"/>
      <c r="DR37" s="27"/>
      <c r="DS37" s="108"/>
      <c r="EA37" s="173"/>
      <c r="EB37" s="173"/>
    </row>
    <row r="38" spans="2:132" ht="15.75" customHeight="1">
      <c r="B38" s="367">
        <f t="shared" si="274"/>
        <v>0</v>
      </c>
      <c r="C38" s="28">
        <f t="shared" si="275"/>
        <v>0</v>
      </c>
      <c r="D38" s="15">
        <f t="shared" si="276"/>
        <v>0</v>
      </c>
      <c r="E38" s="28">
        <f t="shared" si="277"/>
        <v>0</v>
      </c>
      <c r="F38" s="28">
        <f t="shared" si="278"/>
        <v>0</v>
      </c>
      <c r="G38" s="28">
        <f t="shared" si="279"/>
        <v>0</v>
      </c>
      <c r="H38" s="28">
        <f t="shared" si="280"/>
        <v>0</v>
      </c>
      <c r="I38" s="28">
        <f t="shared" si="281"/>
        <v>0</v>
      </c>
      <c r="J38" s="28">
        <f t="shared" si="282"/>
        <v>0</v>
      </c>
      <c r="K38" s="28">
        <f t="shared" si="283"/>
        <v>0</v>
      </c>
      <c r="L38" s="28">
        <f t="shared" si="284"/>
        <v>0</v>
      </c>
      <c r="M38" s="28">
        <f t="shared" si="285"/>
        <v>0</v>
      </c>
      <c r="N38" s="28">
        <f t="shared" si="286"/>
        <v>0</v>
      </c>
      <c r="O38" s="29">
        <f t="array" ref="O38">IFERROR(INDEX(C38:N38,MATCH(SMALL(IF(C38:N38=0,1E+300,(C38:N38)*(100^COLUMN(C38:N38))),1),(C38:N38)*100^COLUMN(C38:N38),0)),0)</f>
        <v>0</v>
      </c>
      <c r="P38" s="28"/>
      <c r="Q38" s="28"/>
      <c r="R38" s="28"/>
      <c r="S38" s="27"/>
      <c r="T38" s="108"/>
      <c r="U38" s="108"/>
      <c r="V38" s="108"/>
      <c r="W38" s="108"/>
      <c r="X38" s="108"/>
      <c r="Y38" s="108"/>
      <c r="Z38" s="108"/>
      <c r="AA38" s="108"/>
      <c r="AB38" s="139"/>
      <c r="AC38" s="139"/>
      <c r="AD38" s="139"/>
      <c r="AE38" s="139"/>
      <c r="AF38" s="139"/>
      <c r="AG38" s="139"/>
      <c r="AH38" s="139"/>
      <c r="AI38" s="139"/>
      <c r="AJ38" s="27"/>
      <c r="AK38" s="27"/>
      <c r="AL38" s="27"/>
      <c r="AM38" s="27"/>
      <c r="AN38" s="27"/>
      <c r="AO38" s="27"/>
      <c r="AP38" s="27"/>
      <c r="AQ38" s="27"/>
      <c r="AR38" s="108"/>
      <c r="AS38" s="108"/>
      <c r="AT38" s="108"/>
      <c r="AU38" s="108"/>
      <c r="AV38" s="108"/>
      <c r="AW38" s="108"/>
      <c r="AX38" s="108"/>
      <c r="AY38" s="108"/>
      <c r="AZ38" s="139"/>
      <c r="BA38" s="139"/>
      <c r="BB38" s="139"/>
      <c r="BC38" s="139"/>
      <c r="BD38" s="139"/>
      <c r="BE38" s="139"/>
      <c r="BF38" s="139"/>
      <c r="BG38" s="139"/>
      <c r="BH38" s="27"/>
      <c r="BI38" s="27"/>
      <c r="BJ38" s="27"/>
      <c r="BK38" s="27"/>
      <c r="BL38" s="27"/>
      <c r="BM38" s="27"/>
      <c r="BN38" s="27"/>
      <c r="BO38" s="27"/>
      <c r="BP38" s="108"/>
      <c r="BQ38" s="108"/>
      <c r="BR38" s="108"/>
      <c r="BS38" s="108"/>
      <c r="BT38" s="108"/>
      <c r="BU38" s="108"/>
      <c r="BV38" s="108"/>
      <c r="BW38" s="108"/>
      <c r="BX38" s="139"/>
      <c r="BY38" s="139"/>
      <c r="BZ38" s="139"/>
      <c r="CA38" s="139"/>
      <c r="CB38" s="139"/>
      <c r="CC38" s="139"/>
      <c r="CD38" s="139"/>
      <c r="CE38" s="139"/>
      <c r="CF38" s="27"/>
      <c r="CG38" s="27"/>
      <c r="CH38" s="27"/>
      <c r="CI38" s="27"/>
      <c r="CJ38" s="27"/>
      <c r="CK38" s="27"/>
      <c r="CL38" s="27"/>
      <c r="CM38" s="27"/>
      <c r="CN38" s="108"/>
      <c r="CO38" s="108"/>
      <c r="CP38" s="139"/>
      <c r="CQ38" s="27"/>
      <c r="CR38" s="27"/>
      <c r="CS38" s="108"/>
      <c r="CT38" s="139"/>
      <c r="CU38" s="27"/>
      <c r="CV38" s="108"/>
      <c r="CW38" s="139"/>
      <c r="CX38" s="27"/>
      <c r="CY38" s="108"/>
      <c r="CZ38" s="108"/>
      <c r="DA38" s="139"/>
      <c r="DB38" s="27"/>
      <c r="DC38" s="108"/>
      <c r="DD38" s="139"/>
      <c r="DE38" s="27"/>
      <c r="DF38" s="108"/>
      <c r="DG38" s="139"/>
      <c r="DH38" s="27"/>
      <c r="DI38" s="108"/>
      <c r="DJ38" s="139"/>
      <c r="DK38" s="27"/>
      <c r="DL38" s="27"/>
      <c r="DM38" s="108"/>
      <c r="DN38" s="139"/>
      <c r="DO38" s="27"/>
      <c r="DP38" s="108"/>
      <c r="DQ38" s="139"/>
      <c r="DR38" s="27"/>
      <c r="DS38" s="108"/>
      <c r="EA38" s="173"/>
      <c r="EB38" s="173"/>
    </row>
    <row r="39" spans="2:132" ht="15.75" customHeight="1">
      <c r="B39" s="367">
        <f t="shared" si="274"/>
        <v>0</v>
      </c>
      <c r="C39" s="28">
        <f t="shared" si="275"/>
        <v>0</v>
      </c>
      <c r="D39" s="15">
        <f t="shared" si="276"/>
        <v>0</v>
      </c>
      <c r="E39" s="28">
        <f t="shared" si="277"/>
        <v>0</v>
      </c>
      <c r="F39" s="28">
        <f t="shared" si="278"/>
        <v>0</v>
      </c>
      <c r="G39" s="28">
        <f t="shared" si="279"/>
        <v>0</v>
      </c>
      <c r="H39" s="28">
        <f t="shared" si="280"/>
        <v>0</v>
      </c>
      <c r="I39" s="28">
        <f t="shared" si="281"/>
        <v>0</v>
      </c>
      <c r="J39" s="28">
        <f t="shared" si="282"/>
        <v>0</v>
      </c>
      <c r="K39" s="28">
        <f t="shared" si="283"/>
        <v>0</v>
      </c>
      <c r="L39" s="28">
        <f t="shared" si="284"/>
        <v>0</v>
      </c>
      <c r="M39" s="28">
        <f t="shared" si="285"/>
        <v>0</v>
      </c>
      <c r="N39" s="28">
        <f t="shared" si="286"/>
        <v>0</v>
      </c>
      <c r="O39" s="29">
        <f t="array" ref="O39">IFERROR(INDEX(C39:N39,MATCH(SMALL(IF(C39:N39=0,1E+300,(C39:N39)*(100^COLUMN(C39:N39))),1),(C39:N39)*100^COLUMN(C39:N39),0)),0)</f>
        <v>0</v>
      </c>
      <c r="P39" s="28"/>
      <c r="Q39" s="28"/>
      <c r="R39" s="28"/>
      <c r="S39" s="27"/>
      <c r="T39" s="108"/>
      <c r="U39" s="108"/>
      <c r="V39" s="108"/>
      <c r="W39" s="108"/>
      <c r="X39" s="108"/>
      <c r="Y39" s="108"/>
      <c r="Z39" s="108"/>
      <c r="AA39" s="108"/>
      <c r="AB39" s="139"/>
      <c r="AC39" s="139"/>
      <c r="AD39" s="139"/>
      <c r="AE39" s="139"/>
      <c r="AF39" s="139"/>
      <c r="AG39" s="139"/>
      <c r="AH39" s="139"/>
      <c r="AI39" s="139"/>
      <c r="AJ39" s="27"/>
      <c r="AK39" s="27"/>
      <c r="AL39" s="27"/>
      <c r="AM39" s="27"/>
      <c r="AN39" s="27"/>
      <c r="AO39" s="27"/>
      <c r="AP39" s="27"/>
      <c r="AQ39" s="27"/>
      <c r="AR39" s="108"/>
      <c r="AS39" s="108"/>
      <c r="AT39" s="108"/>
      <c r="AU39" s="108"/>
      <c r="AV39" s="108"/>
      <c r="AW39" s="108"/>
      <c r="AX39" s="108"/>
      <c r="AY39" s="108"/>
      <c r="AZ39" s="139"/>
      <c r="BA39" s="139"/>
      <c r="BB39" s="139"/>
      <c r="BC39" s="139"/>
      <c r="BD39" s="139"/>
      <c r="BE39" s="139"/>
      <c r="BF39" s="139"/>
      <c r="BG39" s="139"/>
      <c r="BH39" s="27"/>
      <c r="BI39" s="27"/>
      <c r="BJ39" s="27"/>
      <c r="BK39" s="27"/>
      <c r="BL39" s="27"/>
      <c r="BM39" s="27"/>
      <c r="BN39" s="27"/>
      <c r="BO39" s="27"/>
      <c r="BP39" s="108"/>
      <c r="BQ39" s="108"/>
      <c r="BR39" s="108"/>
      <c r="BS39" s="108"/>
      <c r="BT39" s="108"/>
      <c r="BU39" s="108"/>
      <c r="BV39" s="108"/>
      <c r="BW39" s="108"/>
      <c r="BX39" s="139"/>
      <c r="BY39" s="139"/>
      <c r="BZ39" s="139"/>
      <c r="CA39" s="139"/>
      <c r="CB39" s="139"/>
      <c r="CC39" s="139"/>
      <c r="CD39" s="139"/>
      <c r="CE39" s="139"/>
      <c r="CF39" s="27"/>
      <c r="CG39" s="27"/>
      <c r="CH39" s="27"/>
      <c r="CI39" s="27"/>
      <c r="CJ39" s="27"/>
      <c r="CK39" s="27"/>
      <c r="CL39" s="27"/>
      <c r="CM39" s="27"/>
      <c r="CN39" s="108"/>
      <c r="CO39" s="108"/>
      <c r="CP39" s="139"/>
      <c r="CQ39" s="27"/>
      <c r="CR39" s="27"/>
      <c r="CS39" s="108"/>
      <c r="CT39" s="139"/>
      <c r="CU39" s="27"/>
      <c r="CV39" s="108"/>
      <c r="CW39" s="139"/>
      <c r="CX39" s="27"/>
      <c r="CY39" s="108"/>
      <c r="CZ39" s="108"/>
      <c r="DA39" s="139"/>
      <c r="DB39" s="27"/>
      <c r="DC39" s="108"/>
      <c r="DD39" s="139"/>
      <c r="DE39" s="27"/>
      <c r="DF39" s="108"/>
      <c r="DG39" s="139"/>
      <c r="DH39" s="27"/>
      <c r="DI39" s="108"/>
      <c r="DJ39" s="139"/>
      <c r="DK39" s="27"/>
      <c r="DL39" s="27"/>
      <c r="DM39" s="108"/>
      <c r="DN39" s="139"/>
      <c r="DO39" s="27"/>
      <c r="DP39" s="108"/>
      <c r="DQ39" s="139"/>
      <c r="DR39" s="27"/>
      <c r="DS39" s="108"/>
      <c r="EA39" s="173"/>
      <c r="EB39" s="173"/>
    </row>
    <row r="40" spans="2:132" ht="15.75" customHeight="1">
      <c r="B40" s="367">
        <f t="shared" si="274"/>
        <v>0</v>
      </c>
      <c r="C40" s="28">
        <f t="shared" si="275"/>
        <v>0</v>
      </c>
      <c r="D40" s="15">
        <f t="shared" si="276"/>
        <v>0</v>
      </c>
      <c r="E40" s="28">
        <f t="shared" si="277"/>
        <v>0</v>
      </c>
      <c r="F40" s="28">
        <f t="shared" si="278"/>
        <v>0</v>
      </c>
      <c r="G40" s="28">
        <f t="shared" si="279"/>
        <v>0</v>
      </c>
      <c r="H40" s="28">
        <f t="shared" si="280"/>
        <v>0</v>
      </c>
      <c r="I40" s="28">
        <f t="shared" si="281"/>
        <v>0</v>
      </c>
      <c r="J40" s="28">
        <f t="shared" si="282"/>
        <v>0</v>
      </c>
      <c r="K40" s="28">
        <f t="shared" si="283"/>
        <v>0</v>
      </c>
      <c r="L40" s="28">
        <f t="shared" si="284"/>
        <v>0</v>
      </c>
      <c r="M40" s="28">
        <f t="shared" si="285"/>
        <v>0</v>
      </c>
      <c r="N40" s="28">
        <f t="shared" si="286"/>
        <v>0</v>
      </c>
      <c r="O40" s="29">
        <f t="array" ref="O40">IFERROR(INDEX(C40:N40,MATCH(SMALL(IF(C40:N40=0,1E+300,(C40:N40)*(100^COLUMN(C40:N40))),1),(C40:N40)*100^COLUMN(C40:N40),0)),0)</f>
        <v>0</v>
      </c>
      <c r="P40" s="28"/>
      <c r="Q40" s="28"/>
      <c r="R40" s="28"/>
      <c r="S40" s="27"/>
      <c r="T40" s="108"/>
      <c r="U40" s="108"/>
      <c r="V40" s="108"/>
      <c r="W40" s="108"/>
      <c r="X40" s="108"/>
      <c r="Y40" s="108"/>
      <c r="Z40" s="108"/>
      <c r="AA40" s="108"/>
      <c r="AB40" s="139"/>
      <c r="AC40" s="139"/>
      <c r="AD40" s="139"/>
      <c r="AE40" s="139"/>
      <c r="AF40" s="139"/>
      <c r="AG40" s="139"/>
      <c r="AH40" s="139"/>
      <c r="AI40" s="139"/>
      <c r="AJ40" s="27"/>
      <c r="AK40" s="27"/>
      <c r="AL40" s="27"/>
      <c r="AM40" s="27"/>
      <c r="AN40" s="27"/>
      <c r="AO40" s="27"/>
      <c r="AP40" s="27"/>
      <c r="AQ40" s="27"/>
      <c r="AR40" s="108"/>
      <c r="AS40" s="108"/>
      <c r="AT40" s="108"/>
      <c r="AU40" s="108"/>
      <c r="AV40" s="108"/>
      <c r="AW40" s="108"/>
      <c r="AX40" s="108"/>
      <c r="AY40" s="108"/>
      <c r="AZ40" s="139"/>
      <c r="BA40" s="139"/>
      <c r="BB40" s="139"/>
      <c r="BC40" s="139"/>
      <c r="BD40" s="139"/>
      <c r="BE40" s="139"/>
      <c r="BF40" s="139"/>
      <c r="BG40" s="139"/>
      <c r="BH40" s="27"/>
      <c r="BI40" s="27"/>
      <c r="BJ40" s="27"/>
      <c r="BK40" s="27"/>
      <c r="BL40" s="27"/>
      <c r="BM40" s="27"/>
      <c r="BN40" s="27"/>
      <c r="BO40" s="27"/>
      <c r="BP40" s="108"/>
      <c r="BQ40" s="108"/>
      <c r="BR40" s="108"/>
      <c r="BS40" s="108"/>
      <c r="BT40" s="108"/>
      <c r="BU40" s="108"/>
      <c r="BV40" s="108"/>
      <c r="BW40" s="108"/>
      <c r="BX40" s="139"/>
      <c r="BY40" s="139"/>
      <c r="BZ40" s="139"/>
      <c r="CA40" s="139"/>
      <c r="CB40" s="139"/>
      <c r="CC40" s="139"/>
      <c r="CD40" s="139"/>
      <c r="CE40" s="139"/>
      <c r="CF40" s="27"/>
      <c r="CG40" s="27"/>
      <c r="CH40" s="27"/>
      <c r="CI40" s="27"/>
      <c r="CJ40" s="27"/>
      <c r="CK40" s="27"/>
      <c r="CL40" s="27"/>
      <c r="CM40" s="27"/>
      <c r="CN40" s="108"/>
      <c r="CO40" s="108"/>
      <c r="CP40" s="139"/>
      <c r="CQ40" s="27"/>
      <c r="CR40" s="27"/>
      <c r="CS40" s="108"/>
      <c r="CT40" s="139"/>
      <c r="CU40" s="27"/>
      <c r="CV40" s="108"/>
      <c r="CW40" s="139"/>
      <c r="CX40" s="27"/>
      <c r="CY40" s="108"/>
      <c r="CZ40" s="108"/>
      <c r="DA40" s="139"/>
      <c r="DB40" s="27"/>
      <c r="DC40" s="108"/>
      <c r="DD40" s="139"/>
      <c r="DE40" s="27"/>
      <c r="DF40" s="108"/>
      <c r="DG40" s="139"/>
      <c r="DH40" s="27"/>
      <c r="DI40" s="108"/>
      <c r="DJ40" s="139"/>
      <c r="DK40" s="27"/>
      <c r="DL40" s="27"/>
      <c r="DM40" s="108"/>
      <c r="DN40" s="139"/>
      <c r="DO40" s="27"/>
      <c r="DP40" s="108"/>
      <c r="DQ40" s="139"/>
      <c r="DR40" s="27"/>
      <c r="DS40" s="108"/>
      <c r="EA40" s="173"/>
      <c r="EB40" s="173"/>
    </row>
    <row r="41" spans="2:132" ht="15.75" customHeight="1">
      <c r="B41" s="367">
        <f t="shared" si="274"/>
        <v>0</v>
      </c>
      <c r="C41" s="28">
        <f t="shared" si="275"/>
        <v>0</v>
      </c>
      <c r="D41" s="15">
        <f t="shared" si="276"/>
        <v>0</v>
      </c>
      <c r="E41" s="28">
        <f t="shared" si="277"/>
        <v>0</v>
      </c>
      <c r="F41" s="28">
        <f t="shared" si="278"/>
        <v>0</v>
      </c>
      <c r="G41" s="28">
        <f t="shared" si="279"/>
        <v>0</v>
      </c>
      <c r="H41" s="28">
        <f t="shared" si="280"/>
        <v>0</v>
      </c>
      <c r="I41" s="28">
        <f t="shared" si="281"/>
        <v>0</v>
      </c>
      <c r="J41" s="28">
        <f t="shared" si="282"/>
        <v>0</v>
      </c>
      <c r="K41" s="28">
        <f t="shared" si="283"/>
        <v>0</v>
      </c>
      <c r="L41" s="28">
        <f t="shared" si="284"/>
        <v>0</v>
      </c>
      <c r="M41" s="28">
        <f t="shared" si="285"/>
        <v>0</v>
      </c>
      <c r="N41" s="28">
        <f t="shared" si="286"/>
        <v>0</v>
      </c>
      <c r="O41" s="29">
        <f t="array" ref="O41">IFERROR(INDEX(C41:N41,MATCH(SMALL(IF(C41:N41=0,1E+300,(C41:N41)*(100^COLUMN(C41:N41))),1),(C41:N41)*100^COLUMN(C41:N41),0)),0)</f>
        <v>0</v>
      </c>
      <c r="P41" s="28"/>
      <c r="Q41" s="28"/>
      <c r="R41" s="28"/>
      <c r="S41" s="27"/>
      <c r="T41" s="108"/>
      <c r="U41" s="108"/>
      <c r="V41" s="108"/>
      <c r="W41" s="108"/>
      <c r="X41" s="108"/>
      <c r="Y41" s="108"/>
      <c r="Z41" s="108"/>
      <c r="AA41" s="108"/>
      <c r="AB41" s="139"/>
      <c r="AC41" s="139"/>
      <c r="AD41" s="139"/>
      <c r="AE41" s="139"/>
      <c r="AF41" s="139"/>
      <c r="AG41" s="139"/>
      <c r="AH41" s="139"/>
      <c r="AI41" s="139"/>
      <c r="AJ41" s="27"/>
      <c r="AK41" s="27"/>
      <c r="AL41" s="27"/>
      <c r="AM41" s="27"/>
      <c r="AN41" s="27"/>
      <c r="AO41" s="27"/>
      <c r="AP41" s="27"/>
      <c r="AQ41" s="27"/>
      <c r="AR41" s="108"/>
      <c r="AS41" s="108"/>
      <c r="AT41" s="108"/>
      <c r="AU41" s="108"/>
      <c r="AV41" s="108"/>
      <c r="AW41" s="108"/>
      <c r="AX41" s="108"/>
      <c r="AY41" s="108"/>
      <c r="AZ41" s="139"/>
      <c r="BA41" s="139"/>
      <c r="BB41" s="139"/>
      <c r="BC41" s="139"/>
      <c r="BD41" s="139"/>
      <c r="BE41" s="139"/>
      <c r="BF41" s="139"/>
      <c r="BG41" s="139"/>
      <c r="BH41" s="27"/>
      <c r="BI41" s="27"/>
      <c r="BJ41" s="27"/>
      <c r="BK41" s="27"/>
      <c r="BL41" s="27"/>
      <c r="BM41" s="27"/>
      <c r="BN41" s="27"/>
      <c r="BO41" s="27"/>
      <c r="BP41" s="108"/>
      <c r="BQ41" s="108"/>
      <c r="BR41" s="108"/>
      <c r="BS41" s="108"/>
      <c r="BT41" s="108"/>
      <c r="BU41" s="108"/>
      <c r="BV41" s="108"/>
      <c r="BW41" s="108"/>
      <c r="BX41" s="139"/>
      <c r="BY41" s="139"/>
      <c r="BZ41" s="139"/>
      <c r="CA41" s="139"/>
      <c r="CB41" s="139"/>
      <c r="CC41" s="139"/>
      <c r="CD41" s="139"/>
      <c r="CE41" s="139"/>
      <c r="CF41" s="27"/>
      <c r="CG41" s="27"/>
      <c r="CH41" s="27"/>
      <c r="CI41" s="27"/>
      <c r="CJ41" s="27"/>
      <c r="CK41" s="27"/>
      <c r="CL41" s="27"/>
      <c r="CM41" s="27"/>
      <c r="CN41" s="108"/>
      <c r="CO41" s="108"/>
      <c r="CP41" s="139"/>
      <c r="CQ41" s="27"/>
      <c r="CR41" s="27"/>
      <c r="CS41" s="108"/>
      <c r="CT41" s="139"/>
      <c r="CU41" s="27"/>
      <c r="CV41" s="108"/>
      <c r="CW41" s="139"/>
      <c r="CX41" s="27"/>
      <c r="CY41" s="108"/>
      <c r="CZ41" s="108"/>
      <c r="DA41" s="139"/>
      <c r="DB41" s="27"/>
      <c r="DC41" s="108"/>
      <c r="DD41" s="139"/>
      <c r="DE41" s="27"/>
      <c r="DF41" s="108"/>
      <c r="DG41" s="139"/>
      <c r="DH41" s="27"/>
      <c r="DI41" s="108"/>
      <c r="DJ41" s="139"/>
      <c r="DK41" s="27"/>
      <c r="DL41" s="27"/>
      <c r="DM41" s="108"/>
      <c r="DN41" s="139"/>
      <c r="DO41" s="27"/>
      <c r="DP41" s="108"/>
      <c r="DQ41" s="139"/>
      <c r="DR41" s="27"/>
      <c r="DS41" s="108"/>
      <c r="EA41" s="173"/>
      <c r="EB41" s="173"/>
    </row>
    <row r="42" spans="2:132" ht="15.75" customHeight="1">
      <c r="B42" s="367">
        <f t="shared" si="274"/>
        <v>0</v>
      </c>
      <c r="C42" s="28">
        <f t="shared" si="275"/>
        <v>0</v>
      </c>
      <c r="D42" s="15">
        <f t="shared" si="276"/>
        <v>0</v>
      </c>
      <c r="E42" s="28">
        <f t="shared" si="277"/>
        <v>0</v>
      </c>
      <c r="F42" s="28">
        <f t="shared" si="278"/>
        <v>0</v>
      </c>
      <c r="G42" s="28">
        <f t="shared" si="279"/>
        <v>0</v>
      </c>
      <c r="H42" s="28">
        <f t="shared" si="280"/>
        <v>0</v>
      </c>
      <c r="I42" s="28">
        <f t="shared" si="281"/>
        <v>0</v>
      </c>
      <c r="J42" s="28">
        <f t="shared" si="282"/>
        <v>0</v>
      </c>
      <c r="K42" s="28">
        <f t="shared" si="283"/>
        <v>0</v>
      </c>
      <c r="L42" s="28">
        <f t="shared" si="284"/>
        <v>0</v>
      </c>
      <c r="M42" s="28">
        <f t="shared" si="285"/>
        <v>0</v>
      </c>
      <c r="N42" s="28">
        <f t="shared" si="286"/>
        <v>0</v>
      </c>
      <c r="O42" s="29">
        <f t="array" ref="O42">IFERROR(INDEX(C42:N42,MATCH(SMALL(IF(C42:N42=0,1E+300,(C42:N42)*(100^COLUMN(C42:N42))),1),(C42:N42)*100^COLUMN(C42:N42),0)),0)</f>
        <v>0</v>
      </c>
      <c r="P42" s="28"/>
      <c r="Q42" s="28"/>
      <c r="R42" s="28"/>
      <c r="S42" s="27"/>
      <c r="T42" s="108"/>
      <c r="U42" s="108"/>
      <c r="V42" s="108"/>
      <c r="W42" s="108"/>
      <c r="X42" s="108"/>
      <c r="Y42" s="108"/>
      <c r="Z42" s="108"/>
      <c r="AA42" s="108"/>
      <c r="AB42" s="139"/>
      <c r="AC42" s="139"/>
      <c r="AD42" s="139"/>
      <c r="AE42" s="139"/>
      <c r="AF42" s="139"/>
      <c r="AG42" s="139"/>
      <c r="AH42" s="139"/>
      <c r="AI42" s="139"/>
      <c r="AJ42" s="27"/>
      <c r="AK42" s="27"/>
      <c r="AL42" s="27"/>
      <c r="AM42" s="27"/>
      <c r="AN42" s="27"/>
      <c r="AO42" s="27"/>
      <c r="AP42" s="27"/>
      <c r="AQ42" s="27"/>
      <c r="AR42" s="108"/>
      <c r="AS42" s="108"/>
      <c r="AT42" s="108"/>
      <c r="AU42" s="108"/>
      <c r="AV42" s="108"/>
      <c r="AW42" s="108"/>
      <c r="AX42" s="108"/>
      <c r="AY42" s="108"/>
      <c r="AZ42" s="139"/>
      <c r="BA42" s="139"/>
      <c r="BB42" s="139"/>
      <c r="BC42" s="139"/>
      <c r="BD42" s="139"/>
      <c r="BE42" s="139"/>
      <c r="BF42" s="139"/>
      <c r="BG42" s="139"/>
      <c r="BH42" s="27"/>
      <c r="BI42" s="27"/>
      <c r="BJ42" s="27"/>
      <c r="BK42" s="27"/>
      <c r="BL42" s="27"/>
      <c r="BM42" s="27"/>
      <c r="BN42" s="27"/>
      <c r="BO42" s="27"/>
      <c r="BP42" s="108"/>
      <c r="BQ42" s="108"/>
      <c r="BR42" s="108"/>
      <c r="BS42" s="108"/>
      <c r="BT42" s="108"/>
      <c r="BU42" s="108"/>
      <c r="BV42" s="108"/>
      <c r="BW42" s="108"/>
      <c r="BX42" s="139"/>
      <c r="BY42" s="139"/>
      <c r="BZ42" s="139"/>
      <c r="CA42" s="139"/>
      <c r="CB42" s="139"/>
      <c r="CC42" s="139"/>
      <c r="CD42" s="139"/>
      <c r="CE42" s="139"/>
      <c r="CF42" s="27"/>
      <c r="CG42" s="27"/>
      <c r="CH42" s="27"/>
      <c r="CI42" s="27"/>
      <c r="CJ42" s="27"/>
      <c r="CK42" s="27"/>
      <c r="CL42" s="27"/>
      <c r="CM42" s="27"/>
      <c r="CN42" s="108"/>
      <c r="CO42" s="108"/>
      <c r="CP42" s="139"/>
      <c r="CQ42" s="27"/>
      <c r="CR42" s="27"/>
      <c r="CS42" s="108"/>
      <c r="CT42" s="139"/>
      <c r="CU42" s="27"/>
      <c r="CV42" s="108"/>
      <c r="CW42" s="139"/>
      <c r="CX42" s="27"/>
      <c r="CY42" s="108"/>
      <c r="CZ42" s="108"/>
      <c r="DA42" s="139"/>
      <c r="DB42" s="27"/>
      <c r="DC42" s="108"/>
      <c r="DD42" s="139"/>
      <c r="DE42" s="27"/>
      <c r="DF42" s="108"/>
      <c r="DG42" s="139"/>
      <c r="DH42" s="27"/>
      <c r="DI42" s="108"/>
      <c r="DJ42" s="139"/>
      <c r="DK42" s="27"/>
      <c r="DL42" s="27"/>
      <c r="DM42" s="108"/>
      <c r="DN42" s="139"/>
      <c r="DO42" s="27"/>
      <c r="DP42" s="108"/>
      <c r="DQ42" s="139"/>
      <c r="DR42" s="27"/>
      <c r="DS42" s="108"/>
      <c r="EA42" s="173"/>
      <c r="EB42" s="173"/>
    </row>
    <row r="43" spans="2:132" ht="15.75" customHeight="1">
      <c r="B43" s="367">
        <f t="shared" si="274"/>
        <v>0</v>
      </c>
      <c r="C43" s="28">
        <f t="shared" si="275"/>
        <v>0</v>
      </c>
      <c r="D43" s="15">
        <f t="shared" si="276"/>
        <v>0</v>
      </c>
      <c r="E43" s="28">
        <f t="shared" si="277"/>
        <v>0</v>
      </c>
      <c r="F43" s="28">
        <f t="shared" si="278"/>
        <v>0</v>
      </c>
      <c r="G43" s="28">
        <f t="shared" si="279"/>
        <v>0</v>
      </c>
      <c r="H43" s="28">
        <f t="shared" si="280"/>
        <v>0</v>
      </c>
      <c r="I43" s="28">
        <f t="shared" si="281"/>
        <v>0</v>
      </c>
      <c r="J43" s="28">
        <f t="shared" si="282"/>
        <v>0</v>
      </c>
      <c r="K43" s="28">
        <f t="shared" si="283"/>
        <v>0</v>
      </c>
      <c r="L43" s="28">
        <f t="shared" si="284"/>
        <v>0</v>
      </c>
      <c r="M43" s="28">
        <f t="shared" si="285"/>
        <v>0</v>
      </c>
      <c r="N43" s="28">
        <f t="shared" si="286"/>
        <v>0</v>
      </c>
      <c r="O43" s="29">
        <f t="array" ref="O43">IFERROR(INDEX(C43:N43,MATCH(SMALL(IF(C43:N43=0,1E+300,(C43:N43)*(100^COLUMN(C43:N43))),1),(C43:N43)*100^COLUMN(C43:N43),0)),0)</f>
        <v>0</v>
      </c>
      <c r="P43" s="28"/>
      <c r="Q43" s="28"/>
      <c r="R43" s="28"/>
      <c r="S43" s="27"/>
      <c r="T43" s="108"/>
      <c r="U43" s="108"/>
      <c r="V43" s="108"/>
      <c r="W43" s="108"/>
      <c r="X43" s="108"/>
      <c r="Y43" s="108"/>
      <c r="Z43" s="108"/>
      <c r="AA43" s="108"/>
      <c r="AB43" s="139"/>
      <c r="AC43" s="139"/>
      <c r="AD43" s="139"/>
      <c r="AE43" s="139"/>
      <c r="AF43" s="139"/>
      <c r="AG43" s="139"/>
      <c r="AH43" s="139"/>
      <c r="AI43" s="139"/>
      <c r="AJ43" s="27"/>
      <c r="AK43" s="27"/>
      <c r="AL43" s="27"/>
      <c r="AM43" s="27"/>
      <c r="AN43" s="27"/>
      <c r="AO43" s="27"/>
      <c r="AP43" s="27"/>
      <c r="AQ43" s="27"/>
      <c r="AR43" s="108"/>
      <c r="AS43" s="108"/>
      <c r="AT43" s="108"/>
      <c r="AU43" s="108"/>
      <c r="AV43" s="108"/>
      <c r="AW43" s="108"/>
      <c r="AX43" s="108"/>
      <c r="AY43" s="108"/>
      <c r="AZ43" s="139"/>
      <c r="BA43" s="139"/>
      <c r="BB43" s="139"/>
      <c r="BC43" s="139"/>
      <c r="BD43" s="139"/>
      <c r="BE43" s="139"/>
      <c r="BF43" s="139"/>
      <c r="BG43" s="139"/>
      <c r="BH43" s="27"/>
      <c r="BI43" s="27"/>
      <c r="BJ43" s="27"/>
      <c r="BK43" s="27"/>
      <c r="BL43" s="27"/>
      <c r="BM43" s="27"/>
      <c r="BN43" s="27"/>
      <c r="BO43" s="27"/>
      <c r="BP43" s="108"/>
      <c r="BQ43" s="108"/>
      <c r="BR43" s="108"/>
      <c r="BS43" s="108"/>
      <c r="BT43" s="108"/>
      <c r="BU43" s="108"/>
      <c r="BV43" s="108"/>
      <c r="BW43" s="108"/>
      <c r="BX43" s="139"/>
      <c r="BY43" s="139"/>
      <c r="BZ43" s="139"/>
      <c r="CA43" s="139"/>
      <c r="CB43" s="139"/>
      <c r="CC43" s="139"/>
      <c r="CD43" s="139"/>
      <c r="CE43" s="139"/>
      <c r="CF43" s="27"/>
      <c r="CG43" s="27"/>
      <c r="CH43" s="27"/>
      <c r="CI43" s="27"/>
      <c r="CJ43" s="27"/>
      <c r="CK43" s="27"/>
      <c r="CL43" s="27"/>
      <c r="CM43" s="27"/>
      <c r="CN43" s="108"/>
      <c r="CO43" s="108"/>
      <c r="CP43" s="139"/>
      <c r="CQ43" s="27"/>
      <c r="CR43" s="27"/>
      <c r="CS43" s="108"/>
      <c r="CT43" s="139"/>
      <c r="CU43" s="27"/>
      <c r="CV43" s="108"/>
      <c r="CW43" s="139"/>
      <c r="CX43" s="27"/>
      <c r="CY43" s="108"/>
      <c r="CZ43" s="108"/>
      <c r="DA43" s="139"/>
      <c r="DB43" s="27"/>
      <c r="DC43" s="108"/>
      <c r="DD43" s="139"/>
      <c r="DE43" s="27"/>
      <c r="DF43" s="108"/>
      <c r="DG43" s="139"/>
      <c r="DH43" s="27"/>
      <c r="DI43" s="108"/>
      <c r="DJ43" s="139"/>
      <c r="DK43" s="27"/>
      <c r="DL43" s="27"/>
      <c r="DM43" s="108"/>
      <c r="DN43" s="139"/>
      <c r="DO43" s="27"/>
      <c r="DP43" s="108"/>
      <c r="DQ43" s="139"/>
      <c r="DR43" s="27"/>
      <c r="DS43" s="108"/>
      <c r="EA43" s="173"/>
      <c r="EB43" s="173"/>
    </row>
    <row r="44" spans="2:132" ht="15.75" customHeight="1">
      <c r="B44" s="367">
        <f t="shared" si="274"/>
        <v>0</v>
      </c>
      <c r="C44" s="28">
        <f t="shared" si="275"/>
        <v>0</v>
      </c>
      <c r="D44" s="15">
        <f t="shared" si="276"/>
        <v>0</v>
      </c>
      <c r="E44" s="28">
        <f t="shared" si="277"/>
        <v>0</v>
      </c>
      <c r="F44" s="28">
        <f t="shared" si="278"/>
        <v>0</v>
      </c>
      <c r="G44" s="28">
        <f t="shared" si="279"/>
        <v>0</v>
      </c>
      <c r="H44" s="28">
        <f t="shared" si="280"/>
        <v>0</v>
      </c>
      <c r="I44" s="28">
        <f t="shared" si="281"/>
        <v>0</v>
      </c>
      <c r="J44" s="28">
        <f t="shared" si="282"/>
        <v>0</v>
      </c>
      <c r="K44" s="28">
        <f t="shared" si="283"/>
        <v>0</v>
      </c>
      <c r="L44" s="28">
        <f t="shared" si="284"/>
        <v>0</v>
      </c>
      <c r="M44" s="28">
        <f t="shared" si="285"/>
        <v>0</v>
      </c>
      <c r="N44" s="28">
        <f t="shared" si="286"/>
        <v>0</v>
      </c>
      <c r="O44" s="29">
        <f t="array" ref="O44">IFERROR(INDEX(C44:N44,MATCH(SMALL(IF(C44:N44=0,1E+300,(C44:N44)*(100^COLUMN(C44:N44))),1),(C44:N44)*100^COLUMN(C44:N44),0)),0)</f>
        <v>0</v>
      </c>
      <c r="P44" s="28"/>
      <c r="Q44" s="28"/>
      <c r="R44" s="28"/>
      <c r="S44" s="27"/>
      <c r="T44" s="108"/>
      <c r="U44" s="108"/>
      <c r="V44" s="108"/>
      <c r="W44" s="108"/>
      <c r="X44" s="108"/>
      <c r="Y44" s="108"/>
      <c r="Z44" s="108"/>
      <c r="AA44" s="108"/>
      <c r="AB44" s="139"/>
      <c r="AC44" s="139"/>
      <c r="AD44" s="139"/>
      <c r="AE44" s="139"/>
      <c r="AF44" s="139"/>
      <c r="AG44" s="139"/>
      <c r="AH44" s="139"/>
      <c r="AI44" s="139"/>
      <c r="AJ44" s="27"/>
      <c r="AK44" s="27"/>
      <c r="AL44" s="27"/>
      <c r="AM44" s="27"/>
      <c r="AN44" s="27"/>
      <c r="AO44" s="27"/>
      <c r="AP44" s="27"/>
      <c r="AQ44" s="27"/>
      <c r="AR44" s="108"/>
      <c r="AS44" s="108"/>
      <c r="AT44" s="108"/>
      <c r="AU44" s="108"/>
      <c r="AV44" s="108"/>
      <c r="AW44" s="108"/>
      <c r="AX44" s="108"/>
      <c r="AY44" s="108"/>
      <c r="AZ44" s="139"/>
      <c r="BA44" s="139"/>
      <c r="BB44" s="139"/>
      <c r="BC44" s="139"/>
      <c r="BD44" s="139"/>
      <c r="BE44" s="139"/>
      <c r="BF44" s="139"/>
      <c r="BG44" s="139"/>
      <c r="BH44" s="27"/>
      <c r="BI44" s="27"/>
      <c r="BJ44" s="27"/>
      <c r="BK44" s="27"/>
      <c r="BL44" s="27"/>
      <c r="BM44" s="27"/>
      <c r="BN44" s="27"/>
      <c r="BO44" s="27"/>
      <c r="BP44" s="108"/>
      <c r="BQ44" s="108"/>
      <c r="BR44" s="108"/>
      <c r="BS44" s="108"/>
      <c r="BT44" s="108"/>
      <c r="BU44" s="108"/>
      <c r="BV44" s="108"/>
      <c r="BW44" s="108"/>
      <c r="BX44" s="139"/>
      <c r="BY44" s="139"/>
      <c r="BZ44" s="139"/>
      <c r="CA44" s="139"/>
      <c r="CB44" s="139"/>
      <c r="CC44" s="139"/>
      <c r="CD44" s="139"/>
      <c r="CE44" s="139"/>
      <c r="CF44" s="27"/>
      <c r="CG44" s="27"/>
      <c r="CH44" s="27"/>
      <c r="CI44" s="27"/>
      <c r="CJ44" s="27"/>
      <c r="CK44" s="27"/>
      <c r="CL44" s="27"/>
      <c r="CM44" s="27"/>
      <c r="CN44" s="108"/>
      <c r="CO44" s="108"/>
      <c r="CP44" s="139"/>
      <c r="CQ44" s="27"/>
      <c r="CR44" s="27"/>
      <c r="CS44" s="108"/>
      <c r="CT44" s="139"/>
      <c r="CU44" s="27"/>
      <c r="CV44" s="108"/>
      <c r="CW44" s="139"/>
      <c r="CX44" s="27"/>
      <c r="CY44" s="108"/>
      <c r="CZ44" s="108"/>
      <c r="DA44" s="139"/>
      <c r="DB44" s="27"/>
      <c r="DC44" s="108"/>
      <c r="DD44" s="139"/>
      <c r="DE44" s="27"/>
      <c r="DF44" s="108"/>
      <c r="DG44" s="139"/>
      <c r="DH44" s="27"/>
      <c r="DI44" s="108"/>
      <c r="DJ44" s="139"/>
      <c r="DK44" s="27"/>
      <c r="DL44" s="27"/>
      <c r="DM44" s="108"/>
      <c r="DN44" s="139"/>
      <c r="DO44" s="27"/>
      <c r="DP44" s="108"/>
      <c r="DQ44" s="139"/>
      <c r="DR44" s="27"/>
      <c r="DS44" s="108"/>
      <c r="EA44" s="173"/>
      <c r="EB44" s="173"/>
    </row>
    <row r="45" spans="2:132" ht="15.75" customHeight="1">
      <c r="B45" s="367">
        <f t="shared" si="274"/>
        <v>0</v>
      </c>
      <c r="C45" s="28">
        <f t="shared" si="275"/>
        <v>0</v>
      </c>
      <c r="D45" s="15">
        <f t="shared" si="276"/>
        <v>0</v>
      </c>
      <c r="E45" s="28">
        <f t="shared" si="277"/>
        <v>0</v>
      </c>
      <c r="F45" s="28">
        <f t="shared" si="278"/>
        <v>0</v>
      </c>
      <c r="G45" s="28">
        <f t="shared" si="279"/>
        <v>0</v>
      </c>
      <c r="H45" s="28">
        <f t="shared" si="280"/>
        <v>0</v>
      </c>
      <c r="I45" s="28">
        <f t="shared" si="281"/>
        <v>0</v>
      </c>
      <c r="J45" s="28">
        <f t="shared" si="282"/>
        <v>0</v>
      </c>
      <c r="K45" s="28">
        <f t="shared" si="283"/>
        <v>0</v>
      </c>
      <c r="L45" s="28">
        <f t="shared" si="284"/>
        <v>0</v>
      </c>
      <c r="M45" s="28">
        <f t="shared" si="285"/>
        <v>0</v>
      </c>
      <c r="N45" s="28">
        <f t="shared" si="286"/>
        <v>0</v>
      </c>
      <c r="O45" s="29">
        <f t="array" ref="O45">IFERROR(INDEX(C45:N45,MATCH(SMALL(IF(C45:N45=0,1E+300,(C45:N45)*(100^COLUMN(C45:N45))),1),(C45:N45)*100^COLUMN(C45:N45),0)),0)</f>
        <v>0</v>
      </c>
      <c r="P45" s="28"/>
      <c r="Q45" s="28"/>
      <c r="R45" s="28"/>
      <c r="S45" s="27"/>
      <c r="T45" s="108"/>
      <c r="U45" s="108"/>
      <c r="V45" s="108"/>
      <c r="W45" s="108"/>
      <c r="X45" s="108"/>
      <c r="Y45" s="108"/>
      <c r="Z45" s="108"/>
      <c r="AA45" s="108"/>
      <c r="AB45" s="139"/>
      <c r="AC45" s="139"/>
      <c r="AD45" s="139"/>
      <c r="AE45" s="139"/>
      <c r="AF45" s="139"/>
      <c r="AG45" s="139"/>
      <c r="AH45" s="139"/>
      <c r="AI45" s="139"/>
      <c r="AJ45" s="27"/>
      <c r="AK45" s="27"/>
      <c r="AL45" s="27"/>
      <c r="AM45" s="27"/>
      <c r="AN45" s="27"/>
      <c r="AO45" s="27"/>
      <c r="AP45" s="27"/>
      <c r="AQ45" s="27"/>
      <c r="AR45" s="108"/>
      <c r="AS45" s="108"/>
      <c r="AT45" s="108"/>
      <c r="AU45" s="108"/>
      <c r="AV45" s="108"/>
      <c r="AW45" s="108"/>
      <c r="AX45" s="108"/>
      <c r="AY45" s="108"/>
      <c r="AZ45" s="139"/>
      <c r="BA45" s="139"/>
      <c r="BB45" s="139"/>
      <c r="BC45" s="139"/>
      <c r="BD45" s="139"/>
      <c r="BE45" s="139"/>
      <c r="BF45" s="139"/>
      <c r="BG45" s="139"/>
      <c r="BH45" s="27"/>
      <c r="BI45" s="27"/>
      <c r="BJ45" s="27"/>
      <c r="BK45" s="27"/>
      <c r="BL45" s="27"/>
      <c r="BM45" s="27"/>
      <c r="BN45" s="27"/>
      <c r="BO45" s="27"/>
      <c r="BP45" s="108"/>
      <c r="BQ45" s="108"/>
      <c r="BR45" s="108"/>
      <c r="BS45" s="108"/>
      <c r="BT45" s="108"/>
      <c r="BU45" s="108"/>
      <c r="BV45" s="108"/>
      <c r="BW45" s="108"/>
      <c r="BX45" s="139"/>
      <c r="BY45" s="139"/>
      <c r="BZ45" s="139"/>
      <c r="CA45" s="139"/>
      <c r="CB45" s="139"/>
      <c r="CC45" s="139"/>
      <c r="CD45" s="139"/>
      <c r="CE45" s="139"/>
      <c r="CF45" s="27"/>
      <c r="CG45" s="27"/>
      <c r="CH45" s="27"/>
      <c r="CI45" s="27"/>
      <c r="CJ45" s="27"/>
      <c r="CK45" s="27"/>
      <c r="CL45" s="27"/>
      <c r="CM45" s="27"/>
      <c r="CN45" s="108"/>
      <c r="CO45" s="108"/>
      <c r="CP45" s="139"/>
      <c r="CQ45" s="27"/>
      <c r="CR45" s="27"/>
      <c r="CS45" s="108"/>
      <c r="CT45" s="139"/>
      <c r="CU45" s="27"/>
      <c r="CV45" s="108"/>
      <c r="CW45" s="139"/>
      <c r="CX45" s="27"/>
      <c r="CY45" s="108"/>
      <c r="CZ45" s="108"/>
      <c r="DA45" s="139"/>
      <c r="DB45" s="27"/>
      <c r="DC45" s="108"/>
      <c r="DD45" s="139"/>
      <c r="DE45" s="27"/>
      <c r="DF45" s="108"/>
      <c r="DG45" s="139"/>
      <c r="DH45" s="27"/>
      <c r="DI45" s="108"/>
      <c r="DJ45" s="139"/>
      <c r="DK45" s="27"/>
      <c r="DL45" s="27"/>
      <c r="DM45" s="108"/>
      <c r="DN45" s="139"/>
      <c r="DO45" s="27"/>
      <c r="DP45" s="108"/>
      <c r="DQ45" s="139"/>
      <c r="DR45" s="27"/>
      <c r="DS45" s="108"/>
      <c r="EA45" s="173"/>
      <c r="EB45" s="173"/>
    </row>
    <row r="46" spans="2:132" ht="15.75" customHeight="1">
      <c r="B46" s="367">
        <f t="shared" si="274"/>
        <v>0</v>
      </c>
      <c r="C46" s="28">
        <f t="shared" si="275"/>
        <v>0</v>
      </c>
      <c r="D46" s="15">
        <f t="shared" si="276"/>
        <v>0</v>
      </c>
      <c r="E46" s="28">
        <f t="shared" si="277"/>
        <v>0</v>
      </c>
      <c r="F46" s="28">
        <f t="shared" si="278"/>
        <v>0</v>
      </c>
      <c r="G46" s="28">
        <f t="shared" si="279"/>
        <v>0</v>
      </c>
      <c r="H46" s="28">
        <f t="shared" si="280"/>
        <v>0</v>
      </c>
      <c r="I46" s="28">
        <f t="shared" si="281"/>
        <v>0</v>
      </c>
      <c r="J46" s="28">
        <f t="shared" si="282"/>
        <v>0</v>
      </c>
      <c r="K46" s="28">
        <f t="shared" si="283"/>
        <v>0</v>
      </c>
      <c r="L46" s="28">
        <f t="shared" si="284"/>
        <v>0</v>
      </c>
      <c r="M46" s="28">
        <f t="shared" si="285"/>
        <v>0</v>
      </c>
      <c r="N46" s="28">
        <f t="shared" si="286"/>
        <v>0</v>
      </c>
      <c r="O46" s="29">
        <f t="array" ref="O46">IFERROR(INDEX(C46:N46,MATCH(SMALL(IF(C46:N46=0,1E+300,(C46:N46)*(100^COLUMN(C46:N46))),1),(C46:N46)*100^COLUMN(C46:N46),0)),0)</f>
        <v>0</v>
      </c>
      <c r="P46" s="28"/>
      <c r="Q46" s="28"/>
      <c r="R46" s="28"/>
      <c r="S46" s="27"/>
      <c r="T46" s="108"/>
      <c r="U46" s="108"/>
      <c r="V46" s="108"/>
      <c r="W46" s="108"/>
      <c r="X46" s="108"/>
      <c r="Y46" s="108"/>
      <c r="Z46" s="108"/>
      <c r="AA46" s="108"/>
      <c r="AB46" s="139"/>
      <c r="AC46" s="139"/>
      <c r="AD46" s="139"/>
      <c r="AE46" s="139"/>
      <c r="AF46" s="139"/>
      <c r="AG46" s="139"/>
      <c r="AH46" s="139"/>
      <c r="AI46" s="139"/>
      <c r="AJ46" s="27"/>
      <c r="AK46" s="27"/>
      <c r="AL46" s="27"/>
      <c r="AM46" s="27"/>
      <c r="AN46" s="27"/>
      <c r="AO46" s="27"/>
      <c r="AP46" s="27"/>
      <c r="AQ46" s="27"/>
      <c r="AR46" s="108"/>
      <c r="AS46" s="108"/>
      <c r="AT46" s="108"/>
      <c r="AU46" s="108"/>
      <c r="AV46" s="108"/>
      <c r="AW46" s="108"/>
      <c r="AX46" s="108"/>
      <c r="AY46" s="108"/>
      <c r="AZ46" s="139"/>
      <c r="BA46" s="139"/>
      <c r="BB46" s="139"/>
      <c r="BC46" s="139"/>
      <c r="BD46" s="139"/>
      <c r="BE46" s="139"/>
      <c r="BF46" s="139"/>
      <c r="BG46" s="139"/>
      <c r="BH46" s="27"/>
      <c r="BI46" s="27"/>
      <c r="BJ46" s="27"/>
      <c r="BK46" s="27"/>
      <c r="BL46" s="27"/>
      <c r="BM46" s="27"/>
      <c r="BN46" s="27"/>
      <c r="BO46" s="27"/>
      <c r="BP46" s="108"/>
      <c r="BQ46" s="108"/>
      <c r="BR46" s="108"/>
      <c r="BS46" s="108"/>
      <c r="BT46" s="108"/>
      <c r="BU46" s="108"/>
      <c r="BV46" s="108"/>
      <c r="BW46" s="108"/>
      <c r="BX46" s="139"/>
      <c r="BY46" s="139"/>
      <c r="BZ46" s="139"/>
      <c r="CA46" s="139"/>
      <c r="CB46" s="139"/>
      <c r="CC46" s="139"/>
      <c r="CD46" s="139"/>
      <c r="CE46" s="139"/>
      <c r="CF46" s="27"/>
      <c r="CG46" s="27"/>
      <c r="CH46" s="27"/>
      <c r="CI46" s="27"/>
      <c r="CJ46" s="27"/>
      <c r="CK46" s="27"/>
      <c r="CL46" s="27"/>
      <c r="CM46" s="27"/>
      <c r="CN46" s="108"/>
      <c r="CO46" s="108"/>
      <c r="CP46" s="139"/>
      <c r="CQ46" s="27"/>
      <c r="CR46" s="27"/>
      <c r="CS46" s="108"/>
      <c r="CT46" s="139"/>
      <c r="CU46" s="27"/>
      <c r="CV46" s="108"/>
      <c r="CW46" s="139"/>
      <c r="CX46" s="27"/>
      <c r="CY46" s="108"/>
      <c r="CZ46" s="108"/>
      <c r="DA46" s="139"/>
      <c r="DB46" s="27"/>
      <c r="DC46" s="108"/>
      <c r="DD46" s="139"/>
      <c r="DE46" s="27"/>
      <c r="DF46" s="108"/>
      <c r="DG46" s="139"/>
      <c r="DH46" s="27"/>
      <c r="DI46" s="108"/>
      <c r="DJ46" s="139"/>
      <c r="DK46" s="27"/>
      <c r="DL46" s="27"/>
      <c r="DM46" s="108"/>
      <c r="DN46" s="139"/>
      <c r="DO46" s="27"/>
      <c r="DP46" s="108"/>
      <c r="DQ46" s="139"/>
      <c r="DR46" s="27"/>
      <c r="DS46" s="108"/>
      <c r="EA46" s="173"/>
      <c r="EB46" s="173"/>
    </row>
    <row r="47" spans="2:132" ht="15.75" customHeight="1">
      <c r="B47" s="367">
        <f t="shared" si="274"/>
        <v>0</v>
      </c>
      <c r="C47" s="28">
        <f t="shared" si="275"/>
        <v>0</v>
      </c>
      <c r="D47" s="15">
        <f t="shared" si="276"/>
        <v>0</v>
      </c>
      <c r="E47" s="28">
        <f t="shared" si="277"/>
        <v>0</v>
      </c>
      <c r="F47" s="28">
        <f t="shared" si="278"/>
        <v>0</v>
      </c>
      <c r="G47" s="28">
        <f t="shared" si="279"/>
        <v>0</v>
      </c>
      <c r="H47" s="28">
        <f t="shared" si="280"/>
        <v>0</v>
      </c>
      <c r="I47" s="28">
        <f t="shared" si="281"/>
        <v>0</v>
      </c>
      <c r="J47" s="28">
        <f t="shared" si="282"/>
        <v>0</v>
      </c>
      <c r="K47" s="28">
        <f t="shared" si="283"/>
        <v>0</v>
      </c>
      <c r="L47" s="28">
        <f t="shared" si="284"/>
        <v>0</v>
      </c>
      <c r="M47" s="28">
        <f t="shared" si="285"/>
        <v>0</v>
      </c>
      <c r="N47" s="28">
        <f t="shared" si="286"/>
        <v>0</v>
      </c>
      <c r="O47" s="29">
        <f t="array" ref="O47">IFERROR(INDEX(C47:N47,MATCH(SMALL(IF(C47:N47=0,1E+300,(C47:N47)*(100^COLUMN(C47:N47))),1),(C47:N47)*100^COLUMN(C47:N47),0)),0)</f>
        <v>0</v>
      </c>
      <c r="P47" s="28"/>
      <c r="Q47" s="28"/>
      <c r="R47" s="28"/>
      <c r="S47" s="27"/>
      <c r="T47" s="108"/>
      <c r="U47" s="108"/>
      <c r="V47" s="108"/>
      <c r="W47" s="108"/>
      <c r="X47" s="108"/>
      <c r="Y47" s="108"/>
      <c r="Z47" s="108"/>
      <c r="AA47" s="108"/>
      <c r="AB47" s="139"/>
      <c r="AC47" s="139"/>
      <c r="AD47" s="139"/>
      <c r="AE47" s="139"/>
      <c r="AF47" s="139"/>
      <c r="AG47" s="139"/>
      <c r="AH47" s="139"/>
      <c r="AI47" s="139"/>
      <c r="AJ47" s="27"/>
      <c r="AK47" s="27"/>
      <c r="AL47" s="27"/>
      <c r="AM47" s="27"/>
      <c r="AN47" s="27"/>
      <c r="AO47" s="27"/>
      <c r="AP47" s="27"/>
      <c r="AQ47" s="27"/>
      <c r="AR47" s="108"/>
      <c r="AS47" s="108"/>
      <c r="AT47" s="108"/>
      <c r="AU47" s="108"/>
      <c r="AV47" s="108"/>
      <c r="AW47" s="108"/>
      <c r="AX47" s="108"/>
      <c r="AY47" s="108"/>
      <c r="AZ47" s="139"/>
      <c r="BA47" s="139"/>
      <c r="BB47" s="139"/>
      <c r="BC47" s="139"/>
      <c r="BD47" s="139"/>
      <c r="BE47" s="139"/>
      <c r="BF47" s="139"/>
      <c r="BG47" s="139"/>
      <c r="BH47" s="27"/>
      <c r="BI47" s="27"/>
      <c r="BJ47" s="27"/>
      <c r="BK47" s="27"/>
      <c r="BL47" s="27"/>
      <c r="BM47" s="27"/>
      <c r="BN47" s="27"/>
      <c r="BO47" s="27"/>
      <c r="BP47" s="108"/>
      <c r="BQ47" s="108"/>
      <c r="BR47" s="108"/>
      <c r="BS47" s="108"/>
      <c r="BT47" s="108"/>
      <c r="BU47" s="108"/>
      <c r="BV47" s="108"/>
      <c r="BW47" s="108"/>
      <c r="BX47" s="139"/>
      <c r="BY47" s="139"/>
      <c r="BZ47" s="139"/>
      <c r="CA47" s="139"/>
      <c r="CB47" s="139"/>
      <c r="CC47" s="139"/>
      <c r="CD47" s="139"/>
      <c r="CE47" s="139"/>
      <c r="CF47" s="27"/>
      <c r="CG47" s="27"/>
      <c r="CH47" s="27"/>
      <c r="CI47" s="27"/>
      <c r="CJ47" s="27"/>
      <c r="CK47" s="27"/>
      <c r="CL47" s="27"/>
      <c r="CM47" s="27"/>
      <c r="CN47" s="108"/>
      <c r="CO47" s="108"/>
      <c r="CP47" s="139"/>
      <c r="CQ47" s="27"/>
      <c r="CR47" s="27"/>
      <c r="CS47" s="108"/>
      <c r="CT47" s="139"/>
      <c r="CU47" s="27"/>
      <c r="CV47" s="108"/>
      <c r="CW47" s="139"/>
      <c r="CX47" s="27"/>
      <c r="CY47" s="108"/>
      <c r="CZ47" s="108"/>
      <c r="DA47" s="139"/>
      <c r="DB47" s="27"/>
      <c r="DC47" s="108"/>
      <c r="DD47" s="139"/>
      <c r="DE47" s="27"/>
      <c r="DF47" s="108"/>
      <c r="DG47" s="139"/>
      <c r="DH47" s="27"/>
      <c r="DI47" s="108"/>
      <c r="DJ47" s="139"/>
      <c r="DK47" s="27"/>
      <c r="DL47" s="27"/>
      <c r="DM47" s="108"/>
      <c r="DN47" s="139"/>
      <c r="DO47" s="27"/>
      <c r="DP47" s="108"/>
      <c r="DQ47" s="139"/>
      <c r="DR47" s="27"/>
      <c r="DS47" s="108"/>
      <c r="EA47" s="173"/>
      <c r="EB47" s="173"/>
    </row>
    <row r="48" spans="2:132" ht="15.75" customHeight="1">
      <c r="B48" s="367">
        <f t="shared" si="274"/>
        <v>0</v>
      </c>
      <c r="C48" s="28">
        <f t="shared" si="275"/>
        <v>0</v>
      </c>
      <c r="D48" s="15">
        <f t="shared" si="276"/>
        <v>0</v>
      </c>
      <c r="E48" s="28">
        <f t="shared" si="277"/>
        <v>0</v>
      </c>
      <c r="F48" s="28">
        <f t="shared" si="278"/>
        <v>0</v>
      </c>
      <c r="G48" s="28">
        <f t="shared" si="279"/>
        <v>0</v>
      </c>
      <c r="H48" s="28">
        <f t="shared" si="280"/>
        <v>0</v>
      </c>
      <c r="I48" s="28">
        <f t="shared" si="281"/>
        <v>0</v>
      </c>
      <c r="J48" s="28">
        <f t="shared" si="282"/>
        <v>0</v>
      </c>
      <c r="K48" s="28">
        <f t="shared" si="283"/>
        <v>0</v>
      </c>
      <c r="L48" s="28">
        <f t="shared" si="284"/>
        <v>0</v>
      </c>
      <c r="M48" s="28">
        <f t="shared" si="285"/>
        <v>0</v>
      </c>
      <c r="N48" s="28">
        <f t="shared" si="286"/>
        <v>0</v>
      </c>
      <c r="O48" s="29">
        <f t="array" ref="O48">IFERROR(INDEX(C48:N48,MATCH(SMALL(IF(C48:N48=0,1E+300,(C48:N48)*(100^COLUMN(C48:N48))),1),(C48:N48)*100^COLUMN(C48:N48),0)),0)</f>
        <v>0</v>
      </c>
      <c r="P48" s="28"/>
      <c r="Q48" s="28"/>
      <c r="R48" s="28"/>
      <c r="S48" s="27"/>
      <c r="T48" s="108"/>
      <c r="U48" s="108"/>
      <c r="V48" s="108"/>
      <c r="W48" s="108"/>
      <c r="X48" s="108"/>
      <c r="Y48" s="108"/>
      <c r="Z48" s="108"/>
      <c r="AA48" s="108"/>
      <c r="AB48" s="139"/>
      <c r="AC48" s="139"/>
      <c r="AD48" s="139"/>
      <c r="AE48" s="139"/>
      <c r="AF48" s="139"/>
      <c r="AG48" s="139"/>
      <c r="AH48" s="139"/>
      <c r="AI48" s="139"/>
      <c r="AJ48" s="27"/>
      <c r="AK48" s="27"/>
      <c r="AL48" s="27"/>
      <c r="AM48" s="27"/>
      <c r="AN48" s="27"/>
      <c r="AO48" s="27"/>
      <c r="AP48" s="27"/>
      <c r="AQ48" s="27"/>
      <c r="AR48" s="108"/>
      <c r="AS48" s="108"/>
      <c r="AT48" s="108"/>
      <c r="AU48" s="108"/>
      <c r="AV48" s="108"/>
      <c r="AW48" s="108"/>
      <c r="AX48" s="108"/>
      <c r="AY48" s="108"/>
      <c r="AZ48" s="139"/>
      <c r="BA48" s="139"/>
      <c r="BB48" s="139"/>
      <c r="BC48" s="139"/>
      <c r="BD48" s="139"/>
      <c r="BE48" s="139"/>
      <c r="BF48" s="139"/>
      <c r="BG48" s="139"/>
      <c r="BH48" s="27"/>
      <c r="BI48" s="27"/>
      <c r="BJ48" s="27"/>
      <c r="BK48" s="27"/>
      <c r="BL48" s="27"/>
      <c r="BM48" s="27"/>
      <c r="BN48" s="27"/>
      <c r="BO48" s="27"/>
      <c r="BP48" s="108"/>
      <c r="BQ48" s="108"/>
      <c r="BR48" s="108"/>
      <c r="BS48" s="108"/>
      <c r="BT48" s="108"/>
      <c r="BU48" s="108"/>
      <c r="BV48" s="108"/>
      <c r="BW48" s="108"/>
      <c r="BX48" s="139"/>
      <c r="BY48" s="139"/>
      <c r="BZ48" s="139"/>
      <c r="CA48" s="139"/>
      <c r="CB48" s="139"/>
      <c r="CC48" s="139"/>
      <c r="CD48" s="139"/>
      <c r="CE48" s="139"/>
      <c r="CF48" s="27"/>
      <c r="CG48" s="27"/>
      <c r="CH48" s="27"/>
      <c r="CI48" s="27"/>
      <c r="CJ48" s="27"/>
      <c r="CK48" s="27"/>
      <c r="CL48" s="27"/>
      <c r="CM48" s="27"/>
      <c r="CN48" s="108"/>
      <c r="CO48" s="108"/>
      <c r="CP48" s="139"/>
      <c r="CQ48" s="27"/>
      <c r="CR48" s="27"/>
      <c r="CS48" s="108"/>
      <c r="CT48" s="139"/>
      <c r="CU48" s="27"/>
      <c r="CV48" s="108"/>
      <c r="CW48" s="139"/>
      <c r="CX48" s="27"/>
      <c r="CY48" s="108"/>
      <c r="CZ48" s="108"/>
      <c r="DA48" s="139"/>
      <c r="DB48" s="27"/>
      <c r="DC48" s="108"/>
      <c r="DD48" s="139"/>
      <c r="DE48" s="27"/>
      <c r="DF48" s="108"/>
      <c r="DG48" s="139"/>
      <c r="DH48" s="27"/>
      <c r="DI48" s="108"/>
      <c r="DJ48" s="139"/>
      <c r="DK48" s="27"/>
      <c r="DL48" s="27"/>
      <c r="DM48" s="108"/>
      <c r="DN48" s="139"/>
      <c r="DO48" s="27"/>
      <c r="DP48" s="108"/>
      <c r="DQ48" s="139"/>
      <c r="DR48" s="27"/>
      <c r="DS48" s="108"/>
      <c r="EA48" s="173"/>
      <c r="EB48" s="173"/>
    </row>
    <row r="49" spans="2:156" ht="15.75" customHeight="1">
      <c r="B49" s="367">
        <f t="shared" si="274"/>
        <v>0</v>
      </c>
      <c r="C49" s="28">
        <f t="shared" si="275"/>
        <v>0</v>
      </c>
      <c r="D49" s="15">
        <f t="shared" si="276"/>
        <v>0</v>
      </c>
      <c r="E49" s="28">
        <f t="shared" si="277"/>
        <v>0</v>
      </c>
      <c r="F49" s="28">
        <f t="shared" si="278"/>
        <v>0</v>
      </c>
      <c r="G49" s="28">
        <f t="shared" si="279"/>
        <v>0</v>
      </c>
      <c r="H49" s="28">
        <f t="shared" si="280"/>
        <v>0</v>
      </c>
      <c r="I49" s="28">
        <f t="shared" si="281"/>
        <v>0</v>
      </c>
      <c r="J49" s="28">
        <f t="shared" si="282"/>
        <v>0</v>
      </c>
      <c r="K49" s="28">
        <f t="shared" si="283"/>
        <v>0</v>
      </c>
      <c r="L49" s="28">
        <f t="shared" si="284"/>
        <v>0</v>
      </c>
      <c r="M49" s="28">
        <f t="shared" si="285"/>
        <v>0</v>
      </c>
      <c r="N49" s="28">
        <f t="shared" si="286"/>
        <v>0</v>
      </c>
      <c r="O49" s="29">
        <f t="array" ref="O49">IFERROR(INDEX(C49:N49,MATCH(SMALL(IF(C49:N49=0,1E+300,(C49:N49)*(100^COLUMN(C49:N49))),1),(C49:N49)*100^COLUMN(C49:N49),0)),0)</f>
        <v>0</v>
      </c>
      <c r="P49" s="28"/>
      <c r="Q49" s="28"/>
      <c r="R49" s="28"/>
      <c r="S49" s="27"/>
      <c r="T49" s="108"/>
      <c r="U49" s="108"/>
      <c r="V49" s="108"/>
      <c r="W49" s="108"/>
      <c r="X49" s="108"/>
      <c r="Y49" s="108"/>
      <c r="Z49" s="108"/>
      <c r="AA49" s="108"/>
      <c r="AB49" s="139"/>
      <c r="AC49" s="139"/>
      <c r="AD49" s="139"/>
      <c r="AE49" s="139"/>
      <c r="AF49" s="139"/>
      <c r="AG49" s="139"/>
      <c r="AH49" s="139"/>
      <c r="AI49" s="139"/>
      <c r="AJ49" s="27"/>
      <c r="AK49" s="27"/>
      <c r="AL49" s="27"/>
      <c r="AM49" s="27"/>
      <c r="AN49" s="27"/>
      <c r="AO49" s="27"/>
      <c r="AP49" s="27"/>
      <c r="AQ49" s="27"/>
      <c r="AR49" s="108"/>
      <c r="AS49" s="108"/>
      <c r="AT49" s="108"/>
      <c r="AU49" s="108"/>
      <c r="AV49" s="108"/>
      <c r="AW49" s="108"/>
      <c r="AX49" s="108"/>
      <c r="AY49" s="108"/>
      <c r="AZ49" s="139"/>
      <c r="BA49" s="139"/>
      <c r="BB49" s="139"/>
      <c r="BC49" s="139"/>
      <c r="BD49" s="139"/>
      <c r="BE49" s="139"/>
      <c r="BF49" s="139"/>
      <c r="BG49" s="139"/>
      <c r="BH49" s="27"/>
      <c r="BI49" s="27"/>
      <c r="BJ49" s="27"/>
      <c r="BK49" s="27"/>
      <c r="BL49" s="27"/>
      <c r="BM49" s="27"/>
      <c r="BN49" s="27"/>
      <c r="BO49" s="27"/>
      <c r="BP49" s="108"/>
      <c r="BQ49" s="108"/>
      <c r="BR49" s="108"/>
      <c r="BS49" s="108"/>
      <c r="BT49" s="108"/>
      <c r="BU49" s="108"/>
      <c r="BV49" s="108"/>
      <c r="BW49" s="108"/>
      <c r="BX49" s="139"/>
      <c r="BY49" s="139"/>
      <c r="BZ49" s="139"/>
      <c r="CA49" s="139"/>
      <c r="CB49" s="139"/>
      <c r="CC49" s="139"/>
      <c r="CD49" s="139"/>
      <c r="CE49" s="139"/>
      <c r="CF49" s="27"/>
      <c r="CG49" s="27"/>
      <c r="CH49" s="27"/>
      <c r="CI49" s="27"/>
      <c r="CJ49" s="27"/>
      <c r="CK49" s="27"/>
      <c r="CL49" s="27"/>
      <c r="CM49" s="27"/>
      <c r="CN49" s="108"/>
      <c r="CO49" s="108"/>
      <c r="CP49" s="139"/>
      <c r="CQ49" s="27"/>
      <c r="CR49" s="27"/>
      <c r="CS49" s="108"/>
      <c r="CT49" s="139"/>
      <c r="CU49" s="27"/>
      <c r="CV49" s="108"/>
      <c r="CW49" s="139"/>
      <c r="CX49" s="27"/>
      <c r="CY49" s="108"/>
      <c r="CZ49" s="108"/>
      <c r="DA49" s="139"/>
      <c r="DB49" s="27"/>
      <c r="DC49" s="108"/>
      <c r="DD49" s="139"/>
      <c r="DE49" s="27"/>
      <c r="DF49" s="108"/>
      <c r="DG49" s="139"/>
      <c r="DH49" s="27"/>
      <c r="DI49" s="108"/>
      <c r="DJ49" s="139"/>
      <c r="DK49" s="27"/>
      <c r="DL49" s="27"/>
      <c r="DM49" s="108"/>
      <c r="DN49" s="139"/>
      <c r="DO49" s="27"/>
      <c r="DP49" s="108"/>
      <c r="DQ49" s="139"/>
      <c r="DR49" s="27"/>
      <c r="DS49" s="108"/>
      <c r="EA49" s="173"/>
      <c r="EB49" s="173"/>
    </row>
    <row r="50" spans="2:156" ht="15.75" customHeight="1">
      <c r="B50" s="367">
        <f t="shared" si="274"/>
        <v>0</v>
      </c>
      <c r="C50" s="28">
        <f t="shared" si="275"/>
        <v>0</v>
      </c>
      <c r="D50" s="15">
        <f t="shared" si="276"/>
        <v>0</v>
      </c>
      <c r="E50" s="28">
        <f t="shared" si="277"/>
        <v>0</v>
      </c>
      <c r="F50" s="28">
        <f t="shared" si="278"/>
        <v>0</v>
      </c>
      <c r="G50" s="28">
        <f t="shared" si="279"/>
        <v>0</v>
      </c>
      <c r="H50" s="28">
        <f t="shared" si="280"/>
        <v>0</v>
      </c>
      <c r="I50" s="28">
        <f t="shared" si="281"/>
        <v>0</v>
      </c>
      <c r="J50" s="28">
        <f t="shared" si="282"/>
        <v>0</v>
      </c>
      <c r="K50" s="28">
        <f t="shared" si="283"/>
        <v>0</v>
      </c>
      <c r="L50" s="28">
        <f t="shared" si="284"/>
        <v>0</v>
      </c>
      <c r="M50" s="28">
        <f t="shared" si="285"/>
        <v>0</v>
      </c>
      <c r="N50" s="28">
        <f t="shared" si="286"/>
        <v>0</v>
      </c>
      <c r="O50" s="29">
        <f t="array" ref="O50">IFERROR(INDEX(C50:N50,MATCH(SMALL(IF(C50:N50=0,1E+300,(C50:N50)*(100^COLUMN(C50:N50))),1),(C50:N50)*100^COLUMN(C50:N50),0)),0)</f>
        <v>0</v>
      </c>
      <c r="P50" s="28"/>
      <c r="Q50" s="28"/>
      <c r="R50" s="28"/>
      <c r="S50" s="27"/>
      <c r="T50" s="108"/>
      <c r="U50" s="108"/>
      <c r="V50" s="108"/>
      <c r="W50" s="108"/>
      <c r="X50" s="108"/>
      <c r="Y50" s="108"/>
      <c r="Z50" s="108"/>
      <c r="AA50" s="108"/>
      <c r="AB50" s="139"/>
      <c r="AC50" s="139"/>
      <c r="AD50" s="139"/>
      <c r="AE50" s="139"/>
      <c r="AF50" s="139"/>
      <c r="AG50" s="139"/>
      <c r="AH50" s="139"/>
      <c r="AI50" s="139"/>
      <c r="AJ50" s="27"/>
      <c r="AK50" s="27"/>
      <c r="AL50" s="27"/>
      <c r="AM50" s="27"/>
      <c r="AN50" s="27"/>
      <c r="AO50" s="27"/>
      <c r="AP50" s="27"/>
      <c r="AQ50" s="27"/>
      <c r="AR50" s="108"/>
      <c r="AS50" s="108"/>
      <c r="AT50" s="108"/>
      <c r="AU50" s="108"/>
      <c r="AV50" s="108"/>
      <c r="AW50" s="108"/>
      <c r="AX50" s="108"/>
      <c r="AY50" s="108"/>
      <c r="AZ50" s="139"/>
      <c r="BA50" s="139"/>
      <c r="BB50" s="139"/>
      <c r="BC50" s="139"/>
      <c r="BD50" s="139"/>
      <c r="BE50" s="139"/>
      <c r="BF50" s="139"/>
      <c r="BG50" s="139"/>
      <c r="BH50" s="27"/>
      <c r="BI50" s="27"/>
      <c r="BJ50" s="27"/>
      <c r="BK50" s="27"/>
      <c r="BL50" s="27"/>
      <c r="BM50" s="27"/>
      <c r="BN50" s="27"/>
      <c r="BO50" s="27"/>
      <c r="BP50" s="108"/>
      <c r="BQ50" s="108"/>
      <c r="BR50" s="108"/>
      <c r="BS50" s="108"/>
      <c r="BT50" s="108"/>
      <c r="BU50" s="108"/>
      <c r="BV50" s="108"/>
      <c r="BW50" s="108"/>
      <c r="BX50" s="139"/>
      <c r="BY50" s="139"/>
      <c r="BZ50" s="139"/>
      <c r="CA50" s="139"/>
      <c r="CB50" s="139"/>
      <c r="CC50" s="139"/>
      <c r="CD50" s="139"/>
      <c r="CE50" s="139"/>
      <c r="CF50" s="27"/>
      <c r="CG50" s="27"/>
      <c r="CH50" s="27"/>
      <c r="CI50" s="27"/>
      <c r="CJ50" s="27"/>
      <c r="CK50" s="27"/>
      <c r="CL50" s="27"/>
      <c r="CM50" s="27"/>
      <c r="CN50" s="108"/>
      <c r="CO50" s="108"/>
      <c r="CP50" s="139"/>
      <c r="CQ50" s="27"/>
      <c r="CR50" s="27"/>
      <c r="CS50" s="108"/>
      <c r="CT50" s="139"/>
      <c r="CU50" s="27"/>
      <c r="CV50" s="108"/>
      <c r="CW50" s="139"/>
      <c r="CX50" s="27"/>
      <c r="CY50" s="108"/>
      <c r="CZ50" s="108"/>
      <c r="DA50" s="139"/>
      <c r="DB50" s="27"/>
      <c r="DC50" s="108"/>
      <c r="DD50" s="139"/>
      <c r="DE50" s="27"/>
      <c r="DF50" s="108"/>
      <c r="DG50" s="139"/>
      <c r="DH50" s="27"/>
      <c r="DI50" s="108"/>
      <c r="DJ50" s="139"/>
      <c r="DK50" s="27"/>
      <c r="DL50" s="27"/>
      <c r="DM50" s="108"/>
      <c r="DN50" s="139"/>
      <c r="DO50" s="27"/>
      <c r="DP50" s="108"/>
      <c r="DQ50" s="139"/>
      <c r="DR50" s="27"/>
      <c r="DS50" s="108"/>
      <c r="EA50" s="173"/>
      <c r="EB50" s="173"/>
    </row>
    <row r="51" spans="2:156" ht="15.75" customHeight="1">
      <c r="B51" s="147" t="str">
        <f t="shared" si="274"/>
        <v>TOTAL</v>
      </c>
      <c r="C51" s="28">
        <f t="shared" si="275"/>
        <v>1100</v>
      </c>
      <c r="D51" s="15">
        <f t="shared" si="276"/>
        <v>1100</v>
      </c>
      <c r="E51" s="28">
        <f t="shared" si="277"/>
        <v>1100</v>
      </c>
      <c r="F51" s="28">
        <f t="shared" si="278"/>
        <v>1100</v>
      </c>
      <c r="G51" s="28">
        <f t="shared" si="279"/>
        <v>1100</v>
      </c>
      <c r="H51" s="28">
        <f t="shared" si="280"/>
        <v>1100</v>
      </c>
      <c r="I51" s="28">
        <f t="shared" si="281"/>
        <v>1100</v>
      </c>
      <c r="J51" s="28">
        <f t="shared" si="282"/>
        <v>1100</v>
      </c>
      <c r="K51" s="28">
        <f t="shared" si="283"/>
        <v>1100</v>
      </c>
      <c r="L51" s="28">
        <f t="shared" si="284"/>
        <v>1100</v>
      </c>
      <c r="M51" s="28">
        <f t="shared" si="285"/>
        <v>1100</v>
      </c>
      <c r="N51" s="28">
        <f t="shared" si="286"/>
        <v>1100</v>
      </c>
      <c r="O51" s="29">
        <f t="array" ref="O51">IFERROR(INDEX(C51:N51,MATCH(SMALL(IF(C51:N51=0,1E+300,(C51:N51)*(100^COLUMN(C51:N51))),1),(C51:N51)*100^COLUMN(C51:N51),0)),0)</f>
        <v>1100</v>
      </c>
      <c r="P51" s="28"/>
      <c r="Q51" s="28"/>
      <c r="R51" s="28"/>
      <c r="S51" s="27"/>
      <c r="T51" s="108"/>
      <c r="U51" s="108"/>
      <c r="V51" s="108"/>
      <c r="W51" s="108"/>
      <c r="X51" s="108"/>
      <c r="Y51" s="108"/>
      <c r="Z51" s="108"/>
      <c r="AA51" s="108"/>
      <c r="AB51" s="139"/>
      <c r="AC51" s="139"/>
      <c r="AD51" s="139"/>
      <c r="AE51" s="139"/>
      <c r="AF51" s="139"/>
      <c r="AG51" s="139"/>
      <c r="AH51" s="139"/>
      <c r="AI51" s="139"/>
      <c r="AJ51" s="27"/>
      <c r="AK51" s="27"/>
      <c r="AL51" s="27"/>
      <c r="AM51" s="27"/>
      <c r="AN51" s="27"/>
      <c r="AO51" s="27"/>
      <c r="AP51" s="27"/>
      <c r="AQ51" s="27"/>
      <c r="AR51" s="108"/>
      <c r="AS51" s="108"/>
      <c r="AT51" s="108"/>
      <c r="AU51" s="108"/>
      <c r="AV51" s="108"/>
      <c r="AW51" s="108"/>
      <c r="AX51" s="108"/>
      <c r="AY51" s="108"/>
      <c r="AZ51" s="139"/>
      <c r="BA51" s="139"/>
      <c r="BB51" s="139"/>
      <c r="BC51" s="139"/>
      <c r="BD51" s="139"/>
      <c r="BE51" s="139"/>
      <c r="BF51" s="139"/>
      <c r="BG51" s="139"/>
      <c r="BH51" s="27"/>
      <c r="BI51" s="27"/>
      <c r="BJ51" s="27"/>
      <c r="BK51" s="27"/>
      <c r="BL51" s="27"/>
      <c r="BM51" s="27"/>
      <c r="BN51" s="27"/>
      <c r="BO51" s="27"/>
      <c r="BP51" s="108"/>
      <c r="BQ51" s="108"/>
      <c r="BR51" s="108"/>
      <c r="BS51" s="108"/>
      <c r="BT51" s="108"/>
      <c r="BU51" s="108"/>
      <c r="BV51" s="108"/>
      <c r="BW51" s="108"/>
      <c r="BX51" s="139"/>
      <c r="BY51" s="139"/>
      <c r="BZ51" s="139"/>
      <c r="CA51" s="139"/>
      <c r="CB51" s="139"/>
      <c r="CC51" s="139"/>
      <c r="CD51" s="139"/>
      <c r="CE51" s="139"/>
      <c r="CF51" s="27"/>
      <c r="CG51" s="27"/>
      <c r="CH51" s="27"/>
      <c r="CI51" s="27"/>
      <c r="CJ51" s="27"/>
      <c r="CK51" s="27"/>
      <c r="CL51" s="27"/>
      <c r="CM51" s="27"/>
      <c r="CN51" s="108"/>
      <c r="CO51" s="108"/>
      <c r="CP51" s="139"/>
      <c r="CQ51" s="27"/>
      <c r="CR51" s="27"/>
      <c r="CS51" s="108"/>
      <c r="CT51" s="139"/>
      <c r="CU51" s="27"/>
      <c r="CV51" s="108"/>
      <c r="CW51" s="139"/>
      <c r="CX51" s="27"/>
      <c r="CY51" s="108"/>
      <c r="CZ51" s="108"/>
      <c r="DA51" s="139"/>
      <c r="DB51" s="27"/>
      <c r="DC51" s="108"/>
      <c r="DD51" s="139"/>
      <c r="DE51" s="27"/>
      <c r="DF51" s="108"/>
      <c r="DG51" s="139"/>
      <c r="DH51" s="27"/>
      <c r="DI51" s="108"/>
      <c r="DJ51" s="139"/>
      <c r="DK51" s="27"/>
      <c r="DL51" s="27"/>
      <c r="DM51" s="108"/>
      <c r="DN51" s="139"/>
      <c r="DO51" s="27"/>
      <c r="DP51" s="108"/>
      <c r="DQ51" s="139"/>
      <c r="DR51" s="27"/>
      <c r="DS51" s="108"/>
      <c r="DT51" s="2"/>
      <c r="DU51" s="2"/>
      <c r="DV51" s="2"/>
      <c r="DW51" s="2"/>
      <c r="DX51" s="2"/>
      <c r="DY51" s="2"/>
      <c r="DZ51" s="2"/>
      <c r="EA51" s="173"/>
      <c r="EB51" s="173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</row>
    <row r="52" spans="2:156" ht="15.75" customHeight="1">
      <c r="B52" s="147" t="str">
        <f t="shared" si="274"/>
        <v>NOVOS APORTES</v>
      </c>
      <c r="C52" s="28">
        <f t="shared" si="275"/>
        <v>0</v>
      </c>
      <c r="D52" s="15">
        <f t="shared" si="276"/>
        <v>0</v>
      </c>
      <c r="E52" s="28">
        <f t="shared" si="277"/>
        <v>0</v>
      </c>
      <c r="F52" s="28">
        <f t="shared" si="278"/>
        <v>0</v>
      </c>
      <c r="G52" s="28">
        <f t="shared" si="279"/>
        <v>0</v>
      </c>
      <c r="H52" s="28">
        <f t="shared" si="280"/>
        <v>0</v>
      </c>
      <c r="I52" s="28">
        <f t="shared" si="281"/>
        <v>0</v>
      </c>
      <c r="J52" s="28">
        <f t="shared" si="282"/>
        <v>0</v>
      </c>
      <c r="K52" s="28">
        <f t="shared" si="283"/>
        <v>0</v>
      </c>
      <c r="L52" s="28">
        <f t="shared" si="284"/>
        <v>0</v>
      </c>
      <c r="M52" s="28">
        <f t="shared" si="285"/>
        <v>0</v>
      </c>
      <c r="N52" s="28">
        <f t="shared" si="286"/>
        <v>0</v>
      </c>
      <c r="O52" s="29">
        <f t="array" ref="O52">IFERROR(INDEX(C52:N52,MATCH(SMALL(IF(C52:N52=0,1E+300,(C52:N52)*(100^COLUMN(C52:N52))),1),(C52:N52)*100^COLUMN(C52:N52),0)),0)</f>
        <v>0</v>
      </c>
      <c r="P52" s="28"/>
      <c r="Q52" s="28"/>
      <c r="R52" s="28"/>
      <c r="S52" s="27"/>
      <c r="T52" s="108"/>
      <c r="U52" s="108"/>
      <c r="V52" s="108"/>
      <c r="W52" s="108"/>
      <c r="X52" s="108"/>
      <c r="Y52" s="108"/>
      <c r="Z52" s="108"/>
      <c r="AA52" s="108"/>
      <c r="AB52" s="139"/>
      <c r="AC52" s="139"/>
      <c r="AD52" s="139"/>
      <c r="AE52" s="139"/>
      <c r="AF52" s="139"/>
      <c r="AG52" s="139"/>
      <c r="AH52" s="139"/>
      <c r="AI52" s="139"/>
      <c r="AJ52" s="27"/>
      <c r="AK52" s="27"/>
      <c r="AL52" s="27"/>
      <c r="AM52" s="27"/>
      <c r="AN52" s="27"/>
      <c r="AO52" s="27"/>
      <c r="AP52" s="27"/>
      <c r="AQ52" s="27"/>
      <c r="AR52" s="108"/>
      <c r="AS52" s="108"/>
      <c r="AT52" s="108"/>
      <c r="AU52" s="108"/>
      <c r="AV52" s="108"/>
      <c r="AW52" s="108"/>
      <c r="AX52" s="108"/>
      <c r="AY52" s="108"/>
      <c r="AZ52" s="139"/>
      <c r="BA52" s="139"/>
      <c r="BB52" s="139"/>
      <c r="BC52" s="139"/>
      <c r="BD52" s="139"/>
      <c r="BE52" s="139"/>
      <c r="BF52" s="139"/>
      <c r="BG52" s="139"/>
      <c r="BH52" s="27"/>
      <c r="BI52" s="27"/>
      <c r="BJ52" s="27"/>
      <c r="BK52" s="27"/>
      <c r="BL52" s="27"/>
      <c r="BM52" s="27"/>
      <c r="BN52" s="27"/>
      <c r="BO52" s="27"/>
      <c r="BP52" s="108"/>
      <c r="BQ52" s="108"/>
      <c r="BR52" s="108"/>
      <c r="BS52" s="108"/>
      <c r="BT52" s="108"/>
      <c r="BU52" s="108"/>
      <c r="BV52" s="108"/>
      <c r="BW52" s="108"/>
      <c r="BX52" s="139"/>
      <c r="BY52" s="139"/>
      <c r="BZ52" s="139"/>
      <c r="CA52" s="139"/>
      <c r="CB52" s="139"/>
      <c r="CC52" s="139"/>
      <c r="CD52" s="139"/>
      <c r="CE52" s="139"/>
      <c r="CF52" s="27"/>
      <c r="CG52" s="27"/>
      <c r="CH52" s="27"/>
      <c r="CI52" s="27"/>
      <c r="CJ52" s="27"/>
      <c r="CK52" s="27"/>
      <c r="CL52" s="27"/>
      <c r="CM52" s="27"/>
      <c r="CN52" s="108"/>
      <c r="CO52" s="108"/>
      <c r="CP52" s="139"/>
      <c r="CQ52" s="27"/>
      <c r="CR52" s="27"/>
      <c r="CS52" s="108"/>
      <c r="CT52" s="139"/>
      <c r="CU52" s="27"/>
      <c r="CV52" s="108"/>
      <c r="CW52" s="139"/>
      <c r="CX52" s="27"/>
      <c r="CY52" s="108"/>
      <c r="CZ52" s="108"/>
      <c r="DA52" s="139"/>
      <c r="DB52" s="27"/>
      <c r="DC52" s="108"/>
      <c r="DD52" s="139"/>
      <c r="DE52" s="27"/>
      <c r="DF52" s="108"/>
      <c r="DG52" s="139"/>
      <c r="DH52" s="27"/>
      <c r="DI52" s="108"/>
      <c r="DJ52" s="139"/>
      <c r="DK52" s="27"/>
      <c r="DL52" s="27"/>
      <c r="DM52" s="108"/>
      <c r="DN52" s="139"/>
      <c r="DO52" s="27"/>
      <c r="DP52" s="108"/>
      <c r="DQ52" s="139"/>
      <c r="DR52" s="27"/>
      <c r="DS52" s="108"/>
      <c r="DT52" s="2"/>
      <c r="DU52" s="2"/>
      <c r="DV52" s="2"/>
      <c r="DW52" s="2"/>
      <c r="DX52" s="2"/>
      <c r="DY52" s="2"/>
      <c r="DZ52" s="2"/>
      <c r="EA52" s="173"/>
      <c r="EB52" s="173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</row>
    <row r="53" spans="2:156" ht="15.75" customHeight="1">
      <c r="B53" s="147" t="str">
        <f t="shared" si="274"/>
        <v>TOTAL SEM APORTES</v>
      </c>
      <c r="C53" s="28">
        <f t="shared" si="275"/>
        <v>1100</v>
      </c>
      <c r="D53" s="15">
        <f t="shared" si="276"/>
        <v>1100</v>
      </c>
      <c r="E53" s="28">
        <f t="shared" si="277"/>
        <v>1100</v>
      </c>
      <c r="F53" s="28">
        <f t="shared" si="278"/>
        <v>1100</v>
      </c>
      <c r="G53" s="28">
        <f t="shared" si="279"/>
        <v>1100</v>
      </c>
      <c r="H53" s="28">
        <f t="shared" si="280"/>
        <v>1100</v>
      </c>
      <c r="I53" s="28">
        <f t="shared" si="281"/>
        <v>1100</v>
      </c>
      <c r="J53" s="28">
        <f t="shared" si="282"/>
        <v>1100</v>
      </c>
      <c r="K53" s="28">
        <f t="shared" si="283"/>
        <v>1100</v>
      </c>
      <c r="L53" s="28">
        <f t="shared" si="284"/>
        <v>1100</v>
      </c>
      <c r="M53" s="28">
        <f t="shared" si="285"/>
        <v>1100</v>
      </c>
      <c r="N53" s="28">
        <f t="shared" si="286"/>
        <v>1100</v>
      </c>
      <c r="O53" s="29">
        <f t="array" ref="O53">IFERROR(INDEX(C53:N53,MATCH(SMALL(IF(C53:N53=0,1E+300,(C53:N53)*(100^COLUMN(C53:N53))),1),(C53:N53)*100^COLUMN(C53:N53),0)),0)</f>
        <v>1100</v>
      </c>
      <c r="P53" s="28"/>
      <c r="Q53" s="28"/>
      <c r="R53" s="28"/>
      <c r="S53" s="27"/>
      <c r="T53" s="108"/>
      <c r="U53" s="108"/>
      <c r="V53" s="108"/>
      <c r="W53" s="108"/>
      <c r="X53" s="108"/>
      <c r="Y53" s="108"/>
      <c r="Z53" s="108"/>
      <c r="AA53" s="108"/>
      <c r="AB53" s="139"/>
      <c r="AC53" s="139"/>
      <c r="AD53" s="139"/>
      <c r="AE53" s="139"/>
      <c r="AF53" s="139"/>
      <c r="AG53" s="139"/>
      <c r="AH53" s="139"/>
      <c r="AI53" s="139"/>
      <c r="AJ53" s="27"/>
      <c r="AK53" s="27"/>
      <c r="AL53" s="27"/>
      <c r="AM53" s="27"/>
      <c r="AN53" s="27"/>
      <c r="AO53" s="27"/>
      <c r="AP53" s="27"/>
      <c r="AQ53" s="27"/>
      <c r="AR53" s="108"/>
      <c r="AS53" s="108"/>
      <c r="AT53" s="108"/>
      <c r="AU53" s="108"/>
      <c r="AV53" s="108"/>
      <c r="AW53" s="108"/>
      <c r="AX53" s="108"/>
      <c r="AY53" s="108"/>
      <c r="AZ53" s="139"/>
      <c r="BA53" s="139"/>
      <c r="BB53" s="139"/>
      <c r="BC53" s="139"/>
      <c r="BD53" s="139"/>
      <c r="BE53" s="139"/>
      <c r="BF53" s="139"/>
      <c r="BG53" s="139"/>
      <c r="BH53" s="27"/>
      <c r="BI53" s="27"/>
      <c r="BJ53" s="27"/>
      <c r="BK53" s="27"/>
      <c r="BL53" s="27"/>
      <c r="BM53" s="27"/>
      <c r="BN53" s="27"/>
      <c r="BO53" s="27"/>
      <c r="BP53" s="108"/>
      <c r="BQ53" s="108"/>
      <c r="BR53" s="108"/>
      <c r="BS53" s="108"/>
      <c r="BT53" s="108"/>
      <c r="BU53" s="108"/>
      <c r="BV53" s="108"/>
      <c r="BW53" s="108"/>
      <c r="BX53" s="139"/>
      <c r="BY53" s="139"/>
      <c r="BZ53" s="139"/>
      <c r="CA53" s="139"/>
      <c r="CB53" s="139"/>
      <c r="CC53" s="139"/>
      <c r="CD53" s="139"/>
      <c r="CE53" s="139"/>
      <c r="CF53" s="27"/>
      <c r="CG53" s="27"/>
      <c r="CH53" s="27"/>
      <c r="CI53" s="27"/>
      <c r="CJ53" s="27"/>
      <c r="CK53" s="27"/>
      <c r="CL53" s="27"/>
      <c r="CM53" s="27"/>
      <c r="CN53" s="108"/>
      <c r="CO53" s="108"/>
      <c r="CP53" s="139"/>
      <c r="CQ53" s="27"/>
      <c r="CR53" s="27"/>
      <c r="CS53" s="108"/>
      <c r="CT53" s="139"/>
      <c r="CU53" s="27"/>
      <c r="CV53" s="108"/>
      <c r="CW53" s="139"/>
      <c r="CX53" s="27"/>
      <c r="CY53" s="108"/>
      <c r="CZ53" s="108"/>
      <c r="DA53" s="139"/>
      <c r="DB53" s="27"/>
      <c r="DC53" s="108"/>
      <c r="DD53" s="139"/>
      <c r="DE53" s="27"/>
      <c r="DF53" s="108"/>
      <c r="DG53" s="139"/>
      <c r="DH53" s="27"/>
      <c r="DI53" s="108"/>
      <c r="DJ53" s="139"/>
      <c r="DK53" s="27"/>
      <c r="DL53" s="27"/>
      <c r="DM53" s="108"/>
      <c r="DN53" s="139"/>
      <c r="DO53" s="27"/>
      <c r="DP53" s="108"/>
      <c r="DQ53" s="139"/>
      <c r="DR53" s="27"/>
      <c r="DS53" s="108"/>
      <c r="DT53" s="2"/>
      <c r="DU53" s="2"/>
      <c r="DV53" s="2"/>
      <c r="DW53" s="2"/>
      <c r="DX53" s="2"/>
      <c r="DY53" s="2"/>
      <c r="DZ53" s="2"/>
      <c r="EA53" s="173"/>
      <c r="EB53" s="173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</row>
    <row r="54" spans="2:156" ht="15.75" customHeight="1">
      <c r="B54" s="27"/>
      <c r="E54" s="27"/>
      <c r="F54" s="27"/>
      <c r="H54" s="139"/>
      <c r="I54" s="366"/>
      <c r="J54" s="139"/>
      <c r="K54" s="139"/>
      <c r="L54" s="139"/>
      <c r="M54" s="139"/>
      <c r="N54" s="139"/>
      <c r="O54" s="139"/>
      <c r="P54" s="139"/>
      <c r="Q54" s="139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39"/>
      <c r="BV54" s="139"/>
      <c r="BW54" s="139"/>
      <c r="BX54" s="139"/>
      <c r="BY54" s="139"/>
      <c r="BZ54" s="139"/>
      <c r="CA54" s="139"/>
      <c r="CB54" s="139"/>
      <c r="CC54" s="139"/>
      <c r="CD54" s="139"/>
      <c r="CE54" s="139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39"/>
      <c r="DC54" s="139"/>
      <c r="DD54" s="139"/>
      <c r="DE54" s="139"/>
      <c r="DF54" s="139"/>
      <c r="DG54" s="139"/>
      <c r="DH54" s="139"/>
      <c r="DI54" s="139"/>
      <c r="DJ54" s="139"/>
      <c r="DK54" s="139"/>
      <c r="DL54" s="139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108"/>
      <c r="DY54" s="108"/>
      <c r="DZ54" s="139"/>
      <c r="EA54" s="27"/>
      <c r="EB54" s="27"/>
      <c r="EC54" s="108"/>
      <c r="ED54" s="139"/>
      <c r="EE54" s="139"/>
      <c r="EF54" s="27"/>
      <c r="EG54" s="108"/>
      <c r="EH54" s="139"/>
      <c r="EI54" s="27"/>
      <c r="EJ54" s="108"/>
      <c r="EK54" s="139"/>
      <c r="EL54" s="27"/>
      <c r="EM54" s="108"/>
      <c r="EN54" s="139"/>
      <c r="EO54" s="27"/>
      <c r="EP54" s="108"/>
      <c r="EQ54" s="139"/>
      <c r="ER54" s="27"/>
      <c r="ES54" s="108"/>
      <c r="ET54" s="139"/>
      <c r="EU54" s="27"/>
      <c r="EV54" s="108"/>
      <c r="EW54" s="139"/>
      <c r="EX54" s="27"/>
      <c r="EY54" s="108"/>
      <c r="EZ54" s="139"/>
    </row>
    <row r="55" spans="2:156" ht="15.75" customHeight="1">
      <c r="B55" s="27"/>
      <c r="E55" s="27"/>
      <c r="F55" s="27"/>
      <c r="H55" s="139"/>
      <c r="I55" s="366"/>
      <c r="J55" s="139"/>
      <c r="K55" s="139"/>
      <c r="L55" s="139"/>
      <c r="M55" s="139"/>
      <c r="N55" s="139"/>
      <c r="O55" s="139"/>
      <c r="P55" s="139"/>
      <c r="Q55" s="139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39"/>
      <c r="BV55" s="139"/>
      <c r="BW55" s="139"/>
      <c r="BX55" s="139"/>
      <c r="BY55" s="139"/>
      <c r="BZ55" s="139"/>
      <c r="CA55" s="139"/>
      <c r="CB55" s="139"/>
      <c r="CC55" s="139"/>
      <c r="CD55" s="139"/>
      <c r="CE55" s="139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39"/>
      <c r="DC55" s="139"/>
      <c r="DD55" s="139"/>
      <c r="DE55" s="139"/>
      <c r="DF55" s="139"/>
      <c r="DG55" s="139"/>
      <c r="DH55" s="139"/>
      <c r="DI55" s="139"/>
      <c r="DJ55" s="139"/>
      <c r="DK55" s="139"/>
      <c r="DL55" s="139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108"/>
      <c r="DY55" s="108"/>
      <c r="DZ55" s="139"/>
      <c r="EA55" s="27"/>
      <c r="EB55" s="27"/>
      <c r="EC55" s="108"/>
      <c r="ED55" s="139"/>
      <c r="EE55" s="139"/>
      <c r="EF55" s="27"/>
      <c r="EG55" s="108"/>
      <c r="EH55" s="139"/>
      <c r="EI55" s="27"/>
      <c r="EJ55" s="108"/>
      <c r="EK55" s="139"/>
      <c r="EL55" s="27"/>
      <c r="EM55" s="108"/>
      <c r="EN55" s="139"/>
      <c r="EO55" s="27"/>
      <c r="EP55" s="108"/>
      <c r="EQ55" s="139"/>
      <c r="ER55" s="27"/>
      <c r="ES55" s="108"/>
      <c r="ET55" s="139"/>
      <c r="EU55" s="27"/>
      <c r="EV55" s="108"/>
      <c r="EW55" s="139"/>
      <c r="EX55" s="27"/>
      <c r="EY55" s="108"/>
      <c r="EZ55" s="139"/>
    </row>
    <row r="56" spans="2:156" ht="15.75" customHeight="1">
      <c r="B56" s="27"/>
      <c r="E56" s="27"/>
      <c r="F56" s="27"/>
      <c r="H56" s="139"/>
      <c r="I56" s="366"/>
      <c r="J56" s="139"/>
      <c r="K56" s="139"/>
      <c r="L56" s="139"/>
      <c r="M56" s="139"/>
      <c r="N56" s="139"/>
      <c r="O56" s="139"/>
      <c r="P56" s="139"/>
      <c r="Q56" s="139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39"/>
      <c r="BV56" s="139"/>
      <c r="BW56" s="139"/>
      <c r="BX56" s="139"/>
      <c r="BY56" s="139"/>
      <c r="BZ56" s="139"/>
      <c r="CA56" s="139"/>
      <c r="CB56" s="139"/>
      <c r="CC56" s="139"/>
      <c r="CD56" s="139"/>
      <c r="CE56" s="139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39"/>
      <c r="DC56" s="139"/>
      <c r="DD56" s="139"/>
      <c r="DE56" s="139"/>
      <c r="DF56" s="139"/>
      <c r="DG56" s="139"/>
      <c r="DH56" s="139"/>
      <c r="DI56" s="139"/>
      <c r="DJ56" s="139"/>
      <c r="DK56" s="139"/>
      <c r="DL56" s="139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108"/>
      <c r="DY56" s="108"/>
      <c r="DZ56" s="139"/>
      <c r="EA56" s="27"/>
      <c r="EB56" s="27"/>
      <c r="EC56" s="108"/>
      <c r="ED56" s="139"/>
      <c r="EE56" s="139"/>
      <c r="EF56" s="27"/>
      <c r="EG56" s="108"/>
      <c r="EH56" s="139"/>
      <c r="EI56" s="27"/>
      <c r="EJ56" s="108"/>
      <c r="EK56" s="139"/>
      <c r="EL56" s="27"/>
      <c r="EM56" s="108"/>
      <c r="EN56" s="139"/>
      <c r="EO56" s="27"/>
      <c r="EP56" s="108"/>
      <c r="EQ56" s="139"/>
      <c r="ER56" s="27"/>
      <c r="ES56" s="108"/>
      <c r="ET56" s="139"/>
      <c r="EU56" s="27"/>
      <c r="EV56" s="108"/>
      <c r="EW56" s="139"/>
      <c r="EX56" s="27"/>
      <c r="EY56" s="108"/>
      <c r="EZ56" s="139"/>
    </row>
    <row r="57" spans="2:156" ht="15.75" customHeight="1">
      <c r="B57" s="27"/>
      <c r="E57" s="27"/>
      <c r="F57" s="27"/>
      <c r="H57" s="27"/>
      <c r="I57" s="28"/>
      <c r="J57" s="27"/>
      <c r="K57" s="27"/>
      <c r="L57" s="27"/>
      <c r="M57" s="27"/>
      <c r="N57" s="27"/>
      <c r="O57" s="27"/>
      <c r="P57" s="27"/>
      <c r="Q57" s="27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EA57" s="173"/>
      <c r="EB57" s="173"/>
    </row>
    <row r="58" spans="2:156" ht="15.75" customHeight="1">
      <c r="B58" s="27"/>
      <c r="E58" s="27"/>
      <c r="F58" s="27"/>
      <c r="H58" s="27"/>
      <c r="I58" s="28"/>
      <c r="J58" s="27"/>
      <c r="K58" s="27"/>
      <c r="L58" s="27"/>
      <c r="M58" s="27"/>
      <c r="N58" s="27"/>
      <c r="O58" s="27"/>
      <c r="P58" s="27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EA58" s="173"/>
      <c r="EB58" s="173"/>
    </row>
    <row r="59" spans="2:156" ht="15.75" customHeight="1">
      <c r="B59" s="27"/>
      <c r="E59" s="27"/>
      <c r="F59" s="27"/>
      <c r="H59" s="27"/>
      <c r="I59" s="28"/>
      <c r="J59" s="27"/>
      <c r="K59" s="27"/>
      <c r="L59" s="27"/>
      <c r="M59" s="27"/>
      <c r="N59" s="27"/>
      <c r="O59" s="27"/>
      <c r="P59" s="27"/>
      <c r="Q59" s="27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EA59" s="173"/>
      <c r="EB59" s="173"/>
    </row>
    <row r="60" spans="2:156" ht="15.75" customHeight="1">
      <c r="B60" s="27"/>
      <c r="E60" s="27"/>
      <c r="F60" s="27"/>
      <c r="H60" s="27"/>
      <c r="I60" s="28"/>
      <c r="J60" s="27"/>
      <c r="K60" s="27"/>
      <c r="L60" s="27"/>
      <c r="M60" s="27"/>
      <c r="N60" s="27"/>
      <c r="O60" s="27"/>
      <c r="P60" s="27"/>
      <c r="Q60" s="27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EA60" s="173"/>
      <c r="EB60" s="173"/>
    </row>
    <row r="61" spans="2:156" ht="15.75" customHeight="1">
      <c r="B61" s="27"/>
      <c r="E61" s="27"/>
      <c r="F61" s="27"/>
      <c r="H61" s="27"/>
      <c r="I61" s="28"/>
      <c r="J61" s="27"/>
      <c r="K61" s="27"/>
      <c r="L61" s="27"/>
      <c r="M61" s="27"/>
      <c r="N61" s="27"/>
      <c r="O61" s="27"/>
      <c r="P61" s="27"/>
      <c r="Q61" s="27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EA61" s="173"/>
      <c r="EB61" s="173"/>
    </row>
    <row r="62" spans="2:156" ht="15.75" customHeight="1">
      <c r="B62" s="27"/>
      <c r="E62" s="27"/>
      <c r="F62" s="27"/>
      <c r="H62" s="27"/>
      <c r="I62" s="28"/>
      <c r="J62" s="27"/>
      <c r="K62" s="27"/>
      <c r="L62" s="27"/>
      <c r="M62" s="27"/>
      <c r="N62" s="27"/>
      <c r="O62" s="27"/>
      <c r="P62" s="27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EA62" s="173"/>
      <c r="EB62" s="173"/>
    </row>
    <row r="63" spans="2:156" ht="15.75" customHeight="1">
      <c r="B63" s="27"/>
      <c r="E63" s="27"/>
      <c r="F63" s="27"/>
      <c r="H63" s="27"/>
      <c r="I63" s="28"/>
      <c r="J63" s="27"/>
      <c r="K63" s="27"/>
      <c r="L63" s="27"/>
      <c r="M63" s="27"/>
      <c r="N63" s="27"/>
      <c r="O63" s="27"/>
      <c r="P63" s="27"/>
      <c r="Q63" s="27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EA63" s="173"/>
      <c r="EB63" s="173"/>
    </row>
    <row r="64" spans="2:156" ht="15.75" customHeight="1">
      <c r="B64" s="27"/>
      <c r="E64" s="27"/>
      <c r="F64" s="27"/>
      <c r="H64" s="27"/>
      <c r="I64" s="28"/>
      <c r="J64" s="27"/>
      <c r="K64" s="27"/>
      <c r="L64" s="27"/>
      <c r="M64" s="27"/>
      <c r="N64" s="27"/>
      <c r="O64" s="27"/>
      <c r="P64" s="27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EA64" s="173"/>
      <c r="EB64" s="173"/>
    </row>
    <row r="65" spans="1:156" ht="15.75" customHeight="1">
      <c r="B65" s="27"/>
      <c r="E65" s="27"/>
      <c r="F65" s="27"/>
      <c r="H65" s="27"/>
      <c r="I65" s="28"/>
      <c r="J65" s="27"/>
      <c r="K65" s="27"/>
      <c r="L65" s="27"/>
      <c r="M65" s="27"/>
      <c r="N65" s="27"/>
      <c r="O65" s="27"/>
      <c r="P65" s="27"/>
      <c r="Q65" s="27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EA65" s="173"/>
      <c r="EB65" s="173"/>
    </row>
    <row r="66" spans="1:156" ht="15.75" customHeight="1">
      <c r="B66" s="27"/>
      <c r="E66" s="27"/>
      <c r="F66" s="27"/>
      <c r="H66" s="27"/>
      <c r="I66" s="28"/>
      <c r="J66" s="27"/>
      <c r="K66" s="27"/>
      <c r="L66" s="27"/>
      <c r="M66" s="27"/>
      <c r="N66" s="27"/>
      <c r="O66" s="27"/>
      <c r="P66" s="27"/>
      <c r="Q66" s="2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EA66" s="173"/>
      <c r="EB66" s="173"/>
    </row>
    <row r="67" spans="1:156" ht="15.75" customHeight="1">
      <c r="B67" s="27"/>
      <c r="E67" s="27"/>
      <c r="F67" s="27"/>
      <c r="H67" s="27"/>
      <c r="I67" s="28"/>
      <c r="J67" s="27"/>
      <c r="K67" s="27"/>
      <c r="L67" s="27"/>
      <c r="M67" s="27"/>
      <c r="N67" s="27"/>
      <c r="O67" s="27"/>
      <c r="P67" s="27"/>
      <c r="Q67" s="27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EA67" s="173"/>
      <c r="EB67" s="173"/>
    </row>
    <row r="68" spans="1:156" ht="15.75" customHeight="1">
      <c r="A68" s="2"/>
      <c r="B68" s="27"/>
      <c r="C68" s="2"/>
      <c r="D68" s="2"/>
      <c r="E68" s="27"/>
      <c r="F68" s="27"/>
      <c r="G68" s="2"/>
      <c r="H68" s="27"/>
      <c r="I68" s="28"/>
      <c r="J68" s="27"/>
      <c r="K68" s="27"/>
      <c r="L68" s="27"/>
      <c r="M68" s="27"/>
      <c r="N68" s="27"/>
      <c r="O68" s="27"/>
      <c r="P68" s="27"/>
      <c r="Q68" s="2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173"/>
      <c r="EB68" s="173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</row>
    <row r="69" spans="1:156" ht="14.25" customHeight="1">
      <c r="A69" s="2"/>
      <c r="B69" s="746" t="s">
        <v>128</v>
      </c>
      <c r="C69" s="724"/>
      <c r="D69" s="724"/>
      <c r="E69" s="724"/>
      <c r="F69" s="724"/>
      <c r="G69" s="724"/>
      <c r="H69" s="724"/>
      <c r="I69" s="724"/>
      <c r="J69" s="724"/>
      <c r="K69" s="724"/>
      <c r="L69" s="724"/>
      <c r="M69" s="724"/>
      <c r="N69" s="724"/>
      <c r="O69" s="724"/>
      <c r="P69" s="725"/>
      <c r="Q69" s="27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173"/>
      <c r="EB69" s="173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</row>
    <row r="70" spans="1:156" ht="36" customHeight="1">
      <c r="A70" s="27"/>
      <c r="B70" s="711"/>
      <c r="C70" s="744"/>
      <c r="D70" s="744"/>
      <c r="E70" s="744"/>
      <c r="F70" s="744"/>
      <c r="G70" s="744"/>
      <c r="H70" s="744"/>
      <c r="I70" s="744"/>
      <c r="J70" s="744"/>
      <c r="K70" s="744"/>
      <c r="L70" s="744"/>
      <c r="M70" s="744"/>
      <c r="N70" s="744"/>
      <c r="O70" s="744"/>
      <c r="P70" s="745"/>
      <c r="Q70" s="27"/>
      <c r="R70" s="28"/>
      <c r="S70" s="28"/>
      <c r="T70" s="28"/>
      <c r="U70" s="56"/>
      <c r="V70" s="56"/>
      <c r="W70" s="28"/>
      <c r="X70" s="28"/>
      <c r="Y70" s="28"/>
      <c r="Z70" s="28"/>
      <c r="AA70" s="28"/>
      <c r="AB70" s="204"/>
      <c r="AC70" s="204"/>
      <c r="AD70" s="204"/>
      <c r="AE70" s="204"/>
      <c r="AF70" s="204"/>
      <c r="AG70" s="204"/>
      <c r="AH70" s="204"/>
      <c r="AI70" s="204"/>
      <c r="AJ70" s="204"/>
      <c r="AK70" s="205"/>
      <c r="AL70" s="205"/>
      <c r="AM70" s="204"/>
      <c r="AN70" s="204"/>
      <c r="AO70" s="204"/>
      <c r="AP70" s="204"/>
      <c r="AQ70" s="204"/>
      <c r="AR70" s="204"/>
      <c r="AS70" s="204"/>
      <c r="AT70" s="204"/>
      <c r="AU70" s="204"/>
      <c r="AV70" s="56"/>
      <c r="AW70" s="56"/>
      <c r="AX70" s="28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04"/>
      <c r="DL70" s="204"/>
      <c r="DM70" s="27"/>
      <c r="DN70" s="27"/>
      <c r="DO70" s="27"/>
      <c r="DP70" s="27"/>
      <c r="DQ70" s="27"/>
      <c r="DR70" s="27"/>
      <c r="DS70" s="27"/>
      <c r="DT70" s="27"/>
      <c r="DU70" s="56"/>
      <c r="DV70" s="56"/>
      <c r="DW70" s="56"/>
      <c r="DX70" s="27"/>
      <c r="DY70" s="27"/>
      <c r="DZ70" s="27"/>
      <c r="EA70" s="27"/>
      <c r="EB70" s="27"/>
      <c r="EC70" s="28"/>
      <c r="ED70" s="206"/>
      <c r="EE70" s="206"/>
      <c r="EF70" s="28"/>
      <c r="EG70" s="206"/>
      <c r="EH70" s="27"/>
      <c r="EI70" s="27"/>
      <c r="EJ70" s="27"/>
      <c r="EK70" s="205"/>
      <c r="EL70" s="204"/>
      <c r="EM70" s="56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</row>
    <row r="71" spans="1:156" ht="15.75" customHeight="1">
      <c r="A71" s="207"/>
      <c r="B71" s="208" t="s">
        <v>82</v>
      </c>
      <c r="C71" s="208">
        <v>2020</v>
      </c>
      <c r="D71" s="208" t="s">
        <v>8</v>
      </c>
      <c r="E71" s="208" t="s">
        <v>9</v>
      </c>
      <c r="F71" s="208" t="s">
        <v>10</v>
      </c>
      <c r="G71" s="208" t="s">
        <v>11</v>
      </c>
      <c r="H71" s="208" t="s">
        <v>12</v>
      </c>
      <c r="I71" s="208" t="s">
        <v>13</v>
      </c>
      <c r="J71" s="208" t="s">
        <v>14</v>
      </c>
      <c r="K71" s="208" t="s">
        <v>15</v>
      </c>
      <c r="L71" s="208" t="s">
        <v>16</v>
      </c>
      <c r="M71" s="208" t="s">
        <v>17</v>
      </c>
      <c r="N71" s="208" t="s">
        <v>18</v>
      </c>
      <c r="O71" s="208" t="s">
        <v>19</v>
      </c>
      <c r="P71" s="208" t="s">
        <v>26</v>
      </c>
      <c r="Q71" s="172"/>
      <c r="R71" s="209"/>
      <c r="S71" s="209"/>
      <c r="T71" s="209"/>
      <c r="U71" s="210"/>
      <c r="V71" s="210"/>
      <c r="W71" s="209"/>
      <c r="X71" s="209"/>
      <c r="Y71" s="209"/>
      <c r="Z71" s="209"/>
      <c r="AA71" s="209"/>
      <c r="AB71" s="211"/>
      <c r="AC71" s="211"/>
      <c r="AD71" s="211"/>
      <c r="AE71" s="211"/>
      <c r="AF71" s="211"/>
      <c r="AG71" s="211"/>
      <c r="AH71" s="211"/>
      <c r="AI71" s="211"/>
      <c r="AJ71" s="211"/>
      <c r="AK71" s="212"/>
      <c r="AL71" s="212"/>
      <c r="AM71" s="211"/>
      <c r="AN71" s="211"/>
      <c r="AO71" s="211"/>
      <c r="AP71" s="211"/>
      <c r="AQ71" s="211"/>
      <c r="AR71" s="211"/>
      <c r="AS71" s="211"/>
      <c r="AT71" s="211"/>
      <c r="AU71" s="211"/>
      <c r="AV71" s="210"/>
      <c r="AW71" s="210"/>
      <c r="AX71" s="209"/>
      <c r="AY71" s="207"/>
      <c r="AZ71" s="207"/>
      <c r="BA71" s="207"/>
      <c r="BB71" s="207"/>
      <c r="BC71" s="207"/>
      <c r="BD71" s="207"/>
      <c r="BE71" s="207"/>
      <c r="BF71" s="207"/>
      <c r="BG71" s="207"/>
      <c r="BH71" s="207"/>
      <c r="BI71" s="207"/>
      <c r="BJ71" s="207"/>
      <c r="BK71" s="207"/>
      <c r="BL71" s="207"/>
      <c r="BM71" s="207"/>
      <c r="BN71" s="207"/>
      <c r="BO71" s="207"/>
      <c r="BP71" s="207"/>
      <c r="BQ71" s="207"/>
      <c r="BR71" s="207"/>
      <c r="BS71" s="207"/>
      <c r="BT71" s="207"/>
      <c r="BU71" s="207"/>
      <c r="BV71" s="207"/>
      <c r="BW71" s="207"/>
      <c r="BX71" s="207"/>
      <c r="BY71" s="207"/>
      <c r="BZ71" s="207"/>
      <c r="CA71" s="207"/>
      <c r="CB71" s="207"/>
      <c r="CC71" s="207"/>
      <c r="CD71" s="207"/>
      <c r="CE71" s="207"/>
      <c r="CF71" s="207"/>
      <c r="CG71" s="207"/>
      <c r="CH71" s="207"/>
      <c r="CI71" s="207"/>
      <c r="CJ71" s="207"/>
      <c r="CK71" s="207"/>
      <c r="CL71" s="207"/>
      <c r="CM71" s="207"/>
      <c r="CN71" s="207"/>
      <c r="CO71" s="207"/>
      <c r="CP71" s="207"/>
      <c r="CQ71" s="207"/>
      <c r="CR71" s="207"/>
      <c r="CS71" s="207"/>
      <c r="CT71" s="207"/>
      <c r="CU71" s="207"/>
      <c r="CV71" s="207"/>
      <c r="CW71" s="207"/>
      <c r="CX71" s="207"/>
      <c r="CY71" s="207"/>
      <c r="CZ71" s="207"/>
      <c r="DA71" s="207"/>
      <c r="DB71" s="207"/>
      <c r="DC71" s="207"/>
      <c r="DD71" s="207"/>
      <c r="DE71" s="207"/>
      <c r="DF71" s="207"/>
      <c r="DG71" s="207"/>
      <c r="DH71" s="207"/>
      <c r="DI71" s="207"/>
      <c r="DJ71" s="207"/>
      <c r="DK71" s="211"/>
      <c r="DL71" s="211"/>
      <c r="DM71" s="207"/>
      <c r="DN71" s="207"/>
      <c r="DO71" s="207"/>
      <c r="DP71" s="207"/>
      <c r="DQ71" s="207"/>
      <c r="DR71" s="207"/>
      <c r="DS71" s="207"/>
      <c r="DT71" s="207"/>
      <c r="DU71" s="210"/>
      <c r="DV71" s="210"/>
      <c r="DW71" s="210"/>
      <c r="DX71" s="207"/>
      <c r="DY71" s="207"/>
      <c r="DZ71" s="207"/>
      <c r="EA71" s="207"/>
      <c r="EB71" s="207"/>
      <c r="EC71" s="209"/>
      <c r="ED71" s="213"/>
      <c r="EE71" s="213"/>
      <c r="EF71" s="209"/>
      <c r="EG71" s="213"/>
      <c r="EH71" s="207"/>
      <c r="EI71" s="207"/>
      <c r="EJ71" s="207"/>
      <c r="EK71" s="212"/>
      <c r="EL71" s="211"/>
      <c r="EM71" s="210"/>
      <c r="EN71" s="207"/>
      <c r="EO71" s="207"/>
      <c r="EP71" s="207"/>
      <c r="EQ71" s="207"/>
      <c r="ER71" s="207"/>
      <c r="ES71" s="207"/>
      <c r="ET71" s="207"/>
      <c r="EU71" s="207"/>
      <c r="EV71" s="207"/>
      <c r="EW71" s="207"/>
      <c r="EX71" s="207"/>
      <c r="EY71" s="207"/>
      <c r="EZ71" s="207"/>
    </row>
    <row r="72" spans="1:156" ht="15.75" customHeight="1">
      <c r="A72" s="207"/>
      <c r="B72" s="368" t="str">
        <f t="shared" ref="B72:B91" si="287">B5</f>
        <v>ALZR11</v>
      </c>
      <c r="C72" s="215">
        <v>0</v>
      </c>
      <c r="D72" s="215">
        <v>0</v>
      </c>
      <c r="E72" s="215">
        <v>0</v>
      </c>
      <c r="F72" s="215">
        <v>0</v>
      </c>
      <c r="G72" s="215">
        <v>0</v>
      </c>
      <c r="H72" s="215">
        <v>0</v>
      </c>
      <c r="I72" s="215">
        <v>0</v>
      </c>
      <c r="J72" s="215">
        <v>0</v>
      </c>
      <c r="K72" s="215">
        <v>0</v>
      </c>
      <c r="L72" s="215">
        <v>0</v>
      </c>
      <c r="M72" s="215">
        <v>0</v>
      </c>
      <c r="N72" s="215">
        <v>0</v>
      </c>
      <c r="O72" s="215">
        <v>0</v>
      </c>
      <c r="P72" s="216">
        <f t="shared" ref="P72:P91" si="288">SUM(C72:O72)</f>
        <v>0</v>
      </c>
      <c r="Q72" s="172"/>
      <c r="R72" s="209"/>
      <c r="S72" s="209"/>
      <c r="T72" s="209"/>
      <c r="U72" s="210"/>
      <c r="V72" s="210"/>
      <c r="W72" s="209"/>
      <c r="X72" s="209"/>
      <c r="Y72" s="209"/>
      <c r="Z72" s="209"/>
      <c r="AA72" s="209"/>
      <c r="AB72" s="211"/>
      <c r="AC72" s="211"/>
      <c r="AD72" s="211"/>
      <c r="AE72" s="211"/>
      <c r="AF72" s="211"/>
      <c r="AG72" s="211"/>
      <c r="AH72" s="211"/>
      <c r="AI72" s="211"/>
      <c r="AJ72" s="211"/>
      <c r="AK72" s="212"/>
      <c r="AL72" s="212"/>
      <c r="AM72" s="211"/>
      <c r="AN72" s="211"/>
      <c r="AO72" s="211"/>
      <c r="AP72" s="211"/>
      <c r="AQ72" s="211"/>
      <c r="AR72" s="211"/>
      <c r="AS72" s="211"/>
      <c r="AT72" s="211"/>
      <c r="AU72" s="211"/>
      <c r="AV72" s="210"/>
      <c r="AW72" s="210"/>
      <c r="AX72" s="209"/>
      <c r="AY72" s="207"/>
      <c r="AZ72" s="207"/>
      <c r="BA72" s="207"/>
      <c r="BB72" s="207"/>
      <c r="BC72" s="207"/>
      <c r="BD72" s="207"/>
      <c r="BE72" s="207"/>
      <c r="BF72" s="207"/>
      <c r="BG72" s="207"/>
      <c r="BH72" s="207"/>
      <c r="BI72" s="207"/>
      <c r="BJ72" s="207"/>
      <c r="BK72" s="207"/>
      <c r="BL72" s="207"/>
      <c r="BM72" s="207"/>
      <c r="BN72" s="207"/>
      <c r="BO72" s="207"/>
      <c r="BP72" s="207"/>
      <c r="BQ72" s="207"/>
      <c r="BR72" s="207"/>
      <c r="BS72" s="207"/>
      <c r="BT72" s="207"/>
      <c r="BU72" s="207"/>
      <c r="BV72" s="207"/>
      <c r="BW72" s="207"/>
      <c r="BX72" s="207"/>
      <c r="BY72" s="207"/>
      <c r="BZ72" s="207"/>
      <c r="CA72" s="207"/>
      <c r="CB72" s="207"/>
      <c r="CC72" s="207"/>
      <c r="CD72" s="207"/>
      <c r="CE72" s="207"/>
      <c r="CF72" s="207"/>
      <c r="CG72" s="207"/>
      <c r="CH72" s="207"/>
      <c r="CI72" s="207"/>
      <c r="CJ72" s="207"/>
      <c r="CK72" s="207"/>
      <c r="CL72" s="207"/>
      <c r="CM72" s="207"/>
      <c r="CN72" s="207"/>
      <c r="CO72" s="207"/>
      <c r="CP72" s="207"/>
      <c r="CQ72" s="207"/>
      <c r="CR72" s="207"/>
      <c r="CS72" s="207"/>
      <c r="CT72" s="207"/>
      <c r="CU72" s="207"/>
      <c r="CV72" s="207"/>
      <c r="CW72" s="207"/>
      <c r="CX72" s="207"/>
      <c r="CY72" s="207"/>
      <c r="CZ72" s="207"/>
      <c r="DA72" s="207"/>
      <c r="DB72" s="207"/>
      <c r="DC72" s="207"/>
      <c r="DD72" s="207"/>
      <c r="DE72" s="207"/>
      <c r="DF72" s="207"/>
      <c r="DG72" s="207"/>
      <c r="DH72" s="207"/>
      <c r="DI72" s="207"/>
      <c r="DJ72" s="207"/>
      <c r="DK72" s="211"/>
      <c r="DL72" s="211"/>
      <c r="DM72" s="207"/>
      <c r="DN72" s="207"/>
      <c r="DO72" s="207"/>
      <c r="DP72" s="207"/>
      <c r="DQ72" s="207"/>
      <c r="DR72" s="207"/>
      <c r="DS72" s="207"/>
      <c r="DT72" s="207"/>
      <c r="DU72" s="210"/>
      <c r="DV72" s="210"/>
      <c r="DW72" s="210"/>
      <c r="DX72" s="207"/>
      <c r="DY72" s="207"/>
      <c r="DZ72" s="207"/>
      <c r="EA72" s="207"/>
      <c r="EB72" s="207"/>
      <c r="EC72" s="209"/>
      <c r="ED72" s="213"/>
      <c r="EE72" s="213"/>
      <c r="EF72" s="209"/>
      <c r="EG72" s="213"/>
      <c r="EH72" s="207"/>
      <c r="EI72" s="207"/>
      <c r="EJ72" s="207"/>
      <c r="EK72" s="212"/>
      <c r="EL72" s="211"/>
      <c r="EM72" s="210"/>
      <c r="EN72" s="207"/>
      <c r="EO72" s="207"/>
      <c r="EP72" s="207"/>
      <c r="EQ72" s="207"/>
      <c r="ER72" s="207"/>
      <c r="ES72" s="207"/>
      <c r="ET72" s="207"/>
      <c r="EU72" s="207"/>
      <c r="EV72" s="207"/>
      <c r="EW72" s="207"/>
      <c r="EX72" s="207"/>
      <c r="EY72" s="207"/>
      <c r="EZ72" s="207"/>
    </row>
    <row r="73" spans="1:156" ht="15.75" customHeight="1">
      <c r="A73" s="2"/>
      <c r="B73" s="368">
        <f t="shared" si="287"/>
        <v>0</v>
      </c>
      <c r="C73" s="215">
        <v>0</v>
      </c>
      <c r="D73" s="215">
        <v>0</v>
      </c>
      <c r="E73" s="215">
        <v>0</v>
      </c>
      <c r="F73" s="215">
        <v>0</v>
      </c>
      <c r="G73" s="215">
        <v>0</v>
      </c>
      <c r="H73" s="215">
        <v>0</v>
      </c>
      <c r="I73" s="215">
        <v>0</v>
      </c>
      <c r="J73" s="215">
        <v>0</v>
      </c>
      <c r="K73" s="215">
        <v>0</v>
      </c>
      <c r="L73" s="215">
        <v>0</v>
      </c>
      <c r="M73" s="215">
        <v>0</v>
      </c>
      <c r="N73" s="215">
        <v>0</v>
      </c>
      <c r="O73" s="215">
        <v>0</v>
      </c>
      <c r="P73" s="216">
        <f t="shared" si="288"/>
        <v>0</v>
      </c>
      <c r="Q73" s="172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173"/>
      <c r="EB73" s="173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</row>
    <row r="74" spans="1:156" ht="15.75" customHeight="1">
      <c r="A74" s="2"/>
      <c r="B74" s="368">
        <f t="shared" si="287"/>
        <v>0</v>
      </c>
      <c r="C74" s="215">
        <v>0</v>
      </c>
      <c r="D74" s="215">
        <v>0</v>
      </c>
      <c r="E74" s="215">
        <v>0</v>
      </c>
      <c r="F74" s="215">
        <v>0</v>
      </c>
      <c r="G74" s="215">
        <v>0</v>
      </c>
      <c r="H74" s="215">
        <v>0</v>
      </c>
      <c r="I74" s="215">
        <v>0</v>
      </c>
      <c r="J74" s="215">
        <v>0</v>
      </c>
      <c r="K74" s="215">
        <v>0</v>
      </c>
      <c r="L74" s="215">
        <v>0</v>
      </c>
      <c r="M74" s="215">
        <v>0</v>
      </c>
      <c r="N74" s="215">
        <v>0</v>
      </c>
      <c r="O74" s="215">
        <v>0</v>
      </c>
      <c r="P74" s="216">
        <f t="shared" si="288"/>
        <v>0</v>
      </c>
      <c r="Q74" s="172"/>
      <c r="R74" s="27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173"/>
      <c r="EB74" s="173"/>
      <c r="EC74" s="173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</row>
    <row r="75" spans="1:156" ht="15.75" customHeight="1">
      <c r="A75" s="2"/>
      <c r="B75" s="368">
        <f t="shared" si="287"/>
        <v>0</v>
      </c>
      <c r="C75" s="215">
        <v>0</v>
      </c>
      <c r="D75" s="215">
        <v>0</v>
      </c>
      <c r="E75" s="215">
        <v>0</v>
      </c>
      <c r="F75" s="215">
        <v>0</v>
      </c>
      <c r="G75" s="215">
        <v>0</v>
      </c>
      <c r="H75" s="215">
        <v>0</v>
      </c>
      <c r="I75" s="215">
        <v>0</v>
      </c>
      <c r="J75" s="215">
        <v>0</v>
      </c>
      <c r="K75" s="215">
        <v>0</v>
      </c>
      <c r="L75" s="215">
        <v>0</v>
      </c>
      <c r="M75" s="215">
        <v>0</v>
      </c>
      <c r="N75" s="215">
        <v>0</v>
      </c>
      <c r="O75" s="215">
        <v>0</v>
      </c>
      <c r="P75" s="216">
        <f t="shared" si="288"/>
        <v>0</v>
      </c>
      <c r="Q75" s="172"/>
      <c r="R75" s="27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173"/>
      <c r="EB75" s="173"/>
      <c r="EC75" s="173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</row>
    <row r="76" spans="1:156" ht="15.75" customHeight="1">
      <c r="A76" s="2"/>
      <c r="B76" s="368">
        <f t="shared" si="287"/>
        <v>0</v>
      </c>
      <c r="C76" s="215">
        <v>0</v>
      </c>
      <c r="D76" s="215">
        <v>0</v>
      </c>
      <c r="E76" s="215">
        <v>0</v>
      </c>
      <c r="F76" s="215">
        <v>0</v>
      </c>
      <c r="G76" s="215">
        <v>0</v>
      </c>
      <c r="H76" s="215">
        <v>0</v>
      </c>
      <c r="I76" s="215">
        <v>0</v>
      </c>
      <c r="J76" s="215">
        <v>0</v>
      </c>
      <c r="K76" s="215">
        <v>0</v>
      </c>
      <c r="L76" s="215">
        <v>0</v>
      </c>
      <c r="M76" s="215">
        <v>0</v>
      </c>
      <c r="N76" s="215">
        <v>0</v>
      </c>
      <c r="O76" s="215">
        <v>0</v>
      </c>
      <c r="P76" s="216">
        <f t="shared" si="288"/>
        <v>0</v>
      </c>
      <c r="Q76" s="172"/>
      <c r="R76" s="27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173"/>
      <c r="EB76" s="173"/>
      <c r="EC76" s="173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</row>
    <row r="77" spans="1:156" ht="15.75" customHeight="1">
      <c r="A77" s="2"/>
      <c r="B77" s="368">
        <f t="shared" si="287"/>
        <v>0</v>
      </c>
      <c r="C77" s="215">
        <v>0</v>
      </c>
      <c r="D77" s="215">
        <v>0</v>
      </c>
      <c r="E77" s="215">
        <v>0</v>
      </c>
      <c r="F77" s="215">
        <v>0</v>
      </c>
      <c r="G77" s="215">
        <v>0</v>
      </c>
      <c r="H77" s="215">
        <v>0</v>
      </c>
      <c r="I77" s="215">
        <v>0</v>
      </c>
      <c r="J77" s="215">
        <v>0</v>
      </c>
      <c r="K77" s="215">
        <v>0</v>
      </c>
      <c r="L77" s="215">
        <v>0</v>
      </c>
      <c r="M77" s="215">
        <v>0</v>
      </c>
      <c r="N77" s="215">
        <v>0</v>
      </c>
      <c r="O77" s="215">
        <v>0</v>
      </c>
      <c r="P77" s="216">
        <f t="shared" si="288"/>
        <v>0</v>
      </c>
      <c r="Q77" s="172"/>
      <c r="R77" s="27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173"/>
      <c r="EB77" s="173"/>
      <c r="EC77" s="173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</row>
    <row r="78" spans="1:156" ht="15" customHeight="1">
      <c r="A78" s="2"/>
      <c r="B78" s="368">
        <f t="shared" si="287"/>
        <v>0</v>
      </c>
      <c r="C78" s="215">
        <v>0</v>
      </c>
      <c r="D78" s="215">
        <v>0</v>
      </c>
      <c r="E78" s="215">
        <v>0</v>
      </c>
      <c r="F78" s="215">
        <v>0</v>
      </c>
      <c r="G78" s="215">
        <v>0</v>
      </c>
      <c r="H78" s="215">
        <v>0</v>
      </c>
      <c r="I78" s="215">
        <v>0</v>
      </c>
      <c r="J78" s="215">
        <v>0</v>
      </c>
      <c r="K78" s="215">
        <v>0</v>
      </c>
      <c r="L78" s="215">
        <v>0</v>
      </c>
      <c r="M78" s="215">
        <v>0</v>
      </c>
      <c r="N78" s="215">
        <v>0</v>
      </c>
      <c r="O78" s="215">
        <v>0</v>
      </c>
      <c r="P78" s="216">
        <f t="shared" si="288"/>
        <v>0</v>
      </c>
      <c r="Q78" s="172"/>
      <c r="R78" s="27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173"/>
      <c r="EB78" s="173"/>
      <c r="EC78" s="173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</row>
    <row r="79" spans="1:156" ht="15.75" customHeight="1">
      <c r="A79" s="2"/>
      <c r="B79" s="368">
        <f t="shared" si="287"/>
        <v>0</v>
      </c>
      <c r="C79" s="215">
        <v>0</v>
      </c>
      <c r="D79" s="215">
        <v>0</v>
      </c>
      <c r="E79" s="215">
        <v>0</v>
      </c>
      <c r="F79" s="215">
        <v>0</v>
      </c>
      <c r="G79" s="215">
        <v>0</v>
      </c>
      <c r="H79" s="215">
        <v>0</v>
      </c>
      <c r="I79" s="215">
        <v>0</v>
      </c>
      <c r="J79" s="215">
        <v>0</v>
      </c>
      <c r="K79" s="215">
        <v>0</v>
      </c>
      <c r="L79" s="215">
        <v>0</v>
      </c>
      <c r="M79" s="215">
        <v>0</v>
      </c>
      <c r="N79" s="215">
        <v>0</v>
      </c>
      <c r="O79" s="215">
        <v>0</v>
      </c>
      <c r="P79" s="216">
        <f t="shared" si="288"/>
        <v>0</v>
      </c>
      <c r="Q79" s="172"/>
      <c r="R79" s="27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173"/>
      <c r="EB79" s="173"/>
      <c r="EC79" s="173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</row>
    <row r="80" spans="1:156" ht="15.75" customHeight="1">
      <c r="A80" s="2"/>
      <c r="B80" s="368">
        <f t="shared" si="287"/>
        <v>0</v>
      </c>
      <c r="C80" s="215">
        <v>0</v>
      </c>
      <c r="D80" s="215">
        <v>0</v>
      </c>
      <c r="E80" s="215">
        <v>0</v>
      </c>
      <c r="F80" s="215">
        <v>0</v>
      </c>
      <c r="G80" s="215">
        <v>0</v>
      </c>
      <c r="H80" s="215">
        <v>0</v>
      </c>
      <c r="I80" s="215">
        <v>0</v>
      </c>
      <c r="J80" s="215">
        <v>0</v>
      </c>
      <c r="K80" s="215">
        <v>0</v>
      </c>
      <c r="L80" s="215">
        <v>0</v>
      </c>
      <c r="M80" s="215">
        <v>0</v>
      </c>
      <c r="N80" s="215">
        <v>0</v>
      </c>
      <c r="O80" s="215">
        <v>0</v>
      </c>
      <c r="P80" s="216">
        <f t="shared" si="288"/>
        <v>0</v>
      </c>
      <c r="Q80" s="172"/>
      <c r="R80" s="27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173"/>
      <c r="EB80" s="173"/>
      <c r="EC80" s="173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</row>
    <row r="81" spans="1:156" ht="15" customHeight="1">
      <c r="A81" s="2"/>
      <c r="B81" s="368">
        <f t="shared" si="287"/>
        <v>0</v>
      </c>
      <c r="C81" s="215">
        <v>0</v>
      </c>
      <c r="D81" s="215">
        <v>0</v>
      </c>
      <c r="E81" s="215">
        <v>0</v>
      </c>
      <c r="F81" s="215">
        <v>0</v>
      </c>
      <c r="G81" s="215">
        <v>0</v>
      </c>
      <c r="H81" s="215">
        <v>0</v>
      </c>
      <c r="I81" s="215">
        <v>0</v>
      </c>
      <c r="J81" s="215">
        <v>0</v>
      </c>
      <c r="K81" s="215">
        <v>0</v>
      </c>
      <c r="L81" s="215">
        <v>0</v>
      </c>
      <c r="M81" s="215">
        <v>0</v>
      </c>
      <c r="N81" s="215">
        <v>0</v>
      </c>
      <c r="O81" s="215">
        <v>0</v>
      </c>
      <c r="P81" s="216">
        <f t="shared" si="288"/>
        <v>0</v>
      </c>
      <c r="Q81" s="172"/>
      <c r="R81" s="27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173"/>
      <c r="EB81" s="173"/>
      <c r="EC81" s="173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</row>
    <row r="82" spans="1:156" ht="15.75" customHeight="1">
      <c r="A82" s="2"/>
      <c r="B82" s="368">
        <f t="shared" si="287"/>
        <v>0</v>
      </c>
      <c r="C82" s="215">
        <v>0</v>
      </c>
      <c r="D82" s="215">
        <v>0</v>
      </c>
      <c r="E82" s="215">
        <v>0</v>
      </c>
      <c r="F82" s="215">
        <v>0</v>
      </c>
      <c r="G82" s="215">
        <v>0</v>
      </c>
      <c r="H82" s="215">
        <v>0</v>
      </c>
      <c r="I82" s="215">
        <v>0</v>
      </c>
      <c r="J82" s="215">
        <v>0</v>
      </c>
      <c r="K82" s="215">
        <v>0</v>
      </c>
      <c r="L82" s="215">
        <v>0</v>
      </c>
      <c r="M82" s="215">
        <v>0</v>
      </c>
      <c r="N82" s="215">
        <v>0</v>
      </c>
      <c r="O82" s="215">
        <v>0</v>
      </c>
      <c r="P82" s="216">
        <f t="shared" si="288"/>
        <v>0</v>
      </c>
      <c r="Q82" s="172"/>
      <c r="R82" s="27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173"/>
      <c r="EB82" s="173"/>
      <c r="EC82" s="173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</row>
    <row r="83" spans="1:156" ht="15.75" customHeight="1">
      <c r="A83" s="2"/>
      <c r="B83" s="368">
        <f t="shared" si="287"/>
        <v>0</v>
      </c>
      <c r="C83" s="215">
        <v>0</v>
      </c>
      <c r="D83" s="215">
        <v>0</v>
      </c>
      <c r="E83" s="215">
        <v>0</v>
      </c>
      <c r="F83" s="215">
        <v>0</v>
      </c>
      <c r="G83" s="215">
        <v>0</v>
      </c>
      <c r="H83" s="215">
        <v>0</v>
      </c>
      <c r="I83" s="215">
        <v>0</v>
      </c>
      <c r="J83" s="215">
        <v>0</v>
      </c>
      <c r="K83" s="215">
        <v>0</v>
      </c>
      <c r="L83" s="215">
        <v>0</v>
      </c>
      <c r="M83" s="215">
        <v>0</v>
      </c>
      <c r="N83" s="215">
        <v>0</v>
      </c>
      <c r="O83" s="215">
        <v>0</v>
      </c>
      <c r="P83" s="216">
        <f t="shared" si="288"/>
        <v>0</v>
      </c>
      <c r="Q83" s="172"/>
      <c r="R83" s="27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173"/>
      <c r="EB83" s="173"/>
      <c r="EC83" s="173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</row>
    <row r="84" spans="1:156" ht="15.75" customHeight="1">
      <c r="A84" s="2"/>
      <c r="B84" s="368">
        <f t="shared" si="287"/>
        <v>0</v>
      </c>
      <c r="C84" s="215">
        <v>0</v>
      </c>
      <c r="D84" s="215">
        <v>0</v>
      </c>
      <c r="E84" s="215">
        <v>0</v>
      </c>
      <c r="F84" s="215">
        <v>0</v>
      </c>
      <c r="G84" s="215">
        <v>0</v>
      </c>
      <c r="H84" s="215">
        <v>0</v>
      </c>
      <c r="I84" s="215">
        <v>0</v>
      </c>
      <c r="J84" s="215">
        <v>0</v>
      </c>
      <c r="K84" s="215">
        <v>0</v>
      </c>
      <c r="L84" s="215">
        <v>0</v>
      </c>
      <c r="M84" s="215">
        <v>0</v>
      </c>
      <c r="N84" s="215">
        <v>0</v>
      </c>
      <c r="O84" s="215">
        <v>0</v>
      </c>
      <c r="P84" s="216">
        <f t="shared" si="288"/>
        <v>0</v>
      </c>
      <c r="Q84" s="172"/>
      <c r="R84" s="27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173"/>
      <c r="EB84" s="173"/>
      <c r="EC84" s="173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</row>
    <row r="85" spans="1:156" ht="15.75" customHeight="1">
      <c r="A85" s="2"/>
      <c r="B85" s="368">
        <f t="shared" si="287"/>
        <v>0</v>
      </c>
      <c r="C85" s="215">
        <v>0</v>
      </c>
      <c r="D85" s="215">
        <v>0</v>
      </c>
      <c r="E85" s="215">
        <v>0</v>
      </c>
      <c r="F85" s="215">
        <v>0</v>
      </c>
      <c r="G85" s="215">
        <v>0</v>
      </c>
      <c r="H85" s="215">
        <v>0</v>
      </c>
      <c r="I85" s="215">
        <v>0</v>
      </c>
      <c r="J85" s="215">
        <v>0</v>
      </c>
      <c r="K85" s="215">
        <v>0</v>
      </c>
      <c r="L85" s="215">
        <v>0</v>
      </c>
      <c r="M85" s="215">
        <v>0</v>
      </c>
      <c r="N85" s="215">
        <v>0</v>
      </c>
      <c r="O85" s="215">
        <v>0</v>
      </c>
      <c r="P85" s="216">
        <f t="shared" si="288"/>
        <v>0</v>
      </c>
      <c r="Q85" s="172"/>
      <c r="R85" s="27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173"/>
      <c r="EB85" s="173"/>
      <c r="EC85" s="173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</row>
    <row r="86" spans="1:156" ht="15.75" customHeight="1">
      <c r="A86" s="2"/>
      <c r="B86" s="368">
        <f t="shared" si="287"/>
        <v>0</v>
      </c>
      <c r="C86" s="215">
        <v>0</v>
      </c>
      <c r="D86" s="215">
        <v>0</v>
      </c>
      <c r="E86" s="215">
        <v>0</v>
      </c>
      <c r="F86" s="215">
        <v>0</v>
      </c>
      <c r="G86" s="215">
        <v>0</v>
      </c>
      <c r="H86" s="215">
        <v>0</v>
      </c>
      <c r="I86" s="215">
        <v>0</v>
      </c>
      <c r="J86" s="215">
        <v>0</v>
      </c>
      <c r="K86" s="215">
        <v>0</v>
      </c>
      <c r="L86" s="215">
        <v>0</v>
      </c>
      <c r="M86" s="215">
        <v>0</v>
      </c>
      <c r="N86" s="215">
        <v>0</v>
      </c>
      <c r="O86" s="215">
        <v>0</v>
      </c>
      <c r="P86" s="216">
        <f t="shared" si="288"/>
        <v>0</v>
      </c>
      <c r="Q86" s="172"/>
      <c r="R86" s="27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173"/>
      <c r="EB86" s="173"/>
      <c r="EC86" s="173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</row>
    <row r="87" spans="1:156" ht="15.75" customHeight="1">
      <c r="A87" s="2"/>
      <c r="B87" s="368">
        <f t="shared" si="287"/>
        <v>0</v>
      </c>
      <c r="C87" s="215">
        <v>0</v>
      </c>
      <c r="D87" s="215">
        <v>0</v>
      </c>
      <c r="E87" s="215">
        <v>0</v>
      </c>
      <c r="F87" s="215">
        <v>0</v>
      </c>
      <c r="G87" s="215">
        <v>0</v>
      </c>
      <c r="H87" s="215">
        <v>0</v>
      </c>
      <c r="I87" s="215">
        <v>0</v>
      </c>
      <c r="J87" s="215">
        <v>0</v>
      </c>
      <c r="K87" s="215">
        <v>0</v>
      </c>
      <c r="L87" s="215">
        <v>0</v>
      </c>
      <c r="M87" s="215">
        <v>0</v>
      </c>
      <c r="N87" s="215">
        <v>0</v>
      </c>
      <c r="O87" s="215">
        <v>0</v>
      </c>
      <c r="P87" s="216">
        <f t="shared" si="288"/>
        <v>0</v>
      </c>
      <c r="Q87" s="172"/>
      <c r="R87" s="27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173"/>
      <c r="EB87" s="173"/>
      <c r="EC87" s="173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</row>
    <row r="88" spans="1:156" ht="15.75" customHeight="1">
      <c r="A88" s="2"/>
      <c r="B88" s="368">
        <f t="shared" si="287"/>
        <v>0</v>
      </c>
      <c r="C88" s="215">
        <v>0</v>
      </c>
      <c r="D88" s="215">
        <v>0</v>
      </c>
      <c r="E88" s="215">
        <v>0</v>
      </c>
      <c r="F88" s="215">
        <v>0</v>
      </c>
      <c r="G88" s="215">
        <v>0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6">
        <f t="shared" si="288"/>
        <v>0</v>
      </c>
      <c r="Q88" s="172"/>
      <c r="R88" s="27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173"/>
      <c r="EB88" s="173"/>
      <c r="EC88" s="173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</row>
    <row r="89" spans="1:156" ht="15.75" customHeight="1">
      <c r="A89" s="2"/>
      <c r="B89" s="368">
        <f t="shared" si="287"/>
        <v>0</v>
      </c>
      <c r="C89" s="215">
        <v>0</v>
      </c>
      <c r="D89" s="215">
        <v>0</v>
      </c>
      <c r="E89" s="215">
        <v>0</v>
      </c>
      <c r="F89" s="215">
        <v>0</v>
      </c>
      <c r="G89" s="215">
        <v>0</v>
      </c>
      <c r="H89" s="215">
        <v>0</v>
      </c>
      <c r="I89" s="215">
        <v>0</v>
      </c>
      <c r="J89" s="215">
        <v>0</v>
      </c>
      <c r="K89" s="215">
        <v>0</v>
      </c>
      <c r="L89" s="215">
        <v>0</v>
      </c>
      <c r="M89" s="215">
        <v>0</v>
      </c>
      <c r="N89" s="215">
        <v>0</v>
      </c>
      <c r="O89" s="215">
        <v>0</v>
      </c>
      <c r="P89" s="216">
        <f t="shared" si="288"/>
        <v>0</v>
      </c>
      <c r="Q89" s="172"/>
      <c r="R89" s="27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173"/>
      <c r="EB89" s="173"/>
      <c r="EC89" s="173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</row>
    <row r="90" spans="1:156" ht="15.75" customHeight="1">
      <c r="A90" s="2"/>
      <c r="B90" s="368">
        <f t="shared" si="287"/>
        <v>0</v>
      </c>
      <c r="C90" s="215">
        <v>0</v>
      </c>
      <c r="D90" s="215">
        <v>0</v>
      </c>
      <c r="E90" s="215">
        <v>0</v>
      </c>
      <c r="F90" s="215">
        <v>0</v>
      </c>
      <c r="G90" s="215">
        <v>0</v>
      </c>
      <c r="H90" s="215">
        <v>0</v>
      </c>
      <c r="I90" s="215">
        <v>0</v>
      </c>
      <c r="J90" s="215">
        <v>0</v>
      </c>
      <c r="K90" s="215">
        <v>0</v>
      </c>
      <c r="L90" s="215">
        <v>0</v>
      </c>
      <c r="M90" s="215">
        <v>0</v>
      </c>
      <c r="N90" s="215">
        <v>0</v>
      </c>
      <c r="O90" s="215">
        <v>0</v>
      </c>
      <c r="P90" s="216">
        <f t="shared" si="288"/>
        <v>0</v>
      </c>
      <c r="Q90" s="172"/>
      <c r="R90" s="27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173"/>
      <c r="EB90" s="173"/>
      <c r="EC90" s="173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</row>
    <row r="91" spans="1:156" ht="15.75" customHeight="1">
      <c r="A91" s="2"/>
      <c r="B91" s="368">
        <f t="shared" si="287"/>
        <v>0</v>
      </c>
      <c r="C91" s="215">
        <v>0</v>
      </c>
      <c r="D91" s="215">
        <v>0</v>
      </c>
      <c r="E91" s="215">
        <v>0</v>
      </c>
      <c r="F91" s="215">
        <v>0</v>
      </c>
      <c r="G91" s="215">
        <v>0</v>
      </c>
      <c r="H91" s="215">
        <v>0</v>
      </c>
      <c r="I91" s="215">
        <v>0</v>
      </c>
      <c r="J91" s="215">
        <v>0</v>
      </c>
      <c r="K91" s="215">
        <v>0</v>
      </c>
      <c r="L91" s="215">
        <v>0</v>
      </c>
      <c r="M91" s="215">
        <v>0</v>
      </c>
      <c r="N91" s="215">
        <v>0</v>
      </c>
      <c r="O91" s="215">
        <v>0</v>
      </c>
      <c r="P91" s="216">
        <f t="shared" si="288"/>
        <v>0</v>
      </c>
      <c r="Q91" s="172"/>
      <c r="R91" s="27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173"/>
      <c r="EB91" s="173"/>
      <c r="EC91" s="173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</row>
    <row r="92" spans="1:156" ht="15.75" customHeight="1">
      <c r="A92" s="2"/>
      <c r="B92" s="217" t="s">
        <v>26</v>
      </c>
      <c r="C92" s="218">
        <f t="shared" ref="C92:P92" si="289">SUM(C72:C91)</f>
        <v>0</v>
      </c>
      <c r="D92" s="218">
        <f t="shared" si="289"/>
        <v>0</v>
      </c>
      <c r="E92" s="218">
        <f t="shared" si="289"/>
        <v>0</v>
      </c>
      <c r="F92" s="218">
        <f t="shared" si="289"/>
        <v>0</v>
      </c>
      <c r="G92" s="218">
        <f t="shared" si="289"/>
        <v>0</v>
      </c>
      <c r="H92" s="218">
        <f t="shared" si="289"/>
        <v>0</v>
      </c>
      <c r="I92" s="218">
        <f t="shared" si="289"/>
        <v>0</v>
      </c>
      <c r="J92" s="218">
        <f t="shared" si="289"/>
        <v>0</v>
      </c>
      <c r="K92" s="218">
        <f t="shared" si="289"/>
        <v>0</v>
      </c>
      <c r="L92" s="218">
        <f t="shared" si="289"/>
        <v>0</v>
      </c>
      <c r="M92" s="218">
        <f t="shared" si="289"/>
        <v>0</v>
      </c>
      <c r="N92" s="218">
        <f t="shared" si="289"/>
        <v>0</v>
      </c>
      <c r="O92" s="218">
        <f t="shared" si="289"/>
        <v>0</v>
      </c>
      <c r="P92" s="218">
        <f t="shared" si="289"/>
        <v>0</v>
      </c>
      <c r="Q92" s="172"/>
      <c r="R92" s="27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173"/>
      <c r="EB92" s="173"/>
      <c r="EC92" s="173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</row>
    <row r="93" spans="1:156" ht="15.75" customHeight="1">
      <c r="A93" s="2"/>
      <c r="B93" s="2"/>
      <c r="C93" s="2"/>
      <c r="D93" s="2"/>
      <c r="E93" s="27"/>
      <c r="F93" s="27"/>
      <c r="G93" s="2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173"/>
      <c r="EB93" s="173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</row>
    <row r="94" spans="1:156" ht="10.5" customHeight="1">
      <c r="A94" s="2"/>
      <c r="B94" s="2"/>
      <c r="C94" s="2"/>
      <c r="D94" s="2"/>
      <c r="E94" s="27"/>
      <c r="F94" s="27"/>
      <c r="G94" s="2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41"/>
      <c r="AZ94" s="41"/>
      <c r="BA94" s="41"/>
      <c r="BB94" s="41"/>
      <c r="BC94" s="41"/>
      <c r="BD94" s="41"/>
      <c r="BE94" s="27"/>
      <c r="BF94" s="27"/>
      <c r="BG94" s="27"/>
      <c r="BH94" s="27"/>
      <c r="BI94" s="27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39"/>
      <c r="BV94" s="139"/>
      <c r="BW94" s="139"/>
      <c r="BX94" s="139"/>
      <c r="BY94" s="139"/>
      <c r="BZ94" s="139"/>
      <c r="CA94" s="139"/>
      <c r="CB94" s="139"/>
      <c r="CC94" s="139"/>
      <c r="CD94" s="139"/>
      <c r="CE94" s="139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39"/>
      <c r="DC94" s="139"/>
      <c r="DD94" s="139"/>
      <c r="DE94" s="139"/>
      <c r="DF94" s="139"/>
      <c r="DG94" s="139"/>
      <c r="DH94" s="139"/>
      <c r="DI94" s="139"/>
      <c r="DJ94" s="139"/>
      <c r="DK94" s="139"/>
      <c r="DL94" s="139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108"/>
      <c r="DY94" s="108"/>
      <c r="DZ94" s="139"/>
      <c r="EA94" s="27"/>
      <c r="EB94" s="27"/>
      <c r="EC94" s="108"/>
      <c r="ED94" s="139"/>
      <c r="EE94" s="139"/>
      <c r="EF94" s="27"/>
      <c r="EG94" s="108"/>
      <c r="EH94" s="139"/>
      <c r="EI94" s="27"/>
      <c r="EJ94" s="108"/>
      <c r="EK94" s="139"/>
      <c r="EL94" s="27"/>
      <c r="EM94" s="108"/>
      <c r="EN94" s="139"/>
      <c r="EO94" s="27"/>
      <c r="EP94" s="108"/>
      <c r="EQ94" s="139"/>
      <c r="ER94" s="27"/>
      <c r="ES94" s="108"/>
      <c r="ET94" s="139"/>
      <c r="EU94" s="27"/>
      <c r="EV94" s="108"/>
      <c r="EW94" s="139"/>
      <c r="EX94" s="27"/>
      <c r="EY94" s="108"/>
      <c r="EZ94" s="139"/>
    </row>
    <row r="95" spans="1:156" ht="21" customHeight="1">
      <c r="A95" s="2"/>
      <c r="B95" s="746" t="s">
        <v>112</v>
      </c>
      <c r="C95" s="724"/>
      <c r="D95" s="724"/>
      <c r="E95" s="724"/>
      <c r="F95" s="724"/>
      <c r="G95" s="724"/>
      <c r="H95" s="724"/>
      <c r="I95" s="724"/>
      <c r="J95" s="724"/>
      <c r="K95" s="724"/>
      <c r="L95" s="724"/>
      <c r="M95" s="724"/>
      <c r="N95" s="724"/>
      <c r="O95" s="724"/>
      <c r="P95" s="724"/>
      <c r="Q95" s="725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20"/>
      <c r="AY95" s="139"/>
      <c r="AZ95" s="41"/>
      <c r="BA95" s="41"/>
      <c r="BB95" s="41"/>
      <c r="BC95" s="41"/>
      <c r="BD95" s="41"/>
      <c r="BE95" s="41"/>
      <c r="BF95" s="27"/>
      <c r="BG95" s="27"/>
      <c r="BH95" s="27"/>
      <c r="BI95" s="27"/>
      <c r="BJ95" s="27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39"/>
      <c r="BW95" s="139"/>
      <c r="BX95" s="139"/>
      <c r="BY95" s="139"/>
      <c r="BZ95" s="139"/>
      <c r="CA95" s="139"/>
      <c r="CB95" s="139"/>
      <c r="CC95" s="139"/>
      <c r="CD95" s="139"/>
      <c r="CE95" s="139"/>
      <c r="CF95" s="139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39"/>
      <c r="DD95" s="139"/>
      <c r="DE95" s="139"/>
      <c r="DF95" s="139"/>
      <c r="DG95" s="139"/>
      <c r="DH95" s="139"/>
      <c r="DI95" s="139"/>
      <c r="DJ95" s="139"/>
      <c r="DK95" s="139"/>
      <c r="DL95" s="139"/>
      <c r="DM95" s="139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108"/>
      <c r="DZ95" s="108"/>
      <c r="EA95" s="139"/>
      <c r="EB95" s="27"/>
      <c r="EC95" s="27"/>
      <c r="ED95" s="108"/>
      <c r="EE95" s="139"/>
      <c r="EF95" s="139"/>
      <c r="EG95" s="27"/>
      <c r="EH95" s="108"/>
      <c r="EI95" s="139"/>
      <c r="EJ95" s="27"/>
      <c r="EK95" s="108"/>
      <c r="EL95" s="139"/>
      <c r="EM95" s="27"/>
      <c r="EN95" s="108"/>
      <c r="EO95" s="139"/>
      <c r="EP95" s="27"/>
      <c r="EQ95" s="108"/>
      <c r="ER95" s="139"/>
      <c r="ES95" s="27"/>
      <c r="ET95" s="108"/>
      <c r="EU95" s="139"/>
      <c r="EV95" s="27"/>
      <c r="EW95" s="108"/>
      <c r="EX95" s="139"/>
      <c r="EY95" s="27"/>
      <c r="EZ95" s="108"/>
    </row>
    <row r="96" spans="1:156" ht="25.5" customHeight="1">
      <c r="A96" s="2"/>
      <c r="B96" s="711"/>
      <c r="C96" s="744"/>
      <c r="D96" s="744"/>
      <c r="E96" s="744"/>
      <c r="F96" s="744"/>
      <c r="G96" s="744"/>
      <c r="H96" s="744"/>
      <c r="I96" s="744"/>
      <c r="J96" s="744"/>
      <c r="K96" s="744"/>
      <c r="L96" s="744"/>
      <c r="M96" s="744"/>
      <c r="N96" s="744"/>
      <c r="O96" s="744"/>
      <c r="P96" s="744"/>
      <c r="Q96" s="745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20"/>
      <c r="AY96" s="139"/>
      <c r="AZ96" s="41"/>
      <c r="BA96" s="41"/>
      <c r="BB96" s="41"/>
      <c r="BC96" s="41"/>
      <c r="BD96" s="41"/>
      <c r="BE96" s="41"/>
      <c r="BF96" s="27"/>
      <c r="BG96" s="27"/>
      <c r="BH96" s="27"/>
      <c r="BI96" s="27"/>
      <c r="BJ96" s="27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39"/>
      <c r="BW96" s="139"/>
      <c r="BX96" s="139"/>
      <c r="BY96" s="139"/>
      <c r="BZ96" s="139"/>
      <c r="CA96" s="139"/>
      <c r="CB96" s="139"/>
      <c r="CC96" s="139"/>
      <c r="CD96" s="139"/>
      <c r="CE96" s="139"/>
      <c r="CF96" s="139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39"/>
      <c r="DD96" s="139"/>
      <c r="DE96" s="139"/>
      <c r="DF96" s="139"/>
      <c r="DG96" s="139"/>
      <c r="DH96" s="139"/>
      <c r="DI96" s="139"/>
      <c r="DJ96" s="139"/>
      <c r="DK96" s="139"/>
      <c r="DL96" s="139"/>
      <c r="DM96" s="139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108"/>
      <c r="DZ96" s="108"/>
      <c r="EA96" s="139"/>
      <c r="EB96" s="27"/>
      <c r="EC96" s="27"/>
      <c r="ED96" s="108"/>
      <c r="EE96" s="139"/>
      <c r="EF96" s="139"/>
      <c r="EG96" s="27"/>
      <c r="EH96" s="108"/>
      <c r="EI96" s="139"/>
      <c r="EJ96" s="27"/>
      <c r="EK96" s="108"/>
      <c r="EL96" s="139"/>
      <c r="EM96" s="27"/>
      <c r="EN96" s="108"/>
      <c r="EO96" s="139"/>
      <c r="EP96" s="27"/>
      <c r="EQ96" s="108"/>
      <c r="ER96" s="139"/>
      <c r="ES96" s="27"/>
      <c r="ET96" s="108"/>
      <c r="EU96" s="139"/>
      <c r="EV96" s="27"/>
      <c r="EW96" s="108"/>
      <c r="EX96" s="139"/>
      <c r="EY96" s="27"/>
      <c r="EZ96" s="108"/>
    </row>
    <row r="97" spans="1:156" ht="15.75" customHeight="1">
      <c r="A97" s="2"/>
      <c r="B97" s="743" t="s">
        <v>113</v>
      </c>
      <c r="C97" s="724"/>
      <c r="D97" s="724"/>
      <c r="E97" s="724"/>
      <c r="F97" s="724"/>
      <c r="G97" s="724"/>
      <c r="H97" s="724"/>
      <c r="I97" s="724"/>
      <c r="J97" s="724"/>
      <c r="K97" s="724"/>
      <c r="L97" s="724"/>
      <c r="M97" s="724"/>
      <c r="N97" s="724"/>
      <c r="O97" s="724"/>
      <c r="P97" s="724"/>
      <c r="Q97" s="725"/>
      <c r="R97" s="221"/>
      <c r="S97" s="221"/>
      <c r="T97" s="221"/>
      <c r="U97" s="221"/>
      <c r="V97" s="221"/>
      <c r="W97" s="222"/>
      <c r="X97" s="221"/>
      <c r="Y97" s="221"/>
      <c r="Z97" s="221"/>
      <c r="AA97" s="221"/>
      <c r="AB97" s="221"/>
      <c r="AC97" s="221"/>
      <c r="AD97" s="221"/>
      <c r="AE97" s="221"/>
      <c r="AF97" s="221"/>
      <c r="AG97" s="221"/>
      <c r="AH97" s="221"/>
      <c r="AI97" s="221"/>
      <c r="AJ97" s="221"/>
      <c r="AK97" s="221"/>
      <c r="AL97" s="221"/>
      <c r="AM97" s="221"/>
      <c r="AN97" s="221"/>
      <c r="AO97" s="221"/>
      <c r="AP97" s="221"/>
      <c r="AQ97" s="221"/>
      <c r="AR97" s="221"/>
      <c r="AS97" s="221"/>
      <c r="AT97" s="221"/>
      <c r="AU97" s="221"/>
      <c r="AV97" s="221"/>
      <c r="AW97" s="221"/>
      <c r="AX97" s="222"/>
      <c r="AY97" s="221"/>
      <c r="AZ97" s="221"/>
      <c r="BA97" s="221"/>
      <c r="BB97" s="221"/>
      <c r="BC97" s="221"/>
      <c r="BD97" s="221"/>
      <c r="BE97" s="221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0"/>
      <c r="BR97" s="140"/>
      <c r="BS97" s="140"/>
      <c r="BT97" s="140"/>
      <c r="BU97" s="140"/>
      <c r="BV97" s="140"/>
      <c r="BW97" s="140"/>
      <c r="BX97" s="140"/>
      <c r="BY97" s="140"/>
      <c r="BZ97" s="140"/>
      <c r="CA97" s="140"/>
      <c r="CB97" s="140"/>
      <c r="CC97" s="140"/>
      <c r="CD97" s="140"/>
      <c r="CE97" s="140"/>
      <c r="CF97" s="140"/>
      <c r="CG97" s="140"/>
      <c r="CH97" s="140"/>
      <c r="CI97" s="140"/>
      <c r="CJ97" s="140"/>
      <c r="CK97" s="140"/>
      <c r="CL97" s="140"/>
      <c r="CM97" s="140"/>
      <c r="CN97" s="140"/>
      <c r="CO97" s="140"/>
      <c r="CP97" s="140"/>
      <c r="CQ97" s="140"/>
      <c r="CR97" s="140"/>
      <c r="CS97" s="140"/>
      <c r="CT97" s="140"/>
      <c r="CU97" s="140"/>
      <c r="CV97" s="140"/>
      <c r="CW97" s="140"/>
      <c r="CX97" s="140"/>
      <c r="CY97" s="140"/>
      <c r="CZ97" s="140"/>
      <c r="DA97" s="140"/>
      <c r="DB97" s="140"/>
      <c r="DC97" s="140"/>
      <c r="DD97" s="140"/>
      <c r="DE97" s="140"/>
      <c r="DF97" s="140"/>
      <c r="DG97" s="140"/>
      <c r="DH97" s="140"/>
      <c r="DI97" s="140"/>
      <c r="DJ97" s="140"/>
      <c r="DK97" s="140"/>
      <c r="DL97" s="140"/>
      <c r="DM97" s="140"/>
      <c r="DN97" s="140"/>
      <c r="DO97" s="140"/>
      <c r="DP97" s="141"/>
      <c r="DQ97" s="141"/>
      <c r="DR97" s="141"/>
      <c r="DS97" s="141"/>
      <c r="DT97" s="141"/>
      <c r="DU97" s="141"/>
      <c r="DV97" s="141"/>
      <c r="DW97" s="141"/>
      <c r="DX97" s="141"/>
      <c r="DY97" s="2"/>
      <c r="DZ97" s="2"/>
      <c r="EA97" s="173"/>
      <c r="EB97" s="173"/>
      <c r="EC97" s="173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</row>
    <row r="98" spans="1:156" ht="15.75" customHeight="1">
      <c r="A98" s="2"/>
      <c r="B98" s="711"/>
      <c r="C98" s="744"/>
      <c r="D98" s="744"/>
      <c r="E98" s="744"/>
      <c r="F98" s="744"/>
      <c r="G98" s="744"/>
      <c r="H98" s="744"/>
      <c r="I98" s="744"/>
      <c r="J98" s="744"/>
      <c r="K98" s="744"/>
      <c r="L98" s="744"/>
      <c r="M98" s="744"/>
      <c r="N98" s="744"/>
      <c r="O98" s="744"/>
      <c r="P98" s="744"/>
      <c r="Q98" s="745"/>
      <c r="R98" s="221"/>
      <c r="S98" s="221"/>
      <c r="T98" s="221"/>
      <c r="U98" s="221"/>
      <c r="V98" s="221"/>
      <c r="W98" s="222"/>
      <c r="X98" s="221"/>
      <c r="Y98" s="221"/>
      <c r="Z98" s="221"/>
      <c r="AA98" s="222"/>
      <c r="AB98" s="222"/>
      <c r="AC98" s="222"/>
      <c r="AD98" s="222"/>
      <c r="AE98" s="222"/>
      <c r="AF98" s="222"/>
      <c r="AG98" s="222"/>
      <c r="AH98" s="222"/>
      <c r="AI98" s="222"/>
      <c r="AJ98" s="222"/>
      <c r="AK98" s="222"/>
      <c r="AL98" s="222"/>
      <c r="AM98" s="222"/>
      <c r="AN98" s="222"/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1"/>
      <c r="AZ98" s="221"/>
      <c r="BA98" s="221"/>
      <c r="BB98" s="221"/>
      <c r="BC98" s="221"/>
      <c r="BD98" s="221"/>
      <c r="BE98" s="221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  <c r="CR98" s="140"/>
      <c r="CS98" s="140"/>
      <c r="CT98" s="140"/>
      <c r="CU98" s="140"/>
      <c r="CV98" s="140"/>
      <c r="CW98" s="140"/>
      <c r="CX98" s="140"/>
      <c r="CY98" s="140"/>
      <c r="CZ98" s="140"/>
      <c r="DA98" s="140"/>
      <c r="DB98" s="140"/>
      <c r="DC98" s="140"/>
      <c r="DD98" s="140"/>
      <c r="DE98" s="140"/>
      <c r="DF98" s="140"/>
      <c r="DG98" s="140"/>
      <c r="DH98" s="140"/>
      <c r="DI98" s="140"/>
      <c r="DJ98" s="140"/>
      <c r="DK98" s="140"/>
      <c r="DL98" s="140"/>
      <c r="DM98" s="140"/>
      <c r="DN98" s="140"/>
      <c r="DO98" s="140"/>
      <c r="DP98" s="141"/>
      <c r="DQ98" s="141"/>
      <c r="DR98" s="141"/>
      <c r="DS98" s="141"/>
      <c r="DT98" s="141"/>
      <c r="DU98" s="141"/>
      <c r="DV98" s="141"/>
      <c r="DW98" s="141"/>
      <c r="DX98" s="141"/>
      <c r="DY98" s="2"/>
      <c r="DZ98" s="2"/>
      <c r="EA98" s="173"/>
      <c r="EB98" s="173"/>
      <c r="EC98" s="173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</row>
    <row r="99" spans="1:156" ht="15.75" customHeight="1">
      <c r="A99" s="27"/>
      <c r="B99" s="223" t="s">
        <v>88</v>
      </c>
      <c r="C99" s="224" t="s">
        <v>89</v>
      </c>
      <c r="D99" s="224" t="s">
        <v>99</v>
      </c>
      <c r="E99" s="224" t="s">
        <v>114</v>
      </c>
      <c r="F99" s="224" t="s">
        <v>115</v>
      </c>
      <c r="G99" s="224" t="s">
        <v>26</v>
      </c>
      <c r="H99" s="224" t="s">
        <v>100</v>
      </c>
      <c r="I99" s="225"/>
      <c r="J99" s="224" t="s">
        <v>116</v>
      </c>
      <c r="K99" s="224" t="s">
        <v>91</v>
      </c>
      <c r="L99" s="224" t="s">
        <v>99</v>
      </c>
      <c r="M99" s="224" t="s">
        <v>117</v>
      </c>
      <c r="N99" s="224" t="s">
        <v>115</v>
      </c>
      <c r="O99" s="224" t="s">
        <v>94</v>
      </c>
      <c r="P99" s="224" t="s">
        <v>118</v>
      </c>
      <c r="Q99" s="224"/>
      <c r="R99" s="41"/>
      <c r="S99" s="46"/>
      <c r="T99" s="226"/>
      <c r="U99" s="46"/>
      <c r="V99" s="46"/>
      <c r="W99" s="226"/>
      <c r="X99" s="227"/>
      <c r="Y99" s="227"/>
      <c r="Z99" s="227"/>
      <c r="AA99" s="228" t="s">
        <v>88</v>
      </c>
      <c r="AB99" s="228"/>
      <c r="AC99" s="226" t="s">
        <v>119</v>
      </c>
      <c r="AD99" s="226" t="s">
        <v>89</v>
      </c>
      <c r="AE99" s="226"/>
      <c r="AF99" s="226" t="s">
        <v>120</v>
      </c>
      <c r="AG99" s="226" t="s">
        <v>91</v>
      </c>
      <c r="AH99" s="226"/>
      <c r="AI99" s="226" t="s">
        <v>117</v>
      </c>
      <c r="AJ99" s="226"/>
      <c r="AK99" s="226"/>
      <c r="AL99" s="226" t="s">
        <v>94</v>
      </c>
      <c r="AM99" s="226"/>
      <c r="AN99" s="226" t="s">
        <v>121</v>
      </c>
      <c r="AO99" s="226" t="s">
        <v>122</v>
      </c>
      <c r="AP99" s="226"/>
      <c r="AQ99" s="226" t="s">
        <v>123</v>
      </c>
      <c r="AR99" s="226" t="s">
        <v>115</v>
      </c>
      <c r="AS99" s="226"/>
      <c r="AT99" s="226" t="s">
        <v>124</v>
      </c>
      <c r="AU99" s="226"/>
      <c r="AV99" s="226"/>
      <c r="AW99" s="226" t="s">
        <v>125</v>
      </c>
      <c r="AX99" s="226"/>
      <c r="AY99" s="46"/>
      <c r="AZ99" s="41"/>
      <c r="BA99" s="41"/>
      <c r="BB99" s="41"/>
      <c r="BC99" s="41"/>
      <c r="BD99" s="41"/>
      <c r="BE99" s="41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146"/>
      <c r="DM99" s="146"/>
      <c r="DN99" s="27"/>
      <c r="DO99" s="27"/>
      <c r="DP99" s="27"/>
      <c r="DQ99" s="27"/>
      <c r="DR99" s="27"/>
      <c r="DS99" s="27"/>
      <c r="DT99" s="27"/>
      <c r="DU99" s="27"/>
      <c r="DV99" s="146"/>
      <c r="DW99" s="146"/>
      <c r="DX99" s="146"/>
      <c r="DY99" s="27"/>
      <c r="DZ99" s="27"/>
      <c r="EA99" s="27"/>
      <c r="EB99" s="206"/>
      <c r="EC99" s="206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</row>
    <row r="100" spans="1:156" ht="15.75" customHeight="1">
      <c r="A100" s="27"/>
      <c r="B100" s="181"/>
      <c r="C100" s="156"/>
      <c r="D100" s="181"/>
      <c r="E100" s="157"/>
      <c r="F100" s="157"/>
      <c r="G100" s="229">
        <f>(D100*E100)+F100</f>
        <v>0</v>
      </c>
      <c r="H100" s="229">
        <f t="shared" ref="H100:H120" si="290">IF(D100=0,0,G100/D100)</f>
        <v>0</v>
      </c>
      <c r="I100" s="739" t="s">
        <v>126</v>
      </c>
      <c r="J100" s="182"/>
      <c r="K100" s="230"/>
      <c r="L100" s="181"/>
      <c r="M100" s="157"/>
      <c r="N100" s="157"/>
      <c r="O100" s="231">
        <f t="shared" ref="O100:O119" si="291">((L100*M100)-N100)-(L100*J100)</f>
        <v>0</v>
      </c>
      <c r="P100" s="231">
        <f t="shared" ref="P100:P110" si="292">IF(J100=0,0,(((L100*M100)-N100)+I110)-(L100*J100))</f>
        <v>0</v>
      </c>
      <c r="Q100" s="232">
        <f t="shared" ref="Q100:Q119" si="293">L100*J100</f>
        <v>0</v>
      </c>
      <c r="R100" s="41"/>
      <c r="S100" s="46"/>
      <c r="T100" s="233"/>
      <c r="U100" s="46"/>
      <c r="V100" s="46"/>
      <c r="W100" s="133"/>
      <c r="X100" s="227"/>
      <c r="Y100" s="227"/>
      <c r="Z100" s="227"/>
      <c r="AA100" s="41"/>
      <c r="AB100" s="41"/>
      <c r="AC100" s="41"/>
      <c r="AD100" s="164"/>
      <c r="AE100" s="164"/>
      <c r="AF100" s="234"/>
      <c r="AG100" s="164"/>
      <c r="AH100" s="164"/>
      <c r="AI100" s="234"/>
      <c r="AJ100" s="234"/>
      <c r="AK100" s="234"/>
      <c r="AL100" s="234"/>
      <c r="AM100" s="234"/>
      <c r="AN100" s="41"/>
      <c r="AO100" s="41"/>
      <c r="AP100" s="41"/>
      <c r="AQ100" s="41"/>
      <c r="AR100" s="235"/>
      <c r="AS100" s="235"/>
      <c r="AT100" s="46"/>
      <c r="AU100" s="46"/>
      <c r="AV100" s="46"/>
      <c r="AW100" s="133"/>
      <c r="AX100" s="133"/>
      <c r="AY100" s="46"/>
      <c r="AZ100" s="41"/>
      <c r="BA100" s="41"/>
      <c r="BB100" s="41"/>
      <c r="BC100" s="41"/>
      <c r="BD100" s="41"/>
      <c r="BE100" s="41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8"/>
      <c r="DM100" s="28"/>
      <c r="DN100" s="27"/>
      <c r="DO100" s="27"/>
      <c r="DP100" s="27"/>
      <c r="DQ100" s="27"/>
      <c r="DR100" s="27"/>
      <c r="DS100" s="27"/>
      <c r="DT100" s="27"/>
      <c r="DU100" s="27"/>
      <c r="DV100" s="56"/>
      <c r="DW100" s="56"/>
      <c r="DX100" s="56"/>
      <c r="DY100" s="27"/>
      <c r="DZ100" s="27"/>
      <c r="EA100" s="27"/>
      <c r="EB100" s="206"/>
      <c r="EC100" s="206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</row>
    <row r="101" spans="1:156" ht="15.75" customHeight="1">
      <c r="A101" s="27"/>
      <c r="B101" s="181"/>
      <c r="C101" s="156"/>
      <c r="D101" s="181"/>
      <c r="E101" s="157"/>
      <c r="F101" s="157"/>
      <c r="G101" s="229">
        <f t="shared" ref="G101:G119" si="294">D101*E101+F101</f>
        <v>0</v>
      </c>
      <c r="H101" s="229">
        <f t="shared" si="290"/>
        <v>0</v>
      </c>
      <c r="I101" s="740"/>
      <c r="J101" s="182"/>
      <c r="K101" s="230"/>
      <c r="L101" s="157"/>
      <c r="M101" s="157"/>
      <c r="N101" s="236"/>
      <c r="O101" s="231">
        <f t="shared" si="291"/>
        <v>0</v>
      </c>
      <c r="P101" s="231">
        <f t="shared" si="292"/>
        <v>0</v>
      </c>
      <c r="Q101" s="232">
        <f t="shared" si="293"/>
        <v>0</v>
      </c>
      <c r="R101" s="41"/>
      <c r="S101" s="46"/>
      <c r="T101" s="233"/>
      <c r="U101" s="46"/>
      <c r="V101" s="46"/>
      <c r="W101" s="133"/>
      <c r="X101" s="227"/>
      <c r="Y101" s="227"/>
      <c r="Z101" s="227"/>
      <c r="AA101" s="41"/>
      <c r="AB101" s="41"/>
      <c r="AC101" s="41"/>
      <c r="AD101" s="164"/>
      <c r="AE101" s="164"/>
      <c r="AF101" s="234"/>
      <c r="AG101" s="46"/>
      <c r="AH101" s="46"/>
      <c r="AI101" s="234"/>
      <c r="AJ101" s="234"/>
      <c r="AK101" s="234"/>
      <c r="AL101" s="234"/>
      <c r="AM101" s="234"/>
      <c r="AN101" s="41"/>
      <c r="AO101" s="41"/>
      <c r="AP101" s="41"/>
      <c r="AQ101" s="41"/>
      <c r="AR101" s="235"/>
      <c r="AS101" s="235"/>
      <c r="AT101" s="233"/>
      <c r="AU101" s="233"/>
      <c r="AV101" s="233"/>
      <c r="AW101" s="133"/>
      <c r="AX101" s="133"/>
      <c r="AY101" s="46"/>
      <c r="AZ101" s="41"/>
      <c r="BA101" s="41"/>
      <c r="BB101" s="41"/>
      <c r="BC101" s="41"/>
      <c r="BD101" s="41"/>
      <c r="BE101" s="41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37"/>
      <c r="DM101" s="237"/>
      <c r="DN101" s="27"/>
      <c r="DO101" s="27"/>
      <c r="DP101" s="27"/>
      <c r="DQ101" s="27"/>
      <c r="DR101" s="27"/>
      <c r="DS101" s="27"/>
      <c r="DT101" s="27"/>
      <c r="DU101" s="27"/>
      <c r="DV101" s="56"/>
      <c r="DW101" s="56"/>
      <c r="DX101" s="56"/>
      <c r="DY101" s="27"/>
      <c r="DZ101" s="27"/>
      <c r="EA101" s="27"/>
      <c r="EB101" s="206"/>
      <c r="EC101" s="206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</row>
    <row r="102" spans="1:156" ht="15" customHeight="1">
      <c r="A102" s="27"/>
      <c r="B102" s="181"/>
      <c r="C102" s="156"/>
      <c r="D102" s="181"/>
      <c r="E102" s="157"/>
      <c r="F102" s="157"/>
      <c r="G102" s="229">
        <f t="shared" si="294"/>
        <v>0</v>
      </c>
      <c r="H102" s="229">
        <f t="shared" si="290"/>
        <v>0</v>
      </c>
      <c r="I102" s="238">
        <f>IF(D120=0,0,G120/D120)</f>
        <v>0</v>
      </c>
      <c r="J102" s="182"/>
      <c r="K102" s="230"/>
      <c r="L102" s="157"/>
      <c r="M102" s="157"/>
      <c r="N102" s="236"/>
      <c r="O102" s="231">
        <f t="shared" si="291"/>
        <v>0</v>
      </c>
      <c r="P102" s="231">
        <f t="shared" si="292"/>
        <v>0</v>
      </c>
      <c r="Q102" s="232">
        <f t="shared" si="293"/>
        <v>0</v>
      </c>
      <c r="R102" s="27"/>
      <c r="S102" s="28"/>
      <c r="T102" s="233"/>
      <c r="U102" s="46"/>
      <c r="V102" s="46"/>
      <c r="W102" s="133"/>
      <c r="X102" s="227"/>
      <c r="Y102" s="172"/>
      <c r="Z102" s="227"/>
      <c r="AA102" s="41"/>
      <c r="AB102" s="41"/>
      <c r="AC102" s="41"/>
      <c r="AD102" s="46"/>
      <c r="AE102" s="46"/>
      <c r="AF102" s="234"/>
      <c r="AG102" s="46"/>
      <c r="AH102" s="46"/>
      <c r="AI102" s="234"/>
      <c r="AJ102" s="234"/>
      <c r="AK102" s="234"/>
      <c r="AL102" s="234"/>
      <c r="AM102" s="234"/>
      <c r="AN102" s="41"/>
      <c r="AO102" s="41"/>
      <c r="AP102" s="41"/>
      <c r="AQ102" s="41"/>
      <c r="AR102" s="235"/>
      <c r="AS102" s="235"/>
      <c r="AT102" s="233"/>
      <c r="AU102" s="233"/>
      <c r="AV102" s="233"/>
      <c r="AW102" s="133"/>
      <c r="AX102" s="133"/>
      <c r="AY102" s="46"/>
      <c r="AZ102" s="41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37"/>
      <c r="DM102" s="237"/>
      <c r="DN102" s="27"/>
      <c r="DO102" s="27"/>
      <c r="DP102" s="27"/>
      <c r="DQ102" s="27"/>
      <c r="DR102" s="27"/>
      <c r="DS102" s="27"/>
      <c r="DT102" s="27"/>
      <c r="DU102" s="27"/>
      <c r="DV102" s="56"/>
      <c r="DW102" s="56"/>
      <c r="DX102" s="56"/>
      <c r="DY102" s="27"/>
      <c r="DZ102" s="27"/>
      <c r="EA102" s="27"/>
      <c r="EB102" s="206"/>
      <c r="EC102" s="206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</row>
    <row r="103" spans="1:156" ht="14.25" customHeight="1">
      <c r="A103" s="27"/>
      <c r="B103" s="181"/>
      <c r="C103" s="156"/>
      <c r="D103" s="181"/>
      <c r="E103" s="157"/>
      <c r="F103" s="157"/>
      <c r="G103" s="229">
        <f t="shared" si="294"/>
        <v>0</v>
      </c>
      <c r="H103" s="229">
        <f t="shared" si="290"/>
        <v>0</v>
      </c>
      <c r="I103" s="239"/>
      <c r="J103" s="182"/>
      <c r="K103" s="230"/>
      <c r="L103" s="157"/>
      <c r="M103" s="157"/>
      <c r="N103" s="236"/>
      <c r="O103" s="231">
        <f t="shared" si="291"/>
        <v>0</v>
      </c>
      <c r="P103" s="231">
        <f t="shared" si="292"/>
        <v>0</v>
      </c>
      <c r="Q103" s="232">
        <f t="shared" si="293"/>
        <v>0</v>
      </c>
      <c r="R103" s="27"/>
      <c r="S103" s="28"/>
      <c r="T103" s="233"/>
      <c r="U103" s="46"/>
      <c r="V103" s="46"/>
      <c r="W103" s="133"/>
      <c r="X103" s="227"/>
      <c r="Y103" s="172"/>
      <c r="Z103" s="227"/>
      <c r="AA103" s="41"/>
      <c r="AB103" s="41"/>
      <c r="AC103" s="41"/>
      <c r="AD103" s="46"/>
      <c r="AE103" s="46"/>
      <c r="AF103" s="234"/>
      <c r="AG103" s="46"/>
      <c r="AH103" s="46"/>
      <c r="AI103" s="234"/>
      <c r="AJ103" s="234"/>
      <c r="AK103" s="234"/>
      <c r="AL103" s="234"/>
      <c r="AM103" s="234"/>
      <c r="AN103" s="41"/>
      <c r="AO103" s="41"/>
      <c r="AP103" s="41"/>
      <c r="AQ103" s="41"/>
      <c r="AR103" s="235"/>
      <c r="AS103" s="235"/>
      <c r="AT103" s="233"/>
      <c r="AU103" s="233"/>
      <c r="AV103" s="233"/>
      <c r="AW103" s="133"/>
      <c r="AX103" s="133"/>
      <c r="AY103" s="46"/>
      <c r="AZ103" s="41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37"/>
      <c r="DM103" s="237"/>
      <c r="DN103" s="27"/>
      <c r="DO103" s="27"/>
      <c r="DP103" s="27"/>
      <c r="DQ103" s="27"/>
      <c r="DR103" s="27"/>
      <c r="DS103" s="27"/>
      <c r="DT103" s="27"/>
      <c r="DU103" s="27"/>
      <c r="DV103" s="56"/>
      <c r="DW103" s="56"/>
      <c r="DX103" s="56"/>
      <c r="DY103" s="27"/>
      <c r="DZ103" s="27"/>
      <c r="EA103" s="27"/>
      <c r="EB103" s="206"/>
      <c r="EC103" s="206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</row>
    <row r="104" spans="1:156" ht="15.75" customHeight="1">
      <c r="A104" s="27"/>
      <c r="B104" s="181"/>
      <c r="C104" s="156"/>
      <c r="D104" s="181"/>
      <c r="E104" s="157"/>
      <c r="F104" s="157"/>
      <c r="G104" s="229">
        <f t="shared" si="294"/>
        <v>0</v>
      </c>
      <c r="H104" s="229">
        <f t="shared" si="290"/>
        <v>0</v>
      </c>
      <c r="I104" s="741" t="s">
        <v>127</v>
      </c>
      <c r="J104" s="182"/>
      <c r="K104" s="230"/>
      <c r="L104" s="157"/>
      <c r="M104" s="157"/>
      <c r="N104" s="236"/>
      <c r="O104" s="231">
        <f t="shared" si="291"/>
        <v>0</v>
      </c>
      <c r="P104" s="231">
        <f t="shared" si="292"/>
        <v>0</v>
      </c>
      <c r="Q104" s="232">
        <f t="shared" si="293"/>
        <v>0</v>
      </c>
      <c r="R104" s="27"/>
      <c r="S104" s="28"/>
      <c r="T104" s="233"/>
      <c r="U104" s="46"/>
      <c r="V104" s="46"/>
      <c r="W104" s="133"/>
      <c r="X104" s="227"/>
      <c r="Y104" s="172"/>
      <c r="Z104" s="227"/>
      <c r="AA104" s="41"/>
      <c r="AB104" s="41"/>
      <c r="AC104" s="41"/>
      <c r="AD104" s="46"/>
      <c r="AE104" s="46"/>
      <c r="AF104" s="234"/>
      <c r="AG104" s="46"/>
      <c r="AH104" s="46"/>
      <c r="AI104" s="234"/>
      <c r="AJ104" s="234"/>
      <c r="AK104" s="234"/>
      <c r="AL104" s="41"/>
      <c r="AM104" s="41"/>
      <c r="AN104" s="41"/>
      <c r="AO104" s="41"/>
      <c r="AP104" s="41"/>
      <c r="AQ104" s="41"/>
      <c r="AR104" s="235"/>
      <c r="AS104" s="235"/>
      <c r="AT104" s="233"/>
      <c r="AU104" s="233"/>
      <c r="AV104" s="233"/>
      <c r="AW104" s="133"/>
      <c r="AX104" s="133"/>
      <c r="AY104" s="46"/>
      <c r="AZ104" s="41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37"/>
      <c r="DM104" s="237"/>
      <c r="DN104" s="27"/>
      <c r="DO104" s="27"/>
      <c r="DP104" s="27"/>
      <c r="DQ104" s="27"/>
      <c r="DR104" s="27"/>
      <c r="DS104" s="27"/>
      <c r="DT104" s="27"/>
      <c r="DU104" s="27"/>
      <c r="DV104" s="56"/>
      <c r="DW104" s="56"/>
      <c r="DX104" s="56"/>
      <c r="DY104" s="27"/>
      <c r="DZ104" s="27"/>
      <c r="EA104" s="27"/>
      <c r="EB104" s="206"/>
      <c r="EC104" s="206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</row>
    <row r="105" spans="1:156" ht="15.75" customHeight="1">
      <c r="A105" s="27"/>
      <c r="B105" s="181"/>
      <c r="C105" s="156"/>
      <c r="D105" s="181"/>
      <c r="E105" s="157"/>
      <c r="F105" s="157"/>
      <c r="G105" s="229">
        <f t="shared" si="294"/>
        <v>0</v>
      </c>
      <c r="H105" s="229">
        <f t="shared" si="290"/>
        <v>0</v>
      </c>
      <c r="I105" s="742"/>
      <c r="J105" s="182"/>
      <c r="K105" s="230"/>
      <c r="L105" s="157"/>
      <c r="M105" s="157"/>
      <c r="N105" s="236"/>
      <c r="O105" s="231">
        <f t="shared" si="291"/>
        <v>0</v>
      </c>
      <c r="P105" s="231">
        <f t="shared" si="292"/>
        <v>0</v>
      </c>
      <c r="Q105" s="232">
        <f t="shared" si="293"/>
        <v>0</v>
      </c>
      <c r="R105" s="27"/>
      <c r="S105" s="28"/>
      <c r="T105" s="233"/>
      <c r="U105" s="46"/>
      <c r="V105" s="46"/>
      <c r="W105" s="133"/>
      <c r="X105" s="227"/>
      <c r="Y105" s="172"/>
      <c r="Z105" s="227"/>
      <c r="AA105" s="41"/>
      <c r="AB105" s="41"/>
      <c r="AC105" s="41"/>
      <c r="AD105" s="46"/>
      <c r="AE105" s="46"/>
      <c r="AF105" s="234"/>
      <c r="AG105" s="46"/>
      <c r="AH105" s="46"/>
      <c r="AI105" s="234"/>
      <c r="AJ105" s="234"/>
      <c r="AK105" s="234"/>
      <c r="AL105" s="41"/>
      <c r="AM105" s="41"/>
      <c r="AN105" s="41"/>
      <c r="AO105" s="41"/>
      <c r="AP105" s="41"/>
      <c r="AQ105" s="41"/>
      <c r="AR105" s="235"/>
      <c r="AS105" s="235"/>
      <c r="AT105" s="233"/>
      <c r="AU105" s="233"/>
      <c r="AV105" s="233"/>
      <c r="AW105" s="133"/>
      <c r="AX105" s="133"/>
      <c r="AY105" s="46"/>
      <c r="AZ105" s="41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37"/>
      <c r="DM105" s="237"/>
      <c r="DN105" s="27"/>
      <c r="DO105" s="27"/>
      <c r="DP105" s="27"/>
      <c r="DQ105" s="27"/>
      <c r="DR105" s="27"/>
      <c r="DS105" s="27"/>
      <c r="DT105" s="27"/>
      <c r="DU105" s="27"/>
      <c r="DV105" s="56"/>
      <c r="DW105" s="56"/>
      <c r="DX105" s="56"/>
      <c r="DY105" s="27"/>
      <c r="DZ105" s="27"/>
      <c r="EA105" s="27"/>
      <c r="EB105" s="206"/>
      <c r="EC105" s="206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</row>
    <row r="106" spans="1:156" ht="15.75" customHeight="1">
      <c r="A106" s="27"/>
      <c r="B106" s="181"/>
      <c r="C106" s="156"/>
      <c r="D106" s="181"/>
      <c r="E106" s="157"/>
      <c r="F106" s="157"/>
      <c r="G106" s="229">
        <f t="shared" si="294"/>
        <v>0</v>
      </c>
      <c r="H106" s="229">
        <f t="shared" si="290"/>
        <v>0</v>
      </c>
      <c r="I106" s="740"/>
      <c r="J106" s="182"/>
      <c r="K106" s="230"/>
      <c r="L106" s="157"/>
      <c r="M106" s="157"/>
      <c r="N106" s="236"/>
      <c r="O106" s="231">
        <f t="shared" si="291"/>
        <v>0</v>
      </c>
      <c r="P106" s="231">
        <f t="shared" si="292"/>
        <v>0</v>
      </c>
      <c r="Q106" s="232">
        <f t="shared" si="293"/>
        <v>0</v>
      </c>
      <c r="R106" s="27"/>
      <c r="S106" s="28"/>
      <c r="T106" s="233"/>
      <c r="U106" s="46"/>
      <c r="V106" s="46"/>
      <c r="W106" s="133"/>
      <c r="X106" s="227"/>
      <c r="Y106" s="172"/>
      <c r="Z106" s="227"/>
      <c r="AA106" s="41"/>
      <c r="AB106" s="41"/>
      <c r="AC106" s="41"/>
      <c r="AD106" s="46"/>
      <c r="AE106" s="46"/>
      <c r="AF106" s="234"/>
      <c r="AG106" s="46"/>
      <c r="AH106" s="46"/>
      <c r="AI106" s="234"/>
      <c r="AJ106" s="234"/>
      <c r="AK106" s="234"/>
      <c r="AL106" s="41"/>
      <c r="AM106" s="41"/>
      <c r="AN106" s="41"/>
      <c r="AO106" s="41"/>
      <c r="AP106" s="41"/>
      <c r="AQ106" s="41"/>
      <c r="AR106" s="235"/>
      <c r="AS106" s="235"/>
      <c r="AT106" s="233"/>
      <c r="AU106" s="233"/>
      <c r="AV106" s="233"/>
      <c r="AW106" s="133"/>
      <c r="AX106" s="133"/>
      <c r="AY106" s="46"/>
      <c r="AZ106" s="41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37"/>
      <c r="DM106" s="237"/>
      <c r="DN106" s="27"/>
      <c r="DO106" s="27"/>
      <c r="DP106" s="27"/>
      <c r="DQ106" s="27"/>
      <c r="DR106" s="27"/>
      <c r="DS106" s="27"/>
      <c r="DT106" s="27"/>
      <c r="DU106" s="27"/>
      <c r="DV106" s="56"/>
      <c r="DW106" s="56"/>
      <c r="DX106" s="56"/>
      <c r="DY106" s="27"/>
      <c r="DZ106" s="27"/>
      <c r="EA106" s="27"/>
      <c r="EB106" s="206"/>
      <c r="EC106" s="206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</row>
    <row r="107" spans="1:156" ht="15.75" customHeight="1">
      <c r="A107" s="27"/>
      <c r="B107" s="181"/>
      <c r="C107" s="156"/>
      <c r="D107" s="181"/>
      <c r="E107" s="157"/>
      <c r="F107" s="157"/>
      <c r="G107" s="229">
        <f t="shared" si="294"/>
        <v>0</v>
      </c>
      <c r="H107" s="229">
        <f t="shared" si="290"/>
        <v>0</v>
      </c>
      <c r="I107" s="240">
        <f>IF(D120=0,0,(G120-I110)/D120)</f>
        <v>0</v>
      </c>
      <c r="J107" s="182"/>
      <c r="K107" s="230"/>
      <c r="L107" s="157"/>
      <c r="M107" s="157"/>
      <c r="N107" s="236"/>
      <c r="O107" s="231">
        <f t="shared" si="291"/>
        <v>0</v>
      </c>
      <c r="P107" s="231">
        <f t="shared" si="292"/>
        <v>0</v>
      </c>
      <c r="Q107" s="232">
        <f t="shared" si="293"/>
        <v>0</v>
      </c>
      <c r="R107" s="27"/>
      <c r="S107" s="28"/>
      <c r="T107" s="233"/>
      <c r="U107" s="46"/>
      <c r="V107" s="46"/>
      <c r="W107" s="133"/>
      <c r="X107" s="227"/>
      <c r="Y107" s="172"/>
      <c r="Z107" s="227"/>
      <c r="AA107" s="41"/>
      <c r="AB107" s="41"/>
      <c r="AC107" s="41"/>
      <c r="AD107" s="46"/>
      <c r="AE107" s="46"/>
      <c r="AF107" s="234"/>
      <c r="AG107" s="46"/>
      <c r="AH107" s="46"/>
      <c r="AI107" s="234"/>
      <c r="AJ107" s="234"/>
      <c r="AK107" s="234"/>
      <c r="AL107" s="41"/>
      <c r="AM107" s="41"/>
      <c r="AN107" s="41"/>
      <c r="AO107" s="41"/>
      <c r="AP107" s="41"/>
      <c r="AQ107" s="41"/>
      <c r="AR107" s="235"/>
      <c r="AS107" s="235"/>
      <c r="AT107" s="233"/>
      <c r="AU107" s="233"/>
      <c r="AV107" s="233"/>
      <c r="AW107" s="133"/>
      <c r="AX107" s="133"/>
      <c r="AY107" s="46"/>
      <c r="AZ107" s="41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37"/>
      <c r="DM107" s="237"/>
      <c r="DN107" s="27"/>
      <c r="DO107" s="27"/>
      <c r="DP107" s="27"/>
      <c r="DQ107" s="27"/>
      <c r="DR107" s="27"/>
      <c r="DS107" s="27"/>
      <c r="DT107" s="27"/>
      <c r="DU107" s="27"/>
      <c r="DV107" s="56"/>
      <c r="DW107" s="56"/>
      <c r="DX107" s="56"/>
      <c r="DY107" s="27"/>
      <c r="DZ107" s="27"/>
      <c r="EA107" s="27"/>
      <c r="EB107" s="206"/>
      <c r="EC107" s="206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</row>
    <row r="108" spans="1:156" ht="15.75" customHeight="1">
      <c r="A108" s="27"/>
      <c r="B108" s="181"/>
      <c r="C108" s="156"/>
      <c r="D108" s="181"/>
      <c r="E108" s="157"/>
      <c r="F108" s="157"/>
      <c r="G108" s="229">
        <f t="shared" si="294"/>
        <v>0</v>
      </c>
      <c r="H108" s="229">
        <f t="shared" si="290"/>
        <v>0</v>
      </c>
      <c r="I108" s="241"/>
      <c r="J108" s="182"/>
      <c r="K108" s="230"/>
      <c r="L108" s="157"/>
      <c r="M108" s="157"/>
      <c r="N108" s="236"/>
      <c r="O108" s="231">
        <f t="shared" si="291"/>
        <v>0</v>
      </c>
      <c r="P108" s="231">
        <f t="shared" si="292"/>
        <v>0</v>
      </c>
      <c r="Q108" s="232">
        <f t="shared" si="293"/>
        <v>0</v>
      </c>
      <c r="R108" s="27"/>
      <c r="S108" s="28"/>
      <c r="T108" s="233"/>
      <c r="U108" s="46"/>
      <c r="V108" s="46"/>
      <c r="W108" s="133"/>
      <c r="X108" s="227"/>
      <c r="Y108" s="172"/>
      <c r="Z108" s="227"/>
      <c r="AA108" s="41"/>
      <c r="AB108" s="41"/>
      <c r="AC108" s="41"/>
      <c r="AD108" s="46"/>
      <c r="AE108" s="46"/>
      <c r="AF108" s="234"/>
      <c r="AG108" s="46"/>
      <c r="AH108" s="46"/>
      <c r="AI108" s="234"/>
      <c r="AJ108" s="234"/>
      <c r="AK108" s="234"/>
      <c r="AL108" s="41"/>
      <c r="AM108" s="41"/>
      <c r="AN108" s="41"/>
      <c r="AO108" s="41"/>
      <c r="AP108" s="41"/>
      <c r="AQ108" s="41"/>
      <c r="AR108" s="235"/>
      <c r="AS108" s="235"/>
      <c r="AT108" s="233"/>
      <c r="AU108" s="233"/>
      <c r="AV108" s="233"/>
      <c r="AW108" s="133"/>
      <c r="AX108" s="133"/>
      <c r="AY108" s="46"/>
      <c r="AZ108" s="41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37"/>
      <c r="DM108" s="237"/>
      <c r="DN108" s="27"/>
      <c r="DO108" s="27"/>
      <c r="DP108" s="27"/>
      <c r="DQ108" s="27"/>
      <c r="DR108" s="27"/>
      <c r="DS108" s="27"/>
      <c r="DT108" s="27"/>
      <c r="DU108" s="27"/>
      <c r="DV108" s="56"/>
      <c r="DW108" s="56"/>
      <c r="DX108" s="56"/>
      <c r="DY108" s="27"/>
      <c r="DZ108" s="27"/>
      <c r="EA108" s="27"/>
      <c r="EB108" s="206"/>
      <c r="EC108" s="206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</row>
    <row r="109" spans="1:156" ht="15.75" customHeight="1">
      <c r="A109" s="27"/>
      <c r="B109" s="181"/>
      <c r="C109" s="156"/>
      <c r="D109" s="242"/>
      <c r="E109" s="157"/>
      <c r="F109" s="157"/>
      <c r="G109" s="229">
        <f t="shared" si="294"/>
        <v>0</v>
      </c>
      <c r="H109" s="229">
        <f t="shared" si="290"/>
        <v>0</v>
      </c>
      <c r="I109" s="243" t="s">
        <v>128</v>
      </c>
      <c r="J109" s="182"/>
      <c r="K109" s="230"/>
      <c r="L109" s="157"/>
      <c r="M109" s="157"/>
      <c r="N109" s="236"/>
      <c r="O109" s="231">
        <f t="shared" si="291"/>
        <v>0</v>
      </c>
      <c r="P109" s="231">
        <f t="shared" si="292"/>
        <v>0</v>
      </c>
      <c r="Q109" s="232">
        <f t="shared" si="293"/>
        <v>0</v>
      </c>
      <c r="R109" s="27"/>
      <c r="S109" s="28"/>
      <c r="T109" s="233"/>
      <c r="U109" s="46"/>
      <c r="V109" s="46"/>
      <c r="W109" s="133"/>
      <c r="X109" s="227"/>
      <c r="Y109" s="172"/>
      <c r="Z109" s="227"/>
      <c r="AA109" s="41"/>
      <c r="AB109" s="41"/>
      <c r="AC109" s="41"/>
      <c r="AD109" s="46"/>
      <c r="AE109" s="46"/>
      <c r="AF109" s="234"/>
      <c r="AG109" s="46"/>
      <c r="AH109" s="46"/>
      <c r="AI109" s="234"/>
      <c r="AJ109" s="234"/>
      <c r="AK109" s="234"/>
      <c r="AL109" s="41"/>
      <c r="AM109" s="41"/>
      <c r="AN109" s="41"/>
      <c r="AO109" s="41"/>
      <c r="AP109" s="41"/>
      <c r="AQ109" s="41"/>
      <c r="AR109" s="235"/>
      <c r="AS109" s="235"/>
      <c r="AT109" s="233"/>
      <c r="AU109" s="233"/>
      <c r="AV109" s="233"/>
      <c r="AW109" s="133"/>
      <c r="AX109" s="133"/>
      <c r="AY109" s="46"/>
      <c r="AZ109" s="41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37"/>
      <c r="DM109" s="237"/>
      <c r="DN109" s="27"/>
      <c r="DO109" s="27"/>
      <c r="DP109" s="27"/>
      <c r="DQ109" s="27"/>
      <c r="DR109" s="27"/>
      <c r="DS109" s="27"/>
      <c r="DT109" s="27"/>
      <c r="DU109" s="27"/>
      <c r="DV109" s="56"/>
      <c r="DW109" s="56"/>
      <c r="DX109" s="56"/>
      <c r="DY109" s="27"/>
      <c r="DZ109" s="27"/>
      <c r="EA109" s="27"/>
      <c r="EB109" s="206"/>
      <c r="EC109" s="206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</row>
    <row r="110" spans="1:156" ht="15.75" customHeight="1">
      <c r="A110" s="27"/>
      <c r="B110" s="181"/>
      <c r="C110" s="156"/>
      <c r="D110" s="181"/>
      <c r="E110" s="157"/>
      <c r="F110" s="157"/>
      <c r="G110" s="229">
        <f t="shared" si="294"/>
        <v>0</v>
      </c>
      <c r="H110" s="229">
        <f t="shared" si="290"/>
        <v>0</v>
      </c>
      <c r="I110" s="238">
        <f>SUMIF(B$72:B$91,B100,P$72:P$91)</f>
        <v>0</v>
      </c>
      <c r="J110" s="182"/>
      <c r="K110" s="230"/>
      <c r="L110" s="157"/>
      <c r="M110" s="157"/>
      <c r="N110" s="236"/>
      <c r="O110" s="231">
        <f t="shared" si="291"/>
        <v>0</v>
      </c>
      <c r="P110" s="231">
        <f t="shared" si="292"/>
        <v>0</v>
      </c>
      <c r="Q110" s="232">
        <f t="shared" si="293"/>
        <v>0</v>
      </c>
      <c r="R110" s="27"/>
      <c r="S110" s="28"/>
      <c r="T110" s="233"/>
      <c r="U110" s="46"/>
      <c r="V110" s="46"/>
      <c r="W110" s="133"/>
      <c r="X110" s="227"/>
      <c r="Y110" s="172"/>
      <c r="Z110" s="227"/>
      <c r="AA110" s="41"/>
      <c r="AB110" s="41"/>
      <c r="AC110" s="41"/>
      <c r="AD110" s="46"/>
      <c r="AE110" s="46"/>
      <c r="AF110" s="234"/>
      <c r="AG110" s="46"/>
      <c r="AH110" s="46"/>
      <c r="AI110" s="234"/>
      <c r="AJ110" s="234"/>
      <c r="AK110" s="234"/>
      <c r="AL110" s="41"/>
      <c r="AM110" s="41"/>
      <c r="AN110" s="41"/>
      <c r="AO110" s="41"/>
      <c r="AP110" s="41"/>
      <c r="AQ110" s="41"/>
      <c r="AR110" s="235"/>
      <c r="AS110" s="235"/>
      <c r="AT110" s="233"/>
      <c r="AU110" s="233"/>
      <c r="AV110" s="233"/>
      <c r="AW110" s="133"/>
      <c r="AX110" s="133"/>
      <c r="AY110" s="46"/>
      <c r="AZ110" s="41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37"/>
      <c r="DM110" s="237"/>
      <c r="DN110" s="27"/>
      <c r="DO110" s="27"/>
      <c r="DP110" s="27"/>
      <c r="DQ110" s="27"/>
      <c r="DR110" s="27"/>
      <c r="DS110" s="27"/>
      <c r="DT110" s="27"/>
      <c r="DU110" s="27"/>
      <c r="DV110" s="56"/>
      <c r="DW110" s="56"/>
      <c r="DX110" s="56"/>
      <c r="DY110" s="27"/>
      <c r="DZ110" s="27"/>
      <c r="EA110" s="27"/>
      <c r="EB110" s="206"/>
      <c r="EC110" s="206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</row>
    <row r="111" spans="1:156" ht="15.75" customHeight="1">
      <c r="A111" s="27"/>
      <c r="B111" s="181"/>
      <c r="C111" s="156"/>
      <c r="D111" s="181"/>
      <c r="E111" s="157"/>
      <c r="F111" s="157"/>
      <c r="G111" s="229">
        <f t="shared" si="294"/>
        <v>0</v>
      </c>
      <c r="H111" s="229">
        <f t="shared" si="290"/>
        <v>0</v>
      </c>
      <c r="I111" s="231"/>
      <c r="J111" s="182"/>
      <c r="K111" s="230"/>
      <c r="L111" s="157"/>
      <c r="M111" s="157"/>
      <c r="N111" s="236"/>
      <c r="O111" s="231">
        <f t="shared" si="291"/>
        <v>0</v>
      </c>
      <c r="P111" s="231">
        <f>IF(J111=0,0,(((L111*M111)-N111)+#REF!)-(L111*J111))</f>
        <v>0</v>
      </c>
      <c r="Q111" s="232">
        <f t="shared" si="293"/>
        <v>0</v>
      </c>
      <c r="R111" s="27"/>
      <c r="S111" s="28"/>
      <c r="T111" s="233"/>
      <c r="U111" s="46"/>
      <c r="V111" s="46"/>
      <c r="W111" s="133"/>
      <c r="X111" s="227"/>
      <c r="Y111" s="172"/>
      <c r="Z111" s="227"/>
      <c r="AA111" s="41"/>
      <c r="AB111" s="41"/>
      <c r="AC111" s="41"/>
      <c r="AD111" s="46"/>
      <c r="AE111" s="46"/>
      <c r="AF111" s="234"/>
      <c r="AG111" s="46"/>
      <c r="AH111" s="46"/>
      <c r="AI111" s="234"/>
      <c r="AJ111" s="234"/>
      <c r="AK111" s="234"/>
      <c r="AL111" s="41"/>
      <c r="AM111" s="41"/>
      <c r="AN111" s="41"/>
      <c r="AO111" s="41"/>
      <c r="AP111" s="41"/>
      <c r="AQ111" s="41"/>
      <c r="AR111" s="235"/>
      <c r="AS111" s="235"/>
      <c r="AT111" s="233"/>
      <c r="AU111" s="233"/>
      <c r="AV111" s="233"/>
      <c r="AW111" s="133"/>
      <c r="AX111" s="133"/>
      <c r="AY111" s="46"/>
      <c r="AZ111" s="41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37"/>
      <c r="DM111" s="237"/>
      <c r="DN111" s="27"/>
      <c r="DO111" s="27"/>
      <c r="DP111" s="27"/>
      <c r="DQ111" s="27"/>
      <c r="DR111" s="27"/>
      <c r="DS111" s="27"/>
      <c r="DT111" s="27"/>
      <c r="DU111" s="27"/>
      <c r="DV111" s="56"/>
      <c r="DW111" s="56"/>
      <c r="DX111" s="56"/>
      <c r="DY111" s="27"/>
      <c r="DZ111" s="27"/>
      <c r="EA111" s="27"/>
      <c r="EB111" s="206"/>
      <c r="EC111" s="206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</row>
    <row r="112" spans="1:156" ht="15.75" customHeight="1">
      <c r="A112" s="27"/>
      <c r="B112" s="181"/>
      <c r="C112" s="156"/>
      <c r="D112" s="181"/>
      <c r="E112" s="157"/>
      <c r="F112" s="157"/>
      <c r="G112" s="229">
        <f t="shared" si="294"/>
        <v>0</v>
      </c>
      <c r="H112" s="229">
        <f t="shared" si="290"/>
        <v>0</v>
      </c>
      <c r="I112" s="231"/>
      <c r="J112" s="182"/>
      <c r="K112" s="230"/>
      <c r="L112" s="157"/>
      <c r="M112" s="157"/>
      <c r="N112" s="236"/>
      <c r="O112" s="231">
        <f t="shared" si="291"/>
        <v>0</v>
      </c>
      <c r="P112" s="231">
        <f t="shared" ref="P112:P119" si="295">IF(J112=0,0,(((L112*M112)-N112)+I121)-(L112*J112))</f>
        <v>0</v>
      </c>
      <c r="Q112" s="232">
        <f t="shared" si="293"/>
        <v>0</v>
      </c>
      <c r="R112" s="27"/>
      <c r="S112" s="28"/>
      <c r="T112" s="233"/>
      <c r="U112" s="46"/>
      <c r="V112" s="46"/>
      <c r="W112" s="133"/>
      <c r="X112" s="227"/>
      <c r="Y112" s="172"/>
      <c r="Z112" s="227"/>
      <c r="AA112" s="41"/>
      <c r="AB112" s="41"/>
      <c r="AC112" s="41"/>
      <c r="AD112" s="46"/>
      <c r="AE112" s="46"/>
      <c r="AF112" s="234"/>
      <c r="AG112" s="46"/>
      <c r="AH112" s="46"/>
      <c r="AI112" s="234"/>
      <c r="AJ112" s="234"/>
      <c r="AK112" s="234"/>
      <c r="AL112" s="41"/>
      <c r="AM112" s="41"/>
      <c r="AN112" s="41"/>
      <c r="AO112" s="41"/>
      <c r="AP112" s="41"/>
      <c r="AQ112" s="41"/>
      <c r="AR112" s="235"/>
      <c r="AS112" s="235"/>
      <c r="AT112" s="233"/>
      <c r="AU112" s="233"/>
      <c r="AV112" s="233"/>
      <c r="AW112" s="133"/>
      <c r="AX112" s="133"/>
      <c r="AY112" s="46"/>
      <c r="AZ112" s="41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37"/>
      <c r="DM112" s="237"/>
      <c r="DN112" s="27"/>
      <c r="DO112" s="27"/>
      <c r="DP112" s="27"/>
      <c r="DQ112" s="27"/>
      <c r="DR112" s="27"/>
      <c r="DS112" s="27"/>
      <c r="DT112" s="27"/>
      <c r="DU112" s="27"/>
      <c r="DV112" s="56"/>
      <c r="DW112" s="56"/>
      <c r="DX112" s="56"/>
      <c r="DY112" s="27"/>
      <c r="DZ112" s="27"/>
      <c r="EA112" s="27"/>
      <c r="EB112" s="206"/>
      <c r="EC112" s="206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</row>
    <row r="113" spans="1:156" ht="15.75" customHeight="1">
      <c r="A113" s="27"/>
      <c r="B113" s="181"/>
      <c r="C113" s="156"/>
      <c r="D113" s="181"/>
      <c r="E113" s="157"/>
      <c r="F113" s="157"/>
      <c r="G113" s="229">
        <f t="shared" si="294"/>
        <v>0</v>
      </c>
      <c r="H113" s="229">
        <f t="shared" si="290"/>
        <v>0</v>
      </c>
      <c r="I113" s="231"/>
      <c r="J113" s="182"/>
      <c r="K113" s="230"/>
      <c r="L113" s="157"/>
      <c r="M113" s="157"/>
      <c r="N113" s="236"/>
      <c r="O113" s="231">
        <f t="shared" si="291"/>
        <v>0</v>
      </c>
      <c r="P113" s="231">
        <f t="shared" si="295"/>
        <v>0</v>
      </c>
      <c r="Q113" s="232">
        <f t="shared" si="293"/>
        <v>0</v>
      </c>
      <c r="R113" s="27"/>
      <c r="S113" s="28"/>
      <c r="T113" s="233"/>
      <c r="U113" s="46"/>
      <c r="V113" s="46"/>
      <c r="W113" s="133"/>
      <c r="X113" s="227"/>
      <c r="Y113" s="172"/>
      <c r="Z113" s="227"/>
      <c r="AA113" s="41"/>
      <c r="AB113" s="41"/>
      <c r="AC113" s="41"/>
      <c r="AD113" s="46"/>
      <c r="AE113" s="46"/>
      <c r="AF113" s="234"/>
      <c r="AG113" s="46"/>
      <c r="AH113" s="46"/>
      <c r="AI113" s="234"/>
      <c r="AJ113" s="234"/>
      <c r="AK113" s="234"/>
      <c r="AL113" s="41"/>
      <c r="AM113" s="41"/>
      <c r="AN113" s="41"/>
      <c r="AO113" s="41"/>
      <c r="AP113" s="41"/>
      <c r="AQ113" s="41"/>
      <c r="AR113" s="235"/>
      <c r="AS113" s="235"/>
      <c r="AT113" s="233"/>
      <c r="AU113" s="233"/>
      <c r="AV113" s="233"/>
      <c r="AW113" s="133"/>
      <c r="AX113" s="133"/>
      <c r="AY113" s="46"/>
      <c r="AZ113" s="41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37"/>
      <c r="DM113" s="237"/>
      <c r="DN113" s="27"/>
      <c r="DO113" s="27"/>
      <c r="DP113" s="27"/>
      <c r="DQ113" s="27"/>
      <c r="DR113" s="27"/>
      <c r="DS113" s="27"/>
      <c r="DT113" s="27"/>
      <c r="DU113" s="27"/>
      <c r="DV113" s="56"/>
      <c r="DW113" s="56"/>
      <c r="DX113" s="56"/>
      <c r="DY113" s="27"/>
      <c r="DZ113" s="27"/>
      <c r="EA113" s="27"/>
      <c r="EB113" s="206"/>
      <c r="EC113" s="206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</row>
    <row r="114" spans="1:156" ht="15.75" customHeight="1">
      <c r="A114" s="27"/>
      <c r="B114" s="181"/>
      <c r="C114" s="156"/>
      <c r="D114" s="181"/>
      <c r="E114" s="157"/>
      <c r="F114" s="157"/>
      <c r="G114" s="229">
        <f t="shared" si="294"/>
        <v>0</v>
      </c>
      <c r="H114" s="229">
        <f t="shared" si="290"/>
        <v>0</v>
      </c>
      <c r="I114" s="231"/>
      <c r="J114" s="182"/>
      <c r="K114" s="230"/>
      <c r="L114" s="157"/>
      <c r="M114" s="157"/>
      <c r="N114" s="236"/>
      <c r="O114" s="231">
        <f t="shared" si="291"/>
        <v>0</v>
      </c>
      <c r="P114" s="231">
        <f t="shared" si="295"/>
        <v>0</v>
      </c>
      <c r="Q114" s="232">
        <f t="shared" si="293"/>
        <v>0</v>
      </c>
      <c r="R114" s="27"/>
      <c r="S114" s="28"/>
      <c r="T114" s="233"/>
      <c r="U114" s="46"/>
      <c r="V114" s="46"/>
      <c r="W114" s="133"/>
      <c r="X114" s="227"/>
      <c r="Y114" s="172"/>
      <c r="Z114" s="227"/>
      <c r="AA114" s="41"/>
      <c r="AB114" s="41"/>
      <c r="AC114" s="41"/>
      <c r="AD114" s="46"/>
      <c r="AE114" s="46"/>
      <c r="AF114" s="234"/>
      <c r="AG114" s="46"/>
      <c r="AH114" s="46"/>
      <c r="AI114" s="234"/>
      <c r="AJ114" s="234"/>
      <c r="AK114" s="234"/>
      <c r="AL114" s="41"/>
      <c r="AM114" s="41"/>
      <c r="AN114" s="41"/>
      <c r="AO114" s="41"/>
      <c r="AP114" s="41"/>
      <c r="AQ114" s="41"/>
      <c r="AR114" s="235"/>
      <c r="AS114" s="235"/>
      <c r="AT114" s="233"/>
      <c r="AU114" s="233"/>
      <c r="AV114" s="233"/>
      <c r="AW114" s="133"/>
      <c r="AX114" s="133"/>
      <c r="AY114" s="46"/>
      <c r="AZ114" s="41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37"/>
      <c r="DM114" s="237"/>
      <c r="DN114" s="27"/>
      <c r="DO114" s="27"/>
      <c r="DP114" s="27"/>
      <c r="DQ114" s="27"/>
      <c r="DR114" s="27"/>
      <c r="DS114" s="27"/>
      <c r="DT114" s="27"/>
      <c r="DU114" s="27"/>
      <c r="DV114" s="56"/>
      <c r="DW114" s="56"/>
      <c r="DX114" s="56"/>
      <c r="DY114" s="27"/>
      <c r="DZ114" s="27"/>
      <c r="EA114" s="27"/>
      <c r="EB114" s="206"/>
      <c r="EC114" s="206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</row>
    <row r="115" spans="1:156" ht="15" customHeight="1">
      <c r="A115" s="27"/>
      <c r="B115" s="181"/>
      <c r="C115" s="156"/>
      <c r="D115" s="181"/>
      <c r="E115" s="157"/>
      <c r="F115" s="157"/>
      <c r="G115" s="229">
        <f t="shared" si="294"/>
        <v>0</v>
      </c>
      <c r="H115" s="229">
        <f t="shared" si="290"/>
        <v>0</v>
      </c>
      <c r="I115" s="231"/>
      <c r="J115" s="182"/>
      <c r="K115" s="230"/>
      <c r="L115" s="157"/>
      <c r="M115" s="157"/>
      <c r="N115" s="236"/>
      <c r="O115" s="231">
        <f t="shared" si="291"/>
        <v>0</v>
      </c>
      <c r="P115" s="231">
        <f t="shared" si="295"/>
        <v>0</v>
      </c>
      <c r="Q115" s="232">
        <f t="shared" si="293"/>
        <v>0</v>
      </c>
      <c r="R115" s="27"/>
      <c r="S115" s="28"/>
      <c r="T115" s="233"/>
      <c r="U115" s="46"/>
      <c r="V115" s="46"/>
      <c r="W115" s="133"/>
      <c r="X115" s="227"/>
      <c r="Y115" s="172"/>
      <c r="Z115" s="227"/>
      <c r="AA115" s="41"/>
      <c r="AB115" s="41"/>
      <c r="AC115" s="41"/>
      <c r="AD115" s="46"/>
      <c r="AE115" s="46"/>
      <c r="AF115" s="234"/>
      <c r="AG115" s="46"/>
      <c r="AH115" s="46"/>
      <c r="AI115" s="234"/>
      <c r="AJ115" s="234"/>
      <c r="AK115" s="234"/>
      <c r="AL115" s="41"/>
      <c r="AM115" s="41"/>
      <c r="AN115" s="41"/>
      <c r="AO115" s="41"/>
      <c r="AP115" s="41"/>
      <c r="AQ115" s="41"/>
      <c r="AR115" s="235"/>
      <c r="AS115" s="235"/>
      <c r="AT115" s="233"/>
      <c r="AU115" s="233"/>
      <c r="AV115" s="233"/>
      <c r="AW115" s="133"/>
      <c r="AX115" s="133"/>
      <c r="AY115" s="46"/>
      <c r="AZ115" s="41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37"/>
      <c r="DM115" s="237"/>
      <c r="DN115" s="27"/>
      <c r="DO115" s="27"/>
      <c r="DP115" s="27"/>
      <c r="DQ115" s="27"/>
      <c r="DR115" s="27"/>
      <c r="DS115" s="27"/>
      <c r="DT115" s="27"/>
      <c r="DU115" s="27"/>
      <c r="DV115" s="56"/>
      <c r="DW115" s="56"/>
      <c r="DX115" s="56"/>
      <c r="DY115" s="27"/>
      <c r="DZ115" s="27"/>
      <c r="EA115" s="27"/>
      <c r="EB115" s="206"/>
      <c r="EC115" s="206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</row>
    <row r="116" spans="1:156" ht="15" customHeight="1">
      <c r="A116" s="27"/>
      <c r="B116" s="181"/>
      <c r="C116" s="156"/>
      <c r="D116" s="181"/>
      <c r="E116" s="157"/>
      <c r="F116" s="157"/>
      <c r="G116" s="229">
        <f t="shared" si="294"/>
        <v>0</v>
      </c>
      <c r="H116" s="229">
        <f t="shared" si="290"/>
        <v>0</v>
      </c>
      <c r="I116" s="231"/>
      <c r="J116" s="182"/>
      <c r="K116" s="230"/>
      <c r="L116" s="157"/>
      <c r="M116" s="157"/>
      <c r="N116" s="236"/>
      <c r="O116" s="231">
        <f t="shared" si="291"/>
        <v>0</v>
      </c>
      <c r="P116" s="231">
        <f t="shared" si="295"/>
        <v>0</v>
      </c>
      <c r="Q116" s="232">
        <f t="shared" si="293"/>
        <v>0</v>
      </c>
      <c r="R116" s="27"/>
      <c r="S116" s="28"/>
      <c r="T116" s="233"/>
      <c r="U116" s="46"/>
      <c r="V116" s="46"/>
      <c r="W116" s="133"/>
      <c r="X116" s="227"/>
      <c r="Y116" s="172"/>
      <c r="Z116" s="227"/>
      <c r="AA116" s="41"/>
      <c r="AB116" s="41"/>
      <c r="AC116" s="41"/>
      <c r="AD116" s="46"/>
      <c r="AE116" s="46"/>
      <c r="AF116" s="234"/>
      <c r="AG116" s="46"/>
      <c r="AH116" s="46"/>
      <c r="AI116" s="234"/>
      <c r="AJ116" s="234"/>
      <c r="AK116" s="234"/>
      <c r="AL116" s="41"/>
      <c r="AM116" s="41"/>
      <c r="AN116" s="41"/>
      <c r="AO116" s="41"/>
      <c r="AP116" s="41"/>
      <c r="AQ116" s="41"/>
      <c r="AR116" s="235"/>
      <c r="AS116" s="235"/>
      <c r="AT116" s="233"/>
      <c r="AU116" s="233"/>
      <c r="AV116" s="233"/>
      <c r="AW116" s="133"/>
      <c r="AX116" s="133"/>
      <c r="AY116" s="46"/>
      <c r="AZ116" s="41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37"/>
      <c r="DM116" s="237"/>
      <c r="DN116" s="27"/>
      <c r="DO116" s="27"/>
      <c r="DP116" s="27"/>
      <c r="DQ116" s="27"/>
      <c r="DR116" s="27"/>
      <c r="DS116" s="27"/>
      <c r="DT116" s="27"/>
      <c r="DU116" s="27"/>
      <c r="DV116" s="56"/>
      <c r="DW116" s="56"/>
      <c r="DX116" s="56"/>
      <c r="DY116" s="27"/>
      <c r="DZ116" s="27"/>
      <c r="EA116" s="27"/>
      <c r="EB116" s="206"/>
      <c r="EC116" s="206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</row>
    <row r="117" spans="1:156" ht="15.75" customHeight="1">
      <c r="A117" s="27"/>
      <c r="B117" s="181"/>
      <c r="C117" s="156"/>
      <c r="D117" s="181"/>
      <c r="E117" s="157"/>
      <c r="F117" s="157"/>
      <c r="G117" s="229">
        <f t="shared" si="294"/>
        <v>0</v>
      </c>
      <c r="H117" s="229">
        <f t="shared" si="290"/>
        <v>0</v>
      </c>
      <c r="I117" s="231"/>
      <c r="J117" s="182"/>
      <c r="K117" s="230"/>
      <c r="L117" s="157"/>
      <c r="M117" s="157"/>
      <c r="N117" s="236"/>
      <c r="O117" s="231">
        <f t="shared" si="291"/>
        <v>0</v>
      </c>
      <c r="P117" s="231">
        <f t="shared" si="295"/>
        <v>0</v>
      </c>
      <c r="Q117" s="232">
        <f t="shared" si="293"/>
        <v>0</v>
      </c>
      <c r="R117" s="27"/>
      <c r="S117" s="28"/>
      <c r="T117" s="233"/>
      <c r="U117" s="46"/>
      <c r="V117" s="46"/>
      <c r="W117" s="133"/>
      <c r="X117" s="227"/>
      <c r="Y117" s="172"/>
      <c r="Z117" s="227"/>
      <c r="AA117" s="41"/>
      <c r="AB117" s="41"/>
      <c r="AC117" s="41"/>
      <c r="AD117" s="46"/>
      <c r="AE117" s="46"/>
      <c r="AF117" s="234"/>
      <c r="AG117" s="46"/>
      <c r="AH117" s="46"/>
      <c r="AI117" s="234"/>
      <c r="AJ117" s="234"/>
      <c r="AK117" s="234"/>
      <c r="AL117" s="41"/>
      <c r="AM117" s="41"/>
      <c r="AN117" s="41"/>
      <c r="AO117" s="41"/>
      <c r="AP117" s="41"/>
      <c r="AQ117" s="41"/>
      <c r="AR117" s="235"/>
      <c r="AS117" s="235"/>
      <c r="AT117" s="233"/>
      <c r="AU117" s="233"/>
      <c r="AV117" s="233"/>
      <c r="AW117" s="133"/>
      <c r="AX117" s="133"/>
      <c r="AY117" s="46"/>
      <c r="AZ117" s="41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37"/>
      <c r="DM117" s="237"/>
      <c r="DN117" s="27"/>
      <c r="DO117" s="27"/>
      <c r="DP117" s="27"/>
      <c r="DQ117" s="27"/>
      <c r="DR117" s="27"/>
      <c r="DS117" s="27"/>
      <c r="DT117" s="27"/>
      <c r="DU117" s="27"/>
      <c r="DV117" s="56"/>
      <c r="DW117" s="56"/>
      <c r="DX117" s="56"/>
      <c r="DY117" s="27"/>
      <c r="DZ117" s="27"/>
      <c r="EA117" s="27"/>
      <c r="EB117" s="206"/>
      <c r="EC117" s="206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</row>
    <row r="118" spans="1:156" ht="15.75" customHeight="1">
      <c r="A118" s="27"/>
      <c r="B118" s="181"/>
      <c r="C118" s="181"/>
      <c r="D118" s="181"/>
      <c r="E118" s="157"/>
      <c r="F118" s="157"/>
      <c r="G118" s="229">
        <f t="shared" si="294"/>
        <v>0</v>
      </c>
      <c r="H118" s="229">
        <f t="shared" si="290"/>
        <v>0</v>
      </c>
      <c r="I118" s="231"/>
      <c r="J118" s="182"/>
      <c r="K118" s="230"/>
      <c r="L118" s="157"/>
      <c r="M118" s="157"/>
      <c r="N118" s="236"/>
      <c r="O118" s="231">
        <f t="shared" si="291"/>
        <v>0</v>
      </c>
      <c r="P118" s="231">
        <f t="shared" si="295"/>
        <v>0</v>
      </c>
      <c r="Q118" s="232">
        <f t="shared" si="293"/>
        <v>0</v>
      </c>
      <c r="R118" s="27"/>
      <c r="S118" s="28"/>
      <c r="T118" s="233"/>
      <c r="U118" s="46"/>
      <c r="V118" s="46"/>
      <c r="W118" s="133"/>
      <c r="X118" s="227"/>
      <c r="Y118" s="172"/>
      <c r="Z118" s="227"/>
      <c r="AA118" s="41"/>
      <c r="AB118" s="41"/>
      <c r="AC118" s="41"/>
      <c r="AD118" s="46"/>
      <c r="AE118" s="46"/>
      <c r="AF118" s="234"/>
      <c r="AG118" s="46"/>
      <c r="AH118" s="46"/>
      <c r="AI118" s="234"/>
      <c r="AJ118" s="234"/>
      <c r="AK118" s="234"/>
      <c r="AL118" s="41"/>
      <c r="AM118" s="41"/>
      <c r="AN118" s="41"/>
      <c r="AO118" s="41"/>
      <c r="AP118" s="41"/>
      <c r="AQ118" s="41"/>
      <c r="AR118" s="235"/>
      <c r="AS118" s="235"/>
      <c r="AT118" s="233"/>
      <c r="AU118" s="233"/>
      <c r="AV118" s="233"/>
      <c r="AW118" s="133"/>
      <c r="AX118" s="133"/>
      <c r="AY118" s="46"/>
      <c r="AZ118" s="41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37"/>
      <c r="DM118" s="237"/>
      <c r="DN118" s="27"/>
      <c r="DO118" s="27"/>
      <c r="DP118" s="27"/>
      <c r="DQ118" s="27"/>
      <c r="DR118" s="27"/>
      <c r="DS118" s="27"/>
      <c r="DT118" s="27"/>
      <c r="DU118" s="27"/>
      <c r="DV118" s="56"/>
      <c r="DW118" s="56"/>
      <c r="DX118" s="56"/>
      <c r="DY118" s="27"/>
      <c r="DZ118" s="27"/>
      <c r="EA118" s="27"/>
      <c r="EB118" s="206"/>
      <c r="EC118" s="206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</row>
    <row r="119" spans="1:156" ht="15.75" customHeight="1">
      <c r="A119" s="27"/>
      <c r="B119" s="181"/>
      <c r="C119" s="181"/>
      <c r="D119" s="181"/>
      <c r="E119" s="157"/>
      <c r="F119" s="157"/>
      <c r="G119" s="229">
        <f t="shared" si="294"/>
        <v>0</v>
      </c>
      <c r="H119" s="229">
        <f t="shared" si="290"/>
        <v>0</v>
      </c>
      <c r="I119" s="231"/>
      <c r="J119" s="182"/>
      <c r="K119" s="230"/>
      <c r="L119" s="157"/>
      <c r="M119" s="157"/>
      <c r="N119" s="236"/>
      <c r="O119" s="231">
        <f t="shared" si="291"/>
        <v>0</v>
      </c>
      <c r="P119" s="231">
        <f t="shared" si="295"/>
        <v>0</v>
      </c>
      <c r="Q119" s="232">
        <f t="shared" si="293"/>
        <v>0</v>
      </c>
      <c r="R119" s="27"/>
      <c r="S119" s="28"/>
      <c r="T119" s="233"/>
      <c r="U119" s="46"/>
      <c r="V119" s="46"/>
      <c r="W119" s="133"/>
      <c r="X119" s="227"/>
      <c r="Y119" s="172"/>
      <c r="Z119" s="227"/>
      <c r="AA119" s="41"/>
      <c r="AB119" s="41"/>
      <c r="AC119" s="41"/>
      <c r="AD119" s="46"/>
      <c r="AE119" s="46"/>
      <c r="AF119" s="234"/>
      <c r="AG119" s="46"/>
      <c r="AH119" s="46"/>
      <c r="AI119" s="234"/>
      <c r="AJ119" s="234"/>
      <c r="AK119" s="234"/>
      <c r="AL119" s="41"/>
      <c r="AM119" s="41"/>
      <c r="AN119" s="41"/>
      <c r="AO119" s="41"/>
      <c r="AP119" s="41"/>
      <c r="AQ119" s="41"/>
      <c r="AR119" s="235"/>
      <c r="AS119" s="235"/>
      <c r="AT119" s="233"/>
      <c r="AU119" s="233"/>
      <c r="AV119" s="233"/>
      <c r="AW119" s="133"/>
      <c r="AX119" s="133"/>
      <c r="AY119" s="46"/>
      <c r="AZ119" s="41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37"/>
      <c r="DM119" s="237"/>
      <c r="DN119" s="27"/>
      <c r="DO119" s="27"/>
      <c r="DP119" s="27"/>
      <c r="DQ119" s="27"/>
      <c r="DR119" s="27"/>
      <c r="DS119" s="27"/>
      <c r="DT119" s="27"/>
      <c r="DU119" s="27"/>
      <c r="DV119" s="56"/>
      <c r="DW119" s="56"/>
      <c r="DX119" s="56"/>
      <c r="DY119" s="27"/>
      <c r="DZ119" s="27"/>
      <c r="EA119" s="27"/>
      <c r="EB119" s="206"/>
      <c r="EC119" s="206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</row>
    <row r="120" spans="1:156" ht="15.75" customHeight="1">
      <c r="A120" s="27"/>
      <c r="B120" s="188" t="s">
        <v>129</v>
      </c>
      <c r="C120" s="188"/>
      <c r="D120" s="244">
        <f>SUM(D100:D119)-L120</f>
        <v>0</v>
      </c>
      <c r="E120" s="245"/>
      <c r="F120" s="245"/>
      <c r="G120" s="245">
        <f>SUM(G100:G119)-SUM(Q100:Q119)</f>
        <v>0</v>
      </c>
      <c r="H120" s="245">
        <f t="shared" si="290"/>
        <v>0</v>
      </c>
      <c r="I120" s="246"/>
      <c r="J120" s="247"/>
      <c r="K120" s="188"/>
      <c r="L120" s="188">
        <f>SUM(L100:L119)</f>
        <v>0</v>
      </c>
      <c r="M120" s="245"/>
      <c r="N120" s="248"/>
      <c r="O120" s="249">
        <f t="shared" ref="O120:P120" si="296">SUM(O100:O119)</f>
        <v>0</v>
      </c>
      <c r="P120" s="249">
        <f t="shared" si="296"/>
        <v>0</v>
      </c>
      <c r="Q120" s="250"/>
      <c r="R120" s="27"/>
      <c r="S120" s="28"/>
      <c r="T120" s="233"/>
      <c r="U120" s="46"/>
      <c r="V120" s="46"/>
      <c r="W120" s="133"/>
      <c r="X120" s="227"/>
      <c r="Y120" s="172"/>
      <c r="Z120" s="227"/>
      <c r="AA120" s="41"/>
      <c r="AB120" s="41"/>
      <c r="AC120" s="41"/>
      <c r="AD120" s="46"/>
      <c r="AE120" s="46"/>
      <c r="AF120" s="234"/>
      <c r="AG120" s="46"/>
      <c r="AH120" s="46"/>
      <c r="AI120" s="234"/>
      <c r="AJ120" s="234"/>
      <c r="AK120" s="234"/>
      <c r="AL120" s="41"/>
      <c r="AM120" s="41"/>
      <c r="AN120" s="41"/>
      <c r="AO120" s="41"/>
      <c r="AP120" s="41"/>
      <c r="AQ120" s="41"/>
      <c r="AR120" s="235"/>
      <c r="AS120" s="235"/>
      <c r="AT120" s="233"/>
      <c r="AU120" s="233"/>
      <c r="AV120" s="233"/>
      <c r="AW120" s="133"/>
      <c r="AX120" s="133"/>
      <c r="AY120" s="46"/>
      <c r="AZ120" s="41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37"/>
      <c r="DM120" s="237"/>
      <c r="DN120" s="27"/>
      <c r="DO120" s="27"/>
      <c r="DP120" s="27"/>
      <c r="DQ120" s="27"/>
      <c r="DR120" s="27"/>
      <c r="DS120" s="27"/>
      <c r="DT120" s="27"/>
      <c r="DU120" s="27"/>
      <c r="DV120" s="56"/>
      <c r="DW120" s="56"/>
      <c r="DX120" s="56"/>
      <c r="DY120" s="27"/>
      <c r="DZ120" s="27"/>
      <c r="EA120" s="27"/>
      <c r="EB120" s="206"/>
      <c r="EC120" s="206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</row>
    <row r="121" spans="1:156" ht="14.25" customHeight="1">
      <c r="A121" s="2"/>
      <c r="B121" s="223" t="s">
        <v>88</v>
      </c>
      <c r="C121" s="224" t="s">
        <v>89</v>
      </c>
      <c r="D121" s="224" t="s">
        <v>99</v>
      </c>
      <c r="E121" s="224" t="s">
        <v>114</v>
      </c>
      <c r="F121" s="224" t="s">
        <v>115</v>
      </c>
      <c r="G121" s="224" t="s">
        <v>26</v>
      </c>
      <c r="H121" s="224" t="s">
        <v>100</v>
      </c>
      <c r="I121" s="225"/>
      <c r="J121" s="224" t="s">
        <v>116</v>
      </c>
      <c r="K121" s="224" t="s">
        <v>91</v>
      </c>
      <c r="L121" s="224" t="s">
        <v>99</v>
      </c>
      <c r="M121" s="224" t="s">
        <v>117</v>
      </c>
      <c r="N121" s="224" t="s">
        <v>115</v>
      </c>
      <c r="O121" s="224" t="s">
        <v>94</v>
      </c>
      <c r="P121" s="224" t="s">
        <v>118</v>
      </c>
      <c r="Q121" s="224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173"/>
      <c r="EB121" s="173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</row>
    <row r="122" spans="1:156" ht="15.75" customHeight="1">
      <c r="A122" s="2"/>
      <c r="B122" s="181"/>
      <c r="C122" s="156"/>
      <c r="D122" s="181"/>
      <c r="E122" s="157"/>
      <c r="F122" s="157"/>
      <c r="G122" s="229">
        <f>(D122*E122)+F122</f>
        <v>0</v>
      </c>
      <c r="H122" s="229">
        <f t="shared" ref="H122:H142" si="297">IF(D122=0,0,G122/D122)</f>
        <v>0</v>
      </c>
      <c r="I122" s="739" t="s">
        <v>126</v>
      </c>
      <c r="J122" s="182"/>
      <c r="K122" s="230"/>
      <c r="L122" s="181"/>
      <c r="M122" s="157"/>
      <c r="N122" s="157"/>
      <c r="O122" s="231">
        <f t="shared" ref="O122:O141" si="298">((L122*M122)-N122)-(L122*J122)</f>
        <v>0</v>
      </c>
      <c r="P122" s="231">
        <f t="shared" ref="P122:P132" si="299">IF(J122=0,0,(((L122*M122)-N122)+I132)-(L122*J122))</f>
        <v>0</v>
      </c>
      <c r="Q122" s="232">
        <f t="shared" ref="Q122:Q141" si="300">L122*J122</f>
        <v>0</v>
      </c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173"/>
      <c r="EB122" s="173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</row>
    <row r="123" spans="1:156" ht="15.75" customHeight="1">
      <c r="A123" s="2"/>
      <c r="B123" s="181"/>
      <c r="C123" s="156"/>
      <c r="D123" s="181"/>
      <c r="E123" s="157"/>
      <c r="F123" s="157"/>
      <c r="G123" s="229">
        <f t="shared" ref="G123:G141" si="301">D123*E123+F123</f>
        <v>0</v>
      </c>
      <c r="H123" s="229">
        <f t="shared" si="297"/>
        <v>0</v>
      </c>
      <c r="I123" s="740"/>
      <c r="J123" s="182"/>
      <c r="K123" s="230"/>
      <c r="L123" s="157"/>
      <c r="M123" s="157"/>
      <c r="N123" s="236"/>
      <c r="O123" s="231">
        <f t="shared" si="298"/>
        <v>0</v>
      </c>
      <c r="P123" s="231">
        <f t="shared" si="299"/>
        <v>0</v>
      </c>
      <c r="Q123" s="232">
        <f t="shared" si="300"/>
        <v>0</v>
      </c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173"/>
      <c r="EB123" s="173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</row>
    <row r="124" spans="1:156" ht="15.75" customHeight="1">
      <c r="A124" s="2"/>
      <c r="B124" s="181"/>
      <c r="C124" s="156"/>
      <c r="D124" s="181"/>
      <c r="E124" s="157"/>
      <c r="F124" s="157"/>
      <c r="G124" s="229">
        <f t="shared" si="301"/>
        <v>0</v>
      </c>
      <c r="H124" s="229">
        <f t="shared" si="297"/>
        <v>0</v>
      </c>
      <c r="I124" s="238">
        <f>IF(D142=0,0,G142/D142)</f>
        <v>0</v>
      </c>
      <c r="J124" s="182"/>
      <c r="K124" s="230"/>
      <c r="L124" s="157"/>
      <c r="M124" s="157"/>
      <c r="N124" s="236"/>
      <c r="O124" s="231">
        <f t="shared" si="298"/>
        <v>0</v>
      </c>
      <c r="P124" s="231">
        <f t="shared" si="299"/>
        <v>0</v>
      </c>
      <c r="Q124" s="232">
        <f t="shared" si="300"/>
        <v>0</v>
      </c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173"/>
      <c r="EB124" s="173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</row>
    <row r="125" spans="1:156" ht="14.25" customHeight="1">
      <c r="A125" s="2"/>
      <c r="B125" s="181"/>
      <c r="C125" s="156"/>
      <c r="D125" s="181"/>
      <c r="E125" s="157"/>
      <c r="F125" s="157"/>
      <c r="G125" s="229">
        <f t="shared" si="301"/>
        <v>0</v>
      </c>
      <c r="H125" s="229">
        <f t="shared" si="297"/>
        <v>0</v>
      </c>
      <c r="I125" s="239"/>
      <c r="J125" s="182"/>
      <c r="K125" s="230"/>
      <c r="L125" s="157"/>
      <c r="M125" s="157"/>
      <c r="N125" s="236"/>
      <c r="O125" s="231">
        <f t="shared" si="298"/>
        <v>0</v>
      </c>
      <c r="P125" s="231">
        <f t="shared" si="299"/>
        <v>0</v>
      </c>
      <c r="Q125" s="232">
        <f t="shared" si="300"/>
        <v>0</v>
      </c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173"/>
      <c r="EB125" s="173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</row>
    <row r="126" spans="1:156" ht="15.75" customHeight="1">
      <c r="A126" s="2"/>
      <c r="B126" s="181"/>
      <c r="C126" s="156"/>
      <c r="D126" s="181"/>
      <c r="E126" s="157"/>
      <c r="F126" s="157"/>
      <c r="G126" s="229">
        <f t="shared" si="301"/>
        <v>0</v>
      </c>
      <c r="H126" s="229">
        <f t="shared" si="297"/>
        <v>0</v>
      </c>
      <c r="I126" s="741" t="s">
        <v>127</v>
      </c>
      <c r="J126" s="182"/>
      <c r="K126" s="230"/>
      <c r="L126" s="157"/>
      <c r="M126" s="157"/>
      <c r="N126" s="236"/>
      <c r="O126" s="231">
        <f t="shared" si="298"/>
        <v>0</v>
      </c>
      <c r="P126" s="231">
        <f t="shared" si="299"/>
        <v>0</v>
      </c>
      <c r="Q126" s="232">
        <f t="shared" si="300"/>
        <v>0</v>
      </c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173"/>
      <c r="EB126" s="173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</row>
    <row r="127" spans="1:156" ht="15.75" customHeight="1">
      <c r="A127" s="2"/>
      <c r="B127" s="181"/>
      <c r="C127" s="156"/>
      <c r="D127" s="181"/>
      <c r="E127" s="157"/>
      <c r="F127" s="157"/>
      <c r="G127" s="229">
        <f t="shared" si="301"/>
        <v>0</v>
      </c>
      <c r="H127" s="229">
        <f t="shared" si="297"/>
        <v>0</v>
      </c>
      <c r="I127" s="742"/>
      <c r="J127" s="182"/>
      <c r="K127" s="230"/>
      <c r="L127" s="157"/>
      <c r="M127" s="157"/>
      <c r="N127" s="236"/>
      <c r="O127" s="231">
        <f t="shared" si="298"/>
        <v>0</v>
      </c>
      <c r="P127" s="231">
        <f t="shared" si="299"/>
        <v>0</v>
      </c>
      <c r="Q127" s="232">
        <f t="shared" si="300"/>
        <v>0</v>
      </c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173"/>
      <c r="EB127" s="173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</row>
    <row r="128" spans="1:156" ht="15.75" customHeight="1">
      <c r="A128" s="2"/>
      <c r="B128" s="181"/>
      <c r="C128" s="156"/>
      <c r="D128" s="181"/>
      <c r="E128" s="157"/>
      <c r="F128" s="157"/>
      <c r="G128" s="229">
        <f t="shared" si="301"/>
        <v>0</v>
      </c>
      <c r="H128" s="229">
        <f t="shared" si="297"/>
        <v>0</v>
      </c>
      <c r="I128" s="740"/>
      <c r="J128" s="182"/>
      <c r="K128" s="230"/>
      <c r="L128" s="157"/>
      <c r="M128" s="157"/>
      <c r="N128" s="236"/>
      <c r="O128" s="231">
        <f t="shared" si="298"/>
        <v>0</v>
      </c>
      <c r="P128" s="231">
        <f t="shared" si="299"/>
        <v>0</v>
      </c>
      <c r="Q128" s="232">
        <f t="shared" si="300"/>
        <v>0</v>
      </c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173"/>
      <c r="EB128" s="173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</row>
    <row r="129" spans="1:156" ht="15.75" customHeight="1">
      <c r="A129" s="2"/>
      <c r="B129" s="181"/>
      <c r="C129" s="156"/>
      <c r="D129" s="181"/>
      <c r="E129" s="157"/>
      <c r="F129" s="157"/>
      <c r="G129" s="229">
        <f t="shared" si="301"/>
        <v>0</v>
      </c>
      <c r="H129" s="229">
        <f t="shared" si="297"/>
        <v>0</v>
      </c>
      <c r="I129" s="240">
        <f>IF(D142=0,0,(G142-I132)/D142)</f>
        <v>0</v>
      </c>
      <c r="J129" s="182"/>
      <c r="K129" s="230"/>
      <c r="L129" s="157"/>
      <c r="M129" s="157"/>
      <c r="N129" s="236"/>
      <c r="O129" s="231">
        <f t="shared" si="298"/>
        <v>0</v>
      </c>
      <c r="P129" s="231">
        <f t="shared" si="299"/>
        <v>0</v>
      </c>
      <c r="Q129" s="232">
        <f t="shared" si="300"/>
        <v>0</v>
      </c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173"/>
      <c r="EB129" s="173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</row>
    <row r="130" spans="1:156" ht="15.75" customHeight="1">
      <c r="A130" s="2"/>
      <c r="B130" s="181"/>
      <c r="C130" s="156"/>
      <c r="D130" s="181"/>
      <c r="E130" s="157"/>
      <c r="F130" s="157"/>
      <c r="G130" s="229">
        <f t="shared" si="301"/>
        <v>0</v>
      </c>
      <c r="H130" s="229">
        <f t="shared" si="297"/>
        <v>0</v>
      </c>
      <c r="I130" s="241"/>
      <c r="J130" s="182"/>
      <c r="K130" s="230"/>
      <c r="L130" s="157"/>
      <c r="M130" s="157"/>
      <c r="N130" s="236"/>
      <c r="O130" s="231">
        <f t="shared" si="298"/>
        <v>0</v>
      </c>
      <c r="P130" s="231">
        <f t="shared" si="299"/>
        <v>0</v>
      </c>
      <c r="Q130" s="232">
        <f t="shared" si="300"/>
        <v>0</v>
      </c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173"/>
      <c r="EB130" s="173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</row>
    <row r="131" spans="1:156" ht="15.75" customHeight="1">
      <c r="A131" s="2"/>
      <c r="B131" s="181"/>
      <c r="C131" s="156"/>
      <c r="D131" s="242"/>
      <c r="E131" s="157"/>
      <c r="F131" s="157"/>
      <c r="G131" s="229">
        <f t="shared" si="301"/>
        <v>0</v>
      </c>
      <c r="H131" s="229">
        <f t="shared" si="297"/>
        <v>0</v>
      </c>
      <c r="I131" s="243" t="s">
        <v>128</v>
      </c>
      <c r="J131" s="182"/>
      <c r="K131" s="230"/>
      <c r="L131" s="157"/>
      <c r="M131" s="157"/>
      <c r="N131" s="236"/>
      <c r="O131" s="231">
        <f t="shared" si="298"/>
        <v>0</v>
      </c>
      <c r="P131" s="231">
        <f t="shared" si="299"/>
        <v>0</v>
      </c>
      <c r="Q131" s="232">
        <f t="shared" si="300"/>
        <v>0</v>
      </c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173"/>
      <c r="EB131" s="173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</row>
    <row r="132" spans="1:156" ht="15.75" customHeight="1">
      <c r="A132" s="2"/>
      <c r="B132" s="181"/>
      <c r="C132" s="156"/>
      <c r="D132" s="181"/>
      <c r="E132" s="157"/>
      <c r="F132" s="157"/>
      <c r="G132" s="229">
        <f t="shared" si="301"/>
        <v>0</v>
      </c>
      <c r="H132" s="229">
        <f t="shared" si="297"/>
        <v>0</v>
      </c>
      <c r="I132" s="238">
        <f>SUMIF(B$72:B$91,B122,P$72:P$91)</f>
        <v>0</v>
      </c>
      <c r="J132" s="182"/>
      <c r="K132" s="230"/>
      <c r="L132" s="157"/>
      <c r="M132" s="157"/>
      <c r="N132" s="236"/>
      <c r="O132" s="231">
        <f t="shared" si="298"/>
        <v>0</v>
      </c>
      <c r="P132" s="231">
        <f t="shared" si="299"/>
        <v>0</v>
      </c>
      <c r="Q132" s="232">
        <f t="shared" si="300"/>
        <v>0</v>
      </c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173"/>
      <c r="EB132" s="173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</row>
    <row r="133" spans="1:156" ht="15.75" customHeight="1">
      <c r="A133" s="2"/>
      <c r="B133" s="181"/>
      <c r="C133" s="156"/>
      <c r="D133" s="181"/>
      <c r="E133" s="157"/>
      <c r="F133" s="157"/>
      <c r="G133" s="229">
        <f t="shared" si="301"/>
        <v>0</v>
      </c>
      <c r="H133" s="229">
        <f t="shared" si="297"/>
        <v>0</v>
      </c>
      <c r="I133" s="231"/>
      <c r="J133" s="182"/>
      <c r="K133" s="230"/>
      <c r="L133" s="157"/>
      <c r="M133" s="157"/>
      <c r="N133" s="236"/>
      <c r="O133" s="231">
        <f t="shared" si="298"/>
        <v>0</v>
      </c>
      <c r="P133" s="231">
        <f>IF(J133=0,0,(((L133*M133)-N133)+#REF!)-(L133*J133))</f>
        <v>0</v>
      </c>
      <c r="Q133" s="232">
        <f t="shared" si="300"/>
        <v>0</v>
      </c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173"/>
      <c r="EB133" s="173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</row>
    <row r="134" spans="1:156" ht="15.75" customHeight="1">
      <c r="A134" s="2"/>
      <c r="B134" s="181"/>
      <c r="C134" s="156"/>
      <c r="D134" s="181"/>
      <c r="E134" s="157"/>
      <c r="F134" s="157"/>
      <c r="G134" s="229">
        <f t="shared" si="301"/>
        <v>0</v>
      </c>
      <c r="H134" s="229">
        <f t="shared" si="297"/>
        <v>0</v>
      </c>
      <c r="I134" s="231"/>
      <c r="J134" s="182"/>
      <c r="K134" s="230"/>
      <c r="L134" s="157"/>
      <c r="M134" s="157"/>
      <c r="N134" s="236"/>
      <c r="O134" s="231">
        <f t="shared" si="298"/>
        <v>0</v>
      </c>
      <c r="P134" s="231">
        <f t="shared" ref="P134:P141" si="302">IF(J134=0,0,(((L134*M134)-N134)+I143)-(L134*J134))</f>
        <v>0</v>
      </c>
      <c r="Q134" s="232">
        <f t="shared" si="300"/>
        <v>0</v>
      </c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173"/>
      <c r="EB134" s="173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</row>
    <row r="135" spans="1:156" ht="15.75" customHeight="1">
      <c r="A135" s="2"/>
      <c r="B135" s="181"/>
      <c r="C135" s="156"/>
      <c r="D135" s="181"/>
      <c r="E135" s="157"/>
      <c r="F135" s="157"/>
      <c r="G135" s="229">
        <f t="shared" si="301"/>
        <v>0</v>
      </c>
      <c r="H135" s="229">
        <f t="shared" si="297"/>
        <v>0</v>
      </c>
      <c r="I135" s="231"/>
      <c r="J135" s="182"/>
      <c r="K135" s="230"/>
      <c r="L135" s="157"/>
      <c r="M135" s="157"/>
      <c r="N135" s="236"/>
      <c r="O135" s="231">
        <f t="shared" si="298"/>
        <v>0</v>
      </c>
      <c r="P135" s="231">
        <f t="shared" si="302"/>
        <v>0</v>
      </c>
      <c r="Q135" s="232">
        <f t="shared" si="300"/>
        <v>0</v>
      </c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173"/>
      <c r="EB135" s="173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</row>
    <row r="136" spans="1:156" ht="15.75" customHeight="1">
      <c r="A136" s="2"/>
      <c r="B136" s="181"/>
      <c r="C136" s="156"/>
      <c r="D136" s="181"/>
      <c r="E136" s="157"/>
      <c r="F136" s="157"/>
      <c r="G136" s="229">
        <f t="shared" si="301"/>
        <v>0</v>
      </c>
      <c r="H136" s="229">
        <f t="shared" si="297"/>
        <v>0</v>
      </c>
      <c r="I136" s="231"/>
      <c r="J136" s="182"/>
      <c r="K136" s="230"/>
      <c r="L136" s="157"/>
      <c r="M136" s="157"/>
      <c r="N136" s="236"/>
      <c r="O136" s="231">
        <f t="shared" si="298"/>
        <v>0</v>
      </c>
      <c r="P136" s="231">
        <f t="shared" si="302"/>
        <v>0</v>
      </c>
      <c r="Q136" s="232">
        <f t="shared" si="300"/>
        <v>0</v>
      </c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173"/>
      <c r="EB136" s="173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</row>
    <row r="137" spans="1:156" ht="15.75" customHeight="1">
      <c r="A137" s="2"/>
      <c r="B137" s="181"/>
      <c r="C137" s="156"/>
      <c r="D137" s="181"/>
      <c r="E137" s="157"/>
      <c r="F137" s="157"/>
      <c r="G137" s="229">
        <f t="shared" si="301"/>
        <v>0</v>
      </c>
      <c r="H137" s="229">
        <f t="shared" si="297"/>
        <v>0</v>
      </c>
      <c r="I137" s="231"/>
      <c r="J137" s="182"/>
      <c r="K137" s="230"/>
      <c r="L137" s="157"/>
      <c r="M137" s="157"/>
      <c r="N137" s="236"/>
      <c r="O137" s="231">
        <f t="shared" si="298"/>
        <v>0</v>
      </c>
      <c r="P137" s="231">
        <f t="shared" si="302"/>
        <v>0</v>
      </c>
      <c r="Q137" s="232">
        <f t="shared" si="300"/>
        <v>0</v>
      </c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173"/>
      <c r="EB137" s="173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</row>
    <row r="138" spans="1:156" ht="15.75" customHeight="1">
      <c r="A138" s="2"/>
      <c r="B138" s="181"/>
      <c r="C138" s="156"/>
      <c r="D138" s="181"/>
      <c r="E138" s="157"/>
      <c r="F138" s="157"/>
      <c r="G138" s="229">
        <f t="shared" si="301"/>
        <v>0</v>
      </c>
      <c r="H138" s="229">
        <f t="shared" si="297"/>
        <v>0</v>
      </c>
      <c r="I138" s="231"/>
      <c r="J138" s="182"/>
      <c r="K138" s="230"/>
      <c r="L138" s="157"/>
      <c r="M138" s="157"/>
      <c r="N138" s="236"/>
      <c r="O138" s="231">
        <f t="shared" si="298"/>
        <v>0</v>
      </c>
      <c r="P138" s="231">
        <f t="shared" si="302"/>
        <v>0</v>
      </c>
      <c r="Q138" s="232">
        <f t="shared" si="300"/>
        <v>0</v>
      </c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173"/>
      <c r="EB138" s="173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</row>
    <row r="139" spans="1:156" ht="15.75" customHeight="1">
      <c r="A139" s="2"/>
      <c r="B139" s="181"/>
      <c r="C139" s="156"/>
      <c r="D139" s="181"/>
      <c r="E139" s="157"/>
      <c r="F139" s="157"/>
      <c r="G139" s="229">
        <f t="shared" si="301"/>
        <v>0</v>
      </c>
      <c r="H139" s="229">
        <f t="shared" si="297"/>
        <v>0</v>
      </c>
      <c r="I139" s="231"/>
      <c r="J139" s="182"/>
      <c r="K139" s="230"/>
      <c r="L139" s="157"/>
      <c r="M139" s="157"/>
      <c r="N139" s="236"/>
      <c r="O139" s="231">
        <f t="shared" si="298"/>
        <v>0</v>
      </c>
      <c r="P139" s="231">
        <f t="shared" si="302"/>
        <v>0</v>
      </c>
      <c r="Q139" s="232">
        <f t="shared" si="300"/>
        <v>0</v>
      </c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173"/>
      <c r="EB139" s="173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</row>
    <row r="140" spans="1:156" ht="15.75" customHeight="1">
      <c r="A140" s="2"/>
      <c r="B140" s="181"/>
      <c r="C140" s="181"/>
      <c r="D140" s="181"/>
      <c r="E140" s="157"/>
      <c r="F140" s="157"/>
      <c r="G140" s="229">
        <f t="shared" si="301"/>
        <v>0</v>
      </c>
      <c r="H140" s="229">
        <f t="shared" si="297"/>
        <v>0</v>
      </c>
      <c r="I140" s="231"/>
      <c r="J140" s="182"/>
      <c r="K140" s="230"/>
      <c r="L140" s="157"/>
      <c r="M140" s="157"/>
      <c r="N140" s="236"/>
      <c r="O140" s="231">
        <f t="shared" si="298"/>
        <v>0</v>
      </c>
      <c r="P140" s="231">
        <f t="shared" si="302"/>
        <v>0</v>
      </c>
      <c r="Q140" s="232">
        <f t="shared" si="300"/>
        <v>0</v>
      </c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173"/>
      <c r="EB140" s="173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</row>
    <row r="141" spans="1:156" ht="15.75" customHeight="1">
      <c r="A141" s="2"/>
      <c r="B141" s="181"/>
      <c r="C141" s="181"/>
      <c r="D141" s="181"/>
      <c r="E141" s="157"/>
      <c r="F141" s="157"/>
      <c r="G141" s="229">
        <f t="shared" si="301"/>
        <v>0</v>
      </c>
      <c r="H141" s="229">
        <f t="shared" si="297"/>
        <v>0</v>
      </c>
      <c r="I141" s="231"/>
      <c r="J141" s="182"/>
      <c r="K141" s="230"/>
      <c r="L141" s="157"/>
      <c r="M141" s="157"/>
      <c r="N141" s="236"/>
      <c r="O141" s="231">
        <f t="shared" si="298"/>
        <v>0</v>
      </c>
      <c r="P141" s="231">
        <f t="shared" si="302"/>
        <v>0</v>
      </c>
      <c r="Q141" s="232">
        <f t="shared" si="300"/>
        <v>0</v>
      </c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173"/>
      <c r="EB141" s="173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</row>
    <row r="142" spans="1:156" ht="15.75" customHeight="1">
      <c r="A142" s="2"/>
      <c r="B142" s="188" t="s">
        <v>129</v>
      </c>
      <c r="C142" s="188"/>
      <c r="D142" s="244">
        <f>SUM(D122:D141)-L142</f>
        <v>0</v>
      </c>
      <c r="E142" s="245"/>
      <c r="F142" s="245"/>
      <c r="G142" s="245">
        <f>SUM(G122:G141)-SUM(Q122:Q141)</f>
        <v>0</v>
      </c>
      <c r="H142" s="245">
        <f t="shared" si="297"/>
        <v>0</v>
      </c>
      <c r="I142" s="246"/>
      <c r="J142" s="247"/>
      <c r="K142" s="188"/>
      <c r="L142" s="188">
        <f>SUM(L122:L141)</f>
        <v>0</v>
      </c>
      <c r="M142" s="245"/>
      <c r="N142" s="248"/>
      <c r="O142" s="249">
        <f t="shared" ref="O142:P142" si="303">SUM(O122:O141)</f>
        <v>0</v>
      </c>
      <c r="P142" s="249">
        <f t="shared" si="303"/>
        <v>0</v>
      </c>
      <c r="Q142" s="250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173"/>
      <c r="EB142" s="173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</row>
    <row r="143" spans="1:156" ht="15.75" customHeight="1">
      <c r="A143" s="2"/>
      <c r="B143" s="223" t="s">
        <v>88</v>
      </c>
      <c r="C143" s="224" t="s">
        <v>89</v>
      </c>
      <c r="D143" s="224" t="s">
        <v>99</v>
      </c>
      <c r="E143" s="224" t="s">
        <v>114</v>
      </c>
      <c r="F143" s="224" t="s">
        <v>115</v>
      </c>
      <c r="G143" s="224" t="s">
        <v>26</v>
      </c>
      <c r="H143" s="224" t="s">
        <v>100</v>
      </c>
      <c r="I143" s="225"/>
      <c r="J143" s="224" t="s">
        <v>116</v>
      </c>
      <c r="K143" s="224" t="s">
        <v>91</v>
      </c>
      <c r="L143" s="224" t="s">
        <v>99</v>
      </c>
      <c r="M143" s="224" t="s">
        <v>117</v>
      </c>
      <c r="N143" s="224" t="s">
        <v>115</v>
      </c>
      <c r="O143" s="224" t="s">
        <v>94</v>
      </c>
      <c r="P143" s="224" t="s">
        <v>118</v>
      </c>
      <c r="Q143" s="224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173"/>
      <c r="EB143" s="173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</row>
    <row r="144" spans="1:156" ht="15.75" customHeight="1">
      <c r="A144" s="2"/>
      <c r="B144" s="181"/>
      <c r="C144" s="156"/>
      <c r="D144" s="181"/>
      <c r="E144" s="157"/>
      <c r="F144" s="157"/>
      <c r="G144" s="229">
        <f>(D144*E144)+F144</f>
        <v>0</v>
      </c>
      <c r="H144" s="229">
        <f t="shared" ref="H144:H164" si="304">IF(D144=0,0,G144/D144)</f>
        <v>0</v>
      </c>
      <c r="I144" s="739" t="s">
        <v>126</v>
      </c>
      <c r="J144" s="182"/>
      <c r="K144" s="230"/>
      <c r="L144" s="181"/>
      <c r="M144" s="157"/>
      <c r="N144" s="157"/>
      <c r="O144" s="231">
        <f t="shared" ref="O144:O163" si="305">((L144*M144)-N144)-(L144*J144)</f>
        <v>0</v>
      </c>
      <c r="P144" s="231">
        <f t="shared" ref="P144:P163" si="306">IF(J144=0,0,(((L144*M144)-N144)+I154)-(L144*J144))</f>
        <v>0</v>
      </c>
      <c r="Q144" s="232">
        <f t="shared" ref="Q144:Q163" si="307">L144*J144</f>
        <v>0</v>
      </c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173"/>
      <c r="EB144" s="173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</row>
    <row r="145" spans="1:156" ht="15.75" customHeight="1">
      <c r="A145" s="2"/>
      <c r="B145" s="181"/>
      <c r="C145" s="156"/>
      <c r="D145" s="181"/>
      <c r="E145" s="157"/>
      <c r="F145" s="157"/>
      <c r="G145" s="229">
        <f t="shared" ref="G145:G163" si="308">D145*E145+F145</f>
        <v>0</v>
      </c>
      <c r="H145" s="229">
        <f t="shared" si="304"/>
        <v>0</v>
      </c>
      <c r="I145" s="740"/>
      <c r="J145" s="182"/>
      <c r="K145" s="230"/>
      <c r="L145" s="157"/>
      <c r="M145" s="157"/>
      <c r="N145" s="236"/>
      <c r="O145" s="231">
        <f t="shared" si="305"/>
        <v>0</v>
      </c>
      <c r="P145" s="231">
        <f t="shared" si="306"/>
        <v>0</v>
      </c>
      <c r="Q145" s="232">
        <f t="shared" si="307"/>
        <v>0</v>
      </c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173"/>
      <c r="EB145" s="173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</row>
    <row r="146" spans="1:156" ht="14.25" customHeight="1">
      <c r="A146" s="2"/>
      <c r="B146" s="181"/>
      <c r="C146" s="156"/>
      <c r="D146" s="181"/>
      <c r="E146" s="157"/>
      <c r="F146" s="157"/>
      <c r="G146" s="229">
        <f t="shared" si="308"/>
        <v>0</v>
      </c>
      <c r="H146" s="229">
        <f t="shared" si="304"/>
        <v>0</v>
      </c>
      <c r="I146" s="238">
        <f>IF(D164=0,0,G164/D164)</f>
        <v>0</v>
      </c>
      <c r="J146" s="182"/>
      <c r="K146" s="230"/>
      <c r="L146" s="157"/>
      <c r="M146" s="157"/>
      <c r="N146" s="236"/>
      <c r="O146" s="231">
        <f t="shared" si="305"/>
        <v>0</v>
      </c>
      <c r="P146" s="231">
        <f t="shared" si="306"/>
        <v>0</v>
      </c>
      <c r="Q146" s="232">
        <f t="shared" si="307"/>
        <v>0</v>
      </c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173"/>
      <c r="EB146" s="173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</row>
    <row r="147" spans="1:156" ht="15.75" customHeight="1">
      <c r="A147" s="2"/>
      <c r="B147" s="181"/>
      <c r="C147" s="156"/>
      <c r="D147" s="181"/>
      <c r="E147" s="157"/>
      <c r="F147" s="157"/>
      <c r="G147" s="229">
        <f t="shared" si="308"/>
        <v>0</v>
      </c>
      <c r="H147" s="229">
        <f t="shared" si="304"/>
        <v>0</v>
      </c>
      <c r="I147" s="239"/>
      <c r="J147" s="182"/>
      <c r="K147" s="230"/>
      <c r="L147" s="157"/>
      <c r="M147" s="157"/>
      <c r="N147" s="236"/>
      <c r="O147" s="231">
        <f t="shared" si="305"/>
        <v>0</v>
      </c>
      <c r="P147" s="231">
        <f t="shared" si="306"/>
        <v>0</v>
      </c>
      <c r="Q147" s="232">
        <f t="shared" si="307"/>
        <v>0</v>
      </c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173"/>
      <c r="EB147" s="173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</row>
    <row r="148" spans="1:156" ht="15.75" customHeight="1">
      <c r="A148" s="2"/>
      <c r="B148" s="181"/>
      <c r="C148" s="156"/>
      <c r="D148" s="181"/>
      <c r="E148" s="157"/>
      <c r="F148" s="157"/>
      <c r="G148" s="229">
        <f t="shared" si="308"/>
        <v>0</v>
      </c>
      <c r="H148" s="229">
        <f t="shared" si="304"/>
        <v>0</v>
      </c>
      <c r="I148" s="741" t="s">
        <v>127</v>
      </c>
      <c r="J148" s="182"/>
      <c r="K148" s="230"/>
      <c r="L148" s="157"/>
      <c r="M148" s="157"/>
      <c r="N148" s="236"/>
      <c r="O148" s="231">
        <f t="shared" si="305"/>
        <v>0</v>
      </c>
      <c r="P148" s="231">
        <f t="shared" si="306"/>
        <v>0</v>
      </c>
      <c r="Q148" s="232">
        <f t="shared" si="307"/>
        <v>0</v>
      </c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173"/>
      <c r="EB148" s="173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</row>
    <row r="149" spans="1:156" ht="15.75" customHeight="1">
      <c r="A149" s="2"/>
      <c r="B149" s="181"/>
      <c r="C149" s="156"/>
      <c r="D149" s="181"/>
      <c r="E149" s="157"/>
      <c r="F149" s="157"/>
      <c r="G149" s="229">
        <f t="shared" si="308"/>
        <v>0</v>
      </c>
      <c r="H149" s="229">
        <f t="shared" si="304"/>
        <v>0</v>
      </c>
      <c r="I149" s="742"/>
      <c r="J149" s="182"/>
      <c r="K149" s="230"/>
      <c r="L149" s="157"/>
      <c r="M149" s="157"/>
      <c r="N149" s="236"/>
      <c r="O149" s="231">
        <f t="shared" si="305"/>
        <v>0</v>
      </c>
      <c r="P149" s="231">
        <f t="shared" si="306"/>
        <v>0</v>
      </c>
      <c r="Q149" s="232">
        <f t="shared" si="307"/>
        <v>0</v>
      </c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173"/>
      <c r="EB149" s="173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</row>
    <row r="150" spans="1:156" ht="15.75" customHeight="1">
      <c r="A150" s="2"/>
      <c r="B150" s="181"/>
      <c r="C150" s="156"/>
      <c r="D150" s="181"/>
      <c r="E150" s="157"/>
      <c r="F150" s="157"/>
      <c r="G150" s="229">
        <f t="shared" si="308"/>
        <v>0</v>
      </c>
      <c r="H150" s="229">
        <f t="shared" si="304"/>
        <v>0</v>
      </c>
      <c r="I150" s="740"/>
      <c r="J150" s="182"/>
      <c r="K150" s="230"/>
      <c r="L150" s="157"/>
      <c r="M150" s="157"/>
      <c r="N150" s="236"/>
      <c r="O150" s="231">
        <f t="shared" si="305"/>
        <v>0</v>
      </c>
      <c r="P150" s="231">
        <f t="shared" si="306"/>
        <v>0</v>
      </c>
      <c r="Q150" s="232">
        <f t="shared" si="307"/>
        <v>0</v>
      </c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173"/>
      <c r="EB150" s="173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</row>
    <row r="151" spans="1:156" ht="15.75" customHeight="1">
      <c r="A151" s="2"/>
      <c r="B151" s="181"/>
      <c r="C151" s="156"/>
      <c r="D151" s="181"/>
      <c r="E151" s="157"/>
      <c r="F151" s="157"/>
      <c r="G151" s="229">
        <f t="shared" si="308"/>
        <v>0</v>
      </c>
      <c r="H151" s="229">
        <f t="shared" si="304"/>
        <v>0</v>
      </c>
      <c r="I151" s="240">
        <f>IF(D164=0,0,(G164-I154)/D164)</f>
        <v>0</v>
      </c>
      <c r="J151" s="182"/>
      <c r="K151" s="230"/>
      <c r="L151" s="157"/>
      <c r="M151" s="157"/>
      <c r="N151" s="236"/>
      <c r="O151" s="231">
        <f t="shared" si="305"/>
        <v>0</v>
      </c>
      <c r="P151" s="231">
        <f t="shared" si="306"/>
        <v>0</v>
      </c>
      <c r="Q151" s="232">
        <f t="shared" si="307"/>
        <v>0</v>
      </c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173"/>
      <c r="EB151" s="173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</row>
    <row r="152" spans="1:156" ht="15.75" customHeight="1">
      <c r="A152" s="2"/>
      <c r="B152" s="181"/>
      <c r="C152" s="156"/>
      <c r="D152" s="181"/>
      <c r="E152" s="157"/>
      <c r="F152" s="157"/>
      <c r="G152" s="229">
        <f t="shared" si="308"/>
        <v>0</v>
      </c>
      <c r="H152" s="229">
        <f t="shared" si="304"/>
        <v>0</v>
      </c>
      <c r="I152" s="241"/>
      <c r="J152" s="182"/>
      <c r="K152" s="230"/>
      <c r="L152" s="157"/>
      <c r="M152" s="157"/>
      <c r="N152" s="236"/>
      <c r="O152" s="231">
        <f t="shared" si="305"/>
        <v>0</v>
      </c>
      <c r="P152" s="231">
        <f t="shared" si="306"/>
        <v>0</v>
      </c>
      <c r="Q152" s="232">
        <f t="shared" si="307"/>
        <v>0</v>
      </c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173"/>
      <c r="EB152" s="173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</row>
    <row r="153" spans="1:156" ht="15.75" customHeight="1">
      <c r="A153" s="2"/>
      <c r="B153" s="181"/>
      <c r="C153" s="156"/>
      <c r="D153" s="242"/>
      <c r="E153" s="157"/>
      <c r="F153" s="157"/>
      <c r="G153" s="229">
        <f t="shared" si="308"/>
        <v>0</v>
      </c>
      <c r="H153" s="229">
        <f t="shared" si="304"/>
        <v>0</v>
      </c>
      <c r="I153" s="243" t="s">
        <v>128</v>
      </c>
      <c r="J153" s="182"/>
      <c r="K153" s="230"/>
      <c r="L153" s="157"/>
      <c r="M153" s="157"/>
      <c r="N153" s="236"/>
      <c r="O153" s="231">
        <f t="shared" si="305"/>
        <v>0</v>
      </c>
      <c r="P153" s="231">
        <f t="shared" si="306"/>
        <v>0</v>
      </c>
      <c r="Q153" s="232">
        <f t="shared" si="307"/>
        <v>0</v>
      </c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173"/>
      <c r="EB153" s="173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</row>
    <row r="154" spans="1:156" ht="15.75" customHeight="1">
      <c r="A154" s="2"/>
      <c r="B154" s="181"/>
      <c r="C154" s="156"/>
      <c r="D154" s="181"/>
      <c r="E154" s="157"/>
      <c r="F154" s="157"/>
      <c r="G154" s="229">
        <f t="shared" si="308"/>
        <v>0</v>
      </c>
      <c r="H154" s="229">
        <f t="shared" si="304"/>
        <v>0</v>
      </c>
      <c r="I154" s="238">
        <f>SUMIF(B$72:B$91,B144,P$72:P$91)</f>
        <v>0</v>
      </c>
      <c r="J154" s="182"/>
      <c r="K154" s="230"/>
      <c r="L154" s="157"/>
      <c r="M154" s="157"/>
      <c r="N154" s="236"/>
      <c r="O154" s="231">
        <f t="shared" si="305"/>
        <v>0</v>
      </c>
      <c r="P154" s="231">
        <f t="shared" si="306"/>
        <v>0</v>
      </c>
      <c r="Q154" s="232">
        <f t="shared" si="307"/>
        <v>0</v>
      </c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173"/>
      <c r="EB154" s="173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</row>
    <row r="155" spans="1:156" ht="15.75" customHeight="1">
      <c r="A155" s="2"/>
      <c r="B155" s="181"/>
      <c r="C155" s="156"/>
      <c r="D155" s="181"/>
      <c r="E155" s="157"/>
      <c r="F155" s="157"/>
      <c r="G155" s="229">
        <f t="shared" si="308"/>
        <v>0</v>
      </c>
      <c r="H155" s="229">
        <f t="shared" si="304"/>
        <v>0</v>
      </c>
      <c r="I155" s="231"/>
      <c r="J155" s="182"/>
      <c r="K155" s="230"/>
      <c r="L155" s="157"/>
      <c r="M155" s="157"/>
      <c r="N155" s="236"/>
      <c r="O155" s="231">
        <f t="shared" si="305"/>
        <v>0</v>
      </c>
      <c r="P155" s="231">
        <f t="shared" si="306"/>
        <v>0</v>
      </c>
      <c r="Q155" s="232">
        <f t="shared" si="307"/>
        <v>0</v>
      </c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173"/>
      <c r="EB155" s="173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</row>
    <row r="156" spans="1:156" ht="15.75" customHeight="1">
      <c r="A156" s="2"/>
      <c r="B156" s="181"/>
      <c r="C156" s="156"/>
      <c r="D156" s="181"/>
      <c r="E156" s="157"/>
      <c r="F156" s="157"/>
      <c r="G156" s="229">
        <f t="shared" si="308"/>
        <v>0</v>
      </c>
      <c r="H156" s="229">
        <f t="shared" si="304"/>
        <v>0</v>
      </c>
      <c r="I156" s="231"/>
      <c r="J156" s="182"/>
      <c r="K156" s="230"/>
      <c r="L156" s="157"/>
      <c r="M156" s="157"/>
      <c r="N156" s="236"/>
      <c r="O156" s="231">
        <f t="shared" si="305"/>
        <v>0</v>
      </c>
      <c r="P156" s="231">
        <f t="shared" si="306"/>
        <v>0</v>
      </c>
      <c r="Q156" s="232">
        <f t="shared" si="307"/>
        <v>0</v>
      </c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173"/>
      <c r="EB156" s="173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</row>
    <row r="157" spans="1:156" ht="15.75" customHeight="1">
      <c r="A157" s="2"/>
      <c r="B157" s="181"/>
      <c r="C157" s="156"/>
      <c r="D157" s="181"/>
      <c r="E157" s="157"/>
      <c r="F157" s="157"/>
      <c r="G157" s="229">
        <f t="shared" si="308"/>
        <v>0</v>
      </c>
      <c r="H157" s="229">
        <f t="shared" si="304"/>
        <v>0</v>
      </c>
      <c r="I157" s="231"/>
      <c r="J157" s="182"/>
      <c r="K157" s="230"/>
      <c r="L157" s="157"/>
      <c r="M157" s="157"/>
      <c r="N157" s="236"/>
      <c r="O157" s="231">
        <f t="shared" si="305"/>
        <v>0</v>
      </c>
      <c r="P157" s="231">
        <f t="shared" si="306"/>
        <v>0</v>
      </c>
      <c r="Q157" s="232">
        <f t="shared" si="307"/>
        <v>0</v>
      </c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173"/>
      <c r="EB157" s="173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</row>
    <row r="158" spans="1:156" ht="15.75" customHeight="1">
      <c r="A158" s="2"/>
      <c r="B158" s="181"/>
      <c r="C158" s="156"/>
      <c r="D158" s="181"/>
      <c r="E158" s="157"/>
      <c r="F158" s="157"/>
      <c r="G158" s="229">
        <f t="shared" si="308"/>
        <v>0</v>
      </c>
      <c r="H158" s="229">
        <f t="shared" si="304"/>
        <v>0</v>
      </c>
      <c r="I158" s="231"/>
      <c r="J158" s="182"/>
      <c r="K158" s="230"/>
      <c r="L158" s="157"/>
      <c r="M158" s="157"/>
      <c r="N158" s="236"/>
      <c r="O158" s="231">
        <f t="shared" si="305"/>
        <v>0</v>
      </c>
      <c r="P158" s="231">
        <f t="shared" si="306"/>
        <v>0</v>
      </c>
      <c r="Q158" s="232">
        <f t="shared" si="307"/>
        <v>0</v>
      </c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173"/>
      <c r="EB158" s="173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</row>
    <row r="159" spans="1:156" ht="15.75" customHeight="1">
      <c r="A159" s="2"/>
      <c r="B159" s="181"/>
      <c r="C159" s="156"/>
      <c r="D159" s="181"/>
      <c r="E159" s="157"/>
      <c r="F159" s="157"/>
      <c r="G159" s="229">
        <f t="shared" si="308"/>
        <v>0</v>
      </c>
      <c r="H159" s="229">
        <f t="shared" si="304"/>
        <v>0</v>
      </c>
      <c r="I159" s="231"/>
      <c r="J159" s="182"/>
      <c r="K159" s="230"/>
      <c r="L159" s="157"/>
      <c r="M159" s="157"/>
      <c r="N159" s="236"/>
      <c r="O159" s="231">
        <f t="shared" si="305"/>
        <v>0</v>
      </c>
      <c r="P159" s="231">
        <f t="shared" si="306"/>
        <v>0</v>
      </c>
      <c r="Q159" s="232">
        <f t="shared" si="307"/>
        <v>0</v>
      </c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173"/>
      <c r="EB159" s="173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</row>
    <row r="160" spans="1:156" ht="15.75" customHeight="1">
      <c r="A160" s="2"/>
      <c r="B160" s="181"/>
      <c r="C160" s="156"/>
      <c r="D160" s="181"/>
      <c r="E160" s="157"/>
      <c r="F160" s="157"/>
      <c r="G160" s="229">
        <f t="shared" si="308"/>
        <v>0</v>
      </c>
      <c r="H160" s="229">
        <f t="shared" si="304"/>
        <v>0</v>
      </c>
      <c r="I160" s="231"/>
      <c r="J160" s="182"/>
      <c r="K160" s="230"/>
      <c r="L160" s="157"/>
      <c r="M160" s="157"/>
      <c r="N160" s="236"/>
      <c r="O160" s="231">
        <f t="shared" si="305"/>
        <v>0</v>
      </c>
      <c r="P160" s="231">
        <f t="shared" si="306"/>
        <v>0</v>
      </c>
      <c r="Q160" s="232">
        <f t="shared" si="307"/>
        <v>0</v>
      </c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173"/>
      <c r="EB160" s="173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</row>
    <row r="161" spans="1:156" ht="15.75" customHeight="1">
      <c r="A161" s="2"/>
      <c r="B161" s="181"/>
      <c r="C161" s="156"/>
      <c r="D161" s="181"/>
      <c r="E161" s="157"/>
      <c r="F161" s="157"/>
      <c r="G161" s="229">
        <f t="shared" si="308"/>
        <v>0</v>
      </c>
      <c r="H161" s="229">
        <f t="shared" si="304"/>
        <v>0</v>
      </c>
      <c r="I161" s="231"/>
      <c r="J161" s="182"/>
      <c r="K161" s="230"/>
      <c r="L161" s="157"/>
      <c r="M161" s="157"/>
      <c r="N161" s="236"/>
      <c r="O161" s="231">
        <f t="shared" si="305"/>
        <v>0</v>
      </c>
      <c r="P161" s="231">
        <f t="shared" si="306"/>
        <v>0</v>
      </c>
      <c r="Q161" s="232">
        <f t="shared" si="307"/>
        <v>0</v>
      </c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173"/>
      <c r="EB161" s="173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</row>
    <row r="162" spans="1:156" ht="15.75" customHeight="1">
      <c r="A162" s="2"/>
      <c r="B162" s="181"/>
      <c r="C162" s="181"/>
      <c r="D162" s="181"/>
      <c r="E162" s="157"/>
      <c r="F162" s="157"/>
      <c r="G162" s="229">
        <f t="shared" si="308"/>
        <v>0</v>
      </c>
      <c r="H162" s="229">
        <f t="shared" si="304"/>
        <v>0</v>
      </c>
      <c r="I162" s="231"/>
      <c r="J162" s="182"/>
      <c r="K162" s="230"/>
      <c r="L162" s="157"/>
      <c r="M162" s="157"/>
      <c r="N162" s="236"/>
      <c r="O162" s="231">
        <f t="shared" si="305"/>
        <v>0</v>
      </c>
      <c r="P162" s="231">
        <f t="shared" si="306"/>
        <v>0</v>
      </c>
      <c r="Q162" s="232">
        <f t="shared" si="307"/>
        <v>0</v>
      </c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173"/>
      <c r="EB162" s="173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</row>
    <row r="163" spans="1:156" ht="15.75" customHeight="1">
      <c r="A163" s="2"/>
      <c r="B163" s="181"/>
      <c r="C163" s="181"/>
      <c r="D163" s="181"/>
      <c r="E163" s="157"/>
      <c r="F163" s="157"/>
      <c r="G163" s="229">
        <f t="shared" si="308"/>
        <v>0</v>
      </c>
      <c r="H163" s="229">
        <f t="shared" si="304"/>
        <v>0</v>
      </c>
      <c r="I163" s="231"/>
      <c r="J163" s="182"/>
      <c r="K163" s="230"/>
      <c r="L163" s="157"/>
      <c r="M163" s="157"/>
      <c r="N163" s="236"/>
      <c r="O163" s="231">
        <f t="shared" si="305"/>
        <v>0</v>
      </c>
      <c r="P163" s="231">
        <f t="shared" si="306"/>
        <v>0</v>
      </c>
      <c r="Q163" s="232">
        <f t="shared" si="307"/>
        <v>0</v>
      </c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173"/>
      <c r="EB163" s="173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</row>
    <row r="164" spans="1:156" ht="14.25" customHeight="1">
      <c r="A164" s="2"/>
      <c r="B164" s="188" t="s">
        <v>129</v>
      </c>
      <c r="C164" s="188"/>
      <c r="D164" s="244">
        <f>SUM(D144:D163)-L164</f>
        <v>0</v>
      </c>
      <c r="E164" s="245"/>
      <c r="F164" s="245"/>
      <c r="G164" s="245">
        <f>SUM(G144:G163)-SUM(Q144:Q163)</f>
        <v>0</v>
      </c>
      <c r="H164" s="245">
        <f t="shared" si="304"/>
        <v>0</v>
      </c>
      <c r="I164" s="246"/>
      <c r="J164" s="247"/>
      <c r="K164" s="188"/>
      <c r="L164" s="188">
        <f>SUM(L144:L163)</f>
        <v>0</v>
      </c>
      <c r="M164" s="245"/>
      <c r="N164" s="248"/>
      <c r="O164" s="249">
        <f t="shared" ref="O164:P164" si="309">SUM(O144:O163)</f>
        <v>0</v>
      </c>
      <c r="P164" s="249">
        <f t="shared" si="309"/>
        <v>0</v>
      </c>
      <c r="Q164" s="250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173"/>
      <c r="EB164" s="173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</row>
    <row r="165" spans="1:156" ht="15.75" customHeight="1">
      <c r="A165" s="2"/>
      <c r="B165" s="223" t="s">
        <v>88</v>
      </c>
      <c r="C165" s="224" t="s">
        <v>89</v>
      </c>
      <c r="D165" s="224" t="s">
        <v>99</v>
      </c>
      <c r="E165" s="224" t="s">
        <v>114</v>
      </c>
      <c r="F165" s="224" t="s">
        <v>115</v>
      </c>
      <c r="G165" s="224" t="s">
        <v>26</v>
      </c>
      <c r="H165" s="224" t="s">
        <v>100</v>
      </c>
      <c r="I165" s="225"/>
      <c r="J165" s="224" t="s">
        <v>116</v>
      </c>
      <c r="K165" s="224" t="s">
        <v>91</v>
      </c>
      <c r="L165" s="224" t="s">
        <v>99</v>
      </c>
      <c r="M165" s="224" t="s">
        <v>117</v>
      </c>
      <c r="N165" s="224" t="s">
        <v>115</v>
      </c>
      <c r="O165" s="224" t="s">
        <v>94</v>
      </c>
      <c r="P165" s="224" t="s">
        <v>118</v>
      </c>
      <c r="Q165" s="224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173"/>
      <c r="EB165" s="173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</row>
    <row r="166" spans="1:156" ht="15.75" customHeight="1">
      <c r="A166" s="2"/>
      <c r="B166" s="181"/>
      <c r="C166" s="156"/>
      <c r="D166" s="181"/>
      <c r="E166" s="157"/>
      <c r="F166" s="157"/>
      <c r="G166" s="229">
        <f>(D166*E166)+F166</f>
        <v>0</v>
      </c>
      <c r="H166" s="229">
        <f t="shared" ref="H166:H186" si="310">IF(D166=0,0,G166/D166)</f>
        <v>0</v>
      </c>
      <c r="I166" s="739" t="s">
        <v>126</v>
      </c>
      <c r="J166" s="182"/>
      <c r="K166" s="230"/>
      <c r="L166" s="181"/>
      <c r="M166" s="157"/>
      <c r="N166" s="157"/>
      <c r="O166" s="231">
        <f t="shared" ref="O166:O185" si="311">((L166*M166)-N166)-(L166*J166)</f>
        <v>0</v>
      </c>
      <c r="P166" s="231">
        <f t="shared" ref="P166:P185" si="312">IF(J166=0,0,(((L166*M166)-N166)+I176)-(L166*J166))</f>
        <v>0</v>
      </c>
      <c r="Q166" s="232">
        <f t="shared" ref="Q166:Q185" si="313">L166*J166</f>
        <v>0</v>
      </c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173"/>
      <c r="EB166" s="173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</row>
    <row r="167" spans="1:156" ht="14.25" customHeight="1">
      <c r="A167" s="2"/>
      <c r="B167" s="181"/>
      <c r="C167" s="156"/>
      <c r="D167" s="181"/>
      <c r="E167" s="157"/>
      <c r="F167" s="157"/>
      <c r="G167" s="229">
        <f t="shared" ref="G167:G185" si="314">D167*E167+F167</f>
        <v>0</v>
      </c>
      <c r="H167" s="229">
        <f t="shared" si="310"/>
        <v>0</v>
      </c>
      <c r="I167" s="740"/>
      <c r="J167" s="182"/>
      <c r="K167" s="230"/>
      <c r="L167" s="157"/>
      <c r="M167" s="157"/>
      <c r="N167" s="236"/>
      <c r="O167" s="231">
        <f t="shared" si="311"/>
        <v>0</v>
      </c>
      <c r="P167" s="231">
        <f t="shared" si="312"/>
        <v>0</v>
      </c>
      <c r="Q167" s="232">
        <f t="shared" si="313"/>
        <v>0</v>
      </c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173"/>
      <c r="EB167" s="173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</row>
    <row r="168" spans="1:156" ht="15.75" customHeight="1">
      <c r="A168" s="2"/>
      <c r="B168" s="181"/>
      <c r="C168" s="156"/>
      <c r="D168" s="181"/>
      <c r="E168" s="157"/>
      <c r="F168" s="157"/>
      <c r="G168" s="229">
        <f t="shared" si="314"/>
        <v>0</v>
      </c>
      <c r="H168" s="229">
        <f t="shared" si="310"/>
        <v>0</v>
      </c>
      <c r="I168" s="238">
        <f>IF(D186=0,0,G186/D186)</f>
        <v>0</v>
      </c>
      <c r="J168" s="182"/>
      <c r="K168" s="230"/>
      <c r="L168" s="157"/>
      <c r="M168" s="157"/>
      <c r="N168" s="236"/>
      <c r="O168" s="231">
        <f t="shared" si="311"/>
        <v>0</v>
      </c>
      <c r="P168" s="231">
        <f t="shared" si="312"/>
        <v>0</v>
      </c>
      <c r="Q168" s="232">
        <f t="shared" si="313"/>
        <v>0</v>
      </c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173"/>
      <c r="EB168" s="173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</row>
    <row r="169" spans="1:156" ht="15.75" customHeight="1">
      <c r="A169" s="2"/>
      <c r="B169" s="181"/>
      <c r="C169" s="156"/>
      <c r="D169" s="181"/>
      <c r="E169" s="157"/>
      <c r="F169" s="157"/>
      <c r="G169" s="229">
        <f t="shared" si="314"/>
        <v>0</v>
      </c>
      <c r="H169" s="229">
        <f t="shared" si="310"/>
        <v>0</v>
      </c>
      <c r="I169" s="239"/>
      <c r="J169" s="182"/>
      <c r="K169" s="230"/>
      <c r="L169" s="157"/>
      <c r="M169" s="157"/>
      <c r="N169" s="236"/>
      <c r="O169" s="231">
        <f t="shared" si="311"/>
        <v>0</v>
      </c>
      <c r="P169" s="231">
        <f t="shared" si="312"/>
        <v>0</v>
      </c>
      <c r="Q169" s="232">
        <f t="shared" si="313"/>
        <v>0</v>
      </c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173"/>
      <c r="EB169" s="173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</row>
    <row r="170" spans="1:156" ht="15.75" customHeight="1">
      <c r="A170" s="2"/>
      <c r="B170" s="181"/>
      <c r="C170" s="156"/>
      <c r="D170" s="181"/>
      <c r="E170" s="157"/>
      <c r="F170" s="157"/>
      <c r="G170" s="229">
        <f t="shared" si="314"/>
        <v>0</v>
      </c>
      <c r="H170" s="229">
        <f t="shared" si="310"/>
        <v>0</v>
      </c>
      <c r="I170" s="741" t="s">
        <v>127</v>
      </c>
      <c r="J170" s="182"/>
      <c r="K170" s="230"/>
      <c r="L170" s="157"/>
      <c r="M170" s="157"/>
      <c r="N170" s="236"/>
      <c r="O170" s="231">
        <f t="shared" si="311"/>
        <v>0</v>
      </c>
      <c r="P170" s="231">
        <f t="shared" si="312"/>
        <v>0</v>
      </c>
      <c r="Q170" s="232">
        <f t="shared" si="313"/>
        <v>0</v>
      </c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173"/>
      <c r="EB170" s="173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</row>
    <row r="171" spans="1:156" ht="15.75" customHeight="1">
      <c r="A171" s="2"/>
      <c r="B171" s="181"/>
      <c r="C171" s="156"/>
      <c r="D171" s="181"/>
      <c r="E171" s="157"/>
      <c r="F171" s="157"/>
      <c r="G171" s="229">
        <f t="shared" si="314"/>
        <v>0</v>
      </c>
      <c r="H171" s="229">
        <f t="shared" si="310"/>
        <v>0</v>
      </c>
      <c r="I171" s="742"/>
      <c r="J171" s="182"/>
      <c r="K171" s="230"/>
      <c r="L171" s="157"/>
      <c r="M171" s="157"/>
      <c r="N171" s="236"/>
      <c r="O171" s="231">
        <f t="shared" si="311"/>
        <v>0</v>
      </c>
      <c r="P171" s="231">
        <f t="shared" si="312"/>
        <v>0</v>
      </c>
      <c r="Q171" s="232">
        <f t="shared" si="313"/>
        <v>0</v>
      </c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173"/>
      <c r="EB171" s="173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</row>
    <row r="172" spans="1:156" ht="15.75" customHeight="1">
      <c r="A172" s="2"/>
      <c r="B172" s="181"/>
      <c r="C172" s="156"/>
      <c r="D172" s="181"/>
      <c r="E172" s="157"/>
      <c r="F172" s="157"/>
      <c r="G172" s="229">
        <f t="shared" si="314"/>
        <v>0</v>
      </c>
      <c r="H172" s="229">
        <f t="shared" si="310"/>
        <v>0</v>
      </c>
      <c r="I172" s="740"/>
      <c r="J172" s="182"/>
      <c r="K172" s="230"/>
      <c r="L172" s="157"/>
      <c r="M172" s="157"/>
      <c r="N172" s="236"/>
      <c r="O172" s="231">
        <f t="shared" si="311"/>
        <v>0</v>
      </c>
      <c r="P172" s="231">
        <f t="shared" si="312"/>
        <v>0</v>
      </c>
      <c r="Q172" s="232">
        <f t="shared" si="313"/>
        <v>0</v>
      </c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173"/>
      <c r="EB172" s="173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</row>
    <row r="173" spans="1:156" ht="15.75" customHeight="1">
      <c r="A173" s="2"/>
      <c r="B173" s="181"/>
      <c r="C173" s="156"/>
      <c r="D173" s="181"/>
      <c r="E173" s="157"/>
      <c r="F173" s="157"/>
      <c r="G173" s="229">
        <f t="shared" si="314"/>
        <v>0</v>
      </c>
      <c r="H173" s="229">
        <f t="shared" si="310"/>
        <v>0</v>
      </c>
      <c r="I173" s="240">
        <f>IF(D186=0,0,(G186-I176)/D186)</f>
        <v>0</v>
      </c>
      <c r="J173" s="182"/>
      <c r="K173" s="230"/>
      <c r="L173" s="157"/>
      <c r="M173" s="157"/>
      <c r="N173" s="236"/>
      <c r="O173" s="231">
        <f t="shared" si="311"/>
        <v>0</v>
      </c>
      <c r="P173" s="231">
        <f t="shared" si="312"/>
        <v>0</v>
      </c>
      <c r="Q173" s="232">
        <f t="shared" si="313"/>
        <v>0</v>
      </c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173"/>
      <c r="EB173" s="173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</row>
    <row r="174" spans="1:156" ht="15.75" customHeight="1">
      <c r="A174" s="2"/>
      <c r="B174" s="181"/>
      <c r="C174" s="156"/>
      <c r="D174" s="181"/>
      <c r="E174" s="157"/>
      <c r="F174" s="157"/>
      <c r="G174" s="229">
        <f t="shared" si="314"/>
        <v>0</v>
      </c>
      <c r="H174" s="229">
        <f t="shared" si="310"/>
        <v>0</v>
      </c>
      <c r="I174" s="241"/>
      <c r="J174" s="182"/>
      <c r="K174" s="230"/>
      <c r="L174" s="157"/>
      <c r="M174" s="157"/>
      <c r="N174" s="236"/>
      <c r="O174" s="231">
        <f t="shared" si="311"/>
        <v>0</v>
      </c>
      <c r="P174" s="231">
        <f t="shared" si="312"/>
        <v>0</v>
      </c>
      <c r="Q174" s="232">
        <f t="shared" si="313"/>
        <v>0</v>
      </c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173"/>
      <c r="EB174" s="173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</row>
    <row r="175" spans="1:156" ht="15.75" customHeight="1">
      <c r="A175" s="2"/>
      <c r="B175" s="181"/>
      <c r="C175" s="156"/>
      <c r="D175" s="242"/>
      <c r="E175" s="157"/>
      <c r="F175" s="157"/>
      <c r="G175" s="229">
        <f t="shared" si="314"/>
        <v>0</v>
      </c>
      <c r="H175" s="229">
        <f t="shared" si="310"/>
        <v>0</v>
      </c>
      <c r="I175" s="243" t="s">
        <v>128</v>
      </c>
      <c r="J175" s="182"/>
      <c r="K175" s="230"/>
      <c r="L175" s="157"/>
      <c r="M175" s="157"/>
      <c r="N175" s="236"/>
      <c r="O175" s="231">
        <f t="shared" si="311"/>
        <v>0</v>
      </c>
      <c r="P175" s="231">
        <f t="shared" si="312"/>
        <v>0</v>
      </c>
      <c r="Q175" s="232">
        <f t="shared" si="313"/>
        <v>0</v>
      </c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173"/>
      <c r="EB175" s="173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</row>
    <row r="176" spans="1:156" ht="15.75" customHeight="1">
      <c r="A176" s="2"/>
      <c r="B176" s="181"/>
      <c r="C176" s="156"/>
      <c r="D176" s="181"/>
      <c r="E176" s="157"/>
      <c r="F176" s="157"/>
      <c r="G176" s="229">
        <f t="shared" si="314"/>
        <v>0</v>
      </c>
      <c r="H176" s="229">
        <f t="shared" si="310"/>
        <v>0</v>
      </c>
      <c r="I176" s="238">
        <f>SUMIF(B$72:B$91,B166,P$72:P$91)</f>
        <v>0</v>
      </c>
      <c r="J176" s="182"/>
      <c r="K176" s="230"/>
      <c r="L176" s="157"/>
      <c r="M176" s="157"/>
      <c r="N176" s="236"/>
      <c r="O176" s="231">
        <f t="shared" si="311"/>
        <v>0</v>
      </c>
      <c r="P176" s="231">
        <f t="shared" si="312"/>
        <v>0</v>
      </c>
      <c r="Q176" s="232">
        <f t="shared" si="313"/>
        <v>0</v>
      </c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173"/>
      <c r="EB176" s="173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</row>
    <row r="177" spans="1:156" ht="15.75" customHeight="1">
      <c r="A177" s="2"/>
      <c r="B177" s="181"/>
      <c r="C177" s="156"/>
      <c r="D177" s="181"/>
      <c r="E177" s="157"/>
      <c r="F177" s="157"/>
      <c r="G177" s="229">
        <f t="shared" si="314"/>
        <v>0</v>
      </c>
      <c r="H177" s="229">
        <f t="shared" si="310"/>
        <v>0</v>
      </c>
      <c r="I177" s="231"/>
      <c r="J177" s="182"/>
      <c r="K177" s="230"/>
      <c r="L177" s="157"/>
      <c r="M177" s="157"/>
      <c r="N177" s="236"/>
      <c r="O177" s="231">
        <f t="shared" si="311"/>
        <v>0</v>
      </c>
      <c r="P177" s="231">
        <f t="shared" si="312"/>
        <v>0</v>
      </c>
      <c r="Q177" s="232">
        <f t="shared" si="313"/>
        <v>0</v>
      </c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173"/>
      <c r="EB177" s="173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</row>
    <row r="178" spans="1:156" ht="15.75" customHeight="1">
      <c r="A178" s="2"/>
      <c r="B178" s="181"/>
      <c r="C178" s="156"/>
      <c r="D178" s="181"/>
      <c r="E178" s="157"/>
      <c r="F178" s="157"/>
      <c r="G178" s="229">
        <f t="shared" si="314"/>
        <v>0</v>
      </c>
      <c r="H178" s="229">
        <f t="shared" si="310"/>
        <v>0</v>
      </c>
      <c r="I178" s="231"/>
      <c r="J178" s="182"/>
      <c r="K178" s="230"/>
      <c r="L178" s="157"/>
      <c r="M178" s="157"/>
      <c r="N178" s="236"/>
      <c r="O178" s="231">
        <f t="shared" si="311"/>
        <v>0</v>
      </c>
      <c r="P178" s="231">
        <f t="shared" si="312"/>
        <v>0</v>
      </c>
      <c r="Q178" s="232">
        <f t="shared" si="313"/>
        <v>0</v>
      </c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173"/>
      <c r="EB178" s="173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</row>
    <row r="179" spans="1:156" ht="15.75" customHeight="1">
      <c r="A179" s="2"/>
      <c r="B179" s="181"/>
      <c r="C179" s="156"/>
      <c r="D179" s="181"/>
      <c r="E179" s="157"/>
      <c r="F179" s="157"/>
      <c r="G179" s="229">
        <f t="shared" si="314"/>
        <v>0</v>
      </c>
      <c r="H179" s="229">
        <f t="shared" si="310"/>
        <v>0</v>
      </c>
      <c r="I179" s="231"/>
      <c r="J179" s="182"/>
      <c r="K179" s="230"/>
      <c r="L179" s="157"/>
      <c r="M179" s="157"/>
      <c r="N179" s="236"/>
      <c r="O179" s="231">
        <f t="shared" si="311"/>
        <v>0</v>
      </c>
      <c r="P179" s="231">
        <f t="shared" si="312"/>
        <v>0</v>
      </c>
      <c r="Q179" s="232">
        <f t="shared" si="313"/>
        <v>0</v>
      </c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173"/>
      <c r="EB179" s="173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</row>
    <row r="180" spans="1:156" ht="15.75" customHeight="1">
      <c r="A180" s="2"/>
      <c r="B180" s="181"/>
      <c r="C180" s="156"/>
      <c r="D180" s="181"/>
      <c r="E180" s="157"/>
      <c r="F180" s="157"/>
      <c r="G180" s="229">
        <f t="shared" si="314"/>
        <v>0</v>
      </c>
      <c r="H180" s="229">
        <f t="shared" si="310"/>
        <v>0</v>
      </c>
      <c r="I180" s="231"/>
      <c r="J180" s="182"/>
      <c r="K180" s="230"/>
      <c r="L180" s="157"/>
      <c r="M180" s="157"/>
      <c r="N180" s="236"/>
      <c r="O180" s="231">
        <f t="shared" si="311"/>
        <v>0</v>
      </c>
      <c r="P180" s="231">
        <f t="shared" si="312"/>
        <v>0</v>
      </c>
      <c r="Q180" s="232">
        <f t="shared" si="313"/>
        <v>0</v>
      </c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173"/>
      <c r="EB180" s="173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</row>
    <row r="181" spans="1:156" ht="15.75" customHeight="1">
      <c r="A181" s="2"/>
      <c r="B181" s="181"/>
      <c r="C181" s="156"/>
      <c r="D181" s="181"/>
      <c r="E181" s="157"/>
      <c r="F181" s="157"/>
      <c r="G181" s="229">
        <f t="shared" si="314"/>
        <v>0</v>
      </c>
      <c r="H181" s="229">
        <f t="shared" si="310"/>
        <v>0</v>
      </c>
      <c r="I181" s="231"/>
      <c r="J181" s="182"/>
      <c r="K181" s="230"/>
      <c r="L181" s="157"/>
      <c r="M181" s="157"/>
      <c r="N181" s="236"/>
      <c r="O181" s="231">
        <f t="shared" si="311"/>
        <v>0</v>
      </c>
      <c r="P181" s="231">
        <f t="shared" si="312"/>
        <v>0</v>
      </c>
      <c r="Q181" s="232">
        <f t="shared" si="313"/>
        <v>0</v>
      </c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173"/>
      <c r="EB181" s="173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</row>
    <row r="182" spans="1:156" ht="15.75" customHeight="1">
      <c r="A182" s="2"/>
      <c r="B182" s="181"/>
      <c r="C182" s="156"/>
      <c r="D182" s="181"/>
      <c r="E182" s="157"/>
      <c r="F182" s="157"/>
      <c r="G182" s="229">
        <f t="shared" si="314"/>
        <v>0</v>
      </c>
      <c r="H182" s="229">
        <f t="shared" si="310"/>
        <v>0</v>
      </c>
      <c r="I182" s="231"/>
      <c r="J182" s="182"/>
      <c r="K182" s="230"/>
      <c r="L182" s="157"/>
      <c r="M182" s="157"/>
      <c r="N182" s="236"/>
      <c r="O182" s="231">
        <f t="shared" si="311"/>
        <v>0</v>
      </c>
      <c r="P182" s="231">
        <f t="shared" si="312"/>
        <v>0</v>
      </c>
      <c r="Q182" s="232">
        <f t="shared" si="313"/>
        <v>0</v>
      </c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173"/>
      <c r="EB182" s="173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</row>
    <row r="183" spans="1:156" ht="15.75" customHeight="1">
      <c r="A183" s="2"/>
      <c r="B183" s="181"/>
      <c r="C183" s="156"/>
      <c r="D183" s="181"/>
      <c r="E183" s="157"/>
      <c r="F183" s="157"/>
      <c r="G183" s="229">
        <f t="shared" si="314"/>
        <v>0</v>
      </c>
      <c r="H183" s="229">
        <f t="shared" si="310"/>
        <v>0</v>
      </c>
      <c r="I183" s="231"/>
      <c r="J183" s="182"/>
      <c r="K183" s="230"/>
      <c r="L183" s="157"/>
      <c r="M183" s="157"/>
      <c r="N183" s="236"/>
      <c r="O183" s="231">
        <f t="shared" si="311"/>
        <v>0</v>
      </c>
      <c r="P183" s="231">
        <f t="shared" si="312"/>
        <v>0</v>
      </c>
      <c r="Q183" s="232">
        <f t="shared" si="313"/>
        <v>0</v>
      </c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173"/>
      <c r="EB183" s="173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</row>
    <row r="184" spans="1:156" ht="15.75" customHeight="1">
      <c r="A184" s="2"/>
      <c r="B184" s="181"/>
      <c r="C184" s="181"/>
      <c r="D184" s="181"/>
      <c r="E184" s="157"/>
      <c r="F184" s="157"/>
      <c r="G184" s="229">
        <f t="shared" si="314"/>
        <v>0</v>
      </c>
      <c r="H184" s="229">
        <f t="shared" si="310"/>
        <v>0</v>
      </c>
      <c r="I184" s="231"/>
      <c r="J184" s="182"/>
      <c r="K184" s="230"/>
      <c r="L184" s="157"/>
      <c r="M184" s="157"/>
      <c r="N184" s="236"/>
      <c r="O184" s="231">
        <f t="shared" si="311"/>
        <v>0</v>
      </c>
      <c r="P184" s="231">
        <f t="shared" si="312"/>
        <v>0</v>
      </c>
      <c r="Q184" s="232">
        <f t="shared" si="313"/>
        <v>0</v>
      </c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173"/>
      <c r="EB184" s="173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</row>
    <row r="185" spans="1:156" ht="14.25" customHeight="1">
      <c r="A185" s="2"/>
      <c r="B185" s="181"/>
      <c r="C185" s="181"/>
      <c r="D185" s="181"/>
      <c r="E185" s="157"/>
      <c r="F185" s="157"/>
      <c r="G185" s="229">
        <f t="shared" si="314"/>
        <v>0</v>
      </c>
      <c r="H185" s="229">
        <f t="shared" si="310"/>
        <v>0</v>
      </c>
      <c r="I185" s="231"/>
      <c r="J185" s="182"/>
      <c r="K185" s="230"/>
      <c r="L185" s="157"/>
      <c r="M185" s="157"/>
      <c r="N185" s="236"/>
      <c r="O185" s="231">
        <f t="shared" si="311"/>
        <v>0</v>
      </c>
      <c r="P185" s="231">
        <f t="shared" si="312"/>
        <v>0</v>
      </c>
      <c r="Q185" s="232">
        <f t="shared" si="313"/>
        <v>0</v>
      </c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173"/>
      <c r="EB185" s="173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</row>
    <row r="186" spans="1:156" ht="15.75" customHeight="1">
      <c r="A186" s="2"/>
      <c r="B186" s="188" t="s">
        <v>129</v>
      </c>
      <c r="C186" s="188"/>
      <c r="D186" s="244">
        <f>SUM(D166:D185)-L186</f>
        <v>0</v>
      </c>
      <c r="E186" s="245"/>
      <c r="F186" s="245"/>
      <c r="G186" s="245">
        <f>SUM(G166:G185)-SUM(Q166:Q185)</f>
        <v>0</v>
      </c>
      <c r="H186" s="245">
        <f t="shared" si="310"/>
        <v>0</v>
      </c>
      <c r="I186" s="246"/>
      <c r="J186" s="247"/>
      <c r="K186" s="188"/>
      <c r="L186" s="188">
        <f>SUM(L166:L185)</f>
        <v>0</v>
      </c>
      <c r="M186" s="245"/>
      <c r="N186" s="248"/>
      <c r="O186" s="249">
        <f t="shared" ref="O186:P186" si="315">SUM(O166:O185)</f>
        <v>0</v>
      </c>
      <c r="P186" s="249">
        <f t="shared" si="315"/>
        <v>0</v>
      </c>
      <c r="Q186" s="250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173"/>
      <c r="EB186" s="173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</row>
    <row r="187" spans="1:156" ht="15.75" customHeight="1">
      <c r="A187" s="2"/>
      <c r="B187" s="223" t="s">
        <v>88</v>
      </c>
      <c r="C187" s="224" t="s">
        <v>89</v>
      </c>
      <c r="D187" s="224" t="s">
        <v>99</v>
      </c>
      <c r="E187" s="224" t="s">
        <v>114</v>
      </c>
      <c r="F187" s="224" t="s">
        <v>115</v>
      </c>
      <c r="G187" s="224" t="s">
        <v>26</v>
      </c>
      <c r="H187" s="224" t="s">
        <v>100</v>
      </c>
      <c r="I187" s="225"/>
      <c r="J187" s="224" t="s">
        <v>116</v>
      </c>
      <c r="K187" s="224" t="s">
        <v>91</v>
      </c>
      <c r="L187" s="224" t="s">
        <v>99</v>
      </c>
      <c r="M187" s="224" t="s">
        <v>117</v>
      </c>
      <c r="N187" s="224" t="s">
        <v>115</v>
      </c>
      <c r="O187" s="224" t="s">
        <v>94</v>
      </c>
      <c r="P187" s="224" t="s">
        <v>118</v>
      </c>
      <c r="Q187" s="224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173"/>
      <c r="EB187" s="173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</row>
    <row r="188" spans="1:156" ht="14.25" customHeight="1">
      <c r="A188" s="2"/>
      <c r="B188" s="181"/>
      <c r="C188" s="156"/>
      <c r="D188" s="181"/>
      <c r="E188" s="157"/>
      <c r="F188" s="157"/>
      <c r="G188" s="229">
        <f>(D188*E188)+F188</f>
        <v>0</v>
      </c>
      <c r="H188" s="229">
        <f t="shared" ref="H188:H208" si="316">IF(D188=0,0,G188/D188)</f>
        <v>0</v>
      </c>
      <c r="I188" s="739" t="s">
        <v>126</v>
      </c>
      <c r="J188" s="182"/>
      <c r="K188" s="230"/>
      <c r="L188" s="181"/>
      <c r="M188" s="157"/>
      <c r="N188" s="157"/>
      <c r="O188" s="231">
        <f t="shared" ref="O188:O207" si="317">((L188*M188)-N188)-(L188*J188)</f>
        <v>0</v>
      </c>
      <c r="P188" s="231">
        <f t="shared" ref="P188:P207" si="318">IF(J188=0,0,(((L188*M188)-N188)+I198)-(L188*J188))</f>
        <v>0</v>
      </c>
      <c r="Q188" s="232">
        <f t="shared" ref="Q188:Q207" si="319">L188*J188</f>
        <v>0</v>
      </c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173"/>
      <c r="EB188" s="173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</row>
    <row r="189" spans="1:156" ht="15.75" customHeight="1">
      <c r="A189" s="2"/>
      <c r="B189" s="181"/>
      <c r="C189" s="156"/>
      <c r="D189" s="181"/>
      <c r="E189" s="157"/>
      <c r="F189" s="157"/>
      <c r="G189" s="229">
        <f t="shared" ref="G189:G207" si="320">D189*E189+F189</f>
        <v>0</v>
      </c>
      <c r="H189" s="229">
        <f t="shared" si="316"/>
        <v>0</v>
      </c>
      <c r="I189" s="740"/>
      <c r="J189" s="182"/>
      <c r="K189" s="230"/>
      <c r="L189" s="157"/>
      <c r="M189" s="157"/>
      <c r="N189" s="236"/>
      <c r="O189" s="231">
        <f t="shared" si="317"/>
        <v>0</v>
      </c>
      <c r="P189" s="231">
        <f t="shared" si="318"/>
        <v>0</v>
      </c>
      <c r="Q189" s="232">
        <f t="shared" si="319"/>
        <v>0</v>
      </c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173"/>
      <c r="EB189" s="173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</row>
    <row r="190" spans="1:156" ht="15.75" customHeight="1">
      <c r="A190" s="2"/>
      <c r="B190" s="181"/>
      <c r="C190" s="156"/>
      <c r="D190" s="181"/>
      <c r="E190" s="157"/>
      <c r="F190" s="157"/>
      <c r="G190" s="229">
        <f t="shared" si="320"/>
        <v>0</v>
      </c>
      <c r="H190" s="229">
        <f t="shared" si="316"/>
        <v>0</v>
      </c>
      <c r="I190" s="238">
        <f>IF(D208=0,0,G208/D208)</f>
        <v>0</v>
      </c>
      <c r="J190" s="182"/>
      <c r="K190" s="230"/>
      <c r="L190" s="157"/>
      <c r="M190" s="157"/>
      <c r="N190" s="236"/>
      <c r="O190" s="231">
        <f t="shared" si="317"/>
        <v>0</v>
      </c>
      <c r="P190" s="231">
        <f t="shared" si="318"/>
        <v>0</v>
      </c>
      <c r="Q190" s="232">
        <f t="shared" si="319"/>
        <v>0</v>
      </c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173"/>
      <c r="EB190" s="173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</row>
    <row r="191" spans="1:156" ht="15.75" customHeight="1">
      <c r="A191" s="2"/>
      <c r="B191" s="181"/>
      <c r="C191" s="156"/>
      <c r="D191" s="181"/>
      <c r="E191" s="157"/>
      <c r="F191" s="157"/>
      <c r="G191" s="229">
        <f t="shared" si="320"/>
        <v>0</v>
      </c>
      <c r="H191" s="229">
        <f t="shared" si="316"/>
        <v>0</v>
      </c>
      <c r="I191" s="239"/>
      <c r="J191" s="182"/>
      <c r="K191" s="230"/>
      <c r="L191" s="157"/>
      <c r="M191" s="157"/>
      <c r="N191" s="236"/>
      <c r="O191" s="231">
        <f t="shared" si="317"/>
        <v>0</v>
      </c>
      <c r="P191" s="231">
        <f t="shared" si="318"/>
        <v>0</v>
      </c>
      <c r="Q191" s="232">
        <f t="shared" si="319"/>
        <v>0</v>
      </c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173"/>
      <c r="EB191" s="173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</row>
    <row r="192" spans="1:156" ht="15.75" customHeight="1">
      <c r="A192" s="2"/>
      <c r="B192" s="181"/>
      <c r="C192" s="156"/>
      <c r="D192" s="181"/>
      <c r="E192" s="157"/>
      <c r="F192" s="157"/>
      <c r="G192" s="229">
        <f t="shared" si="320"/>
        <v>0</v>
      </c>
      <c r="H192" s="229">
        <f t="shared" si="316"/>
        <v>0</v>
      </c>
      <c r="I192" s="741" t="s">
        <v>127</v>
      </c>
      <c r="J192" s="182"/>
      <c r="K192" s="230"/>
      <c r="L192" s="157"/>
      <c r="M192" s="157"/>
      <c r="N192" s="236"/>
      <c r="O192" s="231">
        <f t="shared" si="317"/>
        <v>0</v>
      </c>
      <c r="P192" s="231">
        <f t="shared" si="318"/>
        <v>0</v>
      </c>
      <c r="Q192" s="232">
        <f t="shared" si="319"/>
        <v>0</v>
      </c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173"/>
      <c r="EB192" s="173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</row>
    <row r="193" spans="1:156" ht="15.75" customHeight="1">
      <c r="A193" s="2"/>
      <c r="B193" s="181"/>
      <c r="C193" s="156"/>
      <c r="D193" s="181"/>
      <c r="E193" s="157"/>
      <c r="F193" s="157"/>
      <c r="G193" s="229">
        <f t="shared" si="320"/>
        <v>0</v>
      </c>
      <c r="H193" s="229">
        <f t="shared" si="316"/>
        <v>0</v>
      </c>
      <c r="I193" s="742"/>
      <c r="J193" s="182"/>
      <c r="K193" s="230"/>
      <c r="L193" s="157"/>
      <c r="M193" s="157"/>
      <c r="N193" s="236"/>
      <c r="O193" s="231">
        <f t="shared" si="317"/>
        <v>0</v>
      </c>
      <c r="P193" s="231">
        <f t="shared" si="318"/>
        <v>0</v>
      </c>
      <c r="Q193" s="232">
        <f t="shared" si="319"/>
        <v>0</v>
      </c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173"/>
      <c r="EB193" s="173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</row>
    <row r="194" spans="1:156" ht="15.75" customHeight="1">
      <c r="A194" s="2"/>
      <c r="B194" s="181"/>
      <c r="C194" s="156"/>
      <c r="D194" s="181"/>
      <c r="E194" s="157"/>
      <c r="F194" s="157"/>
      <c r="G194" s="229">
        <f t="shared" si="320"/>
        <v>0</v>
      </c>
      <c r="H194" s="229">
        <f t="shared" si="316"/>
        <v>0</v>
      </c>
      <c r="I194" s="740"/>
      <c r="J194" s="182"/>
      <c r="K194" s="230"/>
      <c r="L194" s="157"/>
      <c r="M194" s="157"/>
      <c r="N194" s="236"/>
      <c r="O194" s="231">
        <f t="shared" si="317"/>
        <v>0</v>
      </c>
      <c r="P194" s="231">
        <f t="shared" si="318"/>
        <v>0</v>
      </c>
      <c r="Q194" s="232">
        <f t="shared" si="319"/>
        <v>0</v>
      </c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173"/>
      <c r="EB194" s="173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</row>
    <row r="195" spans="1:156" ht="15.75" customHeight="1">
      <c r="A195" s="2"/>
      <c r="B195" s="181"/>
      <c r="C195" s="156"/>
      <c r="D195" s="181"/>
      <c r="E195" s="157"/>
      <c r="F195" s="157"/>
      <c r="G195" s="229">
        <f t="shared" si="320"/>
        <v>0</v>
      </c>
      <c r="H195" s="229">
        <f t="shared" si="316"/>
        <v>0</v>
      </c>
      <c r="I195" s="240">
        <f>IF(D208=0,0,(G208-I198)/D208)</f>
        <v>0</v>
      </c>
      <c r="J195" s="182"/>
      <c r="K195" s="230"/>
      <c r="L195" s="157"/>
      <c r="M195" s="157"/>
      <c r="N195" s="236"/>
      <c r="O195" s="231">
        <f t="shared" si="317"/>
        <v>0</v>
      </c>
      <c r="P195" s="231">
        <f t="shared" si="318"/>
        <v>0</v>
      </c>
      <c r="Q195" s="232">
        <f t="shared" si="319"/>
        <v>0</v>
      </c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173"/>
      <c r="EB195" s="173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</row>
    <row r="196" spans="1:156" ht="15.75" customHeight="1">
      <c r="A196" s="2"/>
      <c r="B196" s="181"/>
      <c r="C196" s="156"/>
      <c r="D196" s="181"/>
      <c r="E196" s="157"/>
      <c r="F196" s="157"/>
      <c r="G196" s="229">
        <f t="shared" si="320"/>
        <v>0</v>
      </c>
      <c r="H196" s="229">
        <f t="shared" si="316"/>
        <v>0</v>
      </c>
      <c r="I196" s="241"/>
      <c r="J196" s="182"/>
      <c r="K196" s="230"/>
      <c r="L196" s="157"/>
      <c r="M196" s="157"/>
      <c r="N196" s="236"/>
      <c r="O196" s="231">
        <f t="shared" si="317"/>
        <v>0</v>
      </c>
      <c r="P196" s="231">
        <f t="shared" si="318"/>
        <v>0</v>
      </c>
      <c r="Q196" s="232">
        <f t="shared" si="319"/>
        <v>0</v>
      </c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173"/>
      <c r="EB196" s="173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</row>
    <row r="197" spans="1:156" ht="15.75" customHeight="1">
      <c r="A197" s="2"/>
      <c r="B197" s="181"/>
      <c r="C197" s="156"/>
      <c r="D197" s="242"/>
      <c r="E197" s="157"/>
      <c r="F197" s="157"/>
      <c r="G197" s="229">
        <f t="shared" si="320"/>
        <v>0</v>
      </c>
      <c r="H197" s="229">
        <f t="shared" si="316"/>
        <v>0</v>
      </c>
      <c r="I197" s="243" t="s">
        <v>128</v>
      </c>
      <c r="J197" s="182"/>
      <c r="K197" s="230"/>
      <c r="L197" s="157"/>
      <c r="M197" s="157"/>
      <c r="N197" s="236"/>
      <c r="O197" s="231">
        <f t="shared" si="317"/>
        <v>0</v>
      </c>
      <c r="P197" s="231">
        <f t="shared" si="318"/>
        <v>0</v>
      </c>
      <c r="Q197" s="232">
        <f t="shared" si="319"/>
        <v>0</v>
      </c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173"/>
      <c r="EB197" s="173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</row>
    <row r="198" spans="1:156" ht="15.75" customHeight="1">
      <c r="A198" s="2"/>
      <c r="B198" s="181"/>
      <c r="C198" s="156"/>
      <c r="D198" s="181"/>
      <c r="E198" s="157"/>
      <c r="F198" s="157"/>
      <c r="G198" s="229">
        <f t="shared" si="320"/>
        <v>0</v>
      </c>
      <c r="H198" s="229">
        <f t="shared" si="316"/>
        <v>0</v>
      </c>
      <c r="I198" s="238">
        <f>SUMIF(B$72:B$91,B188,P$72:P$91)</f>
        <v>0</v>
      </c>
      <c r="J198" s="182"/>
      <c r="K198" s="230"/>
      <c r="L198" s="157"/>
      <c r="M198" s="157"/>
      <c r="N198" s="236"/>
      <c r="O198" s="231">
        <f t="shared" si="317"/>
        <v>0</v>
      </c>
      <c r="P198" s="231">
        <f t="shared" si="318"/>
        <v>0</v>
      </c>
      <c r="Q198" s="232">
        <f t="shared" si="319"/>
        <v>0</v>
      </c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173"/>
      <c r="EB198" s="173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</row>
    <row r="199" spans="1:156" ht="15.75" customHeight="1">
      <c r="A199" s="2"/>
      <c r="B199" s="181"/>
      <c r="C199" s="156"/>
      <c r="D199" s="181"/>
      <c r="E199" s="157"/>
      <c r="F199" s="157"/>
      <c r="G199" s="229">
        <f t="shared" si="320"/>
        <v>0</v>
      </c>
      <c r="H199" s="229">
        <f t="shared" si="316"/>
        <v>0</v>
      </c>
      <c r="I199" s="231"/>
      <c r="J199" s="182"/>
      <c r="K199" s="230"/>
      <c r="L199" s="157"/>
      <c r="M199" s="157"/>
      <c r="N199" s="236"/>
      <c r="O199" s="231">
        <f t="shared" si="317"/>
        <v>0</v>
      </c>
      <c r="P199" s="231">
        <f t="shared" si="318"/>
        <v>0</v>
      </c>
      <c r="Q199" s="232">
        <f t="shared" si="319"/>
        <v>0</v>
      </c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173"/>
      <c r="EB199" s="173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</row>
    <row r="200" spans="1:156" ht="15.75" customHeight="1">
      <c r="A200" s="2"/>
      <c r="B200" s="181"/>
      <c r="C200" s="156"/>
      <c r="D200" s="181"/>
      <c r="E200" s="157"/>
      <c r="F200" s="157"/>
      <c r="G200" s="229">
        <f t="shared" si="320"/>
        <v>0</v>
      </c>
      <c r="H200" s="229">
        <f t="shared" si="316"/>
        <v>0</v>
      </c>
      <c r="I200" s="231"/>
      <c r="J200" s="182"/>
      <c r="K200" s="230"/>
      <c r="L200" s="157"/>
      <c r="M200" s="157"/>
      <c r="N200" s="236"/>
      <c r="O200" s="231">
        <f t="shared" si="317"/>
        <v>0</v>
      </c>
      <c r="P200" s="231">
        <f t="shared" si="318"/>
        <v>0</v>
      </c>
      <c r="Q200" s="232">
        <f t="shared" si="319"/>
        <v>0</v>
      </c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173"/>
      <c r="EB200" s="173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</row>
    <row r="201" spans="1:156" ht="15.75" customHeight="1">
      <c r="A201" s="2"/>
      <c r="B201" s="181"/>
      <c r="C201" s="156"/>
      <c r="D201" s="181"/>
      <c r="E201" s="157"/>
      <c r="F201" s="157"/>
      <c r="G201" s="229">
        <f t="shared" si="320"/>
        <v>0</v>
      </c>
      <c r="H201" s="229">
        <f t="shared" si="316"/>
        <v>0</v>
      </c>
      <c r="I201" s="231"/>
      <c r="J201" s="182"/>
      <c r="K201" s="230"/>
      <c r="L201" s="157"/>
      <c r="M201" s="157"/>
      <c r="N201" s="236"/>
      <c r="O201" s="231">
        <f t="shared" si="317"/>
        <v>0</v>
      </c>
      <c r="P201" s="231">
        <f t="shared" si="318"/>
        <v>0</v>
      </c>
      <c r="Q201" s="232">
        <f t="shared" si="319"/>
        <v>0</v>
      </c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173"/>
      <c r="EB201" s="173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</row>
    <row r="202" spans="1:156" ht="15.75" customHeight="1">
      <c r="A202" s="2"/>
      <c r="B202" s="181"/>
      <c r="C202" s="156"/>
      <c r="D202" s="181"/>
      <c r="E202" s="157"/>
      <c r="F202" s="157"/>
      <c r="G202" s="229">
        <f t="shared" si="320"/>
        <v>0</v>
      </c>
      <c r="H202" s="229">
        <f t="shared" si="316"/>
        <v>0</v>
      </c>
      <c r="I202" s="231"/>
      <c r="J202" s="182"/>
      <c r="K202" s="230"/>
      <c r="L202" s="157"/>
      <c r="M202" s="157"/>
      <c r="N202" s="236"/>
      <c r="O202" s="231">
        <f t="shared" si="317"/>
        <v>0</v>
      </c>
      <c r="P202" s="231">
        <f t="shared" si="318"/>
        <v>0</v>
      </c>
      <c r="Q202" s="232">
        <f t="shared" si="319"/>
        <v>0</v>
      </c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173"/>
      <c r="EB202" s="173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</row>
    <row r="203" spans="1:156" ht="15.75" customHeight="1">
      <c r="A203" s="2"/>
      <c r="B203" s="181"/>
      <c r="C203" s="156"/>
      <c r="D203" s="181"/>
      <c r="E203" s="157"/>
      <c r="F203" s="157"/>
      <c r="G203" s="229">
        <f t="shared" si="320"/>
        <v>0</v>
      </c>
      <c r="H203" s="229">
        <f t="shared" si="316"/>
        <v>0</v>
      </c>
      <c r="I203" s="231"/>
      <c r="J203" s="182"/>
      <c r="K203" s="230"/>
      <c r="L203" s="157"/>
      <c r="M203" s="157"/>
      <c r="N203" s="236"/>
      <c r="O203" s="231">
        <f t="shared" si="317"/>
        <v>0</v>
      </c>
      <c r="P203" s="231">
        <f t="shared" si="318"/>
        <v>0</v>
      </c>
      <c r="Q203" s="232">
        <f t="shared" si="319"/>
        <v>0</v>
      </c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173"/>
      <c r="EB203" s="173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</row>
    <row r="204" spans="1:156" ht="15.75" customHeight="1">
      <c r="A204" s="2"/>
      <c r="B204" s="181"/>
      <c r="C204" s="156"/>
      <c r="D204" s="181"/>
      <c r="E204" s="157"/>
      <c r="F204" s="157"/>
      <c r="G204" s="229">
        <f t="shared" si="320"/>
        <v>0</v>
      </c>
      <c r="H204" s="229">
        <f t="shared" si="316"/>
        <v>0</v>
      </c>
      <c r="I204" s="231"/>
      <c r="J204" s="182"/>
      <c r="K204" s="230"/>
      <c r="L204" s="157"/>
      <c r="M204" s="157"/>
      <c r="N204" s="236"/>
      <c r="O204" s="231">
        <f t="shared" si="317"/>
        <v>0</v>
      </c>
      <c r="P204" s="231">
        <f t="shared" si="318"/>
        <v>0</v>
      </c>
      <c r="Q204" s="232">
        <f t="shared" si="319"/>
        <v>0</v>
      </c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173"/>
      <c r="EB204" s="173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</row>
    <row r="205" spans="1:156" ht="15.75" customHeight="1">
      <c r="A205" s="2"/>
      <c r="B205" s="181"/>
      <c r="C205" s="156"/>
      <c r="D205" s="181"/>
      <c r="E205" s="157"/>
      <c r="F205" s="157"/>
      <c r="G205" s="229">
        <f t="shared" si="320"/>
        <v>0</v>
      </c>
      <c r="H205" s="229">
        <f t="shared" si="316"/>
        <v>0</v>
      </c>
      <c r="I205" s="231"/>
      <c r="J205" s="182"/>
      <c r="K205" s="230"/>
      <c r="L205" s="157"/>
      <c r="M205" s="157"/>
      <c r="N205" s="236"/>
      <c r="O205" s="231">
        <f t="shared" si="317"/>
        <v>0</v>
      </c>
      <c r="P205" s="231">
        <f t="shared" si="318"/>
        <v>0</v>
      </c>
      <c r="Q205" s="232">
        <f t="shared" si="319"/>
        <v>0</v>
      </c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173"/>
      <c r="EB205" s="173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</row>
    <row r="206" spans="1:156" ht="14.25" customHeight="1">
      <c r="A206" s="2"/>
      <c r="B206" s="181"/>
      <c r="C206" s="181"/>
      <c r="D206" s="181"/>
      <c r="E206" s="157"/>
      <c r="F206" s="157"/>
      <c r="G206" s="229">
        <f t="shared" si="320"/>
        <v>0</v>
      </c>
      <c r="H206" s="229">
        <f t="shared" si="316"/>
        <v>0</v>
      </c>
      <c r="I206" s="231"/>
      <c r="J206" s="182"/>
      <c r="K206" s="230"/>
      <c r="L206" s="157"/>
      <c r="M206" s="157"/>
      <c r="N206" s="236"/>
      <c r="O206" s="231">
        <f t="shared" si="317"/>
        <v>0</v>
      </c>
      <c r="P206" s="231">
        <f t="shared" si="318"/>
        <v>0</v>
      </c>
      <c r="Q206" s="232">
        <f t="shared" si="319"/>
        <v>0</v>
      </c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173"/>
      <c r="EB206" s="173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</row>
    <row r="207" spans="1:156" ht="15.75" customHeight="1">
      <c r="A207" s="2"/>
      <c r="B207" s="181"/>
      <c r="C207" s="181"/>
      <c r="D207" s="181"/>
      <c r="E207" s="157"/>
      <c r="F207" s="157"/>
      <c r="G207" s="229">
        <f t="shared" si="320"/>
        <v>0</v>
      </c>
      <c r="H207" s="229">
        <f t="shared" si="316"/>
        <v>0</v>
      </c>
      <c r="I207" s="231"/>
      <c r="J207" s="182"/>
      <c r="K207" s="230"/>
      <c r="L207" s="157"/>
      <c r="M207" s="157"/>
      <c r="N207" s="236"/>
      <c r="O207" s="231">
        <f t="shared" si="317"/>
        <v>0</v>
      </c>
      <c r="P207" s="231">
        <f t="shared" si="318"/>
        <v>0</v>
      </c>
      <c r="Q207" s="232">
        <f t="shared" si="319"/>
        <v>0</v>
      </c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173"/>
      <c r="EB207" s="173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</row>
    <row r="208" spans="1:156" ht="15.75" customHeight="1">
      <c r="A208" s="2"/>
      <c r="B208" s="188" t="s">
        <v>129</v>
      </c>
      <c r="C208" s="188"/>
      <c r="D208" s="244">
        <f>SUM(D188:D207)-L208</f>
        <v>0</v>
      </c>
      <c r="E208" s="245"/>
      <c r="F208" s="245"/>
      <c r="G208" s="245">
        <f>SUM(G188:G207)-SUM(Q188:Q207)</f>
        <v>0</v>
      </c>
      <c r="H208" s="245">
        <f t="shared" si="316"/>
        <v>0</v>
      </c>
      <c r="I208" s="246"/>
      <c r="J208" s="247"/>
      <c r="K208" s="188"/>
      <c r="L208" s="188">
        <f>SUM(L188:L207)</f>
        <v>0</v>
      </c>
      <c r="M208" s="245"/>
      <c r="N208" s="248"/>
      <c r="O208" s="249">
        <f t="shared" ref="O208:P208" si="321">SUM(O188:O207)</f>
        <v>0</v>
      </c>
      <c r="P208" s="249">
        <f t="shared" si="321"/>
        <v>0</v>
      </c>
      <c r="Q208" s="250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173"/>
      <c r="EB208" s="173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</row>
    <row r="209" spans="1:156" ht="14.25" customHeight="1">
      <c r="A209" s="2"/>
      <c r="B209" s="223" t="s">
        <v>88</v>
      </c>
      <c r="C209" s="224" t="s">
        <v>89</v>
      </c>
      <c r="D209" s="224" t="s">
        <v>99</v>
      </c>
      <c r="E209" s="224" t="s">
        <v>114</v>
      </c>
      <c r="F209" s="224" t="s">
        <v>115</v>
      </c>
      <c r="G209" s="224" t="s">
        <v>26</v>
      </c>
      <c r="H209" s="224" t="s">
        <v>100</v>
      </c>
      <c r="I209" s="225"/>
      <c r="J209" s="224" t="s">
        <v>116</v>
      </c>
      <c r="K209" s="224" t="s">
        <v>91</v>
      </c>
      <c r="L209" s="224" t="s">
        <v>99</v>
      </c>
      <c r="M209" s="224" t="s">
        <v>117</v>
      </c>
      <c r="N209" s="224" t="s">
        <v>115</v>
      </c>
      <c r="O209" s="224" t="s">
        <v>94</v>
      </c>
      <c r="P209" s="224" t="s">
        <v>118</v>
      </c>
      <c r="Q209" s="224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173"/>
      <c r="EB209" s="173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</row>
    <row r="210" spans="1:156" ht="15.75" customHeight="1">
      <c r="A210" s="2"/>
      <c r="B210" s="181"/>
      <c r="C210" s="156"/>
      <c r="D210" s="181"/>
      <c r="E210" s="157"/>
      <c r="F210" s="157"/>
      <c r="G210" s="229">
        <f>(D210*E210)+F210</f>
        <v>0</v>
      </c>
      <c r="H210" s="229">
        <f t="shared" ref="H210:H230" si="322">IF(D210=0,0,G210/D210)</f>
        <v>0</v>
      </c>
      <c r="I210" s="739" t="s">
        <v>126</v>
      </c>
      <c r="J210" s="182"/>
      <c r="K210" s="230"/>
      <c r="L210" s="181"/>
      <c r="M210" s="157"/>
      <c r="N210" s="157"/>
      <c r="O210" s="231">
        <f t="shared" ref="O210:O229" si="323">((L210*M210)-N210)-(L210*J210)</f>
        <v>0</v>
      </c>
      <c r="P210" s="231">
        <f t="shared" ref="P210:P229" si="324">IF(J210=0,0,(((L210*M210)-N210)+I220)-(L210*J210))</f>
        <v>0</v>
      </c>
      <c r="Q210" s="232">
        <f t="shared" ref="Q210:Q229" si="325">L210*J210</f>
        <v>0</v>
      </c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173"/>
      <c r="EB210" s="173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</row>
    <row r="211" spans="1:156" ht="15.75" customHeight="1">
      <c r="A211" s="2"/>
      <c r="B211" s="181"/>
      <c r="C211" s="156"/>
      <c r="D211" s="181"/>
      <c r="E211" s="157"/>
      <c r="F211" s="157"/>
      <c r="G211" s="229">
        <f t="shared" ref="G211:G229" si="326">D211*E211+F211</f>
        <v>0</v>
      </c>
      <c r="H211" s="229">
        <f t="shared" si="322"/>
        <v>0</v>
      </c>
      <c r="I211" s="740"/>
      <c r="J211" s="182"/>
      <c r="K211" s="230"/>
      <c r="L211" s="157"/>
      <c r="M211" s="157"/>
      <c r="N211" s="236"/>
      <c r="O211" s="231">
        <f t="shared" si="323"/>
        <v>0</v>
      </c>
      <c r="P211" s="231">
        <f t="shared" si="324"/>
        <v>0</v>
      </c>
      <c r="Q211" s="232">
        <f t="shared" si="325"/>
        <v>0</v>
      </c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173"/>
      <c r="EB211" s="173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</row>
    <row r="212" spans="1:156" ht="15.75" customHeight="1">
      <c r="A212" s="2"/>
      <c r="B212" s="181"/>
      <c r="C212" s="156"/>
      <c r="D212" s="181"/>
      <c r="E212" s="157"/>
      <c r="F212" s="157"/>
      <c r="G212" s="229">
        <f t="shared" si="326"/>
        <v>0</v>
      </c>
      <c r="H212" s="229">
        <f t="shared" si="322"/>
        <v>0</v>
      </c>
      <c r="I212" s="238">
        <f>IF(D230=0,0,G230/D230)</f>
        <v>0</v>
      </c>
      <c r="J212" s="182"/>
      <c r="K212" s="230"/>
      <c r="L212" s="157"/>
      <c r="M212" s="157"/>
      <c r="N212" s="236"/>
      <c r="O212" s="231">
        <f t="shared" si="323"/>
        <v>0</v>
      </c>
      <c r="P212" s="231">
        <f t="shared" si="324"/>
        <v>0</v>
      </c>
      <c r="Q212" s="232">
        <f t="shared" si="325"/>
        <v>0</v>
      </c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173"/>
      <c r="EB212" s="173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</row>
    <row r="213" spans="1:156" ht="15.75" customHeight="1">
      <c r="A213" s="2"/>
      <c r="B213" s="181"/>
      <c r="C213" s="156"/>
      <c r="D213" s="181"/>
      <c r="E213" s="157"/>
      <c r="F213" s="157"/>
      <c r="G213" s="229">
        <f t="shared" si="326"/>
        <v>0</v>
      </c>
      <c r="H213" s="229">
        <f t="shared" si="322"/>
        <v>0</v>
      </c>
      <c r="I213" s="239"/>
      <c r="J213" s="182"/>
      <c r="K213" s="230"/>
      <c r="L213" s="157"/>
      <c r="M213" s="157"/>
      <c r="N213" s="236"/>
      <c r="O213" s="231">
        <f t="shared" si="323"/>
        <v>0</v>
      </c>
      <c r="P213" s="231">
        <f t="shared" si="324"/>
        <v>0</v>
      </c>
      <c r="Q213" s="232">
        <f t="shared" si="325"/>
        <v>0</v>
      </c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173"/>
      <c r="EB213" s="173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</row>
    <row r="214" spans="1:156" ht="15.75" customHeight="1">
      <c r="A214" s="2"/>
      <c r="B214" s="181"/>
      <c r="C214" s="156"/>
      <c r="D214" s="181"/>
      <c r="E214" s="157"/>
      <c r="F214" s="157"/>
      <c r="G214" s="229">
        <f t="shared" si="326"/>
        <v>0</v>
      </c>
      <c r="H214" s="229">
        <f t="shared" si="322"/>
        <v>0</v>
      </c>
      <c r="I214" s="741" t="s">
        <v>127</v>
      </c>
      <c r="J214" s="182"/>
      <c r="K214" s="230"/>
      <c r="L214" s="157"/>
      <c r="M214" s="157"/>
      <c r="N214" s="236"/>
      <c r="O214" s="231">
        <f t="shared" si="323"/>
        <v>0</v>
      </c>
      <c r="P214" s="231">
        <f t="shared" si="324"/>
        <v>0</v>
      </c>
      <c r="Q214" s="232">
        <f t="shared" si="325"/>
        <v>0</v>
      </c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173"/>
      <c r="EB214" s="173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</row>
    <row r="215" spans="1:156" ht="15.75" customHeight="1">
      <c r="A215" s="2"/>
      <c r="B215" s="181"/>
      <c r="C215" s="156"/>
      <c r="D215" s="181"/>
      <c r="E215" s="157"/>
      <c r="F215" s="157"/>
      <c r="G215" s="229">
        <f t="shared" si="326"/>
        <v>0</v>
      </c>
      <c r="H215" s="229">
        <f t="shared" si="322"/>
        <v>0</v>
      </c>
      <c r="I215" s="742"/>
      <c r="J215" s="182"/>
      <c r="K215" s="230"/>
      <c r="L215" s="157"/>
      <c r="M215" s="157"/>
      <c r="N215" s="236"/>
      <c r="O215" s="231">
        <f t="shared" si="323"/>
        <v>0</v>
      </c>
      <c r="P215" s="231">
        <f t="shared" si="324"/>
        <v>0</v>
      </c>
      <c r="Q215" s="232">
        <f t="shared" si="325"/>
        <v>0</v>
      </c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173"/>
      <c r="EB215" s="173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</row>
    <row r="216" spans="1:156" ht="15.75" customHeight="1">
      <c r="A216" s="2"/>
      <c r="B216" s="181"/>
      <c r="C216" s="156"/>
      <c r="D216" s="181"/>
      <c r="E216" s="157"/>
      <c r="F216" s="157"/>
      <c r="G216" s="229">
        <f t="shared" si="326"/>
        <v>0</v>
      </c>
      <c r="H216" s="229">
        <f t="shared" si="322"/>
        <v>0</v>
      </c>
      <c r="I216" s="740"/>
      <c r="J216" s="182"/>
      <c r="K216" s="230"/>
      <c r="L216" s="157"/>
      <c r="M216" s="157"/>
      <c r="N216" s="236"/>
      <c r="O216" s="231">
        <f t="shared" si="323"/>
        <v>0</v>
      </c>
      <c r="P216" s="231">
        <f t="shared" si="324"/>
        <v>0</v>
      </c>
      <c r="Q216" s="232">
        <f t="shared" si="325"/>
        <v>0</v>
      </c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173"/>
      <c r="EB216" s="173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</row>
    <row r="217" spans="1:156" ht="15.75" customHeight="1">
      <c r="A217" s="2"/>
      <c r="B217" s="181"/>
      <c r="C217" s="156"/>
      <c r="D217" s="181"/>
      <c r="E217" s="157"/>
      <c r="F217" s="157"/>
      <c r="G217" s="229">
        <f t="shared" si="326"/>
        <v>0</v>
      </c>
      <c r="H217" s="229">
        <f t="shared" si="322"/>
        <v>0</v>
      </c>
      <c r="I217" s="240">
        <f>IF(D230=0,0,(G230-I220)/D230)</f>
        <v>0</v>
      </c>
      <c r="J217" s="182"/>
      <c r="K217" s="230"/>
      <c r="L217" s="157"/>
      <c r="M217" s="157"/>
      <c r="N217" s="236"/>
      <c r="O217" s="231">
        <f t="shared" si="323"/>
        <v>0</v>
      </c>
      <c r="P217" s="231">
        <f t="shared" si="324"/>
        <v>0</v>
      </c>
      <c r="Q217" s="232">
        <f t="shared" si="325"/>
        <v>0</v>
      </c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173"/>
      <c r="EB217" s="173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</row>
    <row r="218" spans="1:156" ht="15.75" customHeight="1">
      <c r="A218" s="2"/>
      <c r="B218" s="181"/>
      <c r="C218" s="156"/>
      <c r="D218" s="181"/>
      <c r="E218" s="157"/>
      <c r="F218" s="157"/>
      <c r="G218" s="229">
        <f t="shared" si="326"/>
        <v>0</v>
      </c>
      <c r="H218" s="229">
        <f t="shared" si="322"/>
        <v>0</v>
      </c>
      <c r="I218" s="241"/>
      <c r="J218" s="182"/>
      <c r="K218" s="230"/>
      <c r="L218" s="157"/>
      <c r="M218" s="157"/>
      <c r="N218" s="236"/>
      <c r="O218" s="231">
        <f t="shared" si="323"/>
        <v>0</v>
      </c>
      <c r="P218" s="231">
        <f t="shared" si="324"/>
        <v>0</v>
      </c>
      <c r="Q218" s="232">
        <f t="shared" si="325"/>
        <v>0</v>
      </c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173"/>
      <c r="EB218" s="173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</row>
    <row r="219" spans="1:156" ht="15.75" customHeight="1">
      <c r="A219" s="2"/>
      <c r="B219" s="181"/>
      <c r="C219" s="156"/>
      <c r="D219" s="242"/>
      <c r="E219" s="157"/>
      <c r="F219" s="157"/>
      <c r="G219" s="229">
        <f t="shared" si="326"/>
        <v>0</v>
      </c>
      <c r="H219" s="229">
        <f t="shared" si="322"/>
        <v>0</v>
      </c>
      <c r="I219" s="243" t="s">
        <v>128</v>
      </c>
      <c r="J219" s="182"/>
      <c r="K219" s="230"/>
      <c r="L219" s="157"/>
      <c r="M219" s="157"/>
      <c r="N219" s="236"/>
      <c r="O219" s="231">
        <f t="shared" si="323"/>
        <v>0</v>
      </c>
      <c r="P219" s="231">
        <f t="shared" si="324"/>
        <v>0</v>
      </c>
      <c r="Q219" s="232">
        <f t="shared" si="325"/>
        <v>0</v>
      </c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173"/>
      <c r="EB219" s="173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</row>
    <row r="220" spans="1:156" ht="15.75" customHeight="1">
      <c r="A220" s="2"/>
      <c r="B220" s="181"/>
      <c r="C220" s="156"/>
      <c r="D220" s="181"/>
      <c r="E220" s="157"/>
      <c r="F220" s="157"/>
      <c r="G220" s="229">
        <f t="shared" si="326"/>
        <v>0</v>
      </c>
      <c r="H220" s="229">
        <f t="shared" si="322"/>
        <v>0</v>
      </c>
      <c r="I220" s="238">
        <f>SUMIF(B$72:B$91,B210,P$72:P$91)</f>
        <v>0</v>
      </c>
      <c r="J220" s="182"/>
      <c r="K220" s="230"/>
      <c r="L220" s="157"/>
      <c r="M220" s="157"/>
      <c r="N220" s="236"/>
      <c r="O220" s="231">
        <f t="shared" si="323"/>
        <v>0</v>
      </c>
      <c r="P220" s="231">
        <f t="shared" si="324"/>
        <v>0</v>
      </c>
      <c r="Q220" s="232">
        <f t="shared" si="325"/>
        <v>0</v>
      </c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173"/>
      <c r="EB220" s="173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</row>
    <row r="221" spans="1:156" ht="15.75" customHeight="1">
      <c r="A221" s="2"/>
      <c r="B221" s="181"/>
      <c r="C221" s="156"/>
      <c r="D221" s="181"/>
      <c r="E221" s="157"/>
      <c r="F221" s="157"/>
      <c r="G221" s="229">
        <f t="shared" si="326"/>
        <v>0</v>
      </c>
      <c r="H221" s="229">
        <f t="shared" si="322"/>
        <v>0</v>
      </c>
      <c r="I221" s="231"/>
      <c r="J221" s="182"/>
      <c r="K221" s="230"/>
      <c r="L221" s="157"/>
      <c r="M221" s="157"/>
      <c r="N221" s="236"/>
      <c r="O221" s="231">
        <f t="shared" si="323"/>
        <v>0</v>
      </c>
      <c r="P221" s="231">
        <f t="shared" si="324"/>
        <v>0</v>
      </c>
      <c r="Q221" s="232">
        <f t="shared" si="325"/>
        <v>0</v>
      </c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173"/>
      <c r="EB221" s="173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</row>
    <row r="222" spans="1:156" ht="15.75" customHeight="1">
      <c r="A222" s="2"/>
      <c r="B222" s="181"/>
      <c r="C222" s="156"/>
      <c r="D222" s="181"/>
      <c r="E222" s="157"/>
      <c r="F222" s="157"/>
      <c r="G222" s="229">
        <f t="shared" si="326"/>
        <v>0</v>
      </c>
      <c r="H222" s="229">
        <f t="shared" si="322"/>
        <v>0</v>
      </c>
      <c r="I222" s="231"/>
      <c r="J222" s="182"/>
      <c r="K222" s="230"/>
      <c r="L222" s="157"/>
      <c r="M222" s="157"/>
      <c r="N222" s="236"/>
      <c r="O222" s="231">
        <f t="shared" si="323"/>
        <v>0</v>
      </c>
      <c r="P222" s="231">
        <f t="shared" si="324"/>
        <v>0</v>
      </c>
      <c r="Q222" s="232">
        <f t="shared" si="325"/>
        <v>0</v>
      </c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173"/>
      <c r="EB222" s="173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</row>
    <row r="223" spans="1:156" ht="15.75" customHeight="1">
      <c r="A223" s="2"/>
      <c r="B223" s="181"/>
      <c r="C223" s="156"/>
      <c r="D223" s="181"/>
      <c r="E223" s="157"/>
      <c r="F223" s="157"/>
      <c r="G223" s="229">
        <f t="shared" si="326"/>
        <v>0</v>
      </c>
      <c r="H223" s="229">
        <f t="shared" si="322"/>
        <v>0</v>
      </c>
      <c r="I223" s="231"/>
      <c r="J223" s="182"/>
      <c r="K223" s="230"/>
      <c r="L223" s="157"/>
      <c r="M223" s="157"/>
      <c r="N223" s="236"/>
      <c r="O223" s="231">
        <f t="shared" si="323"/>
        <v>0</v>
      </c>
      <c r="P223" s="231">
        <f t="shared" si="324"/>
        <v>0</v>
      </c>
      <c r="Q223" s="232">
        <f t="shared" si="325"/>
        <v>0</v>
      </c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173"/>
      <c r="EB223" s="173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</row>
    <row r="224" spans="1:156" ht="15.75" customHeight="1">
      <c r="A224" s="2"/>
      <c r="B224" s="181"/>
      <c r="C224" s="156"/>
      <c r="D224" s="181"/>
      <c r="E224" s="157"/>
      <c r="F224" s="157"/>
      <c r="G224" s="229">
        <f t="shared" si="326"/>
        <v>0</v>
      </c>
      <c r="H224" s="229">
        <f t="shared" si="322"/>
        <v>0</v>
      </c>
      <c r="I224" s="231"/>
      <c r="J224" s="182"/>
      <c r="K224" s="230"/>
      <c r="L224" s="157"/>
      <c r="M224" s="157"/>
      <c r="N224" s="236"/>
      <c r="O224" s="231">
        <f t="shared" si="323"/>
        <v>0</v>
      </c>
      <c r="P224" s="231">
        <f t="shared" si="324"/>
        <v>0</v>
      </c>
      <c r="Q224" s="232">
        <f t="shared" si="325"/>
        <v>0</v>
      </c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173"/>
      <c r="EB224" s="173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</row>
    <row r="225" spans="1:156" ht="15.75" customHeight="1">
      <c r="A225" s="2"/>
      <c r="B225" s="181"/>
      <c r="C225" s="156"/>
      <c r="D225" s="181"/>
      <c r="E225" s="157"/>
      <c r="F225" s="157"/>
      <c r="G225" s="229">
        <f t="shared" si="326"/>
        <v>0</v>
      </c>
      <c r="H225" s="229">
        <f t="shared" si="322"/>
        <v>0</v>
      </c>
      <c r="I225" s="231"/>
      <c r="J225" s="182"/>
      <c r="K225" s="230"/>
      <c r="L225" s="157"/>
      <c r="M225" s="157"/>
      <c r="N225" s="236"/>
      <c r="O225" s="231">
        <f t="shared" si="323"/>
        <v>0</v>
      </c>
      <c r="P225" s="231">
        <f t="shared" si="324"/>
        <v>0</v>
      </c>
      <c r="Q225" s="232">
        <f t="shared" si="325"/>
        <v>0</v>
      </c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173"/>
      <c r="EB225" s="173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</row>
    <row r="226" spans="1:156" ht="15.75" customHeight="1">
      <c r="A226" s="2"/>
      <c r="B226" s="181"/>
      <c r="C226" s="156"/>
      <c r="D226" s="181"/>
      <c r="E226" s="157"/>
      <c r="F226" s="157"/>
      <c r="G226" s="229">
        <f t="shared" si="326"/>
        <v>0</v>
      </c>
      <c r="H226" s="229">
        <f t="shared" si="322"/>
        <v>0</v>
      </c>
      <c r="I226" s="231"/>
      <c r="J226" s="182"/>
      <c r="K226" s="230"/>
      <c r="L226" s="157"/>
      <c r="M226" s="157"/>
      <c r="N226" s="236"/>
      <c r="O226" s="231">
        <f t="shared" si="323"/>
        <v>0</v>
      </c>
      <c r="P226" s="231">
        <f t="shared" si="324"/>
        <v>0</v>
      </c>
      <c r="Q226" s="232">
        <f t="shared" si="325"/>
        <v>0</v>
      </c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173"/>
      <c r="EB226" s="173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</row>
    <row r="227" spans="1:156" ht="14.25" customHeight="1">
      <c r="A227" s="2"/>
      <c r="B227" s="181"/>
      <c r="C227" s="156"/>
      <c r="D227" s="181"/>
      <c r="E227" s="157"/>
      <c r="F227" s="157"/>
      <c r="G227" s="229">
        <f t="shared" si="326"/>
        <v>0</v>
      </c>
      <c r="H227" s="229">
        <f t="shared" si="322"/>
        <v>0</v>
      </c>
      <c r="I227" s="231"/>
      <c r="J227" s="182"/>
      <c r="K227" s="230"/>
      <c r="L227" s="157"/>
      <c r="M227" s="157"/>
      <c r="N227" s="236"/>
      <c r="O227" s="231">
        <f t="shared" si="323"/>
        <v>0</v>
      </c>
      <c r="P227" s="231">
        <f t="shared" si="324"/>
        <v>0</v>
      </c>
      <c r="Q227" s="232">
        <f t="shared" si="325"/>
        <v>0</v>
      </c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173"/>
      <c r="EB227" s="173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</row>
    <row r="228" spans="1:156" ht="15.75" customHeight="1">
      <c r="A228" s="2"/>
      <c r="B228" s="181"/>
      <c r="C228" s="181"/>
      <c r="D228" s="181"/>
      <c r="E228" s="157"/>
      <c r="F228" s="157"/>
      <c r="G228" s="229">
        <f t="shared" si="326"/>
        <v>0</v>
      </c>
      <c r="H228" s="229">
        <f t="shared" si="322"/>
        <v>0</v>
      </c>
      <c r="I228" s="231"/>
      <c r="J228" s="182"/>
      <c r="K228" s="230"/>
      <c r="L228" s="157"/>
      <c r="M228" s="157"/>
      <c r="N228" s="236"/>
      <c r="O228" s="231">
        <f t="shared" si="323"/>
        <v>0</v>
      </c>
      <c r="P228" s="231">
        <f t="shared" si="324"/>
        <v>0</v>
      </c>
      <c r="Q228" s="232">
        <f t="shared" si="325"/>
        <v>0</v>
      </c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173"/>
      <c r="EB228" s="173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</row>
    <row r="229" spans="1:156" ht="15.75" customHeight="1">
      <c r="A229" s="2"/>
      <c r="B229" s="181"/>
      <c r="C229" s="181"/>
      <c r="D229" s="181"/>
      <c r="E229" s="157"/>
      <c r="F229" s="157"/>
      <c r="G229" s="229">
        <f t="shared" si="326"/>
        <v>0</v>
      </c>
      <c r="H229" s="229">
        <f t="shared" si="322"/>
        <v>0</v>
      </c>
      <c r="I229" s="231"/>
      <c r="J229" s="182"/>
      <c r="K229" s="230"/>
      <c r="L229" s="157"/>
      <c r="M229" s="157"/>
      <c r="N229" s="236"/>
      <c r="O229" s="231">
        <f t="shared" si="323"/>
        <v>0</v>
      </c>
      <c r="P229" s="231">
        <f t="shared" si="324"/>
        <v>0</v>
      </c>
      <c r="Q229" s="232">
        <f t="shared" si="325"/>
        <v>0</v>
      </c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173"/>
      <c r="EB229" s="173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</row>
    <row r="230" spans="1:156" ht="15.75" customHeight="1">
      <c r="A230" s="2"/>
      <c r="B230" s="188" t="s">
        <v>129</v>
      </c>
      <c r="C230" s="188"/>
      <c r="D230" s="244">
        <f>SUM(D210:D229)-L230</f>
        <v>0</v>
      </c>
      <c r="E230" s="245"/>
      <c r="F230" s="245"/>
      <c r="G230" s="245">
        <f>SUM(G210:G229)-SUM(Q210:Q229)</f>
        <v>0</v>
      </c>
      <c r="H230" s="245">
        <f t="shared" si="322"/>
        <v>0</v>
      </c>
      <c r="I230" s="246"/>
      <c r="J230" s="247"/>
      <c r="K230" s="188"/>
      <c r="L230" s="188">
        <f>SUM(L210:L229)</f>
        <v>0</v>
      </c>
      <c r="M230" s="245"/>
      <c r="N230" s="248"/>
      <c r="O230" s="249">
        <f t="shared" ref="O230:P230" si="327">SUM(O210:O229)</f>
        <v>0</v>
      </c>
      <c r="P230" s="249">
        <f t="shared" si="327"/>
        <v>0</v>
      </c>
      <c r="Q230" s="250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173"/>
      <c r="EB230" s="173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</row>
    <row r="231" spans="1:156" ht="15.75" customHeight="1">
      <c r="A231" s="2"/>
      <c r="B231" s="223" t="s">
        <v>88</v>
      </c>
      <c r="C231" s="224" t="s">
        <v>89</v>
      </c>
      <c r="D231" s="224" t="s">
        <v>99</v>
      </c>
      <c r="E231" s="224" t="s">
        <v>114</v>
      </c>
      <c r="F231" s="224" t="s">
        <v>115</v>
      </c>
      <c r="G231" s="224" t="s">
        <v>26</v>
      </c>
      <c r="H231" s="224" t="s">
        <v>100</v>
      </c>
      <c r="I231" s="225"/>
      <c r="J231" s="224" t="s">
        <v>116</v>
      </c>
      <c r="K231" s="224" t="s">
        <v>91</v>
      </c>
      <c r="L231" s="224" t="s">
        <v>99</v>
      </c>
      <c r="M231" s="224" t="s">
        <v>117</v>
      </c>
      <c r="N231" s="224" t="s">
        <v>115</v>
      </c>
      <c r="O231" s="224" t="s">
        <v>94</v>
      </c>
      <c r="P231" s="224" t="s">
        <v>118</v>
      </c>
      <c r="Q231" s="224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173"/>
      <c r="EB231" s="173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</row>
    <row r="232" spans="1:156" ht="15.75" customHeight="1">
      <c r="A232" s="2"/>
      <c r="B232" s="181"/>
      <c r="C232" s="156"/>
      <c r="D232" s="181"/>
      <c r="E232" s="157"/>
      <c r="F232" s="157"/>
      <c r="G232" s="229">
        <f>(D232*E232)+F232</f>
        <v>0</v>
      </c>
      <c r="H232" s="229">
        <f t="shared" ref="H232:H252" si="328">IF(D232=0,0,G232/D232)</f>
        <v>0</v>
      </c>
      <c r="I232" s="739" t="s">
        <v>126</v>
      </c>
      <c r="J232" s="182"/>
      <c r="K232" s="230"/>
      <c r="L232" s="181"/>
      <c r="M232" s="157"/>
      <c r="N232" s="157"/>
      <c r="O232" s="231">
        <f t="shared" ref="O232:O251" si="329">((L232*M232)-N232)-(L232*J232)</f>
        <v>0</v>
      </c>
      <c r="P232" s="231">
        <f t="shared" ref="P232:P251" si="330">IF(J232=0,0,(((L232*M232)-N232)+I242)-(L232*J232))</f>
        <v>0</v>
      </c>
      <c r="Q232" s="232">
        <f t="shared" ref="Q232:Q251" si="331">L232*J232</f>
        <v>0</v>
      </c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173"/>
      <c r="EB232" s="173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</row>
    <row r="233" spans="1:156" ht="15.75" customHeight="1">
      <c r="A233" s="2"/>
      <c r="B233" s="181"/>
      <c r="C233" s="156"/>
      <c r="D233" s="181"/>
      <c r="E233" s="157"/>
      <c r="F233" s="157"/>
      <c r="G233" s="229">
        <f t="shared" ref="G233:G251" si="332">D233*E233+F233</f>
        <v>0</v>
      </c>
      <c r="H233" s="229">
        <f t="shared" si="328"/>
        <v>0</v>
      </c>
      <c r="I233" s="740"/>
      <c r="J233" s="182"/>
      <c r="K233" s="230"/>
      <c r="L233" s="157"/>
      <c r="M233" s="157"/>
      <c r="N233" s="236"/>
      <c r="O233" s="231">
        <f t="shared" si="329"/>
        <v>0</v>
      </c>
      <c r="P233" s="231">
        <f t="shared" si="330"/>
        <v>0</v>
      </c>
      <c r="Q233" s="232">
        <f t="shared" si="331"/>
        <v>0</v>
      </c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173"/>
      <c r="EB233" s="173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</row>
    <row r="234" spans="1:156" ht="15.75" customHeight="1">
      <c r="A234" s="2"/>
      <c r="B234" s="181"/>
      <c r="C234" s="156"/>
      <c r="D234" s="181"/>
      <c r="E234" s="157"/>
      <c r="F234" s="157"/>
      <c r="G234" s="229">
        <f t="shared" si="332"/>
        <v>0</v>
      </c>
      <c r="H234" s="229">
        <f t="shared" si="328"/>
        <v>0</v>
      </c>
      <c r="I234" s="238">
        <f>IF(D252=0,0,G252/D252)</f>
        <v>0</v>
      </c>
      <c r="J234" s="182"/>
      <c r="K234" s="230"/>
      <c r="L234" s="157"/>
      <c r="M234" s="157"/>
      <c r="N234" s="236"/>
      <c r="O234" s="231">
        <f t="shared" si="329"/>
        <v>0</v>
      </c>
      <c r="P234" s="231">
        <f t="shared" si="330"/>
        <v>0</v>
      </c>
      <c r="Q234" s="232">
        <f t="shared" si="331"/>
        <v>0</v>
      </c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173"/>
      <c r="EB234" s="173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</row>
    <row r="235" spans="1:156" ht="15.75" customHeight="1">
      <c r="A235" s="2"/>
      <c r="B235" s="181"/>
      <c r="C235" s="156"/>
      <c r="D235" s="181"/>
      <c r="E235" s="157"/>
      <c r="F235" s="157"/>
      <c r="G235" s="229">
        <f t="shared" si="332"/>
        <v>0</v>
      </c>
      <c r="H235" s="229">
        <f t="shared" si="328"/>
        <v>0</v>
      </c>
      <c r="I235" s="239"/>
      <c r="J235" s="182"/>
      <c r="K235" s="230"/>
      <c r="L235" s="157"/>
      <c r="M235" s="157"/>
      <c r="N235" s="236"/>
      <c r="O235" s="231">
        <f t="shared" si="329"/>
        <v>0</v>
      </c>
      <c r="P235" s="231">
        <f t="shared" si="330"/>
        <v>0</v>
      </c>
      <c r="Q235" s="232">
        <f t="shared" si="331"/>
        <v>0</v>
      </c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173"/>
      <c r="EB235" s="173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</row>
    <row r="236" spans="1:156" ht="15.75" customHeight="1">
      <c r="A236" s="2"/>
      <c r="B236" s="181"/>
      <c r="C236" s="156"/>
      <c r="D236" s="181"/>
      <c r="E236" s="157"/>
      <c r="F236" s="157"/>
      <c r="G236" s="229">
        <f t="shared" si="332"/>
        <v>0</v>
      </c>
      <c r="H236" s="229">
        <f t="shared" si="328"/>
        <v>0</v>
      </c>
      <c r="I236" s="741" t="s">
        <v>127</v>
      </c>
      <c r="J236" s="182"/>
      <c r="K236" s="230"/>
      <c r="L236" s="157"/>
      <c r="M236" s="157"/>
      <c r="N236" s="236"/>
      <c r="O236" s="231">
        <f t="shared" si="329"/>
        <v>0</v>
      </c>
      <c r="P236" s="231">
        <f t="shared" si="330"/>
        <v>0</v>
      </c>
      <c r="Q236" s="232">
        <f t="shared" si="331"/>
        <v>0</v>
      </c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173"/>
      <c r="EB236" s="173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</row>
    <row r="237" spans="1:156" ht="15.75" customHeight="1">
      <c r="A237" s="2"/>
      <c r="B237" s="181"/>
      <c r="C237" s="156"/>
      <c r="D237" s="181"/>
      <c r="E237" s="157"/>
      <c r="F237" s="157"/>
      <c r="G237" s="229">
        <f t="shared" si="332"/>
        <v>0</v>
      </c>
      <c r="H237" s="229">
        <f t="shared" si="328"/>
        <v>0</v>
      </c>
      <c r="I237" s="742"/>
      <c r="J237" s="182"/>
      <c r="K237" s="230"/>
      <c r="L237" s="157"/>
      <c r="M237" s="157"/>
      <c r="N237" s="236"/>
      <c r="O237" s="231">
        <f t="shared" si="329"/>
        <v>0</v>
      </c>
      <c r="P237" s="231">
        <f t="shared" si="330"/>
        <v>0</v>
      </c>
      <c r="Q237" s="232">
        <f t="shared" si="331"/>
        <v>0</v>
      </c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173"/>
      <c r="EB237" s="173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</row>
    <row r="238" spans="1:156" ht="15.75" customHeight="1">
      <c r="A238" s="2"/>
      <c r="B238" s="181"/>
      <c r="C238" s="156"/>
      <c r="D238" s="181"/>
      <c r="E238" s="157"/>
      <c r="F238" s="157"/>
      <c r="G238" s="229">
        <f t="shared" si="332"/>
        <v>0</v>
      </c>
      <c r="H238" s="229">
        <f t="shared" si="328"/>
        <v>0</v>
      </c>
      <c r="I238" s="740"/>
      <c r="J238" s="182"/>
      <c r="K238" s="230"/>
      <c r="L238" s="157"/>
      <c r="M238" s="157"/>
      <c r="N238" s="236"/>
      <c r="O238" s="231">
        <f t="shared" si="329"/>
        <v>0</v>
      </c>
      <c r="P238" s="231">
        <f t="shared" si="330"/>
        <v>0</v>
      </c>
      <c r="Q238" s="232">
        <f t="shared" si="331"/>
        <v>0</v>
      </c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173"/>
      <c r="EB238" s="173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</row>
    <row r="239" spans="1:156" ht="15.75" customHeight="1">
      <c r="A239" s="2"/>
      <c r="B239" s="181"/>
      <c r="C239" s="156"/>
      <c r="D239" s="181"/>
      <c r="E239" s="157"/>
      <c r="F239" s="157"/>
      <c r="G239" s="229">
        <f t="shared" si="332"/>
        <v>0</v>
      </c>
      <c r="H239" s="229">
        <f t="shared" si="328"/>
        <v>0</v>
      </c>
      <c r="I239" s="240">
        <f>IF(D252=0,0,(G252-I242)/D252)</f>
        <v>0</v>
      </c>
      <c r="J239" s="182"/>
      <c r="K239" s="230"/>
      <c r="L239" s="157"/>
      <c r="M239" s="157"/>
      <c r="N239" s="236"/>
      <c r="O239" s="231">
        <f t="shared" si="329"/>
        <v>0</v>
      </c>
      <c r="P239" s="231">
        <f t="shared" si="330"/>
        <v>0</v>
      </c>
      <c r="Q239" s="232">
        <f t="shared" si="331"/>
        <v>0</v>
      </c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173"/>
      <c r="EB239" s="173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</row>
    <row r="240" spans="1:156" ht="15.75" customHeight="1">
      <c r="A240" s="2"/>
      <c r="B240" s="181"/>
      <c r="C240" s="156"/>
      <c r="D240" s="181"/>
      <c r="E240" s="157"/>
      <c r="F240" s="157"/>
      <c r="G240" s="229">
        <f t="shared" si="332"/>
        <v>0</v>
      </c>
      <c r="H240" s="229">
        <f t="shared" si="328"/>
        <v>0</v>
      </c>
      <c r="I240" s="241"/>
      <c r="J240" s="182"/>
      <c r="K240" s="230"/>
      <c r="L240" s="157"/>
      <c r="M240" s="157"/>
      <c r="N240" s="236"/>
      <c r="O240" s="231">
        <f t="shared" si="329"/>
        <v>0</v>
      </c>
      <c r="P240" s="231">
        <f t="shared" si="330"/>
        <v>0</v>
      </c>
      <c r="Q240" s="232">
        <f t="shared" si="331"/>
        <v>0</v>
      </c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173"/>
      <c r="EB240" s="173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</row>
    <row r="241" spans="1:156" ht="15.75" customHeight="1">
      <c r="A241" s="2"/>
      <c r="B241" s="181"/>
      <c r="C241" s="156"/>
      <c r="D241" s="242"/>
      <c r="E241" s="157"/>
      <c r="F241" s="157"/>
      <c r="G241" s="229">
        <f t="shared" si="332"/>
        <v>0</v>
      </c>
      <c r="H241" s="229">
        <f t="shared" si="328"/>
        <v>0</v>
      </c>
      <c r="I241" s="243" t="s">
        <v>128</v>
      </c>
      <c r="J241" s="182"/>
      <c r="K241" s="230"/>
      <c r="L241" s="157"/>
      <c r="M241" s="157"/>
      <c r="N241" s="236"/>
      <c r="O241" s="231">
        <f t="shared" si="329"/>
        <v>0</v>
      </c>
      <c r="P241" s="231">
        <f t="shared" si="330"/>
        <v>0</v>
      </c>
      <c r="Q241" s="232">
        <f t="shared" si="331"/>
        <v>0</v>
      </c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173"/>
      <c r="EB241" s="173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</row>
    <row r="242" spans="1:156" ht="15.75" customHeight="1">
      <c r="A242" s="2"/>
      <c r="B242" s="181"/>
      <c r="C242" s="156"/>
      <c r="D242" s="181"/>
      <c r="E242" s="157"/>
      <c r="F242" s="157"/>
      <c r="G242" s="229">
        <f t="shared" si="332"/>
        <v>0</v>
      </c>
      <c r="H242" s="229">
        <f t="shared" si="328"/>
        <v>0</v>
      </c>
      <c r="I242" s="238">
        <f>SUMIF(B$72:B$91,B232,P$72:P$91)</f>
        <v>0</v>
      </c>
      <c r="J242" s="182"/>
      <c r="K242" s="230"/>
      <c r="L242" s="157"/>
      <c r="M242" s="157"/>
      <c r="N242" s="236"/>
      <c r="O242" s="231">
        <f t="shared" si="329"/>
        <v>0</v>
      </c>
      <c r="P242" s="231">
        <f t="shared" si="330"/>
        <v>0</v>
      </c>
      <c r="Q242" s="232">
        <f t="shared" si="331"/>
        <v>0</v>
      </c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173"/>
      <c r="EB242" s="173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</row>
    <row r="243" spans="1:156" ht="15.75" customHeight="1">
      <c r="A243" s="2"/>
      <c r="B243" s="181"/>
      <c r="C243" s="156"/>
      <c r="D243" s="181"/>
      <c r="E243" s="157"/>
      <c r="F243" s="157"/>
      <c r="G243" s="229">
        <f t="shared" si="332"/>
        <v>0</v>
      </c>
      <c r="H243" s="229">
        <f t="shared" si="328"/>
        <v>0</v>
      </c>
      <c r="I243" s="231"/>
      <c r="J243" s="182"/>
      <c r="K243" s="230"/>
      <c r="L243" s="157"/>
      <c r="M243" s="157"/>
      <c r="N243" s="236"/>
      <c r="O243" s="231">
        <f t="shared" si="329"/>
        <v>0</v>
      </c>
      <c r="P243" s="231">
        <f t="shared" si="330"/>
        <v>0</v>
      </c>
      <c r="Q243" s="232">
        <f t="shared" si="331"/>
        <v>0</v>
      </c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173"/>
      <c r="EB243" s="173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</row>
    <row r="244" spans="1:156" ht="15.75" customHeight="1">
      <c r="A244" s="2"/>
      <c r="B244" s="181"/>
      <c r="C244" s="156"/>
      <c r="D244" s="181"/>
      <c r="E244" s="157"/>
      <c r="F244" s="157"/>
      <c r="G244" s="229">
        <f t="shared" si="332"/>
        <v>0</v>
      </c>
      <c r="H244" s="229">
        <f t="shared" si="328"/>
        <v>0</v>
      </c>
      <c r="I244" s="231"/>
      <c r="J244" s="182"/>
      <c r="K244" s="230"/>
      <c r="L244" s="157"/>
      <c r="M244" s="157"/>
      <c r="N244" s="236"/>
      <c r="O244" s="231">
        <f t="shared" si="329"/>
        <v>0</v>
      </c>
      <c r="P244" s="231">
        <f t="shared" si="330"/>
        <v>0</v>
      </c>
      <c r="Q244" s="232">
        <f t="shared" si="331"/>
        <v>0</v>
      </c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173"/>
      <c r="EB244" s="173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</row>
    <row r="245" spans="1:156" ht="15.75" customHeight="1">
      <c r="A245" s="2"/>
      <c r="B245" s="181"/>
      <c r="C245" s="156"/>
      <c r="D245" s="181"/>
      <c r="E245" s="157"/>
      <c r="F245" s="157"/>
      <c r="G245" s="229">
        <f t="shared" si="332"/>
        <v>0</v>
      </c>
      <c r="H245" s="229">
        <f t="shared" si="328"/>
        <v>0</v>
      </c>
      <c r="I245" s="231"/>
      <c r="J245" s="182"/>
      <c r="K245" s="230"/>
      <c r="L245" s="157"/>
      <c r="M245" s="157"/>
      <c r="N245" s="236"/>
      <c r="O245" s="231">
        <f t="shared" si="329"/>
        <v>0</v>
      </c>
      <c r="P245" s="231">
        <f t="shared" si="330"/>
        <v>0</v>
      </c>
      <c r="Q245" s="232">
        <f t="shared" si="331"/>
        <v>0</v>
      </c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173"/>
      <c r="EB245" s="173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</row>
    <row r="246" spans="1:156" ht="15.75" customHeight="1">
      <c r="A246" s="2"/>
      <c r="B246" s="181"/>
      <c r="C246" s="156"/>
      <c r="D246" s="181"/>
      <c r="E246" s="157"/>
      <c r="F246" s="157"/>
      <c r="G246" s="229">
        <f t="shared" si="332"/>
        <v>0</v>
      </c>
      <c r="H246" s="229">
        <f t="shared" si="328"/>
        <v>0</v>
      </c>
      <c r="I246" s="231"/>
      <c r="J246" s="182"/>
      <c r="K246" s="230"/>
      <c r="L246" s="157"/>
      <c r="M246" s="157"/>
      <c r="N246" s="236"/>
      <c r="O246" s="231">
        <f t="shared" si="329"/>
        <v>0</v>
      </c>
      <c r="P246" s="231">
        <f t="shared" si="330"/>
        <v>0</v>
      </c>
      <c r="Q246" s="232">
        <f t="shared" si="331"/>
        <v>0</v>
      </c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173"/>
      <c r="EB246" s="173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</row>
    <row r="247" spans="1:156" ht="15.75" customHeight="1">
      <c r="A247" s="2"/>
      <c r="B247" s="181"/>
      <c r="C247" s="156"/>
      <c r="D247" s="181"/>
      <c r="E247" s="157"/>
      <c r="F247" s="157"/>
      <c r="G247" s="229">
        <f t="shared" si="332"/>
        <v>0</v>
      </c>
      <c r="H247" s="229">
        <f t="shared" si="328"/>
        <v>0</v>
      </c>
      <c r="I247" s="231"/>
      <c r="J247" s="182"/>
      <c r="K247" s="230"/>
      <c r="L247" s="157"/>
      <c r="M247" s="157"/>
      <c r="N247" s="236"/>
      <c r="O247" s="231">
        <f t="shared" si="329"/>
        <v>0</v>
      </c>
      <c r="P247" s="231">
        <f t="shared" si="330"/>
        <v>0</v>
      </c>
      <c r="Q247" s="232">
        <f t="shared" si="331"/>
        <v>0</v>
      </c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173"/>
      <c r="EB247" s="173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</row>
    <row r="248" spans="1:156" ht="14.25" customHeight="1">
      <c r="A248" s="2"/>
      <c r="B248" s="181"/>
      <c r="C248" s="156"/>
      <c r="D248" s="181"/>
      <c r="E248" s="157"/>
      <c r="F248" s="157"/>
      <c r="G248" s="229">
        <f t="shared" si="332"/>
        <v>0</v>
      </c>
      <c r="H248" s="229">
        <f t="shared" si="328"/>
        <v>0</v>
      </c>
      <c r="I248" s="231"/>
      <c r="J248" s="182"/>
      <c r="K248" s="230"/>
      <c r="L248" s="157"/>
      <c r="M248" s="157"/>
      <c r="N248" s="236"/>
      <c r="O248" s="231">
        <f t="shared" si="329"/>
        <v>0</v>
      </c>
      <c r="P248" s="231">
        <f t="shared" si="330"/>
        <v>0</v>
      </c>
      <c r="Q248" s="232">
        <f t="shared" si="331"/>
        <v>0</v>
      </c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173"/>
      <c r="EB248" s="173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</row>
    <row r="249" spans="1:156" ht="15.75" customHeight="1">
      <c r="A249" s="2"/>
      <c r="B249" s="181"/>
      <c r="C249" s="156"/>
      <c r="D249" s="181"/>
      <c r="E249" s="157"/>
      <c r="F249" s="157"/>
      <c r="G249" s="229">
        <f t="shared" si="332"/>
        <v>0</v>
      </c>
      <c r="H249" s="229">
        <f t="shared" si="328"/>
        <v>0</v>
      </c>
      <c r="I249" s="231"/>
      <c r="J249" s="182"/>
      <c r="K249" s="230"/>
      <c r="L249" s="157"/>
      <c r="M249" s="157"/>
      <c r="N249" s="236"/>
      <c r="O249" s="231">
        <f t="shared" si="329"/>
        <v>0</v>
      </c>
      <c r="P249" s="231">
        <f t="shared" si="330"/>
        <v>0</v>
      </c>
      <c r="Q249" s="232">
        <f t="shared" si="331"/>
        <v>0</v>
      </c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173"/>
      <c r="EB249" s="173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</row>
    <row r="250" spans="1:156" ht="15.75" customHeight="1">
      <c r="A250" s="2"/>
      <c r="B250" s="181"/>
      <c r="C250" s="181"/>
      <c r="D250" s="181"/>
      <c r="E250" s="157"/>
      <c r="F250" s="157"/>
      <c r="G250" s="229">
        <f t="shared" si="332"/>
        <v>0</v>
      </c>
      <c r="H250" s="229">
        <f t="shared" si="328"/>
        <v>0</v>
      </c>
      <c r="I250" s="231"/>
      <c r="J250" s="182"/>
      <c r="K250" s="230"/>
      <c r="L250" s="157"/>
      <c r="M250" s="157"/>
      <c r="N250" s="236"/>
      <c r="O250" s="231">
        <f t="shared" si="329"/>
        <v>0</v>
      </c>
      <c r="P250" s="231">
        <f t="shared" si="330"/>
        <v>0</v>
      </c>
      <c r="Q250" s="232">
        <f t="shared" si="331"/>
        <v>0</v>
      </c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173"/>
      <c r="EB250" s="173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</row>
    <row r="251" spans="1:156" ht="15.75" customHeight="1">
      <c r="A251" s="2"/>
      <c r="B251" s="181"/>
      <c r="C251" s="181"/>
      <c r="D251" s="181"/>
      <c r="E251" s="157"/>
      <c r="F251" s="157"/>
      <c r="G251" s="229">
        <f t="shared" si="332"/>
        <v>0</v>
      </c>
      <c r="H251" s="229">
        <f t="shared" si="328"/>
        <v>0</v>
      </c>
      <c r="I251" s="231"/>
      <c r="J251" s="182"/>
      <c r="K251" s="230"/>
      <c r="L251" s="157"/>
      <c r="M251" s="157"/>
      <c r="N251" s="236"/>
      <c r="O251" s="231">
        <f t="shared" si="329"/>
        <v>0</v>
      </c>
      <c r="P251" s="231">
        <f t="shared" si="330"/>
        <v>0</v>
      </c>
      <c r="Q251" s="232">
        <f t="shared" si="331"/>
        <v>0</v>
      </c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173"/>
      <c r="EB251" s="173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</row>
    <row r="252" spans="1:156" ht="14.25" customHeight="1">
      <c r="A252" s="2"/>
      <c r="B252" s="188" t="s">
        <v>129</v>
      </c>
      <c r="C252" s="188"/>
      <c r="D252" s="244">
        <f>SUM(D232:D251)-L252</f>
        <v>0</v>
      </c>
      <c r="E252" s="245"/>
      <c r="F252" s="245"/>
      <c r="G252" s="245">
        <f>SUM(G232:G251)-SUM(Q232:Q251)</f>
        <v>0</v>
      </c>
      <c r="H252" s="245">
        <f t="shared" si="328"/>
        <v>0</v>
      </c>
      <c r="I252" s="246"/>
      <c r="J252" s="247"/>
      <c r="K252" s="188"/>
      <c r="L252" s="188">
        <f>SUM(L232:L251)</f>
        <v>0</v>
      </c>
      <c r="M252" s="245"/>
      <c r="N252" s="248"/>
      <c r="O252" s="249">
        <f t="shared" ref="O252:P252" si="333">SUM(O232:O251)</f>
        <v>0</v>
      </c>
      <c r="P252" s="249">
        <f t="shared" si="333"/>
        <v>0</v>
      </c>
      <c r="Q252" s="250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173"/>
      <c r="EB252" s="173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</row>
    <row r="253" spans="1:156" ht="15.75" customHeight="1">
      <c r="A253" s="2"/>
      <c r="B253" s="223" t="s">
        <v>88</v>
      </c>
      <c r="C253" s="224" t="s">
        <v>89</v>
      </c>
      <c r="D253" s="224" t="s">
        <v>99</v>
      </c>
      <c r="E253" s="224" t="s">
        <v>114</v>
      </c>
      <c r="F253" s="224" t="s">
        <v>115</v>
      </c>
      <c r="G253" s="224" t="s">
        <v>26</v>
      </c>
      <c r="H253" s="224" t="s">
        <v>100</v>
      </c>
      <c r="I253" s="225"/>
      <c r="J253" s="224" t="s">
        <v>116</v>
      </c>
      <c r="K253" s="224" t="s">
        <v>91</v>
      </c>
      <c r="L253" s="224" t="s">
        <v>99</v>
      </c>
      <c r="M253" s="224" t="s">
        <v>117</v>
      </c>
      <c r="N253" s="224" t="s">
        <v>115</v>
      </c>
      <c r="O253" s="224" t="s">
        <v>94</v>
      </c>
      <c r="P253" s="224" t="s">
        <v>118</v>
      </c>
      <c r="Q253" s="224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173"/>
      <c r="EB253" s="173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</row>
    <row r="254" spans="1:156" ht="15.75" customHeight="1">
      <c r="A254" s="2"/>
      <c r="B254" s="181"/>
      <c r="C254" s="156"/>
      <c r="D254" s="181"/>
      <c r="E254" s="157"/>
      <c r="F254" s="157"/>
      <c r="G254" s="229">
        <f>(D254*E254)+F254</f>
        <v>0</v>
      </c>
      <c r="H254" s="229">
        <f t="shared" ref="H254:H274" si="334">IF(D254=0,0,G254/D254)</f>
        <v>0</v>
      </c>
      <c r="I254" s="739" t="s">
        <v>126</v>
      </c>
      <c r="J254" s="182"/>
      <c r="K254" s="230"/>
      <c r="L254" s="181"/>
      <c r="M254" s="157"/>
      <c r="N254" s="157"/>
      <c r="O254" s="231">
        <f t="shared" ref="O254:O273" si="335">((L254*M254)-N254)-(L254*J254)</f>
        <v>0</v>
      </c>
      <c r="P254" s="231">
        <f t="shared" ref="P254:P273" si="336">IF(J254=0,0,(((L254*M254)-N254)+I264)-(L254*J254))</f>
        <v>0</v>
      </c>
      <c r="Q254" s="232">
        <f t="shared" ref="Q254:Q273" si="337">L254*J254</f>
        <v>0</v>
      </c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173"/>
      <c r="EB254" s="173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</row>
    <row r="255" spans="1:156" ht="15.75" customHeight="1">
      <c r="A255" s="2"/>
      <c r="B255" s="181"/>
      <c r="C255" s="156"/>
      <c r="D255" s="181"/>
      <c r="E255" s="157"/>
      <c r="F255" s="157"/>
      <c r="G255" s="229">
        <f t="shared" ref="G255:G273" si="338">D255*E255+F255</f>
        <v>0</v>
      </c>
      <c r="H255" s="229">
        <f t="shared" si="334"/>
        <v>0</v>
      </c>
      <c r="I255" s="740"/>
      <c r="J255" s="182"/>
      <c r="K255" s="230"/>
      <c r="L255" s="157"/>
      <c r="M255" s="157"/>
      <c r="N255" s="236"/>
      <c r="O255" s="231">
        <f t="shared" si="335"/>
        <v>0</v>
      </c>
      <c r="P255" s="231">
        <f t="shared" si="336"/>
        <v>0</v>
      </c>
      <c r="Q255" s="232">
        <f t="shared" si="337"/>
        <v>0</v>
      </c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173"/>
      <c r="EB255" s="173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</row>
    <row r="256" spans="1:156" ht="15.75" customHeight="1">
      <c r="A256" s="2"/>
      <c r="B256" s="181"/>
      <c r="C256" s="156"/>
      <c r="D256" s="181"/>
      <c r="E256" s="157"/>
      <c r="F256" s="157"/>
      <c r="G256" s="229">
        <f t="shared" si="338"/>
        <v>0</v>
      </c>
      <c r="H256" s="229">
        <f t="shared" si="334"/>
        <v>0</v>
      </c>
      <c r="I256" s="238">
        <f>IF(D274=0,0,G274/D274)</f>
        <v>0</v>
      </c>
      <c r="J256" s="182"/>
      <c r="K256" s="230"/>
      <c r="L256" s="157"/>
      <c r="M256" s="157"/>
      <c r="N256" s="236"/>
      <c r="O256" s="231">
        <f t="shared" si="335"/>
        <v>0</v>
      </c>
      <c r="P256" s="231">
        <f t="shared" si="336"/>
        <v>0</v>
      </c>
      <c r="Q256" s="232">
        <f t="shared" si="337"/>
        <v>0</v>
      </c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173"/>
      <c r="EB256" s="173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</row>
    <row r="257" spans="1:156" ht="15.75" customHeight="1">
      <c r="A257" s="2"/>
      <c r="B257" s="181"/>
      <c r="C257" s="156"/>
      <c r="D257" s="181"/>
      <c r="E257" s="157"/>
      <c r="F257" s="157"/>
      <c r="G257" s="229">
        <f t="shared" si="338"/>
        <v>0</v>
      </c>
      <c r="H257" s="229">
        <f t="shared" si="334"/>
        <v>0</v>
      </c>
      <c r="I257" s="239"/>
      <c r="J257" s="182"/>
      <c r="K257" s="230"/>
      <c r="L257" s="157"/>
      <c r="M257" s="157"/>
      <c r="N257" s="236"/>
      <c r="O257" s="231">
        <f t="shared" si="335"/>
        <v>0</v>
      </c>
      <c r="P257" s="231">
        <f t="shared" si="336"/>
        <v>0</v>
      </c>
      <c r="Q257" s="232">
        <f t="shared" si="337"/>
        <v>0</v>
      </c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173"/>
      <c r="EB257" s="173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</row>
    <row r="258" spans="1:156" ht="15.75" customHeight="1">
      <c r="A258" s="2"/>
      <c r="B258" s="181"/>
      <c r="C258" s="156"/>
      <c r="D258" s="181"/>
      <c r="E258" s="157"/>
      <c r="F258" s="157"/>
      <c r="G258" s="229">
        <f t="shared" si="338"/>
        <v>0</v>
      </c>
      <c r="H258" s="229">
        <f t="shared" si="334"/>
        <v>0</v>
      </c>
      <c r="I258" s="741" t="s">
        <v>127</v>
      </c>
      <c r="J258" s="182"/>
      <c r="K258" s="230"/>
      <c r="L258" s="157"/>
      <c r="M258" s="157"/>
      <c r="N258" s="236"/>
      <c r="O258" s="231">
        <f t="shared" si="335"/>
        <v>0</v>
      </c>
      <c r="P258" s="231">
        <f t="shared" si="336"/>
        <v>0</v>
      </c>
      <c r="Q258" s="232">
        <f t="shared" si="337"/>
        <v>0</v>
      </c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173"/>
      <c r="EB258" s="173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</row>
    <row r="259" spans="1:156" ht="15.75" customHeight="1">
      <c r="A259" s="2"/>
      <c r="B259" s="181"/>
      <c r="C259" s="156"/>
      <c r="D259" s="181"/>
      <c r="E259" s="157"/>
      <c r="F259" s="157"/>
      <c r="G259" s="229">
        <f t="shared" si="338"/>
        <v>0</v>
      </c>
      <c r="H259" s="229">
        <f t="shared" si="334"/>
        <v>0</v>
      </c>
      <c r="I259" s="742"/>
      <c r="J259" s="182"/>
      <c r="K259" s="230"/>
      <c r="L259" s="157"/>
      <c r="M259" s="157"/>
      <c r="N259" s="236"/>
      <c r="O259" s="231">
        <f t="shared" si="335"/>
        <v>0</v>
      </c>
      <c r="P259" s="231">
        <f t="shared" si="336"/>
        <v>0</v>
      </c>
      <c r="Q259" s="232">
        <f t="shared" si="337"/>
        <v>0</v>
      </c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173"/>
      <c r="EB259" s="173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</row>
    <row r="260" spans="1:156" ht="15.75" customHeight="1">
      <c r="A260" s="2"/>
      <c r="B260" s="181"/>
      <c r="C260" s="156"/>
      <c r="D260" s="181"/>
      <c r="E260" s="157"/>
      <c r="F260" s="157"/>
      <c r="G260" s="229">
        <f t="shared" si="338"/>
        <v>0</v>
      </c>
      <c r="H260" s="229">
        <f t="shared" si="334"/>
        <v>0</v>
      </c>
      <c r="I260" s="740"/>
      <c r="J260" s="182"/>
      <c r="K260" s="230"/>
      <c r="L260" s="157"/>
      <c r="M260" s="157"/>
      <c r="N260" s="236"/>
      <c r="O260" s="231">
        <f t="shared" si="335"/>
        <v>0</v>
      </c>
      <c r="P260" s="231">
        <f t="shared" si="336"/>
        <v>0</v>
      </c>
      <c r="Q260" s="232">
        <f t="shared" si="337"/>
        <v>0</v>
      </c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173"/>
      <c r="EB260" s="173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</row>
    <row r="261" spans="1:156" ht="15.75" customHeight="1">
      <c r="A261" s="2"/>
      <c r="B261" s="181"/>
      <c r="C261" s="156"/>
      <c r="D261" s="181"/>
      <c r="E261" s="157"/>
      <c r="F261" s="157"/>
      <c r="G261" s="229">
        <f t="shared" si="338"/>
        <v>0</v>
      </c>
      <c r="H261" s="229">
        <f t="shared" si="334"/>
        <v>0</v>
      </c>
      <c r="I261" s="240">
        <f>IF(D274=0,0,(G274-I264)/D274)</f>
        <v>0</v>
      </c>
      <c r="J261" s="182"/>
      <c r="K261" s="230"/>
      <c r="L261" s="157"/>
      <c r="M261" s="157"/>
      <c r="N261" s="236"/>
      <c r="O261" s="231">
        <f t="shared" si="335"/>
        <v>0</v>
      </c>
      <c r="P261" s="231">
        <f t="shared" si="336"/>
        <v>0</v>
      </c>
      <c r="Q261" s="232">
        <f t="shared" si="337"/>
        <v>0</v>
      </c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173"/>
      <c r="EB261" s="173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</row>
    <row r="262" spans="1:156" ht="15.75" customHeight="1">
      <c r="A262" s="2"/>
      <c r="B262" s="181"/>
      <c r="C262" s="156"/>
      <c r="D262" s="181"/>
      <c r="E262" s="157"/>
      <c r="F262" s="157"/>
      <c r="G262" s="229">
        <f t="shared" si="338"/>
        <v>0</v>
      </c>
      <c r="H262" s="229">
        <f t="shared" si="334"/>
        <v>0</v>
      </c>
      <c r="I262" s="241"/>
      <c r="J262" s="182"/>
      <c r="K262" s="230"/>
      <c r="L262" s="157"/>
      <c r="M262" s="157"/>
      <c r="N262" s="236"/>
      <c r="O262" s="231">
        <f t="shared" si="335"/>
        <v>0</v>
      </c>
      <c r="P262" s="231">
        <f t="shared" si="336"/>
        <v>0</v>
      </c>
      <c r="Q262" s="232">
        <f t="shared" si="337"/>
        <v>0</v>
      </c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173"/>
      <c r="EB262" s="173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</row>
    <row r="263" spans="1:156" ht="15.75" customHeight="1">
      <c r="A263" s="2"/>
      <c r="B263" s="181"/>
      <c r="C263" s="156"/>
      <c r="D263" s="242"/>
      <c r="E263" s="157"/>
      <c r="F263" s="157"/>
      <c r="G263" s="229">
        <f t="shared" si="338"/>
        <v>0</v>
      </c>
      <c r="H263" s="229">
        <f t="shared" si="334"/>
        <v>0</v>
      </c>
      <c r="I263" s="243" t="s">
        <v>128</v>
      </c>
      <c r="J263" s="182"/>
      <c r="K263" s="230"/>
      <c r="L263" s="157"/>
      <c r="M263" s="157"/>
      <c r="N263" s="236"/>
      <c r="O263" s="231">
        <f t="shared" si="335"/>
        <v>0</v>
      </c>
      <c r="P263" s="231">
        <f t="shared" si="336"/>
        <v>0</v>
      </c>
      <c r="Q263" s="232">
        <f t="shared" si="337"/>
        <v>0</v>
      </c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173"/>
      <c r="EB263" s="173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</row>
    <row r="264" spans="1:156" ht="15.75" customHeight="1">
      <c r="A264" s="2"/>
      <c r="B264" s="181"/>
      <c r="C264" s="156"/>
      <c r="D264" s="181"/>
      <c r="E264" s="157"/>
      <c r="F264" s="157"/>
      <c r="G264" s="229">
        <f t="shared" si="338"/>
        <v>0</v>
      </c>
      <c r="H264" s="229">
        <f t="shared" si="334"/>
        <v>0</v>
      </c>
      <c r="I264" s="238">
        <f>SUMIF(B$72:B$91,B254,P$72:P$91)</f>
        <v>0</v>
      </c>
      <c r="J264" s="182"/>
      <c r="K264" s="230"/>
      <c r="L264" s="157"/>
      <c r="M264" s="157"/>
      <c r="N264" s="236"/>
      <c r="O264" s="231">
        <f t="shared" si="335"/>
        <v>0</v>
      </c>
      <c r="P264" s="231">
        <f t="shared" si="336"/>
        <v>0</v>
      </c>
      <c r="Q264" s="232">
        <f t="shared" si="337"/>
        <v>0</v>
      </c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173"/>
      <c r="EB264" s="173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</row>
    <row r="265" spans="1:156" ht="15.75" customHeight="1">
      <c r="A265" s="2"/>
      <c r="B265" s="181"/>
      <c r="C265" s="156"/>
      <c r="D265" s="181"/>
      <c r="E265" s="157"/>
      <c r="F265" s="157"/>
      <c r="G265" s="229">
        <f t="shared" si="338"/>
        <v>0</v>
      </c>
      <c r="H265" s="229">
        <f t="shared" si="334"/>
        <v>0</v>
      </c>
      <c r="I265" s="231"/>
      <c r="J265" s="182"/>
      <c r="K265" s="230"/>
      <c r="L265" s="157"/>
      <c r="M265" s="157"/>
      <c r="N265" s="236"/>
      <c r="O265" s="231">
        <f t="shared" si="335"/>
        <v>0</v>
      </c>
      <c r="P265" s="231">
        <f t="shared" si="336"/>
        <v>0</v>
      </c>
      <c r="Q265" s="232">
        <f t="shared" si="337"/>
        <v>0</v>
      </c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173"/>
      <c r="EB265" s="173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</row>
    <row r="266" spans="1:156" ht="15.75" customHeight="1">
      <c r="A266" s="2"/>
      <c r="B266" s="181"/>
      <c r="C266" s="156"/>
      <c r="D266" s="181"/>
      <c r="E266" s="157"/>
      <c r="F266" s="157"/>
      <c r="G266" s="229">
        <f t="shared" si="338"/>
        <v>0</v>
      </c>
      <c r="H266" s="229">
        <f t="shared" si="334"/>
        <v>0</v>
      </c>
      <c r="I266" s="231"/>
      <c r="J266" s="182"/>
      <c r="K266" s="230"/>
      <c r="L266" s="157"/>
      <c r="M266" s="157"/>
      <c r="N266" s="236"/>
      <c r="O266" s="231">
        <f t="shared" si="335"/>
        <v>0</v>
      </c>
      <c r="P266" s="231">
        <f t="shared" si="336"/>
        <v>0</v>
      </c>
      <c r="Q266" s="232">
        <f t="shared" si="337"/>
        <v>0</v>
      </c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173"/>
      <c r="EB266" s="173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</row>
    <row r="267" spans="1:156" ht="15.75" customHeight="1">
      <c r="A267" s="2"/>
      <c r="B267" s="181"/>
      <c r="C267" s="156"/>
      <c r="D267" s="181"/>
      <c r="E267" s="157"/>
      <c r="F267" s="157"/>
      <c r="G267" s="229">
        <f t="shared" si="338"/>
        <v>0</v>
      </c>
      <c r="H267" s="229">
        <f t="shared" si="334"/>
        <v>0</v>
      </c>
      <c r="I267" s="231"/>
      <c r="J267" s="182"/>
      <c r="K267" s="230"/>
      <c r="L267" s="157"/>
      <c r="M267" s="157"/>
      <c r="N267" s="236"/>
      <c r="O267" s="231">
        <f t="shared" si="335"/>
        <v>0</v>
      </c>
      <c r="P267" s="231">
        <f t="shared" si="336"/>
        <v>0</v>
      </c>
      <c r="Q267" s="232">
        <f t="shared" si="337"/>
        <v>0</v>
      </c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173"/>
      <c r="EB267" s="173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</row>
    <row r="268" spans="1:156" ht="15.75" customHeight="1">
      <c r="A268" s="2"/>
      <c r="B268" s="181"/>
      <c r="C268" s="156"/>
      <c r="D268" s="181"/>
      <c r="E268" s="157"/>
      <c r="F268" s="157"/>
      <c r="G268" s="229">
        <f t="shared" si="338"/>
        <v>0</v>
      </c>
      <c r="H268" s="229">
        <f t="shared" si="334"/>
        <v>0</v>
      </c>
      <c r="I268" s="231"/>
      <c r="J268" s="182"/>
      <c r="K268" s="230"/>
      <c r="L268" s="157"/>
      <c r="M268" s="157"/>
      <c r="N268" s="236"/>
      <c r="O268" s="231">
        <f t="shared" si="335"/>
        <v>0</v>
      </c>
      <c r="P268" s="231">
        <f t="shared" si="336"/>
        <v>0</v>
      </c>
      <c r="Q268" s="232">
        <f t="shared" si="337"/>
        <v>0</v>
      </c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173"/>
      <c r="EB268" s="173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</row>
    <row r="269" spans="1:156" ht="14.25" customHeight="1">
      <c r="A269" s="2"/>
      <c r="B269" s="181"/>
      <c r="C269" s="156"/>
      <c r="D269" s="181"/>
      <c r="E269" s="157"/>
      <c r="F269" s="157"/>
      <c r="G269" s="229">
        <f t="shared" si="338"/>
        <v>0</v>
      </c>
      <c r="H269" s="229">
        <f t="shared" si="334"/>
        <v>0</v>
      </c>
      <c r="I269" s="231"/>
      <c r="J269" s="182"/>
      <c r="K269" s="230"/>
      <c r="L269" s="157"/>
      <c r="M269" s="157"/>
      <c r="N269" s="236"/>
      <c r="O269" s="231">
        <f t="shared" si="335"/>
        <v>0</v>
      </c>
      <c r="P269" s="231">
        <f t="shared" si="336"/>
        <v>0</v>
      </c>
      <c r="Q269" s="232">
        <f t="shared" si="337"/>
        <v>0</v>
      </c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173"/>
      <c r="EB269" s="173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</row>
    <row r="270" spans="1:156" ht="15.75" customHeight="1">
      <c r="A270" s="2"/>
      <c r="B270" s="181"/>
      <c r="C270" s="156"/>
      <c r="D270" s="181"/>
      <c r="E270" s="157"/>
      <c r="F270" s="157"/>
      <c r="G270" s="229">
        <f t="shared" si="338"/>
        <v>0</v>
      </c>
      <c r="H270" s="229">
        <f t="shared" si="334"/>
        <v>0</v>
      </c>
      <c r="I270" s="231"/>
      <c r="J270" s="182"/>
      <c r="K270" s="230"/>
      <c r="L270" s="157"/>
      <c r="M270" s="157"/>
      <c r="N270" s="236"/>
      <c r="O270" s="231">
        <f t="shared" si="335"/>
        <v>0</v>
      </c>
      <c r="P270" s="231">
        <f t="shared" si="336"/>
        <v>0</v>
      </c>
      <c r="Q270" s="232">
        <f t="shared" si="337"/>
        <v>0</v>
      </c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173"/>
      <c r="EB270" s="173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</row>
    <row r="271" spans="1:156" ht="15.75" customHeight="1">
      <c r="A271" s="2"/>
      <c r="B271" s="181"/>
      <c r="C271" s="156"/>
      <c r="D271" s="181"/>
      <c r="E271" s="157"/>
      <c r="F271" s="157"/>
      <c r="G271" s="229">
        <f t="shared" si="338"/>
        <v>0</v>
      </c>
      <c r="H271" s="229">
        <f t="shared" si="334"/>
        <v>0</v>
      </c>
      <c r="I271" s="231"/>
      <c r="J271" s="182"/>
      <c r="K271" s="230"/>
      <c r="L271" s="157"/>
      <c r="M271" s="157"/>
      <c r="N271" s="236"/>
      <c r="O271" s="231">
        <f t="shared" si="335"/>
        <v>0</v>
      </c>
      <c r="P271" s="231">
        <f t="shared" si="336"/>
        <v>0</v>
      </c>
      <c r="Q271" s="232">
        <f t="shared" si="337"/>
        <v>0</v>
      </c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173"/>
      <c r="EB271" s="173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</row>
    <row r="272" spans="1:156" ht="15.75" customHeight="1">
      <c r="A272" s="2"/>
      <c r="B272" s="181"/>
      <c r="C272" s="181"/>
      <c r="D272" s="181"/>
      <c r="E272" s="157"/>
      <c r="F272" s="157"/>
      <c r="G272" s="229">
        <f t="shared" si="338"/>
        <v>0</v>
      </c>
      <c r="H272" s="229">
        <f t="shared" si="334"/>
        <v>0</v>
      </c>
      <c r="I272" s="231"/>
      <c r="J272" s="182"/>
      <c r="K272" s="230"/>
      <c r="L272" s="157"/>
      <c r="M272" s="157"/>
      <c r="N272" s="236"/>
      <c r="O272" s="231">
        <f t="shared" si="335"/>
        <v>0</v>
      </c>
      <c r="P272" s="231">
        <f t="shared" si="336"/>
        <v>0</v>
      </c>
      <c r="Q272" s="232">
        <f t="shared" si="337"/>
        <v>0</v>
      </c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173"/>
      <c r="EB272" s="173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</row>
    <row r="273" spans="1:156" ht="14.25" customHeight="1">
      <c r="A273" s="2"/>
      <c r="B273" s="181"/>
      <c r="C273" s="181"/>
      <c r="D273" s="181"/>
      <c r="E273" s="157"/>
      <c r="F273" s="157"/>
      <c r="G273" s="229">
        <f t="shared" si="338"/>
        <v>0</v>
      </c>
      <c r="H273" s="229">
        <f t="shared" si="334"/>
        <v>0</v>
      </c>
      <c r="I273" s="231"/>
      <c r="J273" s="182"/>
      <c r="K273" s="230"/>
      <c r="L273" s="157"/>
      <c r="M273" s="157"/>
      <c r="N273" s="236"/>
      <c r="O273" s="231">
        <f t="shared" si="335"/>
        <v>0</v>
      </c>
      <c r="P273" s="231">
        <f t="shared" si="336"/>
        <v>0</v>
      </c>
      <c r="Q273" s="232">
        <f t="shared" si="337"/>
        <v>0</v>
      </c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173"/>
      <c r="EB273" s="173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</row>
    <row r="274" spans="1:156" ht="15.75" customHeight="1">
      <c r="A274" s="2"/>
      <c r="B274" s="188" t="s">
        <v>129</v>
      </c>
      <c r="C274" s="188"/>
      <c r="D274" s="244">
        <f>SUM(D254:D273)-L274</f>
        <v>0</v>
      </c>
      <c r="E274" s="245"/>
      <c r="F274" s="245"/>
      <c r="G274" s="245">
        <f>SUM(G254:G273)-SUM(Q254:Q273)</f>
        <v>0</v>
      </c>
      <c r="H274" s="245">
        <f t="shared" si="334"/>
        <v>0</v>
      </c>
      <c r="I274" s="246"/>
      <c r="J274" s="247"/>
      <c r="K274" s="188"/>
      <c r="L274" s="188">
        <f>SUM(L254:L273)</f>
        <v>0</v>
      </c>
      <c r="M274" s="245"/>
      <c r="N274" s="248"/>
      <c r="O274" s="249">
        <f t="shared" ref="O274:P274" si="339">SUM(O254:O273)</f>
        <v>0</v>
      </c>
      <c r="P274" s="249">
        <f t="shared" si="339"/>
        <v>0</v>
      </c>
      <c r="Q274" s="250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173"/>
      <c r="EB274" s="173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</row>
    <row r="275" spans="1:156" ht="15.75" customHeight="1">
      <c r="A275" s="2"/>
      <c r="B275" s="223" t="s">
        <v>88</v>
      </c>
      <c r="C275" s="224" t="s">
        <v>89</v>
      </c>
      <c r="D275" s="224" t="s">
        <v>99</v>
      </c>
      <c r="E275" s="224" t="s">
        <v>114</v>
      </c>
      <c r="F275" s="224" t="s">
        <v>115</v>
      </c>
      <c r="G275" s="224" t="s">
        <v>26</v>
      </c>
      <c r="H275" s="224" t="s">
        <v>100</v>
      </c>
      <c r="I275" s="225"/>
      <c r="J275" s="224" t="s">
        <v>116</v>
      </c>
      <c r="K275" s="224" t="s">
        <v>91</v>
      </c>
      <c r="L275" s="224" t="s">
        <v>99</v>
      </c>
      <c r="M275" s="224" t="s">
        <v>117</v>
      </c>
      <c r="N275" s="224" t="s">
        <v>115</v>
      </c>
      <c r="O275" s="224" t="s">
        <v>94</v>
      </c>
      <c r="P275" s="224" t="s">
        <v>118</v>
      </c>
      <c r="Q275" s="224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173"/>
      <c r="EB275" s="173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</row>
    <row r="276" spans="1:156" ht="15.75" customHeight="1">
      <c r="A276" s="2"/>
      <c r="B276" s="181"/>
      <c r="C276" s="156"/>
      <c r="D276" s="181"/>
      <c r="E276" s="157"/>
      <c r="F276" s="157"/>
      <c r="G276" s="229">
        <f>(D276*E276)+F276</f>
        <v>0</v>
      </c>
      <c r="H276" s="229">
        <f t="shared" ref="H276:H296" si="340">IF(D276=0,0,G276/D276)</f>
        <v>0</v>
      </c>
      <c r="I276" s="739" t="s">
        <v>126</v>
      </c>
      <c r="J276" s="182"/>
      <c r="K276" s="230"/>
      <c r="L276" s="181"/>
      <c r="M276" s="157"/>
      <c r="N276" s="157"/>
      <c r="O276" s="231">
        <f t="shared" ref="O276:O295" si="341">((L276*M276)-N276)-(L276*J276)</f>
        <v>0</v>
      </c>
      <c r="P276" s="231">
        <f t="shared" ref="P276:P295" si="342">IF(J276=0,0,(((L276*M276)-N276)+I286)-(L276*J276))</f>
        <v>0</v>
      </c>
      <c r="Q276" s="232">
        <f t="shared" ref="Q276:Q295" si="343">L276*J276</f>
        <v>0</v>
      </c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173"/>
      <c r="EB276" s="173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</row>
    <row r="277" spans="1:156" ht="15.75" customHeight="1">
      <c r="A277" s="2"/>
      <c r="B277" s="181"/>
      <c r="C277" s="156"/>
      <c r="D277" s="181"/>
      <c r="E277" s="157"/>
      <c r="F277" s="157"/>
      <c r="G277" s="229">
        <f t="shared" ref="G277:G295" si="344">D277*E277+F277</f>
        <v>0</v>
      </c>
      <c r="H277" s="229">
        <f t="shared" si="340"/>
        <v>0</v>
      </c>
      <c r="I277" s="740"/>
      <c r="J277" s="182"/>
      <c r="K277" s="230"/>
      <c r="L277" s="157"/>
      <c r="M277" s="157"/>
      <c r="N277" s="236"/>
      <c r="O277" s="231">
        <f t="shared" si="341"/>
        <v>0</v>
      </c>
      <c r="P277" s="231">
        <f t="shared" si="342"/>
        <v>0</v>
      </c>
      <c r="Q277" s="232">
        <f t="shared" si="343"/>
        <v>0</v>
      </c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173"/>
      <c r="EB277" s="173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</row>
    <row r="278" spans="1:156" ht="15.75" customHeight="1">
      <c r="A278" s="2"/>
      <c r="B278" s="181"/>
      <c r="C278" s="156"/>
      <c r="D278" s="181"/>
      <c r="E278" s="157"/>
      <c r="F278" s="157"/>
      <c r="G278" s="229">
        <f t="shared" si="344"/>
        <v>0</v>
      </c>
      <c r="H278" s="229">
        <f t="shared" si="340"/>
        <v>0</v>
      </c>
      <c r="I278" s="238">
        <f>IF(D296=0,0,G296/D296)</f>
        <v>0</v>
      </c>
      <c r="J278" s="182"/>
      <c r="K278" s="230"/>
      <c r="L278" s="157"/>
      <c r="M278" s="157"/>
      <c r="N278" s="236"/>
      <c r="O278" s="231">
        <f t="shared" si="341"/>
        <v>0</v>
      </c>
      <c r="P278" s="231">
        <f t="shared" si="342"/>
        <v>0</v>
      </c>
      <c r="Q278" s="232">
        <f t="shared" si="343"/>
        <v>0</v>
      </c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173"/>
      <c r="EB278" s="173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</row>
    <row r="279" spans="1:156" ht="15.75" customHeight="1">
      <c r="A279" s="2"/>
      <c r="B279" s="181"/>
      <c r="C279" s="156"/>
      <c r="D279" s="181"/>
      <c r="E279" s="157"/>
      <c r="F279" s="157"/>
      <c r="G279" s="229">
        <f t="shared" si="344"/>
        <v>0</v>
      </c>
      <c r="H279" s="229">
        <f t="shared" si="340"/>
        <v>0</v>
      </c>
      <c r="I279" s="239"/>
      <c r="J279" s="182"/>
      <c r="K279" s="230"/>
      <c r="L279" s="157"/>
      <c r="M279" s="157"/>
      <c r="N279" s="236"/>
      <c r="O279" s="231">
        <f t="shared" si="341"/>
        <v>0</v>
      </c>
      <c r="P279" s="231">
        <f t="shared" si="342"/>
        <v>0</v>
      </c>
      <c r="Q279" s="232">
        <f t="shared" si="343"/>
        <v>0</v>
      </c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173"/>
      <c r="EB279" s="173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</row>
    <row r="280" spans="1:156" ht="15.75" customHeight="1">
      <c r="A280" s="2"/>
      <c r="B280" s="181"/>
      <c r="C280" s="156"/>
      <c r="D280" s="181"/>
      <c r="E280" s="157"/>
      <c r="F280" s="157"/>
      <c r="G280" s="229">
        <f t="shared" si="344"/>
        <v>0</v>
      </c>
      <c r="H280" s="229">
        <f t="shared" si="340"/>
        <v>0</v>
      </c>
      <c r="I280" s="741" t="s">
        <v>127</v>
      </c>
      <c r="J280" s="182"/>
      <c r="K280" s="230"/>
      <c r="L280" s="157"/>
      <c r="M280" s="157"/>
      <c r="N280" s="236"/>
      <c r="O280" s="231">
        <f t="shared" si="341"/>
        <v>0</v>
      </c>
      <c r="P280" s="231">
        <f t="shared" si="342"/>
        <v>0</v>
      </c>
      <c r="Q280" s="232">
        <f t="shared" si="343"/>
        <v>0</v>
      </c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173"/>
      <c r="EB280" s="173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</row>
    <row r="281" spans="1:156" ht="15.75" customHeight="1">
      <c r="A281" s="2"/>
      <c r="B281" s="181"/>
      <c r="C281" s="156"/>
      <c r="D281" s="181"/>
      <c r="E281" s="157"/>
      <c r="F281" s="157"/>
      <c r="G281" s="229">
        <f t="shared" si="344"/>
        <v>0</v>
      </c>
      <c r="H281" s="229">
        <f t="shared" si="340"/>
        <v>0</v>
      </c>
      <c r="I281" s="742"/>
      <c r="J281" s="182"/>
      <c r="K281" s="230"/>
      <c r="L281" s="157"/>
      <c r="M281" s="157"/>
      <c r="N281" s="236"/>
      <c r="O281" s="231">
        <f t="shared" si="341"/>
        <v>0</v>
      </c>
      <c r="P281" s="231">
        <f t="shared" si="342"/>
        <v>0</v>
      </c>
      <c r="Q281" s="232">
        <f t="shared" si="343"/>
        <v>0</v>
      </c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173"/>
      <c r="EB281" s="173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</row>
    <row r="282" spans="1:156" ht="15.75" customHeight="1">
      <c r="A282" s="2"/>
      <c r="B282" s="181"/>
      <c r="C282" s="156"/>
      <c r="D282" s="181"/>
      <c r="E282" s="157"/>
      <c r="F282" s="157"/>
      <c r="G282" s="229">
        <f t="shared" si="344"/>
        <v>0</v>
      </c>
      <c r="H282" s="229">
        <f t="shared" si="340"/>
        <v>0</v>
      </c>
      <c r="I282" s="740"/>
      <c r="J282" s="182"/>
      <c r="K282" s="230"/>
      <c r="L282" s="157"/>
      <c r="M282" s="157"/>
      <c r="N282" s="236"/>
      <c r="O282" s="231">
        <f t="shared" si="341"/>
        <v>0</v>
      </c>
      <c r="P282" s="231">
        <f t="shared" si="342"/>
        <v>0</v>
      </c>
      <c r="Q282" s="232">
        <f t="shared" si="343"/>
        <v>0</v>
      </c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173"/>
      <c r="EB282" s="173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</row>
    <row r="283" spans="1:156" ht="15.75" customHeight="1">
      <c r="A283" s="2"/>
      <c r="B283" s="181"/>
      <c r="C283" s="156"/>
      <c r="D283" s="181"/>
      <c r="E283" s="157"/>
      <c r="F283" s="157"/>
      <c r="G283" s="229">
        <f t="shared" si="344"/>
        <v>0</v>
      </c>
      <c r="H283" s="229">
        <f t="shared" si="340"/>
        <v>0</v>
      </c>
      <c r="I283" s="240">
        <f>IF(D296=0,0,(G296-I286)/D296)</f>
        <v>0</v>
      </c>
      <c r="J283" s="182"/>
      <c r="K283" s="230"/>
      <c r="L283" s="157"/>
      <c r="M283" s="157"/>
      <c r="N283" s="236"/>
      <c r="O283" s="231">
        <f t="shared" si="341"/>
        <v>0</v>
      </c>
      <c r="P283" s="231">
        <f t="shared" si="342"/>
        <v>0</v>
      </c>
      <c r="Q283" s="232">
        <f t="shared" si="343"/>
        <v>0</v>
      </c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173"/>
      <c r="EB283" s="173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</row>
    <row r="284" spans="1:156" ht="15.75" customHeight="1">
      <c r="A284" s="2"/>
      <c r="B284" s="181"/>
      <c r="C284" s="156"/>
      <c r="D284" s="181"/>
      <c r="E284" s="157"/>
      <c r="F284" s="157"/>
      <c r="G284" s="229">
        <f t="shared" si="344"/>
        <v>0</v>
      </c>
      <c r="H284" s="229">
        <f t="shared" si="340"/>
        <v>0</v>
      </c>
      <c r="I284" s="241"/>
      <c r="J284" s="182"/>
      <c r="K284" s="230"/>
      <c r="L284" s="157"/>
      <c r="M284" s="157"/>
      <c r="N284" s="236"/>
      <c r="O284" s="231">
        <f t="shared" si="341"/>
        <v>0</v>
      </c>
      <c r="P284" s="231">
        <f t="shared" si="342"/>
        <v>0</v>
      </c>
      <c r="Q284" s="232">
        <f t="shared" si="343"/>
        <v>0</v>
      </c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173"/>
      <c r="EB284" s="173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</row>
    <row r="285" spans="1:156" ht="15.75" customHeight="1">
      <c r="A285" s="2"/>
      <c r="B285" s="181"/>
      <c r="C285" s="156"/>
      <c r="D285" s="242"/>
      <c r="E285" s="157"/>
      <c r="F285" s="157"/>
      <c r="G285" s="229">
        <f t="shared" si="344"/>
        <v>0</v>
      </c>
      <c r="H285" s="229">
        <f t="shared" si="340"/>
        <v>0</v>
      </c>
      <c r="I285" s="243" t="s">
        <v>128</v>
      </c>
      <c r="J285" s="182"/>
      <c r="K285" s="230"/>
      <c r="L285" s="157"/>
      <c r="M285" s="157"/>
      <c r="N285" s="236"/>
      <c r="O285" s="231">
        <f t="shared" si="341"/>
        <v>0</v>
      </c>
      <c r="P285" s="231">
        <f t="shared" si="342"/>
        <v>0</v>
      </c>
      <c r="Q285" s="232">
        <f t="shared" si="343"/>
        <v>0</v>
      </c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172"/>
      <c r="AD285" s="172"/>
      <c r="AE285" s="172"/>
      <c r="AF285" s="172"/>
      <c r="AG285" s="172"/>
      <c r="AH285" s="172"/>
      <c r="AI285" s="172"/>
      <c r="AJ285" s="172"/>
      <c r="AK285" s="172"/>
      <c r="AL285" s="172"/>
      <c r="AM285" s="172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173"/>
      <c r="EB285" s="173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</row>
    <row r="286" spans="1:156" ht="15.75" customHeight="1">
      <c r="A286" s="2"/>
      <c r="B286" s="181"/>
      <c r="C286" s="156"/>
      <c r="D286" s="181"/>
      <c r="E286" s="157"/>
      <c r="F286" s="157"/>
      <c r="G286" s="229">
        <f t="shared" si="344"/>
        <v>0</v>
      </c>
      <c r="H286" s="229">
        <f t="shared" si="340"/>
        <v>0</v>
      </c>
      <c r="I286" s="238">
        <f>SUMIF(B$72:B$91,B276,P$72:P$91)</f>
        <v>0</v>
      </c>
      <c r="J286" s="182"/>
      <c r="K286" s="230"/>
      <c r="L286" s="157"/>
      <c r="M286" s="157"/>
      <c r="N286" s="236"/>
      <c r="O286" s="231">
        <f t="shared" si="341"/>
        <v>0</v>
      </c>
      <c r="P286" s="231">
        <f t="shared" si="342"/>
        <v>0</v>
      </c>
      <c r="Q286" s="232">
        <f t="shared" si="343"/>
        <v>0</v>
      </c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173"/>
      <c r="EB286" s="173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</row>
    <row r="287" spans="1:156" ht="15.75" customHeight="1">
      <c r="A287" s="2"/>
      <c r="B287" s="181"/>
      <c r="C287" s="156"/>
      <c r="D287" s="181"/>
      <c r="E287" s="157"/>
      <c r="F287" s="157"/>
      <c r="G287" s="229">
        <f t="shared" si="344"/>
        <v>0</v>
      </c>
      <c r="H287" s="229">
        <f t="shared" si="340"/>
        <v>0</v>
      </c>
      <c r="I287" s="231"/>
      <c r="J287" s="182"/>
      <c r="K287" s="230"/>
      <c r="L287" s="157"/>
      <c r="M287" s="157"/>
      <c r="N287" s="236"/>
      <c r="O287" s="231">
        <f t="shared" si="341"/>
        <v>0</v>
      </c>
      <c r="P287" s="231">
        <f t="shared" si="342"/>
        <v>0</v>
      </c>
      <c r="Q287" s="232">
        <f t="shared" si="343"/>
        <v>0</v>
      </c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173"/>
      <c r="EB287" s="173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</row>
    <row r="288" spans="1:156" ht="15.75" customHeight="1">
      <c r="A288" s="2"/>
      <c r="B288" s="181"/>
      <c r="C288" s="156"/>
      <c r="D288" s="181"/>
      <c r="E288" s="157"/>
      <c r="F288" s="157"/>
      <c r="G288" s="229">
        <f t="shared" si="344"/>
        <v>0</v>
      </c>
      <c r="H288" s="229">
        <f t="shared" si="340"/>
        <v>0</v>
      </c>
      <c r="I288" s="231"/>
      <c r="J288" s="182"/>
      <c r="K288" s="230"/>
      <c r="L288" s="157"/>
      <c r="M288" s="157"/>
      <c r="N288" s="236"/>
      <c r="O288" s="231">
        <f t="shared" si="341"/>
        <v>0</v>
      </c>
      <c r="P288" s="231">
        <f t="shared" si="342"/>
        <v>0</v>
      </c>
      <c r="Q288" s="232">
        <f t="shared" si="343"/>
        <v>0</v>
      </c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173"/>
      <c r="EB288" s="173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</row>
    <row r="289" spans="1:156" ht="15.75" customHeight="1">
      <c r="A289" s="2"/>
      <c r="B289" s="181"/>
      <c r="C289" s="156"/>
      <c r="D289" s="181"/>
      <c r="E289" s="157"/>
      <c r="F289" s="157"/>
      <c r="G289" s="229">
        <f t="shared" si="344"/>
        <v>0</v>
      </c>
      <c r="H289" s="229">
        <f t="shared" si="340"/>
        <v>0</v>
      </c>
      <c r="I289" s="231"/>
      <c r="J289" s="182"/>
      <c r="K289" s="230"/>
      <c r="L289" s="157"/>
      <c r="M289" s="157"/>
      <c r="N289" s="236"/>
      <c r="O289" s="231">
        <f t="shared" si="341"/>
        <v>0</v>
      </c>
      <c r="P289" s="231">
        <f t="shared" si="342"/>
        <v>0</v>
      </c>
      <c r="Q289" s="232">
        <f t="shared" si="343"/>
        <v>0</v>
      </c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173"/>
      <c r="EB289" s="173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</row>
    <row r="290" spans="1:156" ht="14.25" customHeight="1">
      <c r="A290" s="2"/>
      <c r="B290" s="181"/>
      <c r="C290" s="156"/>
      <c r="D290" s="181"/>
      <c r="E290" s="157"/>
      <c r="F290" s="157"/>
      <c r="G290" s="229">
        <f t="shared" si="344"/>
        <v>0</v>
      </c>
      <c r="H290" s="229">
        <f t="shared" si="340"/>
        <v>0</v>
      </c>
      <c r="I290" s="231"/>
      <c r="J290" s="182"/>
      <c r="K290" s="230"/>
      <c r="L290" s="157"/>
      <c r="M290" s="157"/>
      <c r="N290" s="236"/>
      <c r="O290" s="231">
        <f t="shared" si="341"/>
        <v>0</v>
      </c>
      <c r="P290" s="231">
        <f t="shared" si="342"/>
        <v>0</v>
      </c>
      <c r="Q290" s="232">
        <f t="shared" si="343"/>
        <v>0</v>
      </c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173"/>
      <c r="EB290" s="173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</row>
    <row r="291" spans="1:156" ht="15.75" customHeight="1">
      <c r="A291" s="2"/>
      <c r="B291" s="181"/>
      <c r="C291" s="156"/>
      <c r="D291" s="181"/>
      <c r="E291" s="157"/>
      <c r="F291" s="157"/>
      <c r="G291" s="229">
        <f t="shared" si="344"/>
        <v>0</v>
      </c>
      <c r="H291" s="229">
        <f t="shared" si="340"/>
        <v>0</v>
      </c>
      <c r="I291" s="231"/>
      <c r="J291" s="182"/>
      <c r="K291" s="230"/>
      <c r="L291" s="157"/>
      <c r="M291" s="157"/>
      <c r="N291" s="236"/>
      <c r="O291" s="231">
        <f t="shared" si="341"/>
        <v>0</v>
      </c>
      <c r="P291" s="231">
        <f t="shared" si="342"/>
        <v>0</v>
      </c>
      <c r="Q291" s="232">
        <f t="shared" si="343"/>
        <v>0</v>
      </c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173"/>
      <c r="EB291" s="173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</row>
    <row r="292" spans="1:156" ht="15.75" customHeight="1">
      <c r="A292" s="2"/>
      <c r="B292" s="181"/>
      <c r="C292" s="156"/>
      <c r="D292" s="181"/>
      <c r="E292" s="157"/>
      <c r="F292" s="157"/>
      <c r="G292" s="229">
        <f t="shared" si="344"/>
        <v>0</v>
      </c>
      <c r="H292" s="229">
        <f t="shared" si="340"/>
        <v>0</v>
      </c>
      <c r="I292" s="231"/>
      <c r="J292" s="182"/>
      <c r="K292" s="230"/>
      <c r="L292" s="157"/>
      <c r="M292" s="157"/>
      <c r="N292" s="236"/>
      <c r="O292" s="231">
        <f t="shared" si="341"/>
        <v>0</v>
      </c>
      <c r="P292" s="231">
        <f t="shared" si="342"/>
        <v>0</v>
      </c>
      <c r="Q292" s="232">
        <f t="shared" si="343"/>
        <v>0</v>
      </c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173"/>
      <c r="EB292" s="173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</row>
    <row r="293" spans="1:156" ht="15.75" customHeight="1">
      <c r="A293" s="2"/>
      <c r="B293" s="181"/>
      <c r="C293" s="156"/>
      <c r="D293" s="181"/>
      <c r="E293" s="157"/>
      <c r="F293" s="157"/>
      <c r="G293" s="229">
        <f t="shared" si="344"/>
        <v>0</v>
      </c>
      <c r="H293" s="229">
        <f t="shared" si="340"/>
        <v>0</v>
      </c>
      <c r="I293" s="231"/>
      <c r="J293" s="182"/>
      <c r="K293" s="230"/>
      <c r="L293" s="157"/>
      <c r="M293" s="157"/>
      <c r="N293" s="236"/>
      <c r="O293" s="231">
        <f t="shared" si="341"/>
        <v>0</v>
      </c>
      <c r="P293" s="231">
        <f t="shared" si="342"/>
        <v>0</v>
      </c>
      <c r="Q293" s="232">
        <f t="shared" si="343"/>
        <v>0</v>
      </c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172"/>
      <c r="AD293" s="172"/>
      <c r="AE293" s="172"/>
      <c r="AF293" s="172"/>
      <c r="AG293" s="172"/>
      <c r="AH293" s="172"/>
      <c r="AI293" s="172"/>
      <c r="AJ293" s="172"/>
      <c r="AK293" s="172"/>
      <c r="AL293" s="172"/>
      <c r="AM293" s="172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173"/>
      <c r="EB293" s="173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</row>
    <row r="294" spans="1:156" ht="14.25" customHeight="1">
      <c r="A294" s="2"/>
      <c r="B294" s="181"/>
      <c r="C294" s="181"/>
      <c r="D294" s="181"/>
      <c r="E294" s="157"/>
      <c r="F294" s="157"/>
      <c r="G294" s="229">
        <f t="shared" si="344"/>
        <v>0</v>
      </c>
      <c r="H294" s="229">
        <f t="shared" si="340"/>
        <v>0</v>
      </c>
      <c r="I294" s="231"/>
      <c r="J294" s="182"/>
      <c r="K294" s="230"/>
      <c r="L294" s="157"/>
      <c r="M294" s="157"/>
      <c r="N294" s="236"/>
      <c r="O294" s="231">
        <f t="shared" si="341"/>
        <v>0</v>
      </c>
      <c r="P294" s="231">
        <f t="shared" si="342"/>
        <v>0</v>
      </c>
      <c r="Q294" s="232">
        <f t="shared" si="343"/>
        <v>0</v>
      </c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172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173"/>
      <c r="EB294" s="173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</row>
    <row r="295" spans="1:156" ht="15.75" customHeight="1">
      <c r="A295" s="2"/>
      <c r="B295" s="181"/>
      <c r="C295" s="181"/>
      <c r="D295" s="181"/>
      <c r="E295" s="157"/>
      <c r="F295" s="157"/>
      <c r="G295" s="229">
        <f t="shared" si="344"/>
        <v>0</v>
      </c>
      <c r="H295" s="229">
        <f t="shared" si="340"/>
        <v>0</v>
      </c>
      <c r="I295" s="231"/>
      <c r="J295" s="182"/>
      <c r="K295" s="230"/>
      <c r="L295" s="157"/>
      <c r="M295" s="157"/>
      <c r="N295" s="236"/>
      <c r="O295" s="231">
        <f t="shared" si="341"/>
        <v>0</v>
      </c>
      <c r="P295" s="231">
        <f t="shared" si="342"/>
        <v>0</v>
      </c>
      <c r="Q295" s="232">
        <f t="shared" si="343"/>
        <v>0</v>
      </c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173"/>
      <c r="EB295" s="173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</row>
    <row r="296" spans="1:156" ht="15.75" customHeight="1">
      <c r="A296" s="2"/>
      <c r="B296" s="188" t="s">
        <v>129</v>
      </c>
      <c r="C296" s="188"/>
      <c r="D296" s="244">
        <f>SUM(D276:D295)-L296</f>
        <v>0</v>
      </c>
      <c r="E296" s="245"/>
      <c r="F296" s="245"/>
      <c r="G296" s="245">
        <f>SUM(G276:G295)-SUM(Q276:Q295)</f>
        <v>0</v>
      </c>
      <c r="H296" s="245">
        <f t="shared" si="340"/>
        <v>0</v>
      </c>
      <c r="I296" s="246"/>
      <c r="J296" s="247"/>
      <c r="K296" s="188"/>
      <c r="L296" s="188">
        <f>SUM(L276:L295)</f>
        <v>0</v>
      </c>
      <c r="M296" s="245"/>
      <c r="N296" s="248"/>
      <c r="O296" s="249">
        <f t="shared" ref="O296:P296" si="345">SUM(O276:O295)</f>
        <v>0</v>
      </c>
      <c r="P296" s="249">
        <f t="shared" si="345"/>
        <v>0</v>
      </c>
      <c r="Q296" s="250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172"/>
      <c r="AD296" s="172"/>
      <c r="AE296" s="172"/>
      <c r="AF296" s="172"/>
      <c r="AG296" s="172"/>
      <c r="AH296" s="172"/>
      <c r="AI296" s="172"/>
      <c r="AJ296" s="172"/>
      <c r="AK296" s="172"/>
      <c r="AL296" s="172"/>
      <c r="AM296" s="172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173"/>
      <c r="EB296" s="173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</row>
    <row r="297" spans="1:156" ht="15.75" customHeight="1">
      <c r="A297" s="2"/>
      <c r="B297" s="223" t="s">
        <v>88</v>
      </c>
      <c r="C297" s="224" t="s">
        <v>89</v>
      </c>
      <c r="D297" s="224" t="s">
        <v>99</v>
      </c>
      <c r="E297" s="224" t="s">
        <v>114</v>
      </c>
      <c r="F297" s="224" t="s">
        <v>115</v>
      </c>
      <c r="G297" s="224" t="s">
        <v>26</v>
      </c>
      <c r="H297" s="224" t="s">
        <v>100</v>
      </c>
      <c r="I297" s="225"/>
      <c r="J297" s="224" t="s">
        <v>116</v>
      </c>
      <c r="K297" s="224" t="s">
        <v>91</v>
      </c>
      <c r="L297" s="224" t="s">
        <v>99</v>
      </c>
      <c r="M297" s="224" t="s">
        <v>117</v>
      </c>
      <c r="N297" s="224" t="s">
        <v>115</v>
      </c>
      <c r="O297" s="224" t="s">
        <v>94</v>
      </c>
      <c r="P297" s="224" t="s">
        <v>118</v>
      </c>
      <c r="Q297" s="224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172"/>
      <c r="AD297" s="172"/>
      <c r="AE297" s="172"/>
      <c r="AF297" s="172"/>
      <c r="AG297" s="172"/>
      <c r="AH297" s="172"/>
      <c r="AI297" s="172"/>
      <c r="AJ297" s="172"/>
      <c r="AK297" s="172"/>
      <c r="AL297" s="172"/>
      <c r="AM297" s="172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173"/>
      <c r="EB297" s="173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</row>
    <row r="298" spans="1:156" ht="15.75" customHeight="1">
      <c r="A298" s="2"/>
      <c r="B298" s="181"/>
      <c r="C298" s="156"/>
      <c r="D298" s="181"/>
      <c r="E298" s="157"/>
      <c r="F298" s="157"/>
      <c r="G298" s="229">
        <f>(D298*E298)+F298</f>
        <v>0</v>
      </c>
      <c r="H298" s="229">
        <f t="shared" ref="H298:H318" si="346">IF(D298=0,0,G298/D298)</f>
        <v>0</v>
      </c>
      <c r="I298" s="739" t="s">
        <v>126</v>
      </c>
      <c r="J298" s="182"/>
      <c r="K298" s="230"/>
      <c r="L298" s="181"/>
      <c r="M298" s="157"/>
      <c r="N298" s="157"/>
      <c r="O298" s="231">
        <f t="shared" ref="O298:O317" si="347">((L298*M298)-N298)-(L298*J298)</f>
        <v>0</v>
      </c>
      <c r="P298" s="231">
        <f t="shared" ref="P298:P317" si="348">IF(J298=0,0,(((L298*M298)-N298)+I308)-(L298*J298))</f>
        <v>0</v>
      </c>
      <c r="Q298" s="232">
        <f t="shared" ref="Q298:Q317" si="349">L298*J298</f>
        <v>0</v>
      </c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173"/>
      <c r="EB298" s="173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</row>
    <row r="299" spans="1:156" ht="15.75" customHeight="1">
      <c r="A299" s="2"/>
      <c r="B299" s="181"/>
      <c r="C299" s="156"/>
      <c r="D299" s="181"/>
      <c r="E299" s="157"/>
      <c r="F299" s="157"/>
      <c r="G299" s="229">
        <f t="shared" ref="G299:G317" si="350">D299*E299+F299</f>
        <v>0</v>
      </c>
      <c r="H299" s="229">
        <f t="shared" si="346"/>
        <v>0</v>
      </c>
      <c r="I299" s="740"/>
      <c r="J299" s="182"/>
      <c r="K299" s="230"/>
      <c r="L299" s="157"/>
      <c r="M299" s="157"/>
      <c r="N299" s="236"/>
      <c r="O299" s="231">
        <f t="shared" si="347"/>
        <v>0</v>
      </c>
      <c r="P299" s="231">
        <f t="shared" si="348"/>
        <v>0</v>
      </c>
      <c r="Q299" s="232">
        <f t="shared" si="349"/>
        <v>0</v>
      </c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172"/>
      <c r="AD299" s="172"/>
      <c r="AE299" s="172"/>
      <c r="AF299" s="172"/>
      <c r="AG299" s="172"/>
      <c r="AH299" s="172"/>
      <c r="AI299" s="172"/>
      <c r="AJ299" s="172"/>
      <c r="AK299" s="172"/>
      <c r="AL299" s="172"/>
      <c r="AM299" s="172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173"/>
      <c r="EB299" s="173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</row>
    <row r="300" spans="1:156" ht="15.75" customHeight="1">
      <c r="A300" s="2"/>
      <c r="B300" s="181"/>
      <c r="C300" s="156"/>
      <c r="D300" s="181"/>
      <c r="E300" s="157"/>
      <c r="F300" s="157"/>
      <c r="G300" s="229">
        <f t="shared" si="350"/>
        <v>0</v>
      </c>
      <c r="H300" s="229">
        <f t="shared" si="346"/>
        <v>0</v>
      </c>
      <c r="I300" s="238">
        <f>IF(D318=0,0,G318/D318)</f>
        <v>0</v>
      </c>
      <c r="J300" s="182"/>
      <c r="K300" s="230"/>
      <c r="L300" s="157"/>
      <c r="M300" s="157"/>
      <c r="N300" s="236"/>
      <c r="O300" s="231">
        <f t="shared" si="347"/>
        <v>0</v>
      </c>
      <c r="P300" s="231">
        <f t="shared" si="348"/>
        <v>0</v>
      </c>
      <c r="Q300" s="232">
        <f t="shared" si="349"/>
        <v>0</v>
      </c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173"/>
      <c r="EB300" s="173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</row>
    <row r="301" spans="1:156" ht="15.75" customHeight="1">
      <c r="A301" s="2"/>
      <c r="B301" s="181"/>
      <c r="C301" s="156"/>
      <c r="D301" s="181"/>
      <c r="E301" s="157"/>
      <c r="F301" s="157"/>
      <c r="G301" s="229">
        <f t="shared" si="350"/>
        <v>0</v>
      </c>
      <c r="H301" s="229">
        <f t="shared" si="346"/>
        <v>0</v>
      </c>
      <c r="I301" s="239"/>
      <c r="J301" s="182"/>
      <c r="K301" s="230"/>
      <c r="L301" s="157"/>
      <c r="M301" s="157"/>
      <c r="N301" s="236"/>
      <c r="O301" s="231">
        <f t="shared" si="347"/>
        <v>0</v>
      </c>
      <c r="P301" s="231">
        <f t="shared" si="348"/>
        <v>0</v>
      </c>
      <c r="Q301" s="232">
        <f t="shared" si="349"/>
        <v>0</v>
      </c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173"/>
      <c r="EB301" s="173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</row>
    <row r="302" spans="1:156" ht="15.75" customHeight="1">
      <c r="A302" s="2"/>
      <c r="B302" s="181"/>
      <c r="C302" s="156"/>
      <c r="D302" s="181"/>
      <c r="E302" s="157"/>
      <c r="F302" s="157"/>
      <c r="G302" s="229">
        <f t="shared" si="350"/>
        <v>0</v>
      </c>
      <c r="H302" s="229">
        <f t="shared" si="346"/>
        <v>0</v>
      </c>
      <c r="I302" s="741" t="s">
        <v>127</v>
      </c>
      <c r="J302" s="182"/>
      <c r="K302" s="230"/>
      <c r="L302" s="157"/>
      <c r="M302" s="157"/>
      <c r="N302" s="236"/>
      <c r="O302" s="231">
        <f t="shared" si="347"/>
        <v>0</v>
      </c>
      <c r="P302" s="231">
        <f t="shared" si="348"/>
        <v>0</v>
      </c>
      <c r="Q302" s="232">
        <f t="shared" si="349"/>
        <v>0</v>
      </c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173"/>
      <c r="EB302" s="173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</row>
    <row r="303" spans="1:156" ht="15.75" customHeight="1">
      <c r="A303" s="2"/>
      <c r="B303" s="181"/>
      <c r="C303" s="156"/>
      <c r="D303" s="181"/>
      <c r="E303" s="157"/>
      <c r="F303" s="157"/>
      <c r="G303" s="229">
        <f t="shared" si="350"/>
        <v>0</v>
      </c>
      <c r="H303" s="229">
        <f t="shared" si="346"/>
        <v>0</v>
      </c>
      <c r="I303" s="742"/>
      <c r="J303" s="182"/>
      <c r="K303" s="230"/>
      <c r="L303" s="157"/>
      <c r="M303" s="157"/>
      <c r="N303" s="236"/>
      <c r="O303" s="231">
        <f t="shared" si="347"/>
        <v>0</v>
      </c>
      <c r="P303" s="231">
        <f t="shared" si="348"/>
        <v>0</v>
      </c>
      <c r="Q303" s="232">
        <f t="shared" si="349"/>
        <v>0</v>
      </c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173"/>
      <c r="EB303" s="173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</row>
    <row r="304" spans="1:156" ht="15.75" customHeight="1">
      <c r="A304" s="2"/>
      <c r="B304" s="181"/>
      <c r="C304" s="156"/>
      <c r="D304" s="181"/>
      <c r="E304" s="157"/>
      <c r="F304" s="157"/>
      <c r="G304" s="229">
        <f t="shared" si="350"/>
        <v>0</v>
      </c>
      <c r="H304" s="229">
        <f t="shared" si="346"/>
        <v>0</v>
      </c>
      <c r="I304" s="740"/>
      <c r="J304" s="182"/>
      <c r="K304" s="230"/>
      <c r="L304" s="157"/>
      <c r="M304" s="157"/>
      <c r="N304" s="236"/>
      <c r="O304" s="231">
        <f t="shared" si="347"/>
        <v>0</v>
      </c>
      <c r="P304" s="231">
        <f t="shared" si="348"/>
        <v>0</v>
      </c>
      <c r="Q304" s="232">
        <f t="shared" si="349"/>
        <v>0</v>
      </c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173"/>
      <c r="EB304" s="173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</row>
    <row r="305" spans="1:156" ht="15.75" customHeight="1">
      <c r="A305" s="2"/>
      <c r="B305" s="181"/>
      <c r="C305" s="156"/>
      <c r="D305" s="181"/>
      <c r="E305" s="157"/>
      <c r="F305" s="157"/>
      <c r="G305" s="229">
        <f t="shared" si="350"/>
        <v>0</v>
      </c>
      <c r="H305" s="229">
        <f t="shared" si="346"/>
        <v>0</v>
      </c>
      <c r="I305" s="240">
        <f>IF(D318=0,0,(G318-I308)/D318)</f>
        <v>0</v>
      </c>
      <c r="J305" s="182"/>
      <c r="K305" s="230"/>
      <c r="L305" s="157"/>
      <c r="M305" s="157"/>
      <c r="N305" s="236"/>
      <c r="O305" s="231">
        <f t="shared" si="347"/>
        <v>0</v>
      </c>
      <c r="P305" s="231">
        <f t="shared" si="348"/>
        <v>0</v>
      </c>
      <c r="Q305" s="232">
        <f t="shared" si="349"/>
        <v>0</v>
      </c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173"/>
      <c r="EB305" s="173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</row>
    <row r="306" spans="1:156" ht="15.75" customHeight="1">
      <c r="A306" s="2"/>
      <c r="B306" s="181"/>
      <c r="C306" s="156"/>
      <c r="D306" s="181"/>
      <c r="E306" s="157"/>
      <c r="F306" s="157"/>
      <c r="G306" s="229">
        <f t="shared" si="350"/>
        <v>0</v>
      </c>
      <c r="H306" s="229">
        <f t="shared" si="346"/>
        <v>0</v>
      </c>
      <c r="I306" s="241"/>
      <c r="J306" s="182"/>
      <c r="K306" s="230"/>
      <c r="L306" s="157"/>
      <c r="M306" s="157"/>
      <c r="N306" s="236"/>
      <c r="O306" s="231">
        <f t="shared" si="347"/>
        <v>0</v>
      </c>
      <c r="P306" s="231">
        <f t="shared" si="348"/>
        <v>0</v>
      </c>
      <c r="Q306" s="232">
        <f t="shared" si="349"/>
        <v>0</v>
      </c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173"/>
      <c r="EB306" s="173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</row>
    <row r="307" spans="1:156" ht="15.75" customHeight="1">
      <c r="A307" s="2"/>
      <c r="B307" s="181"/>
      <c r="C307" s="156"/>
      <c r="D307" s="242"/>
      <c r="E307" s="157"/>
      <c r="F307" s="157"/>
      <c r="G307" s="229">
        <f t="shared" si="350"/>
        <v>0</v>
      </c>
      <c r="H307" s="229">
        <f t="shared" si="346"/>
        <v>0</v>
      </c>
      <c r="I307" s="243" t="s">
        <v>128</v>
      </c>
      <c r="J307" s="182"/>
      <c r="K307" s="230"/>
      <c r="L307" s="157"/>
      <c r="M307" s="157"/>
      <c r="N307" s="236"/>
      <c r="O307" s="231">
        <f t="shared" si="347"/>
        <v>0</v>
      </c>
      <c r="P307" s="231">
        <f t="shared" si="348"/>
        <v>0</v>
      </c>
      <c r="Q307" s="232">
        <f t="shared" si="349"/>
        <v>0</v>
      </c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173"/>
      <c r="EB307" s="173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</row>
    <row r="308" spans="1:156" ht="15.75" customHeight="1">
      <c r="A308" s="2"/>
      <c r="B308" s="181"/>
      <c r="C308" s="156"/>
      <c r="D308" s="181"/>
      <c r="E308" s="157"/>
      <c r="F308" s="157"/>
      <c r="G308" s="229">
        <f t="shared" si="350"/>
        <v>0</v>
      </c>
      <c r="H308" s="229">
        <f t="shared" si="346"/>
        <v>0</v>
      </c>
      <c r="I308" s="238">
        <f>SUMIF(B$72:B$91,B298,P$72:P$91)</f>
        <v>0</v>
      </c>
      <c r="J308" s="182"/>
      <c r="K308" s="230"/>
      <c r="L308" s="157"/>
      <c r="M308" s="157"/>
      <c r="N308" s="236"/>
      <c r="O308" s="231">
        <f t="shared" si="347"/>
        <v>0</v>
      </c>
      <c r="P308" s="231">
        <f t="shared" si="348"/>
        <v>0</v>
      </c>
      <c r="Q308" s="232">
        <f t="shared" si="349"/>
        <v>0</v>
      </c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173"/>
      <c r="EB308" s="173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</row>
    <row r="309" spans="1:156" ht="15.75" customHeight="1">
      <c r="A309" s="2"/>
      <c r="B309" s="181"/>
      <c r="C309" s="156"/>
      <c r="D309" s="181"/>
      <c r="E309" s="157"/>
      <c r="F309" s="157"/>
      <c r="G309" s="229">
        <f t="shared" si="350"/>
        <v>0</v>
      </c>
      <c r="H309" s="229">
        <f t="shared" si="346"/>
        <v>0</v>
      </c>
      <c r="I309" s="231"/>
      <c r="J309" s="182"/>
      <c r="K309" s="230"/>
      <c r="L309" s="157"/>
      <c r="M309" s="157"/>
      <c r="N309" s="236"/>
      <c r="O309" s="231">
        <f t="shared" si="347"/>
        <v>0</v>
      </c>
      <c r="P309" s="231">
        <f t="shared" si="348"/>
        <v>0</v>
      </c>
      <c r="Q309" s="232">
        <f t="shared" si="349"/>
        <v>0</v>
      </c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173"/>
      <c r="EB309" s="173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</row>
    <row r="310" spans="1:156" ht="15.75" customHeight="1">
      <c r="A310" s="2"/>
      <c r="B310" s="181"/>
      <c r="C310" s="156"/>
      <c r="D310" s="181"/>
      <c r="E310" s="157"/>
      <c r="F310" s="157"/>
      <c r="G310" s="229">
        <f t="shared" si="350"/>
        <v>0</v>
      </c>
      <c r="H310" s="229">
        <f t="shared" si="346"/>
        <v>0</v>
      </c>
      <c r="I310" s="231"/>
      <c r="J310" s="182"/>
      <c r="K310" s="230"/>
      <c r="L310" s="157"/>
      <c r="M310" s="157"/>
      <c r="N310" s="236"/>
      <c r="O310" s="231">
        <f t="shared" si="347"/>
        <v>0</v>
      </c>
      <c r="P310" s="231">
        <f t="shared" si="348"/>
        <v>0</v>
      </c>
      <c r="Q310" s="232">
        <f t="shared" si="349"/>
        <v>0</v>
      </c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173"/>
      <c r="EB310" s="173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</row>
    <row r="311" spans="1:156" ht="15.75" customHeight="1">
      <c r="A311" s="2"/>
      <c r="B311" s="181"/>
      <c r="C311" s="156"/>
      <c r="D311" s="181"/>
      <c r="E311" s="157"/>
      <c r="F311" s="157"/>
      <c r="G311" s="229">
        <f t="shared" si="350"/>
        <v>0</v>
      </c>
      <c r="H311" s="229">
        <f t="shared" si="346"/>
        <v>0</v>
      </c>
      <c r="I311" s="231"/>
      <c r="J311" s="182"/>
      <c r="K311" s="230"/>
      <c r="L311" s="157"/>
      <c r="M311" s="157"/>
      <c r="N311" s="236"/>
      <c r="O311" s="231">
        <f t="shared" si="347"/>
        <v>0</v>
      </c>
      <c r="P311" s="231">
        <f t="shared" si="348"/>
        <v>0</v>
      </c>
      <c r="Q311" s="232">
        <f t="shared" si="349"/>
        <v>0</v>
      </c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173"/>
      <c r="EB311" s="173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</row>
    <row r="312" spans="1:156" ht="15.75" customHeight="1">
      <c r="A312" s="2"/>
      <c r="B312" s="181"/>
      <c r="C312" s="156"/>
      <c r="D312" s="181"/>
      <c r="E312" s="157"/>
      <c r="F312" s="157"/>
      <c r="G312" s="229">
        <f t="shared" si="350"/>
        <v>0</v>
      </c>
      <c r="H312" s="229">
        <f t="shared" si="346"/>
        <v>0</v>
      </c>
      <c r="I312" s="231"/>
      <c r="J312" s="182"/>
      <c r="K312" s="230"/>
      <c r="L312" s="157"/>
      <c r="M312" s="157"/>
      <c r="N312" s="236"/>
      <c r="O312" s="231">
        <f t="shared" si="347"/>
        <v>0</v>
      </c>
      <c r="P312" s="231">
        <f t="shared" si="348"/>
        <v>0</v>
      </c>
      <c r="Q312" s="232">
        <f t="shared" si="349"/>
        <v>0</v>
      </c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173"/>
      <c r="EB312" s="173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</row>
    <row r="313" spans="1:156" ht="15.75" customHeight="1">
      <c r="A313" s="2"/>
      <c r="B313" s="181"/>
      <c r="C313" s="156"/>
      <c r="D313" s="181"/>
      <c r="E313" s="157"/>
      <c r="F313" s="157"/>
      <c r="G313" s="229">
        <f t="shared" si="350"/>
        <v>0</v>
      </c>
      <c r="H313" s="229">
        <f t="shared" si="346"/>
        <v>0</v>
      </c>
      <c r="I313" s="231"/>
      <c r="J313" s="182"/>
      <c r="K313" s="230"/>
      <c r="L313" s="157"/>
      <c r="M313" s="157"/>
      <c r="N313" s="236"/>
      <c r="O313" s="231">
        <f t="shared" si="347"/>
        <v>0</v>
      </c>
      <c r="P313" s="231">
        <f t="shared" si="348"/>
        <v>0</v>
      </c>
      <c r="Q313" s="232">
        <f t="shared" si="349"/>
        <v>0</v>
      </c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173"/>
      <c r="EB313" s="173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</row>
    <row r="314" spans="1:156" ht="15.75" customHeight="1">
      <c r="A314" s="2"/>
      <c r="B314" s="181"/>
      <c r="C314" s="156"/>
      <c r="D314" s="181"/>
      <c r="E314" s="157"/>
      <c r="F314" s="157"/>
      <c r="G314" s="229">
        <f t="shared" si="350"/>
        <v>0</v>
      </c>
      <c r="H314" s="229">
        <f t="shared" si="346"/>
        <v>0</v>
      </c>
      <c r="I314" s="231"/>
      <c r="J314" s="182"/>
      <c r="K314" s="230"/>
      <c r="L314" s="157"/>
      <c r="M314" s="157"/>
      <c r="N314" s="236"/>
      <c r="O314" s="231">
        <f t="shared" si="347"/>
        <v>0</v>
      </c>
      <c r="P314" s="231">
        <f t="shared" si="348"/>
        <v>0</v>
      </c>
      <c r="Q314" s="232">
        <f t="shared" si="349"/>
        <v>0</v>
      </c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173"/>
      <c r="EB314" s="173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</row>
    <row r="315" spans="1:156" ht="15.75" customHeight="1">
      <c r="A315" s="2"/>
      <c r="B315" s="181"/>
      <c r="C315" s="156"/>
      <c r="D315" s="181"/>
      <c r="E315" s="157"/>
      <c r="F315" s="157"/>
      <c r="G315" s="229">
        <f t="shared" si="350"/>
        <v>0</v>
      </c>
      <c r="H315" s="229">
        <f t="shared" si="346"/>
        <v>0</v>
      </c>
      <c r="I315" s="231"/>
      <c r="J315" s="182"/>
      <c r="K315" s="230"/>
      <c r="L315" s="157"/>
      <c r="M315" s="157"/>
      <c r="N315" s="236"/>
      <c r="O315" s="231">
        <f t="shared" si="347"/>
        <v>0</v>
      </c>
      <c r="P315" s="231">
        <f t="shared" si="348"/>
        <v>0</v>
      </c>
      <c r="Q315" s="232">
        <f t="shared" si="349"/>
        <v>0</v>
      </c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172"/>
      <c r="AD315" s="172"/>
      <c r="AE315" s="172"/>
      <c r="AF315" s="172"/>
      <c r="AG315" s="172"/>
      <c r="AH315" s="172"/>
      <c r="AI315" s="172"/>
      <c r="AJ315" s="172"/>
      <c r="AK315" s="172"/>
      <c r="AL315" s="172"/>
      <c r="AM315" s="172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173"/>
      <c r="EB315" s="173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</row>
    <row r="316" spans="1:156" ht="15.75" customHeight="1">
      <c r="A316" s="2"/>
      <c r="B316" s="181"/>
      <c r="C316" s="181"/>
      <c r="D316" s="181"/>
      <c r="E316" s="157"/>
      <c r="F316" s="157"/>
      <c r="G316" s="229">
        <f t="shared" si="350"/>
        <v>0</v>
      </c>
      <c r="H316" s="229">
        <f t="shared" si="346"/>
        <v>0</v>
      </c>
      <c r="I316" s="231"/>
      <c r="J316" s="182"/>
      <c r="K316" s="230"/>
      <c r="L316" s="157"/>
      <c r="M316" s="157"/>
      <c r="N316" s="236"/>
      <c r="O316" s="231">
        <f t="shared" si="347"/>
        <v>0</v>
      </c>
      <c r="P316" s="231">
        <f t="shared" si="348"/>
        <v>0</v>
      </c>
      <c r="Q316" s="232">
        <f t="shared" si="349"/>
        <v>0</v>
      </c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173"/>
      <c r="EB316" s="173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</row>
    <row r="317" spans="1:156" ht="15.75" customHeight="1">
      <c r="A317" s="2"/>
      <c r="B317" s="181"/>
      <c r="C317" s="181"/>
      <c r="D317" s="181"/>
      <c r="E317" s="157"/>
      <c r="F317" s="157"/>
      <c r="G317" s="229">
        <f t="shared" si="350"/>
        <v>0</v>
      </c>
      <c r="H317" s="229">
        <f t="shared" si="346"/>
        <v>0</v>
      </c>
      <c r="I317" s="231"/>
      <c r="J317" s="182"/>
      <c r="K317" s="230"/>
      <c r="L317" s="157"/>
      <c r="M317" s="157"/>
      <c r="N317" s="236"/>
      <c r="O317" s="231">
        <f t="shared" si="347"/>
        <v>0</v>
      </c>
      <c r="P317" s="231">
        <f t="shared" si="348"/>
        <v>0</v>
      </c>
      <c r="Q317" s="232">
        <f t="shared" si="349"/>
        <v>0</v>
      </c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173"/>
      <c r="EB317" s="173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</row>
    <row r="318" spans="1:156" ht="15.75" customHeight="1">
      <c r="A318" s="2"/>
      <c r="B318" s="188" t="s">
        <v>129</v>
      </c>
      <c r="C318" s="188"/>
      <c r="D318" s="244">
        <f>SUM(D298:D317)-L318</f>
        <v>0</v>
      </c>
      <c r="E318" s="245"/>
      <c r="F318" s="245"/>
      <c r="G318" s="245">
        <f>SUM(G298:G317)-SUM(Q298:Q317)</f>
        <v>0</v>
      </c>
      <c r="H318" s="245">
        <f t="shared" si="346"/>
        <v>0</v>
      </c>
      <c r="I318" s="246"/>
      <c r="J318" s="247"/>
      <c r="K318" s="188"/>
      <c r="L318" s="188">
        <f>SUM(L298:L317)</f>
        <v>0</v>
      </c>
      <c r="M318" s="245"/>
      <c r="N318" s="248"/>
      <c r="O318" s="249">
        <f t="shared" ref="O318:P318" si="351">SUM(O298:O317)</f>
        <v>0</v>
      </c>
      <c r="P318" s="249">
        <f t="shared" si="351"/>
        <v>0</v>
      </c>
      <c r="Q318" s="250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173"/>
      <c r="EB318" s="173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</row>
    <row r="319" spans="1:156" ht="15.75" customHeight="1">
      <c r="A319" s="2"/>
      <c r="B319" s="223" t="s">
        <v>88</v>
      </c>
      <c r="C319" s="224" t="s">
        <v>89</v>
      </c>
      <c r="D319" s="224" t="s">
        <v>99</v>
      </c>
      <c r="E319" s="224" t="s">
        <v>114</v>
      </c>
      <c r="F319" s="224" t="s">
        <v>115</v>
      </c>
      <c r="G319" s="224" t="s">
        <v>26</v>
      </c>
      <c r="H319" s="224" t="s">
        <v>100</v>
      </c>
      <c r="I319" s="225"/>
      <c r="J319" s="224" t="s">
        <v>116</v>
      </c>
      <c r="K319" s="224" t="s">
        <v>91</v>
      </c>
      <c r="L319" s="224" t="s">
        <v>99</v>
      </c>
      <c r="M319" s="224" t="s">
        <v>117</v>
      </c>
      <c r="N319" s="224" t="s">
        <v>115</v>
      </c>
      <c r="O319" s="224" t="s">
        <v>94</v>
      </c>
      <c r="P319" s="224" t="s">
        <v>118</v>
      </c>
      <c r="Q319" s="224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173"/>
      <c r="EB319" s="173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</row>
    <row r="320" spans="1:156" ht="15.75" customHeight="1">
      <c r="A320" s="2"/>
      <c r="B320" s="181"/>
      <c r="C320" s="156"/>
      <c r="D320" s="181"/>
      <c r="E320" s="157"/>
      <c r="F320" s="157"/>
      <c r="G320" s="229">
        <f>(D320*E320)+F320</f>
        <v>0</v>
      </c>
      <c r="H320" s="229">
        <f t="shared" ref="H320:H340" si="352">IF(D320=0,0,G320/D320)</f>
        <v>0</v>
      </c>
      <c r="I320" s="739" t="s">
        <v>126</v>
      </c>
      <c r="J320" s="182"/>
      <c r="K320" s="230"/>
      <c r="L320" s="181"/>
      <c r="M320" s="157"/>
      <c r="N320" s="157"/>
      <c r="O320" s="231">
        <f t="shared" ref="O320:O339" si="353">((L320*M320)-N320)-(L320*J320)</f>
        <v>0</v>
      </c>
      <c r="P320" s="231">
        <f t="shared" ref="P320:P339" si="354">IF(J320=0,0,(((L320*M320)-N320)+I330)-(L320*J320))</f>
        <v>0</v>
      </c>
      <c r="Q320" s="232">
        <f t="shared" ref="Q320:Q339" si="355">L320*J320</f>
        <v>0</v>
      </c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173"/>
      <c r="EB320" s="173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</row>
    <row r="321" spans="1:156" ht="15.75" customHeight="1">
      <c r="A321" s="2"/>
      <c r="B321" s="181"/>
      <c r="C321" s="156"/>
      <c r="D321" s="181"/>
      <c r="E321" s="157"/>
      <c r="F321" s="157"/>
      <c r="G321" s="229">
        <f t="shared" ref="G321:G339" si="356">D321*E321+F321</f>
        <v>0</v>
      </c>
      <c r="H321" s="229">
        <f t="shared" si="352"/>
        <v>0</v>
      </c>
      <c r="I321" s="740"/>
      <c r="J321" s="182"/>
      <c r="K321" s="230"/>
      <c r="L321" s="157"/>
      <c r="M321" s="157"/>
      <c r="N321" s="236"/>
      <c r="O321" s="231">
        <f t="shared" si="353"/>
        <v>0</v>
      </c>
      <c r="P321" s="231">
        <f t="shared" si="354"/>
        <v>0</v>
      </c>
      <c r="Q321" s="232">
        <f t="shared" si="355"/>
        <v>0</v>
      </c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173"/>
      <c r="EB321" s="173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</row>
    <row r="322" spans="1:156" ht="15.75" customHeight="1">
      <c r="A322" s="2"/>
      <c r="B322" s="181"/>
      <c r="C322" s="156"/>
      <c r="D322" s="181"/>
      <c r="E322" s="157"/>
      <c r="F322" s="157"/>
      <c r="G322" s="229">
        <f t="shared" si="356"/>
        <v>0</v>
      </c>
      <c r="H322" s="229">
        <f t="shared" si="352"/>
        <v>0</v>
      </c>
      <c r="I322" s="238">
        <f>IF(D340=0,0,G340/D340)</f>
        <v>0</v>
      </c>
      <c r="J322" s="182"/>
      <c r="K322" s="230"/>
      <c r="L322" s="157"/>
      <c r="M322" s="157"/>
      <c r="N322" s="236"/>
      <c r="O322" s="231">
        <f t="shared" si="353"/>
        <v>0</v>
      </c>
      <c r="P322" s="231">
        <f t="shared" si="354"/>
        <v>0</v>
      </c>
      <c r="Q322" s="232">
        <f t="shared" si="355"/>
        <v>0</v>
      </c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173"/>
      <c r="EB322" s="173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</row>
    <row r="323" spans="1:156" ht="15.75" customHeight="1">
      <c r="A323" s="2"/>
      <c r="B323" s="181"/>
      <c r="C323" s="156"/>
      <c r="D323" s="181"/>
      <c r="E323" s="157"/>
      <c r="F323" s="157"/>
      <c r="G323" s="229">
        <f t="shared" si="356"/>
        <v>0</v>
      </c>
      <c r="H323" s="229">
        <f t="shared" si="352"/>
        <v>0</v>
      </c>
      <c r="I323" s="239"/>
      <c r="J323" s="182"/>
      <c r="K323" s="230"/>
      <c r="L323" s="157"/>
      <c r="M323" s="157"/>
      <c r="N323" s="236"/>
      <c r="O323" s="231">
        <f t="shared" si="353"/>
        <v>0</v>
      </c>
      <c r="P323" s="231">
        <f t="shared" si="354"/>
        <v>0</v>
      </c>
      <c r="Q323" s="232">
        <f t="shared" si="355"/>
        <v>0</v>
      </c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173"/>
      <c r="EB323" s="173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</row>
    <row r="324" spans="1:156" ht="15.75" customHeight="1">
      <c r="A324" s="2"/>
      <c r="B324" s="181"/>
      <c r="C324" s="156"/>
      <c r="D324" s="181"/>
      <c r="E324" s="157"/>
      <c r="F324" s="157"/>
      <c r="G324" s="229">
        <f t="shared" si="356"/>
        <v>0</v>
      </c>
      <c r="H324" s="229">
        <f t="shared" si="352"/>
        <v>0</v>
      </c>
      <c r="I324" s="741" t="s">
        <v>127</v>
      </c>
      <c r="J324" s="182"/>
      <c r="K324" s="230"/>
      <c r="L324" s="157"/>
      <c r="M324" s="157"/>
      <c r="N324" s="236"/>
      <c r="O324" s="231">
        <f t="shared" si="353"/>
        <v>0</v>
      </c>
      <c r="P324" s="231">
        <f t="shared" si="354"/>
        <v>0</v>
      </c>
      <c r="Q324" s="232">
        <f t="shared" si="355"/>
        <v>0</v>
      </c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173"/>
      <c r="EB324" s="173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</row>
    <row r="325" spans="1:156" ht="15.75" customHeight="1">
      <c r="A325" s="2"/>
      <c r="B325" s="181"/>
      <c r="C325" s="156"/>
      <c r="D325" s="181"/>
      <c r="E325" s="157"/>
      <c r="F325" s="157"/>
      <c r="G325" s="229">
        <f t="shared" si="356"/>
        <v>0</v>
      </c>
      <c r="H325" s="229">
        <f t="shared" si="352"/>
        <v>0</v>
      </c>
      <c r="I325" s="742"/>
      <c r="J325" s="182"/>
      <c r="K325" s="230"/>
      <c r="L325" s="157"/>
      <c r="M325" s="157"/>
      <c r="N325" s="236"/>
      <c r="O325" s="231">
        <f t="shared" si="353"/>
        <v>0</v>
      </c>
      <c r="P325" s="231">
        <f t="shared" si="354"/>
        <v>0</v>
      </c>
      <c r="Q325" s="232">
        <f t="shared" si="355"/>
        <v>0</v>
      </c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173"/>
      <c r="EB325" s="173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</row>
    <row r="326" spans="1:156" ht="15.75" customHeight="1">
      <c r="A326" s="2"/>
      <c r="B326" s="181"/>
      <c r="C326" s="156"/>
      <c r="D326" s="181"/>
      <c r="E326" s="157"/>
      <c r="F326" s="157"/>
      <c r="G326" s="229">
        <f t="shared" si="356"/>
        <v>0</v>
      </c>
      <c r="H326" s="229">
        <f t="shared" si="352"/>
        <v>0</v>
      </c>
      <c r="I326" s="740"/>
      <c r="J326" s="182"/>
      <c r="K326" s="230"/>
      <c r="L326" s="157"/>
      <c r="M326" s="157"/>
      <c r="N326" s="236"/>
      <c r="O326" s="231">
        <f t="shared" si="353"/>
        <v>0</v>
      </c>
      <c r="P326" s="231">
        <f t="shared" si="354"/>
        <v>0</v>
      </c>
      <c r="Q326" s="232">
        <f t="shared" si="355"/>
        <v>0</v>
      </c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173"/>
      <c r="EB326" s="173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</row>
    <row r="327" spans="1:156" ht="15.75" customHeight="1">
      <c r="A327" s="2"/>
      <c r="B327" s="181"/>
      <c r="C327" s="156"/>
      <c r="D327" s="181"/>
      <c r="E327" s="157"/>
      <c r="F327" s="157"/>
      <c r="G327" s="229">
        <f t="shared" si="356"/>
        <v>0</v>
      </c>
      <c r="H327" s="229">
        <f t="shared" si="352"/>
        <v>0</v>
      </c>
      <c r="I327" s="240">
        <f>IF(D340=0,0,(G340-I330)/D340)</f>
        <v>0</v>
      </c>
      <c r="J327" s="182"/>
      <c r="K327" s="230"/>
      <c r="L327" s="157"/>
      <c r="M327" s="157"/>
      <c r="N327" s="236"/>
      <c r="O327" s="231">
        <f t="shared" si="353"/>
        <v>0</v>
      </c>
      <c r="P327" s="231">
        <f t="shared" si="354"/>
        <v>0</v>
      </c>
      <c r="Q327" s="232">
        <f t="shared" si="355"/>
        <v>0</v>
      </c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173"/>
      <c r="EB327" s="173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</row>
    <row r="328" spans="1:156" ht="15.75" customHeight="1">
      <c r="A328" s="2"/>
      <c r="B328" s="181"/>
      <c r="C328" s="156"/>
      <c r="D328" s="181"/>
      <c r="E328" s="157"/>
      <c r="F328" s="157"/>
      <c r="G328" s="229">
        <f t="shared" si="356"/>
        <v>0</v>
      </c>
      <c r="H328" s="229">
        <f t="shared" si="352"/>
        <v>0</v>
      </c>
      <c r="I328" s="241"/>
      <c r="J328" s="182"/>
      <c r="K328" s="230"/>
      <c r="L328" s="157"/>
      <c r="M328" s="157"/>
      <c r="N328" s="236"/>
      <c r="O328" s="231">
        <f t="shared" si="353"/>
        <v>0</v>
      </c>
      <c r="P328" s="231">
        <f t="shared" si="354"/>
        <v>0</v>
      </c>
      <c r="Q328" s="232">
        <f t="shared" si="355"/>
        <v>0</v>
      </c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173"/>
      <c r="EB328" s="173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</row>
    <row r="329" spans="1:156" ht="15.75" customHeight="1">
      <c r="A329" s="2"/>
      <c r="B329" s="181"/>
      <c r="C329" s="156"/>
      <c r="D329" s="242"/>
      <c r="E329" s="157"/>
      <c r="F329" s="157"/>
      <c r="G329" s="229">
        <f t="shared" si="356"/>
        <v>0</v>
      </c>
      <c r="H329" s="229">
        <f t="shared" si="352"/>
        <v>0</v>
      </c>
      <c r="I329" s="243" t="s">
        <v>128</v>
      </c>
      <c r="J329" s="182"/>
      <c r="K329" s="230"/>
      <c r="L329" s="157"/>
      <c r="M329" s="157"/>
      <c r="N329" s="236"/>
      <c r="O329" s="231">
        <f t="shared" si="353"/>
        <v>0</v>
      </c>
      <c r="P329" s="231">
        <f t="shared" si="354"/>
        <v>0</v>
      </c>
      <c r="Q329" s="232">
        <f t="shared" si="355"/>
        <v>0</v>
      </c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173"/>
      <c r="EB329" s="173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</row>
    <row r="330" spans="1:156" ht="15.75" customHeight="1">
      <c r="A330" s="2"/>
      <c r="B330" s="181"/>
      <c r="C330" s="156"/>
      <c r="D330" s="181"/>
      <c r="E330" s="157"/>
      <c r="F330" s="157"/>
      <c r="G330" s="229">
        <f t="shared" si="356"/>
        <v>0</v>
      </c>
      <c r="H330" s="229">
        <f t="shared" si="352"/>
        <v>0</v>
      </c>
      <c r="I330" s="238">
        <f>SUMIF(B$72:B$91,B320,P$72:P$91)</f>
        <v>0</v>
      </c>
      <c r="J330" s="182"/>
      <c r="K330" s="230"/>
      <c r="L330" s="157"/>
      <c r="M330" s="157"/>
      <c r="N330" s="236"/>
      <c r="O330" s="231">
        <f t="shared" si="353"/>
        <v>0</v>
      </c>
      <c r="P330" s="231">
        <f t="shared" si="354"/>
        <v>0</v>
      </c>
      <c r="Q330" s="232">
        <f t="shared" si="355"/>
        <v>0</v>
      </c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172"/>
      <c r="AD330" s="172"/>
      <c r="AE330" s="172"/>
      <c r="AF330" s="172"/>
      <c r="AG330" s="172"/>
      <c r="AH330" s="172"/>
      <c r="AI330" s="172"/>
      <c r="AJ330" s="172"/>
      <c r="AK330" s="172"/>
      <c r="AL330" s="172"/>
      <c r="AM330" s="172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173"/>
      <c r="EB330" s="173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</row>
    <row r="331" spans="1:156" ht="15.75" customHeight="1">
      <c r="A331" s="2"/>
      <c r="B331" s="181"/>
      <c r="C331" s="156"/>
      <c r="D331" s="181"/>
      <c r="E331" s="157"/>
      <c r="F331" s="157"/>
      <c r="G331" s="229">
        <f t="shared" si="356"/>
        <v>0</v>
      </c>
      <c r="H331" s="229">
        <f t="shared" si="352"/>
        <v>0</v>
      </c>
      <c r="I331" s="231"/>
      <c r="J331" s="182"/>
      <c r="K331" s="230"/>
      <c r="L331" s="157"/>
      <c r="M331" s="157"/>
      <c r="N331" s="236"/>
      <c r="O331" s="231">
        <f t="shared" si="353"/>
        <v>0</v>
      </c>
      <c r="P331" s="231">
        <f t="shared" si="354"/>
        <v>0</v>
      </c>
      <c r="Q331" s="232">
        <f t="shared" si="355"/>
        <v>0</v>
      </c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172"/>
      <c r="AD331" s="172"/>
      <c r="AE331" s="172"/>
      <c r="AF331" s="172"/>
      <c r="AG331" s="172"/>
      <c r="AH331" s="172"/>
      <c r="AI331" s="172"/>
      <c r="AJ331" s="172"/>
      <c r="AK331" s="172"/>
      <c r="AL331" s="172"/>
      <c r="AM331" s="172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173"/>
      <c r="EB331" s="173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</row>
    <row r="332" spans="1:156" ht="15.75" customHeight="1">
      <c r="A332" s="2"/>
      <c r="B332" s="181"/>
      <c r="C332" s="156"/>
      <c r="D332" s="181"/>
      <c r="E332" s="157"/>
      <c r="F332" s="157"/>
      <c r="G332" s="229">
        <f t="shared" si="356"/>
        <v>0</v>
      </c>
      <c r="H332" s="229">
        <f t="shared" si="352"/>
        <v>0</v>
      </c>
      <c r="I332" s="231"/>
      <c r="J332" s="182"/>
      <c r="K332" s="230"/>
      <c r="L332" s="157"/>
      <c r="M332" s="157"/>
      <c r="N332" s="236"/>
      <c r="O332" s="231">
        <f t="shared" si="353"/>
        <v>0</v>
      </c>
      <c r="P332" s="231">
        <f t="shared" si="354"/>
        <v>0</v>
      </c>
      <c r="Q332" s="232">
        <f t="shared" si="355"/>
        <v>0</v>
      </c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173"/>
      <c r="EB332" s="173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</row>
    <row r="333" spans="1:156" ht="15.75" customHeight="1">
      <c r="A333" s="2"/>
      <c r="B333" s="181"/>
      <c r="C333" s="156"/>
      <c r="D333" s="181"/>
      <c r="E333" s="157"/>
      <c r="F333" s="157"/>
      <c r="G333" s="229">
        <f t="shared" si="356"/>
        <v>0</v>
      </c>
      <c r="H333" s="229">
        <f t="shared" si="352"/>
        <v>0</v>
      </c>
      <c r="I333" s="231"/>
      <c r="J333" s="182"/>
      <c r="K333" s="230"/>
      <c r="L333" s="157"/>
      <c r="M333" s="157"/>
      <c r="N333" s="236"/>
      <c r="O333" s="231">
        <f t="shared" si="353"/>
        <v>0</v>
      </c>
      <c r="P333" s="231">
        <f t="shared" si="354"/>
        <v>0</v>
      </c>
      <c r="Q333" s="232">
        <f t="shared" si="355"/>
        <v>0</v>
      </c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173"/>
      <c r="EB333" s="173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</row>
    <row r="334" spans="1:156" ht="15.75" customHeight="1">
      <c r="A334" s="2"/>
      <c r="B334" s="181"/>
      <c r="C334" s="156"/>
      <c r="D334" s="181"/>
      <c r="E334" s="157"/>
      <c r="F334" s="157"/>
      <c r="G334" s="229">
        <f t="shared" si="356"/>
        <v>0</v>
      </c>
      <c r="H334" s="229">
        <f t="shared" si="352"/>
        <v>0</v>
      </c>
      <c r="I334" s="231"/>
      <c r="J334" s="182"/>
      <c r="K334" s="230"/>
      <c r="L334" s="157"/>
      <c r="M334" s="157"/>
      <c r="N334" s="236"/>
      <c r="O334" s="231">
        <f t="shared" si="353"/>
        <v>0</v>
      </c>
      <c r="P334" s="231">
        <f t="shared" si="354"/>
        <v>0</v>
      </c>
      <c r="Q334" s="232">
        <f t="shared" si="355"/>
        <v>0</v>
      </c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172"/>
      <c r="AD334" s="172"/>
      <c r="AE334" s="172"/>
      <c r="AF334" s="172"/>
      <c r="AG334" s="172"/>
      <c r="AH334" s="172"/>
      <c r="AI334" s="172"/>
      <c r="AJ334" s="172"/>
      <c r="AK334" s="172"/>
      <c r="AL334" s="172"/>
      <c r="AM334" s="172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173"/>
      <c r="EB334" s="173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</row>
    <row r="335" spans="1:156" ht="15.75" customHeight="1">
      <c r="A335" s="2"/>
      <c r="B335" s="181"/>
      <c r="C335" s="156"/>
      <c r="D335" s="181"/>
      <c r="E335" s="157"/>
      <c r="F335" s="157"/>
      <c r="G335" s="229">
        <f t="shared" si="356"/>
        <v>0</v>
      </c>
      <c r="H335" s="229">
        <f t="shared" si="352"/>
        <v>0</v>
      </c>
      <c r="I335" s="231"/>
      <c r="J335" s="182"/>
      <c r="K335" s="230"/>
      <c r="L335" s="157"/>
      <c r="M335" s="157"/>
      <c r="N335" s="236"/>
      <c r="O335" s="231">
        <f t="shared" si="353"/>
        <v>0</v>
      </c>
      <c r="P335" s="231">
        <f t="shared" si="354"/>
        <v>0</v>
      </c>
      <c r="Q335" s="232">
        <f t="shared" si="355"/>
        <v>0</v>
      </c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173"/>
      <c r="EB335" s="173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</row>
    <row r="336" spans="1:156" ht="15.75" customHeight="1">
      <c r="A336" s="2"/>
      <c r="B336" s="181"/>
      <c r="C336" s="156"/>
      <c r="D336" s="181"/>
      <c r="E336" s="157"/>
      <c r="F336" s="157"/>
      <c r="G336" s="229">
        <f t="shared" si="356"/>
        <v>0</v>
      </c>
      <c r="H336" s="229">
        <f t="shared" si="352"/>
        <v>0</v>
      </c>
      <c r="I336" s="231"/>
      <c r="J336" s="182"/>
      <c r="K336" s="230"/>
      <c r="L336" s="157"/>
      <c r="M336" s="157"/>
      <c r="N336" s="236"/>
      <c r="O336" s="231">
        <f t="shared" si="353"/>
        <v>0</v>
      </c>
      <c r="P336" s="231">
        <f t="shared" si="354"/>
        <v>0</v>
      </c>
      <c r="Q336" s="232">
        <f t="shared" si="355"/>
        <v>0</v>
      </c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173"/>
      <c r="EB336" s="173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</row>
    <row r="337" spans="1:156" ht="15.75" customHeight="1">
      <c r="A337" s="2"/>
      <c r="B337" s="181"/>
      <c r="C337" s="156"/>
      <c r="D337" s="181"/>
      <c r="E337" s="157"/>
      <c r="F337" s="157"/>
      <c r="G337" s="229">
        <f t="shared" si="356"/>
        <v>0</v>
      </c>
      <c r="H337" s="229">
        <f t="shared" si="352"/>
        <v>0</v>
      </c>
      <c r="I337" s="231"/>
      <c r="J337" s="182"/>
      <c r="K337" s="230"/>
      <c r="L337" s="157"/>
      <c r="M337" s="157"/>
      <c r="N337" s="236"/>
      <c r="O337" s="231">
        <f t="shared" si="353"/>
        <v>0</v>
      </c>
      <c r="P337" s="231">
        <f t="shared" si="354"/>
        <v>0</v>
      </c>
      <c r="Q337" s="232">
        <f t="shared" si="355"/>
        <v>0</v>
      </c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173"/>
      <c r="EB337" s="173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</row>
    <row r="338" spans="1:156" ht="15.75" customHeight="1">
      <c r="A338" s="2"/>
      <c r="B338" s="181"/>
      <c r="C338" s="181"/>
      <c r="D338" s="181"/>
      <c r="E338" s="157"/>
      <c r="F338" s="157"/>
      <c r="G338" s="229">
        <f t="shared" si="356"/>
        <v>0</v>
      </c>
      <c r="H338" s="229">
        <f t="shared" si="352"/>
        <v>0</v>
      </c>
      <c r="I338" s="231"/>
      <c r="J338" s="182"/>
      <c r="K338" s="230"/>
      <c r="L338" s="157"/>
      <c r="M338" s="157"/>
      <c r="N338" s="236"/>
      <c r="O338" s="231">
        <f t="shared" si="353"/>
        <v>0</v>
      </c>
      <c r="P338" s="231">
        <f t="shared" si="354"/>
        <v>0</v>
      </c>
      <c r="Q338" s="232">
        <f t="shared" si="355"/>
        <v>0</v>
      </c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173"/>
      <c r="EB338" s="173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</row>
    <row r="339" spans="1:156" ht="15.75" customHeight="1">
      <c r="A339" s="2"/>
      <c r="B339" s="181"/>
      <c r="C339" s="181"/>
      <c r="D339" s="181"/>
      <c r="E339" s="157"/>
      <c r="F339" s="157"/>
      <c r="G339" s="229">
        <f t="shared" si="356"/>
        <v>0</v>
      </c>
      <c r="H339" s="229">
        <f t="shared" si="352"/>
        <v>0</v>
      </c>
      <c r="I339" s="231"/>
      <c r="J339" s="182"/>
      <c r="K339" s="230"/>
      <c r="L339" s="157"/>
      <c r="M339" s="157"/>
      <c r="N339" s="236"/>
      <c r="O339" s="231">
        <f t="shared" si="353"/>
        <v>0</v>
      </c>
      <c r="P339" s="231">
        <f t="shared" si="354"/>
        <v>0</v>
      </c>
      <c r="Q339" s="232">
        <f t="shared" si="355"/>
        <v>0</v>
      </c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173"/>
      <c r="EB339" s="173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</row>
    <row r="340" spans="1:156" ht="15.75" customHeight="1">
      <c r="A340" s="2"/>
      <c r="B340" s="188" t="s">
        <v>129</v>
      </c>
      <c r="C340" s="188"/>
      <c r="D340" s="244">
        <f>SUM(D320:D339)-L340</f>
        <v>0</v>
      </c>
      <c r="E340" s="245"/>
      <c r="F340" s="245"/>
      <c r="G340" s="245">
        <f>SUM(G320:G339)-SUM(Q320:Q339)</f>
        <v>0</v>
      </c>
      <c r="H340" s="245">
        <f t="shared" si="352"/>
        <v>0</v>
      </c>
      <c r="I340" s="246"/>
      <c r="J340" s="247"/>
      <c r="K340" s="188"/>
      <c r="L340" s="188">
        <f>SUM(L320:L339)</f>
        <v>0</v>
      </c>
      <c r="M340" s="245"/>
      <c r="N340" s="248"/>
      <c r="O340" s="249">
        <f t="shared" ref="O340:P340" si="357">SUM(O320:O339)</f>
        <v>0</v>
      </c>
      <c r="P340" s="249">
        <f t="shared" si="357"/>
        <v>0</v>
      </c>
      <c r="Q340" s="250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173"/>
      <c r="EB340" s="173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</row>
    <row r="341" spans="1:156" ht="15.75" customHeight="1">
      <c r="A341" s="2"/>
      <c r="B341" s="223" t="s">
        <v>88</v>
      </c>
      <c r="C341" s="224" t="s">
        <v>89</v>
      </c>
      <c r="D341" s="224" t="s">
        <v>99</v>
      </c>
      <c r="E341" s="224" t="s">
        <v>114</v>
      </c>
      <c r="F341" s="224" t="s">
        <v>115</v>
      </c>
      <c r="G341" s="224" t="s">
        <v>26</v>
      </c>
      <c r="H341" s="224" t="s">
        <v>100</v>
      </c>
      <c r="I341" s="225"/>
      <c r="J341" s="224" t="s">
        <v>116</v>
      </c>
      <c r="K341" s="224" t="s">
        <v>91</v>
      </c>
      <c r="L341" s="224" t="s">
        <v>99</v>
      </c>
      <c r="M341" s="224" t="s">
        <v>117</v>
      </c>
      <c r="N341" s="224" t="s">
        <v>115</v>
      </c>
      <c r="O341" s="224" t="s">
        <v>94</v>
      </c>
      <c r="P341" s="224" t="s">
        <v>118</v>
      </c>
      <c r="Q341" s="224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173"/>
      <c r="EB341" s="173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</row>
    <row r="342" spans="1:156" ht="15.75" customHeight="1">
      <c r="A342" s="2"/>
      <c r="B342" s="181"/>
      <c r="C342" s="156"/>
      <c r="D342" s="181"/>
      <c r="E342" s="157"/>
      <c r="F342" s="157"/>
      <c r="G342" s="229">
        <f>(D342*E342)+F342</f>
        <v>0</v>
      </c>
      <c r="H342" s="229">
        <f t="shared" ref="H342:H362" si="358">IF(D342=0,0,G342/D342)</f>
        <v>0</v>
      </c>
      <c r="I342" s="739" t="s">
        <v>126</v>
      </c>
      <c r="J342" s="182"/>
      <c r="K342" s="230"/>
      <c r="L342" s="181"/>
      <c r="M342" s="157"/>
      <c r="N342" s="157"/>
      <c r="O342" s="231">
        <f t="shared" ref="O342:O361" si="359">((L342*M342)-N342)-(L342*J342)</f>
        <v>0</v>
      </c>
      <c r="P342" s="231">
        <f t="shared" ref="P342:P361" si="360">IF(J342=0,0,(((L342*M342)-N342)+I352)-(L342*J342))</f>
        <v>0</v>
      </c>
      <c r="Q342" s="232">
        <f t="shared" ref="Q342:Q361" si="361">L342*J342</f>
        <v>0</v>
      </c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173"/>
      <c r="EB342" s="173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</row>
    <row r="343" spans="1:156" ht="15.75" customHeight="1">
      <c r="A343" s="2"/>
      <c r="B343" s="181"/>
      <c r="C343" s="156"/>
      <c r="D343" s="181"/>
      <c r="E343" s="157"/>
      <c r="F343" s="157"/>
      <c r="G343" s="229">
        <f t="shared" ref="G343:G361" si="362">D343*E343+F343</f>
        <v>0</v>
      </c>
      <c r="H343" s="229">
        <f t="shared" si="358"/>
        <v>0</v>
      </c>
      <c r="I343" s="740"/>
      <c r="J343" s="182"/>
      <c r="K343" s="230"/>
      <c r="L343" s="157"/>
      <c r="M343" s="157"/>
      <c r="N343" s="236"/>
      <c r="O343" s="231">
        <f t="shared" si="359"/>
        <v>0</v>
      </c>
      <c r="P343" s="231">
        <f t="shared" si="360"/>
        <v>0</v>
      </c>
      <c r="Q343" s="232">
        <f t="shared" si="361"/>
        <v>0</v>
      </c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173"/>
      <c r="EB343" s="173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</row>
    <row r="344" spans="1:156" ht="15.75" customHeight="1">
      <c r="A344" s="2"/>
      <c r="B344" s="181"/>
      <c r="C344" s="156"/>
      <c r="D344" s="181"/>
      <c r="E344" s="157"/>
      <c r="F344" s="157"/>
      <c r="G344" s="229">
        <f t="shared" si="362"/>
        <v>0</v>
      </c>
      <c r="H344" s="229">
        <f t="shared" si="358"/>
        <v>0</v>
      </c>
      <c r="I344" s="238">
        <f>IF(D362=0,0,G362/D362)</f>
        <v>0</v>
      </c>
      <c r="J344" s="182"/>
      <c r="K344" s="230"/>
      <c r="L344" s="157"/>
      <c r="M344" s="157"/>
      <c r="N344" s="236"/>
      <c r="O344" s="231">
        <f t="shared" si="359"/>
        <v>0</v>
      </c>
      <c r="P344" s="231">
        <f t="shared" si="360"/>
        <v>0</v>
      </c>
      <c r="Q344" s="232">
        <f t="shared" si="361"/>
        <v>0</v>
      </c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173"/>
      <c r="EB344" s="173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</row>
    <row r="345" spans="1:156" ht="15.75" customHeight="1">
      <c r="A345" s="2"/>
      <c r="B345" s="181"/>
      <c r="C345" s="156"/>
      <c r="D345" s="181"/>
      <c r="E345" s="157"/>
      <c r="F345" s="157"/>
      <c r="G345" s="229">
        <f t="shared" si="362"/>
        <v>0</v>
      </c>
      <c r="H345" s="229">
        <f t="shared" si="358"/>
        <v>0</v>
      </c>
      <c r="I345" s="239"/>
      <c r="J345" s="182"/>
      <c r="K345" s="230"/>
      <c r="L345" s="157"/>
      <c r="M345" s="157"/>
      <c r="N345" s="236"/>
      <c r="O345" s="231">
        <f t="shared" si="359"/>
        <v>0</v>
      </c>
      <c r="P345" s="231">
        <f t="shared" si="360"/>
        <v>0</v>
      </c>
      <c r="Q345" s="232">
        <f t="shared" si="361"/>
        <v>0</v>
      </c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173"/>
      <c r="EB345" s="173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</row>
    <row r="346" spans="1:156" ht="15.75" customHeight="1">
      <c r="A346" s="2"/>
      <c r="B346" s="181"/>
      <c r="C346" s="156"/>
      <c r="D346" s="181"/>
      <c r="E346" s="157"/>
      <c r="F346" s="157"/>
      <c r="G346" s="229">
        <f t="shared" si="362"/>
        <v>0</v>
      </c>
      <c r="H346" s="229">
        <f t="shared" si="358"/>
        <v>0</v>
      </c>
      <c r="I346" s="741" t="s">
        <v>127</v>
      </c>
      <c r="J346" s="182"/>
      <c r="K346" s="230"/>
      <c r="L346" s="157"/>
      <c r="M346" s="157"/>
      <c r="N346" s="236"/>
      <c r="O346" s="231">
        <f t="shared" si="359"/>
        <v>0</v>
      </c>
      <c r="P346" s="231">
        <f t="shared" si="360"/>
        <v>0</v>
      </c>
      <c r="Q346" s="232">
        <f t="shared" si="361"/>
        <v>0</v>
      </c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173"/>
      <c r="EB346" s="173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</row>
    <row r="347" spans="1:156" ht="15.75" customHeight="1">
      <c r="A347" s="2"/>
      <c r="B347" s="181"/>
      <c r="C347" s="156"/>
      <c r="D347" s="181"/>
      <c r="E347" s="157"/>
      <c r="F347" s="157"/>
      <c r="G347" s="229">
        <f t="shared" si="362"/>
        <v>0</v>
      </c>
      <c r="H347" s="229">
        <f t="shared" si="358"/>
        <v>0</v>
      </c>
      <c r="I347" s="742"/>
      <c r="J347" s="182"/>
      <c r="K347" s="230"/>
      <c r="L347" s="157"/>
      <c r="M347" s="157"/>
      <c r="N347" s="236"/>
      <c r="O347" s="231">
        <f t="shared" si="359"/>
        <v>0</v>
      </c>
      <c r="P347" s="231">
        <f t="shared" si="360"/>
        <v>0</v>
      </c>
      <c r="Q347" s="232">
        <f t="shared" si="361"/>
        <v>0</v>
      </c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173"/>
      <c r="EB347" s="173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</row>
    <row r="348" spans="1:156" ht="15.75" customHeight="1">
      <c r="A348" s="2"/>
      <c r="B348" s="181"/>
      <c r="C348" s="156"/>
      <c r="D348" s="181"/>
      <c r="E348" s="157"/>
      <c r="F348" s="157"/>
      <c r="G348" s="229">
        <f t="shared" si="362"/>
        <v>0</v>
      </c>
      <c r="H348" s="229">
        <f t="shared" si="358"/>
        <v>0</v>
      </c>
      <c r="I348" s="740"/>
      <c r="J348" s="182"/>
      <c r="K348" s="230"/>
      <c r="L348" s="157"/>
      <c r="M348" s="157"/>
      <c r="N348" s="236"/>
      <c r="O348" s="231">
        <f t="shared" si="359"/>
        <v>0</v>
      </c>
      <c r="P348" s="231">
        <f t="shared" si="360"/>
        <v>0</v>
      </c>
      <c r="Q348" s="232">
        <f t="shared" si="361"/>
        <v>0</v>
      </c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173"/>
      <c r="EB348" s="173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</row>
    <row r="349" spans="1:156" ht="15.75" customHeight="1">
      <c r="A349" s="2"/>
      <c r="B349" s="181"/>
      <c r="C349" s="156"/>
      <c r="D349" s="181"/>
      <c r="E349" s="157"/>
      <c r="F349" s="157"/>
      <c r="G349" s="229">
        <f t="shared" si="362"/>
        <v>0</v>
      </c>
      <c r="H349" s="229">
        <f t="shared" si="358"/>
        <v>0</v>
      </c>
      <c r="I349" s="240">
        <f>IF(D362=0,0,(G362-I352)/D362)</f>
        <v>0</v>
      </c>
      <c r="J349" s="182"/>
      <c r="K349" s="230"/>
      <c r="L349" s="157"/>
      <c r="M349" s="157"/>
      <c r="N349" s="236"/>
      <c r="O349" s="231">
        <f t="shared" si="359"/>
        <v>0</v>
      </c>
      <c r="P349" s="231">
        <f t="shared" si="360"/>
        <v>0</v>
      </c>
      <c r="Q349" s="232">
        <f t="shared" si="361"/>
        <v>0</v>
      </c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173"/>
      <c r="EB349" s="173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</row>
    <row r="350" spans="1:156" ht="15.75" customHeight="1">
      <c r="A350" s="2"/>
      <c r="B350" s="181"/>
      <c r="C350" s="156"/>
      <c r="D350" s="181"/>
      <c r="E350" s="157"/>
      <c r="F350" s="157"/>
      <c r="G350" s="229">
        <f t="shared" si="362"/>
        <v>0</v>
      </c>
      <c r="H350" s="229">
        <f t="shared" si="358"/>
        <v>0</v>
      </c>
      <c r="I350" s="241"/>
      <c r="J350" s="182"/>
      <c r="K350" s="230"/>
      <c r="L350" s="157"/>
      <c r="M350" s="157"/>
      <c r="N350" s="236"/>
      <c r="O350" s="231">
        <f t="shared" si="359"/>
        <v>0</v>
      </c>
      <c r="P350" s="231">
        <f t="shared" si="360"/>
        <v>0</v>
      </c>
      <c r="Q350" s="232">
        <f t="shared" si="361"/>
        <v>0</v>
      </c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173"/>
      <c r="EB350" s="173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</row>
    <row r="351" spans="1:156" ht="15.75" customHeight="1">
      <c r="A351" s="2"/>
      <c r="B351" s="181"/>
      <c r="C351" s="156"/>
      <c r="D351" s="242"/>
      <c r="E351" s="157"/>
      <c r="F351" s="157"/>
      <c r="G351" s="229">
        <f t="shared" si="362"/>
        <v>0</v>
      </c>
      <c r="H351" s="229">
        <f t="shared" si="358"/>
        <v>0</v>
      </c>
      <c r="I351" s="243" t="s">
        <v>128</v>
      </c>
      <c r="J351" s="182"/>
      <c r="K351" s="230"/>
      <c r="L351" s="157"/>
      <c r="M351" s="157"/>
      <c r="N351" s="236"/>
      <c r="O351" s="231">
        <f t="shared" si="359"/>
        <v>0</v>
      </c>
      <c r="P351" s="231">
        <f t="shared" si="360"/>
        <v>0</v>
      </c>
      <c r="Q351" s="232">
        <f t="shared" si="361"/>
        <v>0</v>
      </c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173"/>
      <c r="EB351" s="173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</row>
    <row r="352" spans="1:156" ht="15.75" customHeight="1">
      <c r="A352" s="2"/>
      <c r="B352" s="181"/>
      <c r="C352" s="156"/>
      <c r="D352" s="181"/>
      <c r="E352" s="157"/>
      <c r="F352" s="157"/>
      <c r="G352" s="229">
        <f t="shared" si="362"/>
        <v>0</v>
      </c>
      <c r="H352" s="229">
        <f t="shared" si="358"/>
        <v>0</v>
      </c>
      <c r="I352" s="238">
        <f>SUMIF(B$72:B$91,B342,P$72:P$91)</f>
        <v>0</v>
      </c>
      <c r="J352" s="182"/>
      <c r="K352" s="230"/>
      <c r="L352" s="157"/>
      <c r="M352" s="157"/>
      <c r="N352" s="236"/>
      <c r="O352" s="231">
        <f t="shared" si="359"/>
        <v>0</v>
      </c>
      <c r="P352" s="231">
        <f t="shared" si="360"/>
        <v>0</v>
      </c>
      <c r="Q352" s="232">
        <f t="shared" si="361"/>
        <v>0</v>
      </c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173"/>
      <c r="EB352" s="173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</row>
    <row r="353" spans="1:156" ht="15.75" customHeight="1">
      <c r="A353" s="2"/>
      <c r="B353" s="181"/>
      <c r="C353" s="156"/>
      <c r="D353" s="181"/>
      <c r="E353" s="157"/>
      <c r="F353" s="157"/>
      <c r="G353" s="229">
        <f t="shared" si="362"/>
        <v>0</v>
      </c>
      <c r="H353" s="229">
        <f t="shared" si="358"/>
        <v>0</v>
      </c>
      <c r="I353" s="231"/>
      <c r="J353" s="182"/>
      <c r="K353" s="230"/>
      <c r="L353" s="157"/>
      <c r="M353" s="157"/>
      <c r="N353" s="236"/>
      <c r="O353" s="231">
        <f t="shared" si="359"/>
        <v>0</v>
      </c>
      <c r="P353" s="231">
        <f t="shared" si="360"/>
        <v>0</v>
      </c>
      <c r="Q353" s="232">
        <f t="shared" si="361"/>
        <v>0</v>
      </c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173"/>
      <c r="EB353" s="173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</row>
    <row r="354" spans="1:156" ht="15.75" customHeight="1">
      <c r="A354" s="2"/>
      <c r="B354" s="181"/>
      <c r="C354" s="156"/>
      <c r="D354" s="181"/>
      <c r="E354" s="157"/>
      <c r="F354" s="157"/>
      <c r="G354" s="229">
        <f t="shared" si="362"/>
        <v>0</v>
      </c>
      <c r="H354" s="229">
        <f t="shared" si="358"/>
        <v>0</v>
      </c>
      <c r="I354" s="231"/>
      <c r="J354" s="182"/>
      <c r="K354" s="230"/>
      <c r="L354" s="157"/>
      <c r="M354" s="157"/>
      <c r="N354" s="236"/>
      <c r="O354" s="231">
        <f t="shared" si="359"/>
        <v>0</v>
      </c>
      <c r="P354" s="231">
        <f t="shared" si="360"/>
        <v>0</v>
      </c>
      <c r="Q354" s="232">
        <f t="shared" si="361"/>
        <v>0</v>
      </c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173"/>
      <c r="EB354" s="173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</row>
    <row r="355" spans="1:156" ht="15.75" customHeight="1">
      <c r="A355" s="2"/>
      <c r="B355" s="181"/>
      <c r="C355" s="156"/>
      <c r="D355" s="181"/>
      <c r="E355" s="157"/>
      <c r="F355" s="157"/>
      <c r="G355" s="229">
        <f t="shared" si="362"/>
        <v>0</v>
      </c>
      <c r="H355" s="229">
        <f t="shared" si="358"/>
        <v>0</v>
      </c>
      <c r="I355" s="231"/>
      <c r="J355" s="182"/>
      <c r="K355" s="230"/>
      <c r="L355" s="157"/>
      <c r="M355" s="157"/>
      <c r="N355" s="236"/>
      <c r="O355" s="231">
        <f t="shared" si="359"/>
        <v>0</v>
      </c>
      <c r="P355" s="231">
        <f t="shared" si="360"/>
        <v>0</v>
      </c>
      <c r="Q355" s="232">
        <f t="shared" si="361"/>
        <v>0</v>
      </c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172"/>
      <c r="AD355" s="172"/>
      <c r="AE355" s="172"/>
      <c r="AF355" s="172"/>
      <c r="AG355" s="172"/>
      <c r="AH355" s="172"/>
      <c r="AI355" s="172"/>
      <c r="AJ355" s="172"/>
      <c r="AK355" s="172"/>
      <c r="AL355" s="172"/>
      <c r="AM355" s="172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173"/>
      <c r="EB355" s="173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</row>
    <row r="356" spans="1:156" ht="15.75" customHeight="1">
      <c r="A356" s="2"/>
      <c r="B356" s="181"/>
      <c r="C356" s="156"/>
      <c r="D356" s="181"/>
      <c r="E356" s="157"/>
      <c r="F356" s="157"/>
      <c r="G356" s="229">
        <f t="shared" si="362"/>
        <v>0</v>
      </c>
      <c r="H356" s="229">
        <f t="shared" si="358"/>
        <v>0</v>
      </c>
      <c r="I356" s="231"/>
      <c r="J356" s="182"/>
      <c r="K356" s="230"/>
      <c r="L356" s="157"/>
      <c r="M356" s="157"/>
      <c r="N356" s="236"/>
      <c r="O356" s="231">
        <f t="shared" si="359"/>
        <v>0</v>
      </c>
      <c r="P356" s="231">
        <f t="shared" si="360"/>
        <v>0</v>
      </c>
      <c r="Q356" s="232">
        <f t="shared" si="361"/>
        <v>0</v>
      </c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172"/>
      <c r="AD356" s="172"/>
      <c r="AE356" s="172"/>
      <c r="AF356" s="172"/>
      <c r="AG356" s="172"/>
      <c r="AH356" s="172"/>
      <c r="AI356" s="172"/>
      <c r="AJ356" s="172"/>
      <c r="AK356" s="172"/>
      <c r="AL356" s="172"/>
      <c r="AM356" s="172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173"/>
      <c r="EB356" s="173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</row>
    <row r="357" spans="1:156" ht="15.75" customHeight="1">
      <c r="A357" s="2"/>
      <c r="B357" s="181"/>
      <c r="C357" s="156"/>
      <c r="D357" s="181"/>
      <c r="E357" s="157"/>
      <c r="F357" s="157"/>
      <c r="G357" s="229">
        <f t="shared" si="362"/>
        <v>0</v>
      </c>
      <c r="H357" s="229">
        <f t="shared" si="358"/>
        <v>0</v>
      </c>
      <c r="I357" s="231"/>
      <c r="J357" s="182"/>
      <c r="K357" s="230"/>
      <c r="L357" s="157"/>
      <c r="M357" s="157"/>
      <c r="N357" s="236"/>
      <c r="O357" s="231">
        <f t="shared" si="359"/>
        <v>0</v>
      </c>
      <c r="P357" s="231">
        <f t="shared" si="360"/>
        <v>0</v>
      </c>
      <c r="Q357" s="232">
        <f t="shared" si="361"/>
        <v>0</v>
      </c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172"/>
      <c r="AD357" s="172"/>
      <c r="AE357" s="172"/>
      <c r="AF357" s="172"/>
      <c r="AG357" s="172"/>
      <c r="AH357" s="172"/>
      <c r="AI357" s="172"/>
      <c r="AJ357" s="172"/>
      <c r="AK357" s="172"/>
      <c r="AL357" s="172"/>
      <c r="AM357" s="172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173"/>
      <c r="EB357" s="173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</row>
    <row r="358" spans="1:156" ht="15.75" customHeight="1">
      <c r="A358" s="2"/>
      <c r="B358" s="181"/>
      <c r="C358" s="156"/>
      <c r="D358" s="181"/>
      <c r="E358" s="157"/>
      <c r="F358" s="157"/>
      <c r="G358" s="229">
        <f t="shared" si="362"/>
        <v>0</v>
      </c>
      <c r="H358" s="229">
        <f t="shared" si="358"/>
        <v>0</v>
      </c>
      <c r="I358" s="231"/>
      <c r="J358" s="182"/>
      <c r="K358" s="230"/>
      <c r="L358" s="157"/>
      <c r="M358" s="157"/>
      <c r="N358" s="236"/>
      <c r="O358" s="231">
        <f t="shared" si="359"/>
        <v>0</v>
      </c>
      <c r="P358" s="231">
        <f t="shared" si="360"/>
        <v>0</v>
      </c>
      <c r="Q358" s="232">
        <f t="shared" si="361"/>
        <v>0</v>
      </c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173"/>
      <c r="EB358" s="173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</row>
    <row r="359" spans="1:156" ht="15.75" customHeight="1">
      <c r="A359" s="2"/>
      <c r="B359" s="181"/>
      <c r="C359" s="156"/>
      <c r="D359" s="181"/>
      <c r="E359" s="157"/>
      <c r="F359" s="157"/>
      <c r="G359" s="229">
        <f t="shared" si="362"/>
        <v>0</v>
      </c>
      <c r="H359" s="229">
        <f t="shared" si="358"/>
        <v>0</v>
      </c>
      <c r="I359" s="231"/>
      <c r="J359" s="182"/>
      <c r="K359" s="230"/>
      <c r="L359" s="157"/>
      <c r="M359" s="157"/>
      <c r="N359" s="236"/>
      <c r="O359" s="231">
        <f t="shared" si="359"/>
        <v>0</v>
      </c>
      <c r="P359" s="231">
        <f t="shared" si="360"/>
        <v>0</v>
      </c>
      <c r="Q359" s="232">
        <f t="shared" si="361"/>
        <v>0</v>
      </c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173"/>
      <c r="EB359" s="173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</row>
    <row r="360" spans="1:156" ht="15.75" customHeight="1">
      <c r="A360" s="2"/>
      <c r="B360" s="181"/>
      <c r="C360" s="181"/>
      <c r="D360" s="181"/>
      <c r="E360" s="157"/>
      <c r="F360" s="157"/>
      <c r="G360" s="229">
        <f t="shared" si="362"/>
        <v>0</v>
      </c>
      <c r="H360" s="229">
        <f t="shared" si="358"/>
        <v>0</v>
      </c>
      <c r="I360" s="231"/>
      <c r="J360" s="182"/>
      <c r="K360" s="230"/>
      <c r="L360" s="157"/>
      <c r="M360" s="157"/>
      <c r="N360" s="236"/>
      <c r="O360" s="231">
        <f t="shared" si="359"/>
        <v>0</v>
      </c>
      <c r="P360" s="231">
        <f t="shared" si="360"/>
        <v>0</v>
      </c>
      <c r="Q360" s="232">
        <f t="shared" si="361"/>
        <v>0</v>
      </c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173"/>
      <c r="EB360" s="173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</row>
    <row r="361" spans="1:156" ht="15.75" customHeight="1">
      <c r="A361" s="2"/>
      <c r="B361" s="181"/>
      <c r="C361" s="181"/>
      <c r="D361" s="181"/>
      <c r="E361" s="157"/>
      <c r="F361" s="157"/>
      <c r="G361" s="229">
        <f t="shared" si="362"/>
        <v>0</v>
      </c>
      <c r="H361" s="229">
        <f t="shared" si="358"/>
        <v>0</v>
      </c>
      <c r="I361" s="231"/>
      <c r="J361" s="182"/>
      <c r="K361" s="230"/>
      <c r="L361" s="157"/>
      <c r="M361" s="157"/>
      <c r="N361" s="236"/>
      <c r="O361" s="231">
        <f t="shared" si="359"/>
        <v>0</v>
      </c>
      <c r="P361" s="231">
        <f t="shared" si="360"/>
        <v>0</v>
      </c>
      <c r="Q361" s="232">
        <f t="shared" si="361"/>
        <v>0</v>
      </c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173"/>
      <c r="EB361" s="173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</row>
    <row r="362" spans="1:156" ht="15.75" customHeight="1">
      <c r="A362" s="2"/>
      <c r="B362" s="188" t="s">
        <v>129</v>
      </c>
      <c r="C362" s="188"/>
      <c r="D362" s="244">
        <f>SUM(D342:D361)-L362</f>
        <v>0</v>
      </c>
      <c r="E362" s="245"/>
      <c r="F362" s="245"/>
      <c r="G362" s="245">
        <f>SUM(G342:G361)-SUM(Q342:Q361)</f>
        <v>0</v>
      </c>
      <c r="H362" s="245">
        <f t="shared" si="358"/>
        <v>0</v>
      </c>
      <c r="I362" s="246"/>
      <c r="J362" s="247"/>
      <c r="K362" s="188"/>
      <c r="L362" s="188">
        <f>SUM(L342:L361)</f>
        <v>0</v>
      </c>
      <c r="M362" s="245"/>
      <c r="N362" s="248"/>
      <c r="O362" s="249">
        <f t="shared" ref="O362:P362" si="363">SUM(O342:O361)</f>
        <v>0</v>
      </c>
      <c r="P362" s="249">
        <f t="shared" si="363"/>
        <v>0</v>
      </c>
      <c r="Q362" s="250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173"/>
      <c r="EB362" s="173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</row>
    <row r="363" spans="1:156" ht="15.75" customHeight="1">
      <c r="A363" s="2"/>
      <c r="B363" s="223" t="s">
        <v>88</v>
      </c>
      <c r="C363" s="224" t="s">
        <v>89</v>
      </c>
      <c r="D363" s="224" t="s">
        <v>99</v>
      </c>
      <c r="E363" s="224" t="s">
        <v>114</v>
      </c>
      <c r="F363" s="224" t="s">
        <v>115</v>
      </c>
      <c r="G363" s="224" t="s">
        <v>26</v>
      </c>
      <c r="H363" s="224" t="s">
        <v>100</v>
      </c>
      <c r="I363" s="225"/>
      <c r="J363" s="224" t="s">
        <v>116</v>
      </c>
      <c r="K363" s="224" t="s">
        <v>91</v>
      </c>
      <c r="L363" s="224" t="s">
        <v>99</v>
      </c>
      <c r="M363" s="224" t="s">
        <v>117</v>
      </c>
      <c r="N363" s="224" t="s">
        <v>115</v>
      </c>
      <c r="O363" s="224" t="s">
        <v>94</v>
      </c>
      <c r="P363" s="224" t="s">
        <v>118</v>
      </c>
      <c r="Q363" s="224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173"/>
      <c r="EB363" s="173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</row>
    <row r="364" spans="1:156" ht="15.75" customHeight="1">
      <c r="A364" s="2"/>
      <c r="B364" s="181"/>
      <c r="C364" s="156"/>
      <c r="D364" s="181"/>
      <c r="E364" s="157"/>
      <c r="F364" s="157"/>
      <c r="G364" s="229">
        <f>(D364*E364)+F364</f>
        <v>0</v>
      </c>
      <c r="H364" s="229">
        <f t="shared" ref="H364:H384" si="364">IF(D364=0,0,G364/D364)</f>
        <v>0</v>
      </c>
      <c r="I364" s="739" t="s">
        <v>126</v>
      </c>
      <c r="J364" s="182"/>
      <c r="K364" s="230"/>
      <c r="L364" s="181"/>
      <c r="M364" s="157"/>
      <c r="N364" s="157"/>
      <c r="O364" s="231">
        <f t="shared" ref="O364:O383" si="365">((L364*M364)-N364)-(L364*J364)</f>
        <v>0</v>
      </c>
      <c r="P364" s="231">
        <f t="shared" ref="P364:P383" si="366">IF(J364=0,0,(((L364*M364)-N364)+I374)-(L364*J364))</f>
        <v>0</v>
      </c>
      <c r="Q364" s="232">
        <f t="shared" ref="Q364:Q383" si="367">L364*J364</f>
        <v>0</v>
      </c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173"/>
      <c r="EB364" s="173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</row>
    <row r="365" spans="1:156" ht="15.75" customHeight="1">
      <c r="A365" s="2"/>
      <c r="B365" s="181"/>
      <c r="C365" s="156"/>
      <c r="D365" s="181"/>
      <c r="E365" s="157"/>
      <c r="F365" s="157"/>
      <c r="G365" s="229">
        <f t="shared" ref="G365:G383" si="368">D365*E365+F365</f>
        <v>0</v>
      </c>
      <c r="H365" s="229">
        <f t="shared" si="364"/>
        <v>0</v>
      </c>
      <c r="I365" s="740"/>
      <c r="J365" s="182"/>
      <c r="K365" s="230"/>
      <c r="L365" s="157"/>
      <c r="M365" s="157"/>
      <c r="N365" s="236"/>
      <c r="O365" s="231">
        <f t="shared" si="365"/>
        <v>0</v>
      </c>
      <c r="P365" s="231">
        <f t="shared" si="366"/>
        <v>0</v>
      </c>
      <c r="Q365" s="232">
        <f t="shared" si="367"/>
        <v>0</v>
      </c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172"/>
      <c r="AD365" s="172"/>
      <c r="AE365" s="172"/>
      <c r="AF365" s="172"/>
      <c r="AG365" s="172"/>
      <c r="AH365" s="172"/>
      <c r="AI365" s="172"/>
      <c r="AJ365" s="172"/>
      <c r="AK365" s="172"/>
      <c r="AL365" s="172"/>
      <c r="AM365" s="172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173"/>
      <c r="EB365" s="173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</row>
    <row r="366" spans="1:156" ht="15.75" customHeight="1">
      <c r="A366" s="2"/>
      <c r="B366" s="181"/>
      <c r="C366" s="156"/>
      <c r="D366" s="181"/>
      <c r="E366" s="157"/>
      <c r="F366" s="157"/>
      <c r="G366" s="229">
        <f t="shared" si="368"/>
        <v>0</v>
      </c>
      <c r="H366" s="229">
        <f t="shared" si="364"/>
        <v>0</v>
      </c>
      <c r="I366" s="238">
        <f>IF(D384=0,0,G384/D384)</f>
        <v>0</v>
      </c>
      <c r="J366" s="182"/>
      <c r="K366" s="230"/>
      <c r="L366" s="157"/>
      <c r="M366" s="157"/>
      <c r="N366" s="236"/>
      <c r="O366" s="231">
        <f t="shared" si="365"/>
        <v>0</v>
      </c>
      <c r="P366" s="231">
        <f t="shared" si="366"/>
        <v>0</v>
      </c>
      <c r="Q366" s="232">
        <f t="shared" si="367"/>
        <v>0</v>
      </c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172"/>
      <c r="AD366" s="172"/>
      <c r="AE366" s="172"/>
      <c r="AF366" s="172"/>
      <c r="AG366" s="172"/>
      <c r="AH366" s="172"/>
      <c r="AI366" s="172"/>
      <c r="AJ366" s="172"/>
      <c r="AK366" s="172"/>
      <c r="AL366" s="172"/>
      <c r="AM366" s="172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173"/>
      <c r="EB366" s="173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</row>
    <row r="367" spans="1:156" ht="15.75" customHeight="1">
      <c r="A367" s="2"/>
      <c r="B367" s="181"/>
      <c r="C367" s="156"/>
      <c r="D367" s="181"/>
      <c r="E367" s="157"/>
      <c r="F367" s="157"/>
      <c r="G367" s="229">
        <f t="shared" si="368"/>
        <v>0</v>
      </c>
      <c r="H367" s="229">
        <f t="shared" si="364"/>
        <v>0</v>
      </c>
      <c r="I367" s="239"/>
      <c r="J367" s="182"/>
      <c r="K367" s="230"/>
      <c r="L367" s="157"/>
      <c r="M367" s="157"/>
      <c r="N367" s="236"/>
      <c r="O367" s="231">
        <f t="shared" si="365"/>
        <v>0</v>
      </c>
      <c r="P367" s="231">
        <f t="shared" si="366"/>
        <v>0</v>
      </c>
      <c r="Q367" s="232">
        <f t="shared" si="367"/>
        <v>0</v>
      </c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173"/>
      <c r="EB367" s="173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</row>
    <row r="368" spans="1:156" ht="15.75" customHeight="1">
      <c r="A368" s="2"/>
      <c r="B368" s="181"/>
      <c r="C368" s="156"/>
      <c r="D368" s="181"/>
      <c r="E368" s="157"/>
      <c r="F368" s="157"/>
      <c r="G368" s="229">
        <f t="shared" si="368"/>
        <v>0</v>
      </c>
      <c r="H368" s="229">
        <f t="shared" si="364"/>
        <v>0</v>
      </c>
      <c r="I368" s="741" t="s">
        <v>127</v>
      </c>
      <c r="J368" s="182"/>
      <c r="K368" s="230"/>
      <c r="L368" s="157"/>
      <c r="M368" s="157"/>
      <c r="N368" s="236"/>
      <c r="O368" s="231">
        <f t="shared" si="365"/>
        <v>0</v>
      </c>
      <c r="P368" s="231">
        <f t="shared" si="366"/>
        <v>0</v>
      </c>
      <c r="Q368" s="232">
        <f t="shared" si="367"/>
        <v>0</v>
      </c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172"/>
      <c r="AD368" s="172"/>
      <c r="AE368" s="172"/>
      <c r="AF368" s="172"/>
      <c r="AG368" s="172"/>
      <c r="AH368" s="172"/>
      <c r="AI368" s="172"/>
      <c r="AJ368" s="172"/>
      <c r="AK368" s="172"/>
      <c r="AL368" s="172"/>
      <c r="AM368" s="172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173"/>
      <c r="EB368" s="173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</row>
    <row r="369" spans="1:156" ht="15.75" customHeight="1">
      <c r="A369" s="2"/>
      <c r="B369" s="181"/>
      <c r="C369" s="156"/>
      <c r="D369" s="181"/>
      <c r="E369" s="157"/>
      <c r="F369" s="157"/>
      <c r="G369" s="229">
        <f t="shared" si="368"/>
        <v>0</v>
      </c>
      <c r="H369" s="229">
        <f t="shared" si="364"/>
        <v>0</v>
      </c>
      <c r="I369" s="742"/>
      <c r="J369" s="182"/>
      <c r="K369" s="230"/>
      <c r="L369" s="157"/>
      <c r="M369" s="157"/>
      <c r="N369" s="236"/>
      <c r="O369" s="231">
        <f t="shared" si="365"/>
        <v>0</v>
      </c>
      <c r="P369" s="231">
        <f t="shared" si="366"/>
        <v>0</v>
      </c>
      <c r="Q369" s="232">
        <f t="shared" si="367"/>
        <v>0</v>
      </c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172"/>
      <c r="AD369" s="172"/>
      <c r="AE369" s="172"/>
      <c r="AF369" s="172"/>
      <c r="AG369" s="172"/>
      <c r="AH369" s="172"/>
      <c r="AI369" s="172"/>
      <c r="AJ369" s="172"/>
      <c r="AK369" s="172"/>
      <c r="AL369" s="172"/>
      <c r="AM369" s="172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173"/>
      <c r="EB369" s="173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</row>
    <row r="370" spans="1:156" ht="15.75" customHeight="1">
      <c r="A370" s="2"/>
      <c r="B370" s="181"/>
      <c r="C370" s="156"/>
      <c r="D370" s="181"/>
      <c r="E370" s="157"/>
      <c r="F370" s="157"/>
      <c r="G370" s="229">
        <f t="shared" si="368"/>
        <v>0</v>
      </c>
      <c r="H370" s="229">
        <f t="shared" si="364"/>
        <v>0</v>
      </c>
      <c r="I370" s="740"/>
      <c r="J370" s="182"/>
      <c r="K370" s="230"/>
      <c r="L370" s="157"/>
      <c r="M370" s="157"/>
      <c r="N370" s="236"/>
      <c r="O370" s="231">
        <f t="shared" si="365"/>
        <v>0</v>
      </c>
      <c r="P370" s="231">
        <f t="shared" si="366"/>
        <v>0</v>
      </c>
      <c r="Q370" s="232">
        <f t="shared" si="367"/>
        <v>0</v>
      </c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172"/>
      <c r="AD370" s="172"/>
      <c r="AE370" s="172"/>
      <c r="AF370" s="172"/>
      <c r="AG370" s="172"/>
      <c r="AH370" s="172"/>
      <c r="AI370" s="172"/>
      <c r="AJ370" s="172"/>
      <c r="AK370" s="172"/>
      <c r="AL370" s="172"/>
      <c r="AM370" s="172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173"/>
      <c r="EB370" s="173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</row>
    <row r="371" spans="1:156" ht="15.75" customHeight="1">
      <c r="A371" s="2"/>
      <c r="B371" s="181"/>
      <c r="C371" s="156"/>
      <c r="D371" s="181"/>
      <c r="E371" s="157"/>
      <c r="F371" s="157"/>
      <c r="G371" s="229">
        <f t="shared" si="368"/>
        <v>0</v>
      </c>
      <c r="H371" s="229">
        <f t="shared" si="364"/>
        <v>0</v>
      </c>
      <c r="I371" s="240">
        <f>IF(D384=0,0,(G384-I374)/D384)</f>
        <v>0</v>
      </c>
      <c r="J371" s="182"/>
      <c r="K371" s="230"/>
      <c r="L371" s="157"/>
      <c r="M371" s="157"/>
      <c r="N371" s="236"/>
      <c r="O371" s="231">
        <f t="shared" si="365"/>
        <v>0</v>
      </c>
      <c r="P371" s="231">
        <f t="shared" si="366"/>
        <v>0</v>
      </c>
      <c r="Q371" s="232">
        <f t="shared" si="367"/>
        <v>0</v>
      </c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172"/>
      <c r="AD371" s="172"/>
      <c r="AE371" s="172"/>
      <c r="AF371" s="172"/>
      <c r="AG371" s="172"/>
      <c r="AH371" s="172"/>
      <c r="AI371" s="172"/>
      <c r="AJ371" s="172"/>
      <c r="AK371" s="172"/>
      <c r="AL371" s="172"/>
      <c r="AM371" s="172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173"/>
      <c r="EB371" s="173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</row>
    <row r="372" spans="1:156" ht="15.75" customHeight="1">
      <c r="A372" s="2"/>
      <c r="B372" s="181"/>
      <c r="C372" s="156"/>
      <c r="D372" s="181"/>
      <c r="E372" s="157"/>
      <c r="F372" s="157"/>
      <c r="G372" s="229">
        <f t="shared" si="368"/>
        <v>0</v>
      </c>
      <c r="H372" s="229">
        <f t="shared" si="364"/>
        <v>0</v>
      </c>
      <c r="I372" s="241"/>
      <c r="J372" s="182"/>
      <c r="K372" s="230"/>
      <c r="L372" s="157"/>
      <c r="M372" s="157"/>
      <c r="N372" s="236"/>
      <c r="O372" s="231">
        <f t="shared" si="365"/>
        <v>0</v>
      </c>
      <c r="P372" s="231">
        <f t="shared" si="366"/>
        <v>0</v>
      </c>
      <c r="Q372" s="232">
        <f t="shared" si="367"/>
        <v>0</v>
      </c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172"/>
      <c r="AD372" s="172"/>
      <c r="AE372" s="172"/>
      <c r="AF372" s="172"/>
      <c r="AG372" s="172"/>
      <c r="AH372" s="172"/>
      <c r="AI372" s="172"/>
      <c r="AJ372" s="172"/>
      <c r="AK372" s="172"/>
      <c r="AL372" s="172"/>
      <c r="AM372" s="172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173"/>
      <c r="EB372" s="173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</row>
    <row r="373" spans="1:156" ht="15.75" customHeight="1">
      <c r="A373" s="2"/>
      <c r="B373" s="181"/>
      <c r="C373" s="156"/>
      <c r="D373" s="242"/>
      <c r="E373" s="157"/>
      <c r="F373" s="157"/>
      <c r="G373" s="229">
        <f t="shared" si="368"/>
        <v>0</v>
      </c>
      <c r="H373" s="229">
        <f t="shared" si="364"/>
        <v>0</v>
      </c>
      <c r="I373" s="243" t="s">
        <v>128</v>
      </c>
      <c r="J373" s="182"/>
      <c r="K373" s="230"/>
      <c r="L373" s="157"/>
      <c r="M373" s="157"/>
      <c r="N373" s="236"/>
      <c r="O373" s="231">
        <f t="shared" si="365"/>
        <v>0</v>
      </c>
      <c r="P373" s="231">
        <f t="shared" si="366"/>
        <v>0</v>
      </c>
      <c r="Q373" s="232">
        <f t="shared" si="367"/>
        <v>0</v>
      </c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172"/>
      <c r="AD373" s="172"/>
      <c r="AE373" s="172"/>
      <c r="AF373" s="172"/>
      <c r="AG373" s="172"/>
      <c r="AH373" s="172"/>
      <c r="AI373" s="172"/>
      <c r="AJ373" s="172"/>
      <c r="AK373" s="172"/>
      <c r="AL373" s="172"/>
      <c r="AM373" s="172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173"/>
      <c r="EB373" s="173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</row>
    <row r="374" spans="1:156" ht="15.75" customHeight="1">
      <c r="A374" s="2"/>
      <c r="B374" s="181"/>
      <c r="C374" s="156"/>
      <c r="D374" s="181"/>
      <c r="E374" s="157"/>
      <c r="F374" s="157"/>
      <c r="G374" s="229">
        <f t="shared" si="368"/>
        <v>0</v>
      </c>
      <c r="H374" s="229">
        <f t="shared" si="364"/>
        <v>0</v>
      </c>
      <c r="I374" s="238">
        <f>SUMIF(B$72:B$91,B364,P$72:P$91)</f>
        <v>0</v>
      </c>
      <c r="J374" s="182"/>
      <c r="K374" s="230"/>
      <c r="L374" s="157"/>
      <c r="M374" s="157"/>
      <c r="N374" s="236"/>
      <c r="O374" s="231">
        <f t="shared" si="365"/>
        <v>0</v>
      </c>
      <c r="P374" s="231">
        <f t="shared" si="366"/>
        <v>0</v>
      </c>
      <c r="Q374" s="232">
        <f t="shared" si="367"/>
        <v>0</v>
      </c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172"/>
      <c r="AD374" s="172"/>
      <c r="AE374" s="172"/>
      <c r="AF374" s="172"/>
      <c r="AG374" s="172"/>
      <c r="AH374" s="172"/>
      <c r="AI374" s="172"/>
      <c r="AJ374" s="172"/>
      <c r="AK374" s="172"/>
      <c r="AL374" s="172"/>
      <c r="AM374" s="172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173"/>
      <c r="EB374" s="173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</row>
    <row r="375" spans="1:156" ht="15.75" customHeight="1">
      <c r="A375" s="2"/>
      <c r="B375" s="181"/>
      <c r="C375" s="156"/>
      <c r="D375" s="181"/>
      <c r="E375" s="157"/>
      <c r="F375" s="157"/>
      <c r="G375" s="229">
        <f t="shared" si="368"/>
        <v>0</v>
      </c>
      <c r="H375" s="229">
        <f t="shared" si="364"/>
        <v>0</v>
      </c>
      <c r="I375" s="231"/>
      <c r="J375" s="182"/>
      <c r="K375" s="230"/>
      <c r="L375" s="157"/>
      <c r="M375" s="157"/>
      <c r="N375" s="236"/>
      <c r="O375" s="231">
        <f t="shared" si="365"/>
        <v>0</v>
      </c>
      <c r="P375" s="231">
        <f t="shared" si="366"/>
        <v>0</v>
      </c>
      <c r="Q375" s="232">
        <f t="shared" si="367"/>
        <v>0</v>
      </c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172"/>
      <c r="AD375" s="172"/>
      <c r="AE375" s="172"/>
      <c r="AF375" s="172"/>
      <c r="AG375" s="172"/>
      <c r="AH375" s="172"/>
      <c r="AI375" s="172"/>
      <c r="AJ375" s="172"/>
      <c r="AK375" s="172"/>
      <c r="AL375" s="172"/>
      <c r="AM375" s="172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173"/>
      <c r="EB375" s="173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</row>
    <row r="376" spans="1:156" ht="15.75" customHeight="1">
      <c r="A376" s="2"/>
      <c r="B376" s="181"/>
      <c r="C376" s="156"/>
      <c r="D376" s="181"/>
      <c r="E376" s="157"/>
      <c r="F376" s="157"/>
      <c r="G376" s="229">
        <f t="shared" si="368"/>
        <v>0</v>
      </c>
      <c r="H376" s="229">
        <f t="shared" si="364"/>
        <v>0</v>
      </c>
      <c r="I376" s="231"/>
      <c r="J376" s="182"/>
      <c r="K376" s="230"/>
      <c r="L376" s="157"/>
      <c r="M376" s="157"/>
      <c r="N376" s="236"/>
      <c r="O376" s="231">
        <f t="shared" si="365"/>
        <v>0</v>
      </c>
      <c r="P376" s="231">
        <f t="shared" si="366"/>
        <v>0</v>
      </c>
      <c r="Q376" s="232">
        <f t="shared" si="367"/>
        <v>0</v>
      </c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172"/>
      <c r="AD376" s="172"/>
      <c r="AE376" s="172"/>
      <c r="AF376" s="172"/>
      <c r="AG376" s="172"/>
      <c r="AH376" s="172"/>
      <c r="AI376" s="172"/>
      <c r="AJ376" s="172"/>
      <c r="AK376" s="172"/>
      <c r="AL376" s="172"/>
      <c r="AM376" s="172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173"/>
      <c r="EB376" s="173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</row>
    <row r="377" spans="1:156" ht="15.75" customHeight="1">
      <c r="A377" s="2"/>
      <c r="B377" s="181"/>
      <c r="C377" s="156"/>
      <c r="D377" s="181"/>
      <c r="E377" s="157"/>
      <c r="F377" s="157"/>
      <c r="G377" s="229">
        <f t="shared" si="368"/>
        <v>0</v>
      </c>
      <c r="H377" s="229">
        <f t="shared" si="364"/>
        <v>0</v>
      </c>
      <c r="I377" s="231"/>
      <c r="J377" s="182"/>
      <c r="K377" s="230"/>
      <c r="L377" s="157"/>
      <c r="M377" s="157"/>
      <c r="N377" s="236"/>
      <c r="O377" s="231">
        <f t="shared" si="365"/>
        <v>0</v>
      </c>
      <c r="P377" s="231">
        <f t="shared" si="366"/>
        <v>0</v>
      </c>
      <c r="Q377" s="232">
        <f t="shared" si="367"/>
        <v>0</v>
      </c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172"/>
      <c r="AD377" s="172"/>
      <c r="AE377" s="172"/>
      <c r="AF377" s="172"/>
      <c r="AG377" s="172"/>
      <c r="AH377" s="172"/>
      <c r="AI377" s="172"/>
      <c r="AJ377" s="172"/>
      <c r="AK377" s="172"/>
      <c r="AL377" s="172"/>
      <c r="AM377" s="172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173"/>
      <c r="EB377" s="173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</row>
    <row r="378" spans="1:156" ht="15.75" customHeight="1">
      <c r="A378" s="2"/>
      <c r="B378" s="181"/>
      <c r="C378" s="156"/>
      <c r="D378" s="181"/>
      <c r="E378" s="157"/>
      <c r="F378" s="157"/>
      <c r="G378" s="229">
        <f t="shared" si="368"/>
        <v>0</v>
      </c>
      <c r="H378" s="229">
        <f t="shared" si="364"/>
        <v>0</v>
      </c>
      <c r="I378" s="231"/>
      <c r="J378" s="182"/>
      <c r="K378" s="230"/>
      <c r="L378" s="157"/>
      <c r="M378" s="157"/>
      <c r="N378" s="236"/>
      <c r="O378" s="231">
        <f t="shared" si="365"/>
        <v>0</v>
      </c>
      <c r="P378" s="231">
        <f t="shared" si="366"/>
        <v>0</v>
      </c>
      <c r="Q378" s="232">
        <f t="shared" si="367"/>
        <v>0</v>
      </c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172"/>
      <c r="AD378" s="172"/>
      <c r="AE378" s="172"/>
      <c r="AF378" s="172"/>
      <c r="AG378" s="172"/>
      <c r="AH378" s="172"/>
      <c r="AI378" s="172"/>
      <c r="AJ378" s="172"/>
      <c r="AK378" s="172"/>
      <c r="AL378" s="172"/>
      <c r="AM378" s="172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173"/>
      <c r="EB378" s="173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</row>
    <row r="379" spans="1:156" ht="15.75" customHeight="1">
      <c r="A379" s="2"/>
      <c r="B379" s="181"/>
      <c r="C379" s="156"/>
      <c r="D379" s="181"/>
      <c r="E379" s="157"/>
      <c r="F379" s="157"/>
      <c r="G379" s="229">
        <f t="shared" si="368"/>
        <v>0</v>
      </c>
      <c r="H379" s="229">
        <f t="shared" si="364"/>
        <v>0</v>
      </c>
      <c r="I379" s="231"/>
      <c r="J379" s="182"/>
      <c r="K379" s="230"/>
      <c r="L379" s="157"/>
      <c r="M379" s="157"/>
      <c r="N379" s="236"/>
      <c r="O379" s="231">
        <f t="shared" si="365"/>
        <v>0</v>
      </c>
      <c r="P379" s="231">
        <f t="shared" si="366"/>
        <v>0</v>
      </c>
      <c r="Q379" s="232">
        <f t="shared" si="367"/>
        <v>0</v>
      </c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172"/>
      <c r="AD379" s="172"/>
      <c r="AE379" s="172"/>
      <c r="AF379" s="172"/>
      <c r="AG379" s="172"/>
      <c r="AH379" s="172"/>
      <c r="AI379" s="172"/>
      <c r="AJ379" s="172"/>
      <c r="AK379" s="172"/>
      <c r="AL379" s="172"/>
      <c r="AM379" s="172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173"/>
      <c r="EB379" s="173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</row>
    <row r="380" spans="1:156" ht="15.75" customHeight="1">
      <c r="A380" s="2"/>
      <c r="B380" s="181"/>
      <c r="C380" s="156"/>
      <c r="D380" s="181"/>
      <c r="E380" s="157"/>
      <c r="F380" s="157"/>
      <c r="G380" s="229">
        <f t="shared" si="368"/>
        <v>0</v>
      </c>
      <c r="H380" s="229">
        <f t="shared" si="364"/>
        <v>0</v>
      </c>
      <c r="I380" s="231"/>
      <c r="J380" s="182"/>
      <c r="K380" s="230"/>
      <c r="L380" s="157"/>
      <c r="M380" s="157"/>
      <c r="N380" s="236"/>
      <c r="O380" s="231">
        <f t="shared" si="365"/>
        <v>0</v>
      </c>
      <c r="P380" s="231">
        <f t="shared" si="366"/>
        <v>0</v>
      </c>
      <c r="Q380" s="232">
        <f t="shared" si="367"/>
        <v>0</v>
      </c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172"/>
      <c r="AD380" s="172"/>
      <c r="AE380" s="172"/>
      <c r="AF380" s="172"/>
      <c r="AG380" s="172"/>
      <c r="AH380" s="172"/>
      <c r="AI380" s="172"/>
      <c r="AJ380" s="172"/>
      <c r="AK380" s="172"/>
      <c r="AL380" s="172"/>
      <c r="AM380" s="172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173"/>
      <c r="EB380" s="173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</row>
    <row r="381" spans="1:156" ht="15.75" customHeight="1">
      <c r="A381" s="2"/>
      <c r="B381" s="181"/>
      <c r="C381" s="156"/>
      <c r="D381" s="181"/>
      <c r="E381" s="157"/>
      <c r="F381" s="157"/>
      <c r="G381" s="229">
        <f t="shared" si="368"/>
        <v>0</v>
      </c>
      <c r="H381" s="229">
        <f t="shared" si="364"/>
        <v>0</v>
      </c>
      <c r="I381" s="231"/>
      <c r="J381" s="182"/>
      <c r="K381" s="230"/>
      <c r="L381" s="157"/>
      <c r="M381" s="157"/>
      <c r="N381" s="236"/>
      <c r="O381" s="231">
        <f t="shared" si="365"/>
        <v>0</v>
      </c>
      <c r="P381" s="231">
        <f t="shared" si="366"/>
        <v>0</v>
      </c>
      <c r="Q381" s="232">
        <f t="shared" si="367"/>
        <v>0</v>
      </c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172"/>
      <c r="AD381" s="172"/>
      <c r="AE381" s="172"/>
      <c r="AF381" s="172"/>
      <c r="AG381" s="172"/>
      <c r="AH381" s="172"/>
      <c r="AI381" s="172"/>
      <c r="AJ381" s="172"/>
      <c r="AK381" s="172"/>
      <c r="AL381" s="172"/>
      <c r="AM381" s="172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173"/>
      <c r="EB381" s="173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</row>
    <row r="382" spans="1:156" ht="15.75" customHeight="1">
      <c r="A382" s="2"/>
      <c r="B382" s="181"/>
      <c r="C382" s="181"/>
      <c r="D382" s="181"/>
      <c r="E382" s="157"/>
      <c r="F382" s="157"/>
      <c r="G382" s="229">
        <f t="shared" si="368"/>
        <v>0</v>
      </c>
      <c r="H382" s="229">
        <f t="shared" si="364"/>
        <v>0</v>
      </c>
      <c r="I382" s="231"/>
      <c r="J382" s="182"/>
      <c r="K382" s="230"/>
      <c r="L382" s="157"/>
      <c r="M382" s="157"/>
      <c r="N382" s="236"/>
      <c r="O382" s="231">
        <f t="shared" si="365"/>
        <v>0</v>
      </c>
      <c r="P382" s="231">
        <f t="shared" si="366"/>
        <v>0</v>
      </c>
      <c r="Q382" s="232">
        <f t="shared" si="367"/>
        <v>0</v>
      </c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172"/>
      <c r="AD382" s="172"/>
      <c r="AE382" s="172"/>
      <c r="AF382" s="172"/>
      <c r="AG382" s="172"/>
      <c r="AH382" s="172"/>
      <c r="AI382" s="172"/>
      <c r="AJ382" s="172"/>
      <c r="AK382" s="172"/>
      <c r="AL382" s="172"/>
      <c r="AM382" s="172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173"/>
      <c r="EB382" s="173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</row>
    <row r="383" spans="1:156" ht="15.75" customHeight="1">
      <c r="A383" s="2"/>
      <c r="B383" s="181"/>
      <c r="C383" s="181"/>
      <c r="D383" s="181"/>
      <c r="E383" s="157"/>
      <c r="F383" s="157"/>
      <c r="G383" s="229">
        <f t="shared" si="368"/>
        <v>0</v>
      </c>
      <c r="H383" s="229">
        <f t="shared" si="364"/>
        <v>0</v>
      </c>
      <c r="I383" s="231"/>
      <c r="J383" s="182"/>
      <c r="K383" s="230"/>
      <c r="L383" s="157"/>
      <c r="M383" s="157"/>
      <c r="N383" s="236"/>
      <c r="O383" s="231">
        <f t="shared" si="365"/>
        <v>0</v>
      </c>
      <c r="P383" s="231">
        <f t="shared" si="366"/>
        <v>0</v>
      </c>
      <c r="Q383" s="232">
        <f t="shared" si="367"/>
        <v>0</v>
      </c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172"/>
      <c r="AD383" s="172"/>
      <c r="AE383" s="172"/>
      <c r="AF383" s="172"/>
      <c r="AG383" s="172"/>
      <c r="AH383" s="172"/>
      <c r="AI383" s="172"/>
      <c r="AJ383" s="172"/>
      <c r="AK383" s="172"/>
      <c r="AL383" s="172"/>
      <c r="AM383" s="172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173"/>
      <c r="EB383" s="173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</row>
    <row r="384" spans="1:156" ht="15.75" customHeight="1">
      <c r="A384" s="2"/>
      <c r="B384" s="188" t="s">
        <v>129</v>
      </c>
      <c r="C384" s="188"/>
      <c r="D384" s="244">
        <f>SUM(D364:D383)-L384</f>
        <v>0</v>
      </c>
      <c r="E384" s="245"/>
      <c r="F384" s="245"/>
      <c r="G384" s="245">
        <f>SUM(G364:G383)-SUM(Q364:Q383)</f>
        <v>0</v>
      </c>
      <c r="H384" s="245">
        <f t="shared" si="364"/>
        <v>0</v>
      </c>
      <c r="I384" s="246"/>
      <c r="J384" s="247"/>
      <c r="K384" s="188"/>
      <c r="L384" s="188">
        <f>SUM(L364:L383)</f>
        <v>0</v>
      </c>
      <c r="M384" s="245"/>
      <c r="N384" s="248"/>
      <c r="O384" s="249">
        <f t="shared" ref="O384:P384" si="369">SUM(O364:O383)</f>
        <v>0</v>
      </c>
      <c r="P384" s="249">
        <f t="shared" si="369"/>
        <v>0</v>
      </c>
      <c r="Q384" s="250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172"/>
      <c r="AD384" s="172"/>
      <c r="AE384" s="172"/>
      <c r="AF384" s="172"/>
      <c r="AG384" s="172"/>
      <c r="AH384" s="172"/>
      <c r="AI384" s="172"/>
      <c r="AJ384" s="172"/>
      <c r="AK384" s="172"/>
      <c r="AL384" s="172"/>
      <c r="AM384" s="172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173"/>
      <c r="EB384" s="173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</row>
    <row r="385" spans="1:156" ht="15.75" customHeight="1">
      <c r="A385" s="2"/>
      <c r="B385" s="223" t="s">
        <v>88</v>
      </c>
      <c r="C385" s="224" t="s">
        <v>89</v>
      </c>
      <c r="D385" s="224" t="s">
        <v>99</v>
      </c>
      <c r="E385" s="224" t="s">
        <v>114</v>
      </c>
      <c r="F385" s="224" t="s">
        <v>115</v>
      </c>
      <c r="G385" s="224" t="s">
        <v>26</v>
      </c>
      <c r="H385" s="224" t="s">
        <v>100</v>
      </c>
      <c r="I385" s="225"/>
      <c r="J385" s="224" t="s">
        <v>116</v>
      </c>
      <c r="K385" s="224" t="s">
        <v>91</v>
      </c>
      <c r="L385" s="224" t="s">
        <v>99</v>
      </c>
      <c r="M385" s="224" t="s">
        <v>117</v>
      </c>
      <c r="N385" s="224" t="s">
        <v>115</v>
      </c>
      <c r="O385" s="224" t="s">
        <v>94</v>
      </c>
      <c r="P385" s="224" t="s">
        <v>118</v>
      </c>
      <c r="Q385" s="224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172"/>
      <c r="AD385" s="172"/>
      <c r="AE385" s="172"/>
      <c r="AF385" s="172"/>
      <c r="AG385" s="172"/>
      <c r="AH385" s="172"/>
      <c r="AI385" s="172"/>
      <c r="AJ385" s="172"/>
      <c r="AK385" s="172"/>
      <c r="AL385" s="172"/>
      <c r="AM385" s="172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173"/>
      <c r="EB385" s="173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</row>
    <row r="386" spans="1:156" ht="15.75" customHeight="1">
      <c r="A386" s="2"/>
      <c r="B386" s="181"/>
      <c r="C386" s="156"/>
      <c r="D386" s="181"/>
      <c r="E386" s="157"/>
      <c r="F386" s="157"/>
      <c r="G386" s="229">
        <f>(D386*E386)+F386</f>
        <v>0</v>
      </c>
      <c r="H386" s="229">
        <f t="shared" ref="H386:H406" si="370">IF(D386=0,0,G386/D386)</f>
        <v>0</v>
      </c>
      <c r="I386" s="739" t="s">
        <v>126</v>
      </c>
      <c r="J386" s="182"/>
      <c r="K386" s="230"/>
      <c r="L386" s="181"/>
      <c r="M386" s="157"/>
      <c r="N386" s="157"/>
      <c r="O386" s="231">
        <f t="shared" ref="O386:O405" si="371">((L386*M386)-N386)-(L386*J386)</f>
        <v>0</v>
      </c>
      <c r="P386" s="231">
        <f t="shared" ref="P386:P405" si="372">IF(J386=0,0,(((L386*M386)-N386)+I396)-(L386*J386))</f>
        <v>0</v>
      </c>
      <c r="Q386" s="232">
        <f t="shared" ref="Q386:Q405" si="373">L386*J386</f>
        <v>0</v>
      </c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172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173"/>
      <c r="EB386" s="173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</row>
    <row r="387" spans="1:156" ht="15.75" customHeight="1">
      <c r="A387" s="2"/>
      <c r="B387" s="181"/>
      <c r="C387" s="156"/>
      <c r="D387" s="181"/>
      <c r="E387" s="157"/>
      <c r="F387" s="157"/>
      <c r="G387" s="229">
        <f t="shared" ref="G387:G405" si="374">D387*E387+F387</f>
        <v>0</v>
      </c>
      <c r="H387" s="229">
        <f t="shared" si="370"/>
        <v>0</v>
      </c>
      <c r="I387" s="740"/>
      <c r="J387" s="182"/>
      <c r="K387" s="230"/>
      <c r="L387" s="157"/>
      <c r="M387" s="157"/>
      <c r="N387" s="236"/>
      <c r="O387" s="231">
        <f t="shared" si="371"/>
        <v>0</v>
      </c>
      <c r="P387" s="231">
        <f t="shared" si="372"/>
        <v>0</v>
      </c>
      <c r="Q387" s="232">
        <f t="shared" si="373"/>
        <v>0</v>
      </c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172"/>
      <c r="AD387" s="172"/>
      <c r="AE387" s="172"/>
      <c r="AF387" s="172"/>
      <c r="AG387" s="172"/>
      <c r="AH387" s="172"/>
      <c r="AI387" s="172"/>
      <c r="AJ387" s="172"/>
      <c r="AK387" s="172"/>
      <c r="AL387" s="172"/>
      <c r="AM387" s="172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173"/>
      <c r="EB387" s="173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</row>
    <row r="388" spans="1:156" ht="15.75" customHeight="1">
      <c r="A388" s="2"/>
      <c r="B388" s="181"/>
      <c r="C388" s="156"/>
      <c r="D388" s="181"/>
      <c r="E388" s="157"/>
      <c r="F388" s="157"/>
      <c r="G388" s="229">
        <f t="shared" si="374"/>
        <v>0</v>
      </c>
      <c r="H388" s="229">
        <f t="shared" si="370"/>
        <v>0</v>
      </c>
      <c r="I388" s="238">
        <f>IF(D406=0,0,G406/D406)</f>
        <v>0</v>
      </c>
      <c r="J388" s="182"/>
      <c r="K388" s="230"/>
      <c r="L388" s="157"/>
      <c r="M388" s="157"/>
      <c r="N388" s="236"/>
      <c r="O388" s="231">
        <f t="shared" si="371"/>
        <v>0</v>
      </c>
      <c r="P388" s="231">
        <f t="shared" si="372"/>
        <v>0</v>
      </c>
      <c r="Q388" s="232">
        <f t="shared" si="373"/>
        <v>0</v>
      </c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172"/>
      <c r="AD388" s="172"/>
      <c r="AE388" s="172"/>
      <c r="AF388" s="172"/>
      <c r="AG388" s="172"/>
      <c r="AH388" s="172"/>
      <c r="AI388" s="172"/>
      <c r="AJ388" s="172"/>
      <c r="AK388" s="172"/>
      <c r="AL388" s="172"/>
      <c r="AM388" s="172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173"/>
      <c r="EB388" s="173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</row>
    <row r="389" spans="1:156" ht="15.75" customHeight="1">
      <c r="A389" s="2"/>
      <c r="B389" s="181"/>
      <c r="C389" s="156"/>
      <c r="D389" s="181"/>
      <c r="E389" s="157"/>
      <c r="F389" s="157"/>
      <c r="G389" s="229">
        <f t="shared" si="374"/>
        <v>0</v>
      </c>
      <c r="H389" s="229">
        <f t="shared" si="370"/>
        <v>0</v>
      </c>
      <c r="I389" s="239"/>
      <c r="J389" s="182"/>
      <c r="K389" s="230"/>
      <c r="L389" s="157"/>
      <c r="M389" s="157"/>
      <c r="N389" s="236"/>
      <c r="O389" s="231">
        <f t="shared" si="371"/>
        <v>0</v>
      </c>
      <c r="P389" s="231">
        <f t="shared" si="372"/>
        <v>0</v>
      </c>
      <c r="Q389" s="232">
        <f t="shared" si="373"/>
        <v>0</v>
      </c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172"/>
      <c r="AD389" s="172"/>
      <c r="AE389" s="172"/>
      <c r="AF389" s="172"/>
      <c r="AG389" s="172"/>
      <c r="AH389" s="172"/>
      <c r="AI389" s="172"/>
      <c r="AJ389" s="172"/>
      <c r="AK389" s="172"/>
      <c r="AL389" s="172"/>
      <c r="AM389" s="172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173"/>
      <c r="EB389" s="173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</row>
    <row r="390" spans="1:156" ht="15.75" customHeight="1">
      <c r="A390" s="2"/>
      <c r="B390" s="181"/>
      <c r="C390" s="156"/>
      <c r="D390" s="181"/>
      <c r="E390" s="157"/>
      <c r="F390" s="157"/>
      <c r="G390" s="229">
        <f t="shared" si="374"/>
        <v>0</v>
      </c>
      <c r="H390" s="229">
        <f t="shared" si="370"/>
        <v>0</v>
      </c>
      <c r="I390" s="741" t="s">
        <v>127</v>
      </c>
      <c r="J390" s="182"/>
      <c r="K390" s="230"/>
      <c r="L390" s="157"/>
      <c r="M390" s="157"/>
      <c r="N390" s="236"/>
      <c r="O390" s="231">
        <f t="shared" si="371"/>
        <v>0</v>
      </c>
      <c r="P390" s="231">
        <f t="shared" si="372"/>
        <v>0</v>
      </c>
      <c r="Q390" s="232">
        <f t="shared" si="373"/>
        <v>0</v>
      </c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172"/>
      <c r="AD390" s="172"/>
      <c r="AE390" s="172"/>
      <c r="AF390" s="172"/>
      <c r="AG390" s="172"/>
      <c r="AH390" s="172"/>
      <c r="AI390" s="172"/>
      <c r="AJ390" s="172"/>
      <c r="AK390" s="172"/>
      <c r="AL390" s="172"/>
      <c r="AM390" s="172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173"/>
      <c r="EB390" s="173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</row>
    <row r="391" spans="1:156" ht="15.75" customHeight="1">
      <c r="A391" s="2"/>
      <c r="B391" s="181"/>
      <c r="C391" s="156"/>
      <c r="D391" s="181"/>
      <c r="E391" s="157"/>
      <c r="F391" s="157"/>
      <c r="G391" s="229">
        <f t="shared" si="374"/>
        <v>0</v>
      </c>
      <c r="H391" s="229">
        <f t="shared" si="370"/>
        <v>0</v>
      </c>
      <c r="I391" s="742"/>
      <c r="J391" s="182"/>
      <c r="K391" s="230"/>
      <c r="L391" s="157"/>
      <c r="M391" s="157"/>
      <c r="N391" s="236"/>
      <c r="O391" s="231">
        <f t="shared" si="371"/>
        <v>0</v>
      </c>
      <c r="P391" s="231">
        <f t="shared" si="372"/>
        <v>0</v>
      </c>
      <c r="Q391" s="232">
        <f t="shared" si="373"/>
        <v>0</v>
      </c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172"/>
      <c r="AD391" s="172"/>
      <c r="AE391" s="172"/>
      <c r="AF391" s="172"/>
      <c r="AG391" s="172"/>
      <c r="AH391" s="172"/>
      <c r="AI391" s="172"/>
      <c r="AJ391" s="172"/>
      <c r="AK391" s="172"/>
      <c r="AL391" s="172"/>
      <c r="AM391" s="172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173"/>
      <c r="EB391" s="173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</row>
    <row r="392" spans="1:156" ht="15.75" customHeight="1">
      <c r="A392" s="2"/>
      <c r="B392" s="181"/>
      <c r="C392" s="156"/>
      <c r="D392" s="181"/>
      <c r="E392" s="157"/>
      <c r="F392" s="157"/>
      <c r="G392" s="229">
        <f t="shared" si="374"/>
        <v>0</v>
      </c>
      <c r="H392" s="229">
        <f t="shared" si="370"/>
        <v>0</v>
      </c>
      <c r="I392" s="740"/>
      <c r="J392" s="182"/>
      <c r="K392" s="230"/>
      <c r="L392" s="157"/>
      <c r="M392" s="157"/>
      <c r="N392" s="236"/>
      <c r="O392" s="231">
        <f t="shared" si="371"/>
        <v>0</v>
      </c>
      <c r="P392" s="231">
        <f t="shared" si="372"/>
        <v>0</v>
      </c>
      <c r="Q392" s="232">
        <f t="shared" si="373"/>
        <v>0</v>
      </c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172"/>
      <c r="AD392" s="172"/>
      <c r="AE392" s="172"/>
      <c r="AF392" s="172"/>
      <c r="AG392" s="172"/>
      <c r="AH392" s="172"/>
      <c r="AI392" s="172"/>
      <c r="AJ392" s="172"/>
      <c r="AK392" s="172"/>
      <c r="AL392" s="172"/>
      <c r="AM392" s="172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173"/>
      <c r="EB392" s="173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</row>
    <row r="393" spans="1:156" ht="15.75" customHeight="1">
      <c r="A393" s="2"/>
      <c r="B393" s="181"/>
      <c r="C393" s="156"/>
      <c r="D393" s="181"/>
      <c r="E393" s="157"/>
      <c r="F393" s="157"/>
      <c r="G393" s="229">
        <f t="shared" si="374"/>
        <v>0</v>
      </c>
      <c r="H393" s="229">
        <f t="shared" si="370"/>
        <v>0</v>
      </c>
      <c r="I393" s="240">
        <f>IF(D406=0,0,(G406-I396)/D406)</f>
        <v>0</v>
      </c>
      <c r="J393" s="182"/>
      <c r="K393" s="230"/>
      <c r="L393" s="157"/>
      <c r="M393" s="157"/>
      <c r="N393" s="236"/>
      <c r="O393" s="231">
        <f t="shared" si="371"/>
        <v>0</v>
      </c>
      <c r="P393" s="231">
        <f t="shared" si="372"/>
        <v>0</v>
      </c>
      <c r="Q393" s="232">
        <f t="shared" si="373"/>
        <v>0</v>
      </c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172"/>
      <c r="AD393" s="172"/>
      <c r="AE393" s="172"/>
      <c r="AF393" s="172"/>
      <c r="AG393" s="172"/>
      <c r="AH393" s="172"/>
      <c r="AI393" s="172"/>
      <c r="AJ393" s="172"/>
      <c r="AK393" s="172"/>
      <c r="AL393" s="172"/>
      <c r="AM393" s="172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173"/>
      <c r="EB393" s="173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</row>
    <row r="394" spans="1:156" ht="15.75" customHeight="1">
      <c r="A394" s="2"/>
      <c r="B394" s="181"/>
      <c r="C394" s="156"/>
      <c r="D394" s="181"/>
      <c r="E394" s="157"/>
      <c r="F394" s="157"/>
      <c r="G394" s="229">
        <f t="shared" si="374"/>
        <v>0</v>
      </c>
      <c r="H394" s="229">
        <f t="shared" si="370"/>
        <v>0</v>
      </c>
      <c r="I394" s="241"/>
      <c r="J394" s="182"/>
      <c r="K394" s="230"/>
      <c r="L394" s="157"/>
      <c r="M394" s="157"/>
      <c r="N394" s="236"/>
      <c r="O394" s="231">
        <f t="shared" si="371"/>
        <v>0</v>
      </c>
      <c r="P394" s="231">
        <f t="shared" si="372"/>
        <v>0</v>
      </c>
      <c r="Q394" s="232">
        <f t="shared" si="373"/>
        <v>0</v>
      </c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172"/>
      <c r="AD394" s="172"/>
      <c r="AE394" s="172"/>
      <c r="AF394" s="172"/>
      <c r="AG394" s="172"/>
      <c r="AH394" s="172"/>
      <c r="AI394" s="172"/>
      <c r="AJ394" s="172"/>
      <c r="AK394" s="172"/>
      <c r="AL394" s="172"/>
      <c r="AM394" s="172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173"/>
      <c r="EB394" s="173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</row>
    <row r="395" spans="1:156" ht="15.75" customHeight="1">
      <c r="A395" s="2"/>
      <c r="B395" s="181"/>
      <c r="C395" s="156"/>
      <c r="D395" s="242"/>
      <c r="E395" s="157"/>
      <c r="F395" s="157"/>
      <c r="G395" s="229">
        <f t="shared" si="374"/>
        <v>0</v>
      </c>
      <c r="H395" s="229">
        <f t="shared" si="370"/>
        <v>0</v>
      </c>
      <c r="I395" s="243" t="s">
        <v>128</v>
      </c>
      <c r="J395" s="182"/>
      <c r="K395" s="230"/>
      <c r="L395" s="157"/>
      <c r="M395" s="157"/>
      <c r="N395" s="236"/>
      <c r="O395" s="231">
        <f t="shared" si="371"/>
        <v>0</v>
      </c>
      <c r="P395" s="231">
        <f t="shared" si="372"/>
        <v>0</v>
      </c>
      <c r="Q395" s="232">
        <f t="shared" si="373"/>
        <v>0</v>
      </c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172"/>
      <c r="AD395" s="172"/>
      <c r="AE395" s="172"/>
      <c r="AF395" s="172"/>
      <c r="AG395" s="172"/>
      <c r="AH395" s="172"/>
      <c r="AI395" s="172"/>
      <c r="AJ395" s="172"/>
      <c r="AK395" s="172"/>
      <c r="AL395" s="172"/>
      <c r="AM395" s="172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173"/>
      <c r="EB395" s="173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</row>
    <row r="396" spans="1:156" ht="15.75" customHeight="1">
      <c r="A396" s="2"/>
      <c r="B396" s="181"/>
      <c r="C396" s="156"/>
      <c r="D396" s="181"/>
      <c r="E396" s="157"/>
      <c r="F396" s="157"/>
      <c r="G396" s="229">
        <f t="shared" si="374"/>
        <v>0</v>
      </c>
      <c r="H396" s="229">
        <f t="shared" si="370"/>
        <v>0</v>
      </c>
      <c r="I396" s="238">
        <f>SUMIF(B$72:B$91,B386,P$72:P$91)</f>
        <v>0</v>
      </c>
      <c r="J396" s="182"/>
      <c r="K396" s="230"/>
      <c r="L396" s="157"/>
      <c r="M396" s="157"/>
      <c r="N396" s="236"/>
      <c r="O396" s="231">
        <f t="shared" si="371"/>
        <v>0</v>
      </c>
      <c r="P396" s="231">
        <f t="shared" si="372"/>
        <v>0</v>
      </c>
      <c r="Q396" s="232">
        <f t="shared" si="373"/>
        <v>0</v>
      </c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172"/>
      <c r="AD396" s="172"/>
      <c r="AE396" s="172"/>
      <c r="AF396" s="172"/>
      <c r="AG396" s="172"/>
      <c r="AH396" s="172"/>
      <c r="AI396" s="172"/>
      <c r="AJ396" s="172"/>
      <c r="AK396" s="172"/>
      <c r="AL396" s="172"/>
      <c r="AM396" s="172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173"/>
      <c r="EB396" s="173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</row>
    <row r="397" spans="1:156" ht="15.75" customHeight="1">
      <c r="A397" s="2"/>
      <c r="B397" s="181"/>
      <c r="C397" s="156"/>
      <c r="D397" s="181"/>
      <c r="E397" s="157"/>
      <c r="F397" s="157"/>
      <c r="G397" s="229">
        <f t="shared" si="374"/>
        <v>0</v>
      </c>
      <c r="H397" s="229">
        <f t="shared" si="370"/>
        <v>0</v>
      </c>
      <c r="I397" s="231"/>
      <c r="J397" s="182"/>
      <c r="K397" s="230"/>
      <c r="L397" s="157"/>
      <c r="M397" s="157"/>
      <c r="N397" s="236"/>
      <c r="O397" s="231">
        <f t="shared" si="371"/>
        <v>0</v>
      </c>
      <c r="P397" s="231">
        <f t="shared" si="372"/>
        <v>0</v>
      </c>
      <c r="Q397" s="232">
        <f t="shared" si="373"/>
        <v>0</v>
      </c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172"/>
      <c r="AD397" s="172"/>
      <c r="AE397" s="172"/>
      <c r="AF397" s="172"/>
      <c r="AG397" s="172"/>
      <c r="AH397" s="172"/>
      <c r="AI397" s="172"/>
      <c r="AJ397" s="172"/>
      <c r="AK397" s="172"/>
      <c r="AL397" s="172"/>
      <c r="AM397" s="172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173"/>
      <c r="EB397" s="173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</row>
    <row r="398" spans="1:156" ht="15.75" customHeight="1">
      <c r="A398" s="2"/>
      <c r="B398" s="181"/>
      <c r="C398" s="156"/>
      <c r="D398" s="181"/>
      <c r="E398" s="157"/>
      <c r="F398" s="157"/>
      <c r="G398" s="229">
        <f t="shared" si="374"/>
        <v>0</v>
      </c>
      <c r="H398" s="229">
        <f t="shared" si="370"/>
        <v>0</v>
      </c>
      <c r="I398" s="231"/>
      <c r="J398" s="182"/>
      <c r="K398" s="230"/>
      <c r="L398" s="157"/>
      <c r="M398" s="157"/>
      <c r="N398" s="236"/>
      <c r="O398" s="231">
        <f t="shared" si="371"/>
        <v>0</v>
      </c>
      <c r="P398" s="231">
        <f t="shared" si="372"/>
        <v>0</v>
      </c>
      <c r="Q398" s="232">
        <f t="shared" si="373"/>
        <v>0</v>
      </c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172"/>
      <c r="AD398" s="172"/>
      <c r="AE398" s="172"/>
      <c r="AF398" s="172"/>
      <c r="AG398" s="172"/>
      <c r="AH398" s="172"/>
      <c r="AI398" s="172"/>
      <c r="AJ398" s="172"/>
      <c r="AK398" s="172"/>
      <c r="AL398" s="172"/>
      <c r="AM398" s="172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173"/>
      <c r="EB398" s="173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</row>
    <row r="399" spans="1:156" ht="15.75" customHeight="1">
      <c r="A399" s="2"/>
      <c r="B399" s="181"/>
      <c r="C399" s="156"/>
      <c r="D399" s="181"/>
      <c r="E399" s="157"/>
      <c r="F399" s="157"/>
      <c r="G399" s="229">
        <f t="shared" si="374"/>
        <v>0</v>
      </c>
      <c r="H399" s="229">
        <f t="shared" si="370"/>
        <v>0</v>
      </c>
      <c r="I399" s="231"/>
      <c r="J399" s="182"/>
      <c r="K399" s="230"/>
      <c r="L399" s="157"/>
      <c r="M399" s="157"/>
      <c r="N399" s="236"/>
      <c r="O399" s="231">
        <f t="shared" si="371"/>
        <v>0</v>
      </c>
      <c r="P399" s="231">
        <f t="shared" si="372"/>
        <v>0</v>
      </c>
      <c r="Q399" s="232">
        <f t="shared" si="373"/>
        <v>0</v>
      </c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172"/>
      <c r="AD399" s="172"/>
      <c r="AE399" s="172"/>
      <c r="AF399" s="172"/>
      <c r="AG399" s="172"/>
      <c r="AH399" s="172"/>
      <c r="AI399" s="172"/>
      <c r="AJ399" s="172"/>
      <c r="AK399" s="172"/>
      <c r="AL399" s="172"/>
      <c r="AM399" s="172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173"/>
      <c r="EB399" s="173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</row>
    <row r="400" spans="1:156" ht="15.75" customHeight="1">
      <c r="A400" s="2"/>
      <c r="B400" s="181"/>
      <c r="C400" s="156"/>
      <c r="D400" s="181"/>
      <c r="E400" s="157"/>
      <c r="F400" s="157"/>
      <c r="G400" s="229">
        <f t="shared" si="374"/>
        <v>0</v>
      </c>
      <c r="H400" s="229">
        <f t="shared" si="370"/>
        <v>0</v>
      </c>
      <c r="I400" s="231"/>
      <c r="J400" s="182"/>
      <c r="K400" s="230"/>
      <c r="L400" s="157"/>
      <c r="M400" s="157"/>
      <c r="N400" s="236"/>
      <c r="O400" s="231">
        <f t="shared" si="371"/>
        <v>0</v>
      </c>
      <c r="P400" s="231">
        <f t="shared" si="372"/>
        <v>0</v>
      </c>
      <c r="Q400" s="232">
        <f t="shared" si="373"/>
        <v>0</v>
      </c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172"/>
      <c r="AD400" s="172"/>
      <c r="AE400" s="172"/>
      <c r="AF400" s="172"/>
      <c r="AG400" s="172"/>
      <c r="AH400" s="172"/>
      <c r="AI400" s="172"/>
      <c r="AJ400" s="172"/>
      <c r="AK400" s="172"/>
      <c r="AL400" s="172"/>
      <c r="AM400" s="172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173"/>
      <c r="EB400" s="173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</row>
    <row r="401" spans="1:156" ht="15.75" customHeight="1">
      <c r="A401" s="2"/>
      <c r="B401" s="181"/>
      <c r="C401" s="156"/>
      <c r="D401" s="181"/>
      <c r="E401" s="157"/>
      <c r="F401" s="157"/>
      <c r="G401" s="229">
        <f t="shared" si="374"/>
        <v>0</v>
      </c>
      <c r="H401" s="229">
        <f t="shared" si="370"/>
        <v>0</v>
      </c>
      <c r="I401" s="231"/>
      <c r="J401" s="182"/>
      <c r="K401" s="230"/>
      <c r="L401" s="157"/>
      <c r="M401" s="157"/>
      <c r="N401" s="236"/>
      <c r="O401" s="231">
        <f t="shared" si="371"/>
        <v>0</v>
      </c>
      <c r="P401" s="231">
        <f t="shared" si="372"/>
        <v>0</v>
      </c>
      <c r="Q401" s="232">
        <f t="shared" si="373"/>
        <v>0</v>
      </c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172"/>
      <c r="AD401" s="172"/>
      <c r="AE401" s="172"/>
      <c r="AF401" s="172"/>
      <c r="AG401" s="172"/>
      <c r="AH401" s="172"/>
      <c r="AI401" s="172"/>
      <c r="AJ401" s="172"/>
      <c r="AK401" s="172"/>
      <c r="AL401" s="172"/>
      <c r="AM401" s="172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173"/>
      <c r="EB401" s="173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</row>
    <row r="402" spans="1:156" ht="15.75" customHeight="1">
      <c r="A402" s="2"/>
      <c r="B402" s="181"/>
      <c r="C402" s="156"/>
      <c r="D402" s="181"/>
      <c r="E402" s="157"/>
      <c r="F402" s="157"/>
      <c r="G402" s="229">
        <f t="shared" si="374"/>
        <v>0</v>
      </c>
      <c r="H402" s="229">
        <f t="shared" si="370"/>
        <v>0</v>
      </c>
      <c r="I402" s="231"/>
      <c r="J402" s="182"/>
      <c r="K402" s="230"/>
      <c r="L402" s="157"/>
      <c r="M402" s="157"/>
      <c r="N402" s="236"/>
      <c r="O402" s="231">
        <f t="shared" si="371"/>
        <v>0</v>
      </c>
      <c r="P402" s="231">
        <f t="shared" si="372"/>
        <v>0</v>
      </c>
      <c r="Q402" s="232">
        <f t="shared" si="373"/>
        <v>0</v>
      </c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172"/>
      <c r="AD402" s="172"/>
      <c r="AE402" s="172"/>
      <c r="AF402" s="172"/>
      <c r="AG402" s="172"/>
      <c r="AH402" s="172"/>
      <c r="AI402" s="172"/>
      <c r="AJ402" s="172"/>
      <c r="AK402" s="172"/>
      <c r="AL402" s="172"/>
      <c r="AM402" s="172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173"/>
      <c r="EB402" s="173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</row>
    <row r="403" spans="1:156" ht="15.75" customHeight="1">
      <c r="A403" s="2"/>
      <c r="B403" s="181"/>
      <c r="C403" s="156"/>
      <c r="D403" s="181"/>
      <c r="E403" s="157"/>
      <c r="F403" s="157"/>
      <c r="G403" s="229">
        <f t="shared" si="374"/>
        <v>0</v>
      </c>
      <c r="H403" s="229">
        <f t="shared" si="370"/>
        <v>0</v>
      </c>
      <c r="I403" s="231"/>
      <c r="J403" s="182"/>
      <c r="K403" s="230"/>
      <c r="L403" s="157"/>
      <c r="M403" s="157"/>
      <c r="N403" s="236"/>
      <c r="O403" s="231">
        <f t="shared" si="371"/>
        <v>0</v>
      </c>
      <c r="P403" s="231">
        <f t="shared" si="372"/>
        <v>0</v>
      </c>
      <c r="Q403" s="232">
        <f t="shared" si="373"/>
        <v>0</v>
      </c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172"/>
      <c r="AD403" s="172"/>
      <c r="AE403" s="172"/>
      <c r="AF403" s="172"/>
      <c r="AG403" s="172"/>
      <c r="AH403" s="172"/>
      <c r="AI403" s="172"/>
      <c r="AJ403" s="172"/>
      <c r="AK403" s="172"/>
      <c r="AL403" s="172"/>
      <c r="AM403" s="172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173"/>
      <c r="EB403" s="173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</row>
    <row r="404" spans="1:156" ht="15.75" customHeight="1">
      <c r="A404" s="2"/>
      <c r="B404" s="181"/>
      <c r="C404" s="181"/>
      <c r="D404" s="181"/>
      <c r="E404" s="157"/>
      <c r="F404" s="157"/>
      <c r="G404" s="229">
        <f t="shared" si="374"/>
        <v>0</v>
      </c>
      <c r="H404" s="229">
        <f t="shared" si="370"/>
        <v>0</v>
      </c>
      <c r="I404" s="231"/>
      <c r="J404" s="182"/>
      <c r="K404" s="230"/>
      <c r="L404" s="157"/>
      <c r="M404" s="157"/>
      <c r="N404" s="236"/>
      <c r="O404" s="231">
        <f t="shared" si="371"/>
        <v>0</v>
      </c>
      <c r="P404" s="231">
        <f t="shared" si="372"/>
        <v>0</v>
      </c>
      <c r="Q404" s="232">
        <f t="shared" si="373"/>
        <v>0</v>
      </c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172"/>
      <c r="AD404" s="172"/>
      <c r="AE404" s="172"/>
      <c r="AF404" s="172"/>
      <c r="AG404" s="172"/>
      <c r="AH404" s="172"/>
      <c r="AI404" s="172"/>
      <c r="AJ404" s="172"/>
      <c r="AK404" s="172"/>
      <c r="AL404" s="172"/>
      <c r="AM404" s="172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173"/>
      <c r="EB404" s="173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</row>
    <row r="405" spans="1:156" ht="15.75" customHeight="1">
      <c r="A405" s="2"/>
      <c r="B405" s="181"/>
      <c r="C405" s="181"/>
      <c r="D405" s="181"/>
      <c r="E405" s="157"/>
      <c r="F405" s="157"/>
      <c r="G405" s="229">
        <f t="shared" si="374"/>
        <v>0</v>
      </c>
      <c r="H405" s="229">
        <f t="shared" si="370"/>
        <v>0</v>
      </c>
      <c r="I405" s="231"/>
      <c r="J405" s="182"/>
      <c r="K405" s="230"/>
      <c r="L405" s="157"/>
      <c r="M405" s="157"/>
      <c r="N405" s="236"/>
      <c r="O405" s="231">
        <f t="shared" si="371"/>
        <v>0</v>
      </c>
      <c r="P405" s="231">
        <f t="shared" si="372"/>
        <v>0</v>
      </c>
      <c r="Q405" s="232">
        <f t="shared" si="373"/>
        <v>0</v>
      </c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172"/>
      <c r="AD405" s="172"/>
      <c r="AE405" s="172"/>
      <c r="AF405" s="172"/>
      <c r="AG405" s="172"/>
      <c r="AH405" s="172"/>
      <c r="AI405" s="172"/>
      <c r="AJ405" s="172"/>
      <c r="AK405" s="172"/>
      <c r="AL405" s="172"/>
      <c r="AM405" s="172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173"/>
      <c r="EB405" s="173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</row>
    <row r="406" spans="1:156" ht="15.75" customHeight="1">
      <c r="A406" s="2"/>
      <c r="B406" s="188" t="s">
        <v>129</v>
      </c>
      <c r="C406" s="188"/>
      <c r="D406" s="244">
        <f>SUM(D386:D405)-L406</f>
        <v>0</v>
      </c>
      <c r="E406" s="245"/>
      <c r="F406" s="245"/>
      <c r="G406" s="245">
        <f>SUM(G386:G405)-SUM(Q386:Q405)</f>
        <v>0</v>
      </c>
      <c r="H406" s="245">
        <f t="shared" si="370"/>
        <v>0</v>
      </c>
      <c r="I406" s="246"/>
      <c r="J406" s="247"/>
      <c r="K406" s="188"/>
      <c r="L406" s="188">
        <f>SUM(L386:L405)</f>
        <v>0</v>
      </c>
      <c r="M406" s="245"/>
      <c r="N406" s="248"/>
      <c r="O406" s="249">
        <f t="shared" ref="O406:P406" si="375">SUM(O386:O405)</f>
        <v>0</v>
      </c>
      <c r="P406" s="249">
        <f t="shared" si="375"/>
        <v>0</v>
      </c>
      <c r="Q406" s="250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172"/>
      <c r="AD406" s="172"/>
      <c r="AE406" s="172"/>
      <c r="AF406" s="172"/>
      <c r="AG406" s="172"/>
      <c r="AH406" s="172"/>
      <c r="AI406" s="172"/>
      <c r="AJ406" s="172"/>
      <c r="AK406" s="172"/>
      <c r="AL406" s="172"/>
      <c r="AM406" s="172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173"/>
      <c r="EB406" s="173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</row>
    <row r="407" spans="1:156" ht="15.75" customHeight="1">
      <c r="A407" s="2"/>
      <c r="B407" s="223" t="s">
        <v>88</v>
      </c>
      <c r="C407" s="224" t="s">
        <v>89</v>
      </c>
      <c r="D407" s="224" t="s">
        <v>99</v>
      </c>
      <c r="E407" s="224" t="s">
        <v>114</v>
      </c>
      <c r="F407" s="224" t="s">
        <v>115</v>
      </c>
      <c r="G407" s="224" t="s">
        <v>26</v>
      </c>
      <c r="H407" s="224" t="s">
        <v>100</v>
      </c>
      <c r="I407" s="225"/>
      <c r="J407" s="224" t="s">
        <v>116</v>
      </c>
      <c r="K407" s="224" t="s">
        <v>91</v>
      </c>
      <c r="L407" s="224" t="s">
        <v>99</v>
      </c>
      <c r="M407" s="224" t="s">
        <v>117</v>
      </c>
      <c r="N407" s="224" t="s">
        <v>115</v>
      </c>
      <c r="O407" s="224" t="s">
        <v>94</v>
      </c>
      <c r="P407" s="224" t="s">
        <v>118</v>
      </c>
      <c r="Q407" s="224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172"/>
      <c r="AD407" s="172"/>
      <c r="AE407" s="172"/>
      <c r="AF407" s="172"/>
      <c r="AG407" s="172"/>
      <c r="AH407" s="172"/>
      <c r="AI407" s="172"/>
      <c r="AJ407" s="172"/>
      <c r="AK407" s="172"/>
      <c r="AL407" s="172"/>
      <c r="AM407" s="172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173"/>
      <c r="EB407" s="173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</row>
    <row r="408" spans="1:156" ht="15.75" customHeight="1">
      <c r="A408" s="2"/>
      <c r="B408" s="181"/>
      <c r="C408" s="156"/>
      <c r="D408" s="181"/>
      <c r="E408" s="157"/>
      <c r="F408" s="157"/>
      <c r="G408" s="229">
        <f>(D408*E408)+F408</f>
        <v>0</v>
      </c>
      <c r="H408" s="229">
        <f t="shared" ref="H408:H428" si="376">IF(D408=0,0,G408/D408)</f>
        <v>0</v>
      </c>
      <c r="I408" s="739" t="s">
        <v>126</v>
      </c>
      <c r="J408" s="182"/>
      <c r="K408" s="230"/>
      <c r="L408" s="181"/>
      <c r="M408" s="157"/>
      <c r="N408" s="157"/>
      <c r="O408" s="231">
        <f t="shared" ref="O408:O427" si="377">((L408*M408)-N408)-(L408*J408)</f>
        <v>0</v>
      </c>
      <c r="P408" s="231">
        <f t="shared" ref="P408:P427" si="378">IF(J408=0,0,(((L408*M408)-N408)+I418)-(L408*J408))</f>
        <v>0</v>
      </c>
      <c r="Q408" s="232">
        <f t="shared" ref="Q408:Q427" si="379">L408*J408</f>
        <v>0</v>
      </c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172"/>
      <c r="AD408" s="172"/>
      <c r="AE408" s="172"/>
      <c r="AF408" s="172"/>
      <c r="AG408" s="172"/>
      <c r="AH408" s="172"/>
      <c r="AI408" s="172"/>
      <c r="AJ408" s="172"/>
      <c r="AK408" s="172"/>
      <c r="AL408" s="172"/>
      <c r="AM408" s="172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173"/>
      <c r="EB408" s="173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</row>
    <row r="409" spans="1:156" ht="15.75" customHeight="1">
      <c r="A409" s="2"/>
      <c r="B409" s="181"/>
      <c r="C409" s="156"/>
      <c r="D409" s="181"/>
      <c r="E409" s="157"/>
      <c r="F409" s="157"/>
      <c r="G409" s="229">
        <f t="shared" ref="G409:G427" si="380">D409*E409+F409</f>
        <v>0</v>
      </c>
      <c r="H409" s="229">
        <f t="shared" si="376"/>
        <v>0</v>
      </c>
      <c r="I409" s="740"/>
      <c r="J409" s="182"/>
      <c r="K409" s="230"/>
      <c r="L409" s="157"/>
      <c r="M409" s="157"/>
      <c r="N409" s="236"/>
      <c r="O409" s="231">
        <f t="shared" si="377"/>
        <v>0</v>
      </c>
      <c r="P409" s="231">
        <f t="shared" si="378"/>
        <v>0</v>
      </c>
      <c r="Q409" s="232">
        <f t="shared" si="379"/>
        <v>0</v>
      </c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172"/>
      <c r="AD409" s="172"/>
      <c r="AE409" s="172"/>
      <c r="AF409" s="172"/>
      <c r="AG409" s="172"/>
      <c r="AH409" s="172"/>
      <c r="AI409" s="172"/>
      <c r="AJ409" s="172"/>
      <c r="AK409" s="172"/>
      <c r="AL409" s="172"/>
      <c r="AM409" s="172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173"/>
      <c r="EB409" s="173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</row>
    <row r="410" spans="1:156" ht="15.75" customHeight="1">
      <c r="A410" s="2"/>
      <c r="B410" s="181"/>
      <c r="C410" s="156"/>
      <c r="D410" s="181"/>
      <c r="E410" s="157"/>
      <c r="F410" s="157"/>
      <c r="G410" s="229">
        <f t="shared" si="380"/>
        <v>0</v>
      </c>
      <c r="H410" s="229">
        <f t="shared" si="376"/>
        <v>0</v>
      </c>
      <c r="I410" s="238">
        <f>IF(D428=0,0,G428/D428)</f>
        <v>0</v>
      </c>
      <c r="J410" s="182"/>
      <c r="K410" s="230"/>
      <c r="L410" s="157"/>
      <c r="M410" s="157"/>
      <c r="N410" s="236"/>
      <c r="O410" s="231">
        <f t="shared" si="377"/>
        <v>0</v>
      </c>
      <c r="P410" s="231">
        <f t="shared" si="378"/>
        <v>0</v>
      </c>
      <c r="Q410" s="232">
        <f t="shared" si="379"/>
        <v>0</v>
      </c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172"/>
      <c r="AD410" s="172"/>
      <c r="AE410" s="172"/>
      <c r="AF410" s="172"/>
      <c r="AG410" s="172"/>
      <c r="AH410" s="172"/>
      <c r="AI410" s="172"/>
      <c r="AJ410" s="172"/>
      <c r="AK410" s="172"/>
      <c r="AL410" s="172"/>
      <c r="AM410" s="172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173"/>
      <c r="EB410" s="173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</row>
    <row r="411" spans="1:156" ht="15.75" customHeight="1">
      <c r="A411" s="2"/>
      <c r="B411" s="181"/>
      <c r="C411" s="156"/>
      <c r="D411" s="181"/>
      <c r="E411" s="157"/>
      <c r="F411" s="157"/>
      <c r="G411" s="229">
        <f t="shared" si="380"/>
        <v>0</v>
      </c>
      <c r="H411" s="229">
        <f t="shared" si="376"/>
        <v>0</v>
      </c>
      <c r="I411" s="239"/>
      <c r="J411" s="182"/>
      <c r="K411" s="230"/>
      <c r="L411" s="157"/>
      <c r="M411" s="157"/>
      <c r="N411" s="236"/>
      <c r="O411" s="231">
        <f t="shared" si="377"/>
        <v>0</v>
      </c>
      <c r="P411" s="231">
        <f t="shared" si="378"/>
        <v>0</v>
      </c>
      <c r="Q411" s="232">
        <f t="shared" si="379"/>
        <v>0</v>
      </c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172"/>
      <c r="AD411" s="172"/>
      <c r="AE411" s="172"/>
      <c r="AF411" s="172"/>
      <c r="AG411" s="172"/>
      <c r="AH411" s="172"/>
      <c r="AI411" s="172"/>
      <c r="AJ411" s="172"/>
      <c r="AK411" s="172"/>
      <c r="AL411" s="172"/>
      <c r="AM411" s="172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173"/>
      <c r="EB411" s="173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</row>
    <row r="412" spans="1:156" ht="15.75" customHeight="1">
      <c r="A412" s="2"/>
      <c r="B412" s="181"/>
      <c r="C412" s="156"/>
      <c r="D412" s="181"/>
      <c r="E412" s="157"/>
      <c r="F412" s="157"/>
      <c r="G412" s="229">
        <f t="shared" si="380"/>
        <v>0</v>
      </c>
      <c r="H412" s="229">
        <f t="shared" si="376"/>
        <v>0</v>
      </c>
      <c r="I412" s="741" t="s">
        <v>127</v>
      </c>
      <c r="J412" s="182"/>
      <c r="K412" s="230"/>
      <c r="L412" s="157"/>
      <c r="M412" s="157"/>
      <c r="N412" s="236"/>
      <c r="O412" s="231">
        <f t="shared" si="377"/>
        <v>0</v>
      </c>
      <c r="P412" s="231">
        <f t="shared" si="378"/>
        <v>0</v>
      </c>
      <c r="Q412" s="232">
        <f t="shared" si="379"/>
        <v>0</v>
      </c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172"/>
      <c r="AD412" s="172"/>
      <c r="AE412" s="172"/>
      <c r="AF412" s="172"/>
      <c r="AG412" s="172"/>
      <c r="AH412" s="172"/>
      <c r="AI412" s="172"/>
      <c r="AJ412" s="172"/>
      <c r="AK412" s="172"/>
      <c r="AL412" s="172"/>
      <c r="AM412" s="172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173"/>
      <c r="EB412" s="173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</row>
    <row r="413" spans="1:156" ht="15.75" customHeight="1">
      <c r="A413" s="2"/>
      <c r="B413" s="181"/>
      <c r="C413" s="156"/>
      <c r="D413" s="181"/>
      <c r="E413" s="157"/>
      <c r="F413" s="157"/>
      <c r="G413" s="229">
        <f t="shared" si="380"/>
        <v>0</v>
      </c>
      <c r="H413" s="229">
        <f t="shared" si="376"/>
        <v>0</v>
      </c>
      <c r="I413" s="742"/>
      <c r="J413" s="182"/>
      <c r="K413" s="230"/>
      <c r="L413" s="157"/>
      <c r="M413" s="157"/>
      <c r="N413" s="236"/>
      <c r="O413" s="231">
        <f t="shared" si="377"/>
        <v>0</v>
      </c>
      <c r="P413" s="231">
        <f t="shared" si="378"/>
        <v>0</v>
      </c>
      <c r="Q413" s="232">
        <f t="shared" si="379"/>
        <v>0</v>
      </c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172"/>
      <c r="AD413" s="172"/>
      <c r="AE413" s="172"/>
      <c r="AF413" s="172"/>
      <c r="AG413" s="172"/>
      <c r="AH413" s="172"/>
      <c r="AI413" s="172"/>
      <c r="AJ413" s="172"/>
      <c r="AK413" s="172"/>
      <c r="AL413" s="172"/>
      <c r="AM413" s="172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173"/>
      <c r="EB413" s="173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</row>
    <row r="414" spans="1:156" ht="15.75" customHeight="1">
      <c r="A414" s="2"/>
      <c r="B414" s="181"/>
      <c r="C414" s="156"/>
      <c r="D414" s="181"/>
      <c r="E414" s="157"/>
      <c r="F414" s="157"/>
      <c r="G414" s="229">
        <f t="shared" si="380"/>
        <v>0</v>
      </c>
      <c r="H414" s="229">
        <f t="shared" si="376"/>
        <v>0</v>
      </c>
      <c r="I414" s="740"/>
      <c r="J414" s="182"/>
      <c r="K414" s="230"/>
      <c r="L414" s="157"/>
      <c r="M414" s="157"/>
      <c r="N414" s="236"/>
      <c r="O414" s="231">
        <f t="shared" si="377"/>
        <v>0</v>
      </c>
      <c r="P414" s="231">
        <f t="shared" si="378"/>
        <v>0</v>
      </c>
      <c r="Q414" s="232">
        <f t="shared" si="379"/>
        <v>0</v>
      </c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172"/>
      <c r="AD414" s="172"/>
      <c r="AE414" s="172"/>
      <c r="AF414" s="172"/>
      <c r="AG414" s="172"/>
      <c r="AH414" s="172"/>
      <c r="AI414" s="172"/>
      <c r="AJ414" s="172"/>
      <c r="AK414" s="172"/>
      <c r="AL414" s="172"/>
      <c r="AM414" s="172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173"/>
      <c r="EB414" s="173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</row>
    <row r="415" spans="1:156" ht="15.75" customHeight="1">
      <c r="A415" s="2"/>
      <c r="B415" s="181"/>
      <c r="C415" s="156"/>
      <c r="D415" s="181"/>
      <c r="E415" s="157"/>
      <c r="F415" s="157"/>
      <c r="G415" s="229">
        <f t="shared" si="380"/>
        <v>0</v>
      </c>
      <c r="H415" s="229">
        <f t="shared" si="376"/>
        <v>0</v>
      </c>
      <c r="I415" s="240">
        <f>IF(D428=0,0,(G428-I418)/D428)</f>
        <v>0</v>
      </c>
      <c r="J415" s="182"/>
      <c r="K415" s="230"/>
      <c r="L415" s="157"/>
      <c r="M415" s="157"/>
      <c r="N415" s="236"/>
      <c r="O415" s="231">
        <f t="shared" si="377"/>
        <v>0</v>
      </c>
      <c r="P415" s="231">
        <f t="shared" si="378"/>
        <v>0</v>
      </c>
      <c r="Q415" s="232">
        <f t="shared" si="379"/>
        <v>0</v>
      </c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172"/>
      <c r="AD415" s="172"/>
      <c r="AE415" s="172"/>
      <c r="AF415" s="172"/>
      <c r="AG415" s="172"/>
      <c r="AH415" s="172"/>
      <c r="AI415" s="172"/>
      <c r="AJ415" s="172"/>
      <c r="AK415" s="172"/>
      <c r="AL415" s="172"/>
      <c r="AM415" s="172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173"/>
      <c r="EB415" s="173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</row>
    <row r="416" spans="1:156" ht="15.75" customHeight="1">
      <c r="A416" s="2"/>
      <c r="B416" s="181"/>
      <c r="C416" s="156"/>
      <c r="D416" s="181"/>
      <c r="E416" s="157"/>
      <c r="F416" s="157"/>
      <c r="G416" s="229">
        <f t="shared" si="380"/>
        <v>0</v>
      </c>
      <c r="H416" s="229">
        <f t="shared" si="376"/>
        <v>0</v>
      </c>
      <c r="I416" s="241"/>
      <c r="J416" s="182"/>
      <c r="K416" s="230"/>
      <c r="L416" s="157"/>
      <c r="M416" s="157"/>
      <c r="N416" s="236"/>
      <c r="O416" s="231">
        <f t="shared" si="377"/>
        <v>0</v>
      </c>
      <c r="P416" s="231">
        <f t="shared" si="378"/>
        <v>0</v>
      </c>
      <c r="Q416" s="232">
        <f t="shared" si="379"/>
        <v>0</v>
      </c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172"/>
      <c r="AD416" s="172"/>
      <c r="AE416" s="172"/>
      <c r="AF416" s="172"/>
      <c r="AG416" s="172"/>
      <c r="AH416" s="172"/>
      <c r="AI416" s="172"/>
      <c r="AJ416" s="172"/>
      <c r="AK416" s="172"/>
      <c r="AL416" s="172"/>
      <c r="AM416" s="172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173"/>
      <c r="EB416" s="173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</row>
    <row r="417" spans="1:156" ht="15.75" customHeight="1">
      <c r="A417" s="2"/>
      <c r="B417" s="181"/>
      <c r="C417" s="156"/>
      <c r="D417" s="242"/>
      <c r="E417" s="157"/>
      <c r="F417" s="157"/>
      <c r="G417" s="229">
        <f t="shared" si="380"/>
        <v>0</v>
      </c>
      <c r="H417" s="229">
        <f t="shared" si="376"/>
        <v>0</v>
      </c>
      <c r="I417" s="243" t="s">
        <v>128</v>
      </c>
      <c r="J417" s="182"/>
      <c r="K417" s="230"/>
      <c r="L417" s="157"/>
      <c r="M417" s="157"/>
      <c r="N417" s="236"/>
      <c r="O417" s="231">
        <f t="shared" si="377"/>
        <v>0</v>
      </c>
      <c r="P417" s="231">
        <f t="shared" si="378"/>
        <v>0</v>
      </c>
      <c r="Q417" s="232">
        <f t="shared" si="379"/>
        <v>0</v>
      </c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172"/>
      <c r="AD417" s="172"/>
      <c r="AE417" s="172"/>
      <c r="AF417" s="172"/>
      <c r="AG417" s="172"/>
      <c r="AH417" s="172"/>
      <c r="AI417" s="172"/>
      <c r="AJ417" s="172"/>
      <c r="AK417" s="172"/>
      <c r="AL417" s="172"/>
      <c r="AM417" s="172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173"/>
      <c r="EB417" s="173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</row>
    <row r="418" spans="1:156" ht="15.75" customHeight="1">
      <c r="A418" s="2"/>
      <c r="B418" s="181"/>
      <c r="C418" s="156"/>
      <c r="D418" s="181"/>
      <c r="E418" s="157"/>
      <c r="F418" s="157"/>
      <c r="G418" s="229">
        <f t="shared" si="380"/>
        <v>0</v>
      </c>
      <c r="H418" s="229">
        <f t="shared" si="376"/>
        <v>0</v>
      </c>
      <c r="I418" s="238">
        <f>SUMIF(B$72:B$91,B408,P$72:P$91)</f>
        <v>0</v>
      </c>
      <c r="J418" s="182"/>
      <c r="K418" s="230"/>
      <c r="L418" s="157"/>
      <c r="M418" s="157"/>
      <c r="N418" s="236"/>
      <c r="O418" s="231">
        <f t="shared" si="377"/>
        <v>0</v>
      </c>
      <c r="P418" s="231">
        <f t="shared" si="378"/>
        <v>0</v>
      </c>
      <c r="Q418" s="232">
        <f t="shared" si="379"/>
        <v>0</v>
      </c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172"/>
      <c r="AD418" s="172"/>
      <c r="AE418" s="172"/>
      <c r="AF418" s="172"/>
      <c r="AG418" s="172"/>
      <c r="AH418" s="172"/>
      <c r="AI418" s="172"/>
      <c r="AJ418" s="172"/>
      <c r="AK418" s="172"/>
      <c r="AL418" s="172"/>
      <c r="AM418" s="172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173"/>
      <c r="EB418" s="173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</row>
    <row r="419" spans="1:156" ht="15.75" customHeight="1">
      <c r="A419" s="2"/>
      <c r="B419" s="181"/>
      <c r="C419" s="156"/>
      <c r="D419" s="181"/>
      <c r="E419" s="157"/>
      <c r="F419" s="157"/>
      <c r="G419" s="229">
        <f t="shared" si="380"/>
        <v>0</v>
      </c>
      <c r="H419" s="229">
        <f t="shared" si="376"/>
        <v>0</v>
      </c>
      <c r="I419" s="231"/>
      <c r="J419" s="182"/>
      <c r="K419" s="230"/>
      <c r="L419" s="157"/>
      <c r="M419" s="157"/>
      <c r="N419" s="236"/>
      <c r="O419" s="231">
        <f t="shared" si="377"/>
        <v>0</v>
      </c>
      <c r="P419" s="231">
        <f t="shared" si="378"/>
        <v>0</v>
      </c>
      <c r="Q419" s="232">
        <f t="shared" si="379"/>
        <v>0</v>
      </c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172"/>
      <c r="AD419" s="172"/>
      <c r="AE419" s="172"/>
      <c r="AF419" s="172"/>
      <c r="AG419" s="172"/>
      <c r="AH419" s="172"/>
      <c r="AI419" s="172"/>
      <c r="AJ419" s="172"/>
      <c r="AK419" s="172"/>
      <c r="AL419" s="172"/>
      <c r="AM419" s="172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173"/>
      <c r="EB419" s="173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</row>
    <row r="420" spans="1:156" ht="15.75" customHeight="1">
      <c r="A420" s="2"/>
      <c r="B420" s="181"/>
      <c r="C420" s="156"/>
      <c r="D420" s="181"/>
      <c r="E420" s="157"/>
      <c r="F420" s="157"/>
      <c r="G420" s="229">
        <f t="shared" si="380"/>
        <v>0</v>
      </c>
      <c r="H420" s="229">
        <f t="shared" si="376"/>
        <v>0</v>
      </c>
      <c r="I420" s="231"/>
      <c r="J420" s="182"/>
      <c r="K420" s="230"/>
      <c r="L420" s="157"/>
      <c r="M420" s="157"/>
      <c r="N420" s="236"/>
      <c r="O420" s="231">
        <f t="shared" si="377"/>
        <v>0</v>
      </c>
      <c r="P420" s="231">
        <f t="shared" si="378"/>
        <v>0</v>
      </c>
      <c r="Q420" s="232">
        <f t="shared" si="379"/>
        <v>0</v>
      </c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172"/>
      <c r="AD420" s="172"/>
      <c r="AE420" s="172"/>
      <c r="AF420" s="172"/>
      <c r="AG420" s="172"/>
      <c r="AH420" s="172"/>
      <c r="AI420" s="172"/>
      <c r="AJ420" s="172"/>
      <c r="AK420" s="172"/>
      <c r="AL420" s="172"/>
      <c r="AM420" s="172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173"/>
      <c r="EB420" s="173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</row>
    <row r="421" spans="1:156" ht="15.75" customHeight="1">
      <c r="A421" s="2"/>
      <c r="B421" s="181"/>
      <c r="C421" s="156"/>
      <c r="D421" s="181"/>
      <c r="E421" s="157"/>
      <c r="F421" s="157"/>
      <c r="G421" s="229">
        <f t="shared" si="380"/>
        <v>0</v>
      </c>
      <c r="H421" s="229">
        <f t="shared" si="376"/>
        <v>0</v>
      </c>
      <c r="I421" s="231"/>
      <c r="J421" s="182"/>
      <c r="K421" s="230"/>
      <c r="L421" s="157"/>
      <c r="M421" s="157"/>
      <c r="N421" s="236"/>
      <c r="O421" s="231">
        <f t="shared" si="377"/>
        <v>0</v>
      </c>
      <c r="P421" s="231">
        <f t="shared" si="378"/>
        <v>0</v>
      </c>
      <c r="Q421" s="232">
        <f t="shared" si="379"/>
        <v>0</v>
      </c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172"/>
      <c r="AD421" s="172"/>
      <c r="AE421" s="172"/>
      <c r="AF421" s="172"/>
      <c r="AG421" s="172"/>
      <c r="AH421" s="172"/>
      <c r="AI421" s="172"/>
      <c r="AJ421" s="172"/>
      <c r="AK421" s="172"/>
      <c r="AL421" s="172"/>
      <c r="AM421" s="172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173"/>
      <c r="EB421" s="173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</row>
    <row r="422" spans="1:156" ht="15.75" customHeight="1">
      <c r="A422" s="2"/>
      <c r="B422" s="181"/>
      <c r="C422" s="156"/>
      <c r="D422" s="181"/>
      <c r="E422" s="157"/>
      <c r="F422" s="157"/>
      <c r="G422" s="229">
        <f t="shared" si="380"/>
        <v>0</v>
      </c>
      <c r="H422" s="229">
        <f t="shared" si="376"/>
        <v>0</v>
      </c>
      <c r="I422" s="231"/>
      <c r="J422" s="182"/>
      <c r="K422" s="230"/>
      <c r="L422" s="157"/>
      <c r="M422" s="157"/>
      <c r="N422" s="236"/>
      <c r="O422" s="231">
        <f t="shared" si="377"/>
        <v>0</v>
      </c>
      <c r="P422" s="231">
        <f t="shared" si="378"/>
        <v>0</v>
      </c>
      <c r="Q422" s="232">
        <f t="shared" si="379"/>
        <v>0</v>
      </c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172"/>
      <c r="AD422" s="172"/>
      <c r="AE422" s="172"/>
      <c r="AF422" s="172"/>
      <c r="AG422" s="172"/>
      <c r="AH422" s="172"/>
      <c r="AI422" s="172"/>
      <c r="AJ422" s="172"/>
      <c r="AK422" s="172"/>
      <c r="AL422" s="172"/>
      <c r="AM422" s="172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173"/>
      <c r="EB422" s="173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</row>
    <row r="423" spans="1:156" ht="15.75" customHeight="1">
      <c r="A423" s="2"/>
      <c r="B423" s="181"/>
      <c r="C423" s="156"/>
      <c r="D423" s="181"/>
      <c r="E423" s="157"/>
      <c r="F423" s="157"/>
      <c r="G423" s="229">
        <f t="shared" si="380"/>
        <v>0</v>
      </c>
      <c r="H423" s="229">
        <f t="shared" si="376"/>
        <v>0</v>
      </c>
      <c r="I423" s="231"/>
      <c r="J423" s="182"/>
      <c r="K423" s="230"/>
      <c r="L423" s="157"/>
      <c r="M423" s="157"/>
      <c r="N423" s="236"/>
      <c r="O423" s="231">
        <f t="shared" si="377"/>
        <v>0</v>
      </c>
      <c r="P423" s="231">
        <f t="shared" si="378"/>
        <v>0</v>
      </c>
      <c r="Q423" s="232">
        <f t="shared" si="379"/>
        <v>0</v>
      </c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172"/>
      <c r="AD423" s="172"/>
      <c r="AE423" s="172"/>
      <c r="AF423" s="172"/>
      <c r="AG423" s="172"/>
      <c r="AH423" s="172"/>
      <c r="AI423" s="172"/>
      <c r="AJ423" s="172"/>
      <c r="AK423" s="172"/>
      <c r="AL423" s="172"/>
      <c r="AM423" s="172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173"/>
      <c r="EB423" s="173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</row>
    <row r="424" spans="1:156" ht="15.75" customHeight="1">
      <c r="A424" s="2"/>
      <c r="B424" s="181"/>
      <c r="C424" s="156"/>
      <c r="D424" s="181"/>
      <c r="E424" s="157"/>
      <c r="F424" s="157"/>
      <c r="G424" s="229">
        <f t="shared" si="380"/>
        <v>0</v>
      </c>
      <c r="H424" s="229">
        <f t="shared" si="376"/>
        <v>0</v>
      </c>
      <c r="I424" s="231"/>
      <c r="J424" s="182"/>
      <c r="K424" s="230"/>
      <c r="L424" s="157"/>
      <c r="M424" s="157"/>
      <c r="N424" s="236"/>
      <c r="O424" s="231">
        <f t="shared" si="377"/>
        <v>0</v>
      </c>
      <c r="P424" s="231">
        <f t="shared" si="378"/>
        <v>0</v>
      </c>
      <c r="Q424" s="232">
        <f t="shared" si="379"/>
        <v>0</v>
      </c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172"/>
      <c r="AD424" s="172"/>
      <c r="AE424" s="172"/>
      <c r="AF424" s="172"/>
      <c r="AG424" s="172"/>
      <c r="AH424" s="172"/>
      <c r="AI424" s="172"/>
      <c r="AJ424" s="172"/>
      <c r="AK424" s="172"/>
      <c r="AL424" s="172"/>
      <c r="AM424" s="172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173"/>
      <c r="EB424" s="173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</row>
    <row r="425" spans="1:156" ht="15.75" customHeight="1">
      <c r="A425" s="2"/>
      <c r="B425" s="181"/>
      <c r="C425" s="156"/>
      <c r="D425" s="181"/>
      <c r="E425" s="157"/>
      <c r="F425" s="157"/>
      <c r="G425" s="229">
        <f t="shared" si="380"/>
        <v>0</v>
      </c>
      <c r="H425" s="229">
        <f t="shared" si="376"/>
        <v>0</v>
      </c>
      <c r="I425" s="231"/>
      <c r="J425" s="182"/>
      <c r="K425" s="230"/>
      <c r="L425" s="157"/>
      <c r="M425" s="157"/>
      <c r="N425" s="236"/>
      <c r="O425" s="231">
        <f t="shared" si="377"/>
        <v>0</v>
      </c>
      <c r="P425" s="231">
        <f t="shared" si="378"/>
        <v>0</v>
      </c>
      <c r="Q425" s="232">
        <f t="shared" si="379"/>
        <v>0</v>
      </c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172"/>
      <c r="AD425" s="172"/>
      <c r="AE425" s="172"/>
      <c r="AF425" s="172"/>
      <c r="AG425" s="172"/>
      <c r="AH425" s="172"/>
      <c r="AI425" s="172"/>
      <c r="AJ425" s="172"/>
      <c r="AK425" s="172"/>
      <c r="AL425" s="172"/>
      <c r="AM425" s="172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173"/>
      <c r="EB425" s="173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</row>
    <row r="426" spans="1:156" ht="15.75" customHeight="1">
      <c r="A426" s="2"/>
      <c r="B426" s="181"/>
      <c r="C426" s="181"/>
      <c r="D426" s="181"/>
      <c r="E426" s="157"/>
      <c r="F426" s="157"/>
      <c r="G426" s="229">
        <f t="shared" si="380"/>
        <v>0</v>
      </c>
      <c r="H426" s="229">
        <f t="shared" si="376"/>
        <v>0</v>
      </c>
      <c r="I426" s="231"/>
      <c r="J426" s="182"/>
      <c r="K426" s="230"/>
      <c r="L426" s="157"/>
      <c r="M426" s="157"/>
      <c r="N426" s="236"/>
      <c r="O426" s="231">
        <f t="shared" si="377"/>
        <v>0</v>
      </c>
      <c r="P426" s="231">
        <f t="shared" si="378"/>
        <v>0</v>
      </c>
      <c r="Q426" s="232">
        <f t="shared" si="379"/>
        <v>0</v>
      </c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172"/>
      <c r="AD426" s="172"/>
      <c r="AE426" s="172"/>
      <c r="AF426" s="172"/>
      <c r="AG426" s="172"/>
      <c r="AH426" s="172"/>
      <c r="AI426" s="172"/>
      <c r="AJ426" s="172"/>
      <c r="AK426" s="172"/>
      <c r="AL426" s="172"/>
      <c r="AM426" s="172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173"/>
      <c r="EB426" s="173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</row>
    <row r="427" spans="1:156" ht="15.75" customHeight="1">
      <c r="A427" s="2"/>
      <c r="B427" s="181"/>
      <c r="C427" s="181"/>
      <c r="D427" s="181"/>
      <c r="E427" s="157"/>
      <c r="F427" s="157"/>
      <c r="G427" s="229">
        <f t="shared" si="380"/>
        <v>0</v>
      </c>
      <c r="H427" s="229">
        <f t="shared" si="376"/>
        <v>0</v>
      </c>
      <c r="I427" s="231"/>
      <c r="J427" s="182"/>
      <c r="K427" s="230"/>
      <c r="L427" s="157"/>
      <c r="M427" s="157"/>
      <c r="N427" s="236"/>
      <c r="O427" s="231">
        <f t="shared" si="377"/>
        <v>0</v>
      </c>
      <c r="P427" s="231">
        <f t="shared" si="378"/>
        <v>0</v>
      </c>
      <c r="Q427" s="232">
        <f t="shared" si="379"/>
        <v>0</v>
      </c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172"/>
      <c r="AD427" s="172"/>
      <c r="AE427" s="172"/>
      <c r="AF427" s="172"/>
      <c r="AG427" s="172"/>
      <c r="AH427" s="172"/>
      <c r="AI427" s="172"/>
      <c r="AJ427" s="172"/>
      <c r="AK427" s="172"/>
      <c r="AL427" s="172"/>
      <c r="AM427" s="172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173"/>
      <c r="EB427" s="173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</row>
    <row r="428" spans="1:156" ht="15.75" customHeight="1">
      <c r="A428" s="2"/>
      <c r="B428" s="188" t="s">
        <v>129</v>
      </c>
      <c r="C428" s="188"/>
      <c r="D428" s="244">
        <f>SUM(D408:D427)-L428</f>
        <v>0</v>
      </c>
      <c r="E428" s="245"/>
      <c r="F428" s="245"/>
      <c r="G428" s="245">
        <f>SUM(G408:G427)-SUM(Q408:Q427)</f>
        <v>0</v>
      </c>
      <c r="H428" s="245">
        <f t="shared" si="376"/>
        <v>0</v>
      </c>
      <c r="I428" s="246"/>
      <c r="J428" s="247"/>
      <c r="K428" s="188"/>
      <c r="L428" s="188">
        <f>SUM(L408:L427)</f>
        <v>0</v>
      </c>
      <c r="M428" s="245"/>
      <c r="N428" s="248"/>
      <c r="O428" s="249">
        <f t="shared" ref="O428:P428" si="381">SUM(O408:O427)</f>
        <v>0</v>
      </c>
      <c r="P428" s="249">
        <f t="shared" si="381"/>
        <v>0</v>
      </c>
      <c r="Q428" s="250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172"/>
      <c r="AD428" s="172"/>
      <c r="AE428" s="172"/>
      <c r="AF428" s="172"/>
      <c r="AG428" s="172"/>
      <c r="AH428" s="172"/>
      <c r="AI428" s="172"/>
      <c r="AJ428" s="172"/>
      <c r="AK428" s="172"/>
      <c r="AL428" s="172"/>
      <c r="AM428" s="172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173"/>
      <c r="EB428" s="173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</row>
    <row r="429" spans="1:156" ht="15.75" customHeight="1">
      <c r="A429" s="2"/>
      <c r="B429" s="223" t="s">
        <v>88</v>
      </c>
      <c r="C429" s="224" t="s">
        <v>89</v>
      </c>
      <c r="D429" s="224" t="s">
        <v>99</v>
      </c>
      <c r="E429" s="224" t="s">
        <v>114</v>
      </c>
      <c r="F429" s="224" t="s">
        <v>115</v>
      </c>
      <c r="G429" s="224" t="s">
        <v>26</v>
      </c>
      <c r="H429" s="224" t="s">
        <v>100</v>
      </c>
      <c r="I429" s="225"/>
      <c r="J429" s="224" t="s">
        <v>116</v>
      </c>
      <c r="K429" s="224" t="s">
        <v>91</v>
      </c>
      <c r="L429" s="224" t="s">
        <v>99</v>
      </c>
      <c r="M429" s="224" t="s">
        <v>117</v>
      </c>
      <c r="N429" s="224" t="s">
        <v>115</v>
      </c>
      <c r="O429" s="224" t="s">
        <v>94</v>
      </c>
      <c r="P429" s="224" t="s">
        <v>118</v>
      </c>
      <c r="Q429" s="224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172"/>
      <c r="AD429" s="172"/>
      <c r="AE429" s="172"/>
      <c r="AF429" s="172"/>
      <c r="AG429" s="172"/>
      <c r="AH429" s="172"/>
      <c r="AI429" s="172"/>
      <c r="AJ429" s="172"/>
      <c r="AK429" s="172"/>
      <c r="AL429" s="172"/>
      <c r="AM429" s="172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173"/>
      <c r="EB429" s="173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</row>
    <row r="430" spans="1:156" ht="15.75" customHeight="1">
      <c r="A430" s="2"/>
      <c r="B430" s="181"/>
      <c r="C430" s="156"/>
      <c r="D430" s="181"/>
      <c r="E430" s="157"/>
      <c r="F430" s="157"/>
      <c r="G430" s="229">
        <f>(D430*E430)+F430</f>
        <v>0</v>
      </c>
      <c r="H430" s="229">
        <f t="shared" ref="H430:H450" si="382">IF(D430=0,0,G430/D430)</f>
        <v>0</v>
      </c>
      <c r="I430" s="739" t="s">
        <v>126</v>
      </c>
      <c r="J430" s="182"/>
      <c r="K430" s="230"/>
      <c r="L430" s="181"/>
      <c r="M430" s="157"/>
      <c r="N430" s="157"/>
      <c r="O430" s="231">
        <f t="shared" ref="O430:O449" si="383">((L430*M430)-N430)-(L430*J430)</f>
        <v>0</v>
      </c>
      <c r="P430" s="231">
        <f t="shared" ref="P430:P449" si="384">IF(J430=0,0,(((L430*M430)-N430)+I440)-(L430*J430))</f>
        <v>0</v>
      </c>
      <c r="Q430" s="232">
        <f t="shared" ref="Q430:Q449" si="385">L430*J430</f>
        <v>0</v>
      </c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172"/>
      <c r="AD430" s="172"/>
      <c r="AE430" s="172"/>
      <c r="AF430" s="172"/>
      <c r="AG430" s="172"/>
      <c r="AH430" s="172"/>
      <c r="AI430" s="172"/>
      <c r="AJ430" s="172"/>
      <c r="AK430" s="172"/>
      <c r="AL430" s="172"/>
      <c r="AM430" s="172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173"/>
      <c r="EB430" s="173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</row>
    <row r="431" spans="1:156" ht="15.75" customHeight="1">
      <c r="A431" s="2"/>
      <c r="B431" s="181"/>
      <c r="C431" s="156"/>
      <c r="D431" s="181"/>
      <c r="E431" s="157"/>
      <c r="F431" s="157"/>
      <c r="G431" s="229">
        <f t="shared" ref="G431:G449" si="386">D431*E431+F431</f>
        <v>0</v>
      </c>
      <c r="H431" s="229">
        <f t="shared" si="382"/>
        <v>0</v>
      </c>
      <c r="I431" s="740"/>
      <c r="J431" s="182"/>
      <c r="K431" s="230"/>
      <c r="L431" s="157"/>
      <c r="M431" s="157"/>
      <c r="N431" s="236"/>
      <c r="O431" s="231">
        <f t="shared" si="383"/>
        <v>0</v>
      </c>
      <c r="P431" s="231">
        <f t="shared" si="384"/>
        <v>0</v>
      </c>
      <c r="Q431" s="232">
        <f t="shared" si="385"/>
        <v>0</v>
      </c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172"/>
      <c r="AD431" s="172"/>
      <c r="AE431" s="172"/>
      <c r="AF431" s="172"/>
      <c r="AG431" s="172"/>
      <c r="AH431" s="172"/>
      <c r="AI431" s="172"/>
      <c r="AJ431" s="172"/>
      <c r="AK431" s="172"/>
      <c r="AL431" s="172"/>
      <c r="AM431" s="172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173"/>
      <c r="EB431" s="173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</row>
    <row r="432" spans="1:156" ht="15.75" customHeight="1">
      <c r="A432" s="2"/>
      <c r="B432" s="181"/>
      <c r="C432" s="156"/>
      <c r="D432" s="181"/>
      <c r="E432" s="157"/>
      <c r="F432" s="157"/>
      <c r="G432" s="229">
        <f t="shared" si="386"/>
        <v>0</v>
      </c>
      <c r="H432" s="229">
        <f t="shared" si="382"/>
        <v>0</v>
      </c>
      <c r="I432" s="238">
        <f>IF(D450=0,0,G450/D450)</f>
        <v>0</v>
      </c>
      <c r="J432" s="182"/>
      <c r="K432" s="230"/>
      <c r="L432" s="157"/>
      <c r="M432" s="157"/>
      <c r="N432" s="236"/>
      <c r="O432" s="231">
        <f t="shared" si="383"/>
        <v>0</v>
      </c>
      <c r="P432" s="231">
        <f t="shared" si="384"/>
        <v>0</v>
      </c>
      <c r="Q432" s="232">
        <f t="shared" si="385"/>
        <v>0</v>
      </c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172"/>
      <c r="AD432" s="172"/>
      <c r="AE432" s="172"/>
      <c r="AF432" s="172"/>
      <c r="AG432" s="172"/>
      <c r="AH432" s="172"/>
      <c r="AI432" s="172"/>
      <c r="AJ432" s="172"/>
      <c r="AK432" s="172"/>
      <c r="AL432" s="172"/>
      <c r="AM432" s="172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173"/>
      <c r="EB432" s="173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</row>
    <row r="433" spans="1:156" ht="15.75" customHeight="1">
      <c r="A433" s="2"/>
      <c r="B433" s="181"/>
      <c r="C433" s="156"/>
      <c r="D433" s="181"/>
      <c r="E433" s="157"/>
      <c r="F433" s="157"/>
      <c r="G433" s="229">
        <f t="shared" si="386"/>
        <v>0</v>
      </c>
      <c r="H433" s="229">
        <f t="shared" si="382"/>
        <v>0</v>
      </c>
      <c r="I433" s="239"/>
      <c r="J433" s="182"/>
      <c r="K433" s="230"/>
      <c r="L433" s="157"/>
      <c r="M433" s="157"/>
      <c r="N433" s="236"/>
      <c r="O433" s="231">
        <f t="shared" si="383"/>
        <v>0</v>
      </c>
      <c r="P433" s="231">
        <f t="shared" si="384"/>
        <v>0</v>
      </c>
      <c r="Q433" s="232">
        <f t="shared" si="385"/>
        <v>0</v>
      </c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172"/>
      <c r="AD433" s="172"/>
      <c r="AE433" s="172"/>
      <c r="AF433" s="172"/>
      <c r="AG433" s="172"/>
      <c r="AH433" s="172"/>
      <c r="AI433" s="172"/>
      <c r="AJ433" s="172"/>
      <c r="AK433" s="172"/>
      <c r="AL433" s="172"/>
      <c r="AM433" s="172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173"/>
      <c r="EB433" s="173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</row>
    <row r="434" spans="1:156" ht="15.75" customHeight="1">
      <c r="A434" s="2"/>
      <c r="B434" s="181"/>
      <c r="C434" s="156"/>
      <c r="D434" s="181"/>
      <c r="E434" s="157"/>
      <c r="F434" s="157"/>
      <c r="G434" s="229">
        <f t="shared" si="386"/>
        <v>0</v>
      </c>
      <c r="H434" s="229">
        <f t="shared" si="382"/>
        <v>0</v>
      </c>
      <c r="I434" s="741" t="s">
        <v>127</v>
      </c>
      <c r="J434" s="182"/>
      <c r="K434" s="230"/>
      <c r="L434" s="157"/>
      <c r="M434" s="157"/>
      <c r="N434" s="236"/>
      <c r="O434" s="231">
        <f t="shared" si="383"/>
        <v>0</v>
      </c>
      <c r="P434" s="231">
        <f t="shared" si="384"/>
        <v>0</v>
      </c>
      <c r="Q434" s="232">
        <f t="shared" si="385"/>
        <v>0</v>
      </c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172"/>
      <c r="AD434" s="172"/>
      <c r="AE434" s="172"/>
      <c r="AF434" s="172"/>
      <c r="AG434" s="172"/>
      <c r="AH434" s="172"/>
      <c r="AI434" s="172"/>
      <c r="AJ434" s="172"/>
      <c r="AK434" s="172"/>
      <c r="AL434" s="172"/>
      <c r="AM434" s="172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173"/>
      <c r="EB434" s="173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</row>
    <row r="435" spans="1:156" ht="15.75" customHeight="1">
      <c r="A435" s="2"/>
      <c r="B435" s="181"/>
      <c r="C435" s="156"/>
      <c r="D435" s="181"/>
      <c r="E435" s="157"/>
      <c r="F435" s="157"/>
      <c r="G435" s="229">
        <f t="shared" si="386"/>
        <v>0</v>
      </c>
      <c r="H435" s="229">
        <f t="shared" si="382"/>
        <v>0</v>
      </c>
      <c r="I435" s="742"/>
      <c r="J435" s="182"/>
      <c r="K435" s="230"/>
      <c r="L435" s="157"/>
      <c r="M435" s="157"/>
      <c r="N435" s="236"/>
      <c r="O435" s="231">
        <f t="shared" si="383"/>
        <v>0</v>
      </c>
      <c r="P435" s="231">
        <f t="shared" si="384"/>
        <v>0</v>
      </c>
      <c r="Q435" s="232">
        <f t="shared" si="385"/>
        <v>0</v>
      </c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172"/>
      <c r="AD435" s="172"/>
      <c r="AE435" s="172"/>
      <c r="AF435" s="172"/>
      <c r="AG435" s="172"/>
      <c r="AH435" s="172"/>
      <c r="AI435" s="172"/>
      <c r="AJ435" s="172"/>
      <c r="AK435" s="172"/>
      <c r="AL435" s="172"/>
      <c r="AM435" s="172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173"/>
      <c r="EB435" s="173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</row>
    <row r="436" spans="1:156" ht="15.75" customHeight="1">
      <c r="A436" s="2"/>
      <c r="B436" s="181"/>
      <c r="C436" s="156"/>
      <c r="D436" s="181"/>
      <c r="E436" s="157"/>
      <c r="F436" s="157"/>
      <c r="G436" s="229">
        <f t="shared" si="386"/>
        <v>0</v>
      </c>
      <c r="H436" s="229">
        <f t="shared" si="382"/>
        <v>0</v>
      </c>
      <c r="I436" s="740"/>
      <c r="J436" s="182"/>
      <c r="K436" s="230"/>
      <c r="L436" s="157"/>
      <c r="M436" s="157"/>
      <c r="N436" s="236"/>
      <c r="O436" s="231">
        <f t="shared" si="383"/>
        <v>0</v>
      </c>
      <c r="P436" s="231">
        <f t="shared" si="384"/>
        <v>0</v>
      </c>
      <c r="Q436" s="232">
        <f t="shared" si="385"/>
        <v>0</v>
      </c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172"/>
      <c r="AD436" s="172"/>
      <c r="AE436" s="172"/>
      <c r="AF436" s="172"/>
      <c r="AG436" s="172"/>
      <c r="AH436" s="172"/>
      <c r="AI436" s="172"/>
      <c r="AJ436" s="172"/>
      <c r="AK436" s="172"/>
      <c r="AL436" s="172"/>
      <c r="AM436" s="172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173"/>
      <c r="EB436" s="173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</row>
    <row r="437" spans="1:156" ht="15.75" customHeight="1">
      <c r="A437" s="2"/>
      <c r="B437" s="181"/>
      <c r="C437" s="156"/>
      <c r="D437" s="181"/>
      <c r="E437" s="157"/>
      <c r="F437" s="157"/>
      <c r="G437" s="229">
        <f t="shared" si="386"/>
        <v>0</v>
      </c>
      <c r="H437" s="229">
        <f t="shared" si="382"/>
        <v>0</v>
      </c>
      <c r="I437" s="240">
        <f>IF(D450=0,0,(G450-I440)/D450)</f>
        <v>0</v>
      </c>
      <c r="J437" s="182"/>
      <c r="K437" s="230"/>
      <c r="L437" s="157"/>
      <c r="M437" s="157"/>
      <c r="N437" s="236"/>
      <c r="O437" s="231">
        <f t="shared" si="383"/>
        <v>0</v>
      </c>
      <c r="P437" s="231">
        <f t="shared" si="384"/>
        <v>0</v>
      </c>
      <c r="Q437" s="232">
        <f t="shared" si="385"/>
        <v>0</v>
      </c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172"/>
      <c r="AD437" s="172"/>
      <c r="AE437" s="172"/>
      <c r="AF437" s="172"/>
      <c r="AG437" s="172"/>
      <c r="AH437" s="172"/>
      <c r="AI437" s="172"/>
      <c r="AJ437" s="172"/>
      <c r="AK437" s="172"/>
      <c r="AL437" s="172"/>
      <c r="AM437" s="172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173"/>
      <c r="EB437" s="173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</row>
    <row r="438" spans="1:156" ht="15.75" customHeight="1">
      <c r="A438" s="2"/>
      <c r="B438" s="181"/>
      <c r="C438" s="156"/>
      <c r="D438" s="181"/>
      <c r="E438" s="157"/>
      <c r="F438" s="157"/>
      <c r="G438" s="229">
        <f t="shared" si="386"/>
        <v>0</v>
      </c>
      <c r="H438" s="229">
        <f t="shared" si="382"/>
        <v>0</v>
      </c>
      <c r="I438" s="241"/>
      <c r="J438" s="182"/>
      <c r="K438" s="230"/>
      <c r="L438" s="157"/>
      <c r="M438" s="157"/>
      <c r="N438" s="236"/>
      <c r="O438" s="231">
        <f t="shared" si="383"/>
        <v>0</v>
      </c>
      <c r="P438" s="231">
        <f t="shared" si="384"/>
        <v>0</v>
      </c>
      <c r="Q438" s="232">
        <f t="shared" si="385"/>
        <v>0</v>
      </c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172"/>
      <c r="AD438" s="172"/>
      <c r="AE438" s="172"/>
      <c r="AF438" s="172"/>
      <c r="AG438" s="172"/>
      <c r="AH438" s="172"/>
      <c r="AI438" s="172"/>
      <c r="AJ438" s="172"/>
      <c r="AK438" s="172"/>
      <c r="AL438" s="172"/>
      <c r="AM438" s="172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173"/>
      <c r="EB438" s="173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</row>
    <row r="439" spans="1:156" ht="15.75" customHeight="1">
      <c r="A439" s="2"/>
      <c r="B439" s="181"/>
      <c r="C439" s="156"/>
      <c r="D439" s="242"/>
      <c r="E439" s="157"/>
      <c r="F439" s="157"/>
      <c r="G439" s="229">
        <f t="shared" si="386"/>
        <v>0</v>
      </c>
      <c r="H439" s="229">
        <f t="shared" si="382"/>
        <v>0</v>
      </c>
      <c r="I439" s="243" t="s">
        <v>128</v>
      </c>
      <c r="J439" s="182"/>
      <c r="K439" s="230"/>
      <c r="L439" s="157"/>
      <c r="M439" s="157"/>
      <c r="N439" s="236"/>
      <c r="O439" s="231">
        <f t="shared" si="383"/>
        <v>0</v>
      </c>
      <c r="P439" s="231">
        <f t="shared" si="384"/>
        <v>0</v>
      </c>
      <c r="Q439" s="232">
        <f t="shared" si="385"/>
        <v>0</v>
      </c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172"/>
      <c r="AD439" s="172"/>
      <c r="AE439" s="172"/>
      <c r="AF439" s="172"/>
      <c r="AG439" s="172"/>
      <c r="AH439" s="172"/>
      <c r="AI439" s="172"/>
      <c r="AJ439" s="172"/>
      <c r="AK439" s="172"/>
      <c r="AL439" s="172"/>
      <c r="AM439" s="172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173"/>
      <c r="EB439" s="173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</row>
    <row r="440" spans="1:156" ht="15.75" customHeight="1">
      <c r="A440" s="2"/>
      <c r="B440" s="181"/>
      <c r="C440" s="156"/>
      <c r="D440" s="181"/>
      <c r="E440" s="157"/>
      <c r="F440" s="157"/>
      <c r="G440" s="229">
        <f t="shared" si="386"/>
        <v>0</v>
      </c>
      <c r="H440" s="229">
        <f t="shared" si="382"/>
        <v>0</v>
      </c>
      <c r="I440" s="238">
        <f>SUMIF(B$72:B$91,B430,P$72:P$91)</f>
        <v>0</v>
      </c>
      <c r="J440" s="182"/>
      <c r="K440" s="230"/>
      <c r="L440" s="157"/>
      <c r="M440" s="157"/>
      <c r="N440" s="236"/>
      <c r="O440" s="231">
        <f t="shared" si="383"/>
        <v>0</v>
      </c>
      <c r="P440" s="231">
        <f t="shared" si="384"/>
        <v>0</v>
      </c>
      <c r="Q440" s="232">
        <f t="shared" si="385"/>
        <v>0</v>
      </c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172"/>
      <c r="AD440" s="172"/>
      <c r="AE440" s="172"/>
      <c r="AF440" s="172"/>
      <c r="AG440" s="172"/>
      <c r="AH440" s="172"/>
      <c r="AI440" s="172"/>
      <c r="AJ440" s="172"/>
      <c r="AK440" s="172"/>
      <c r="AL440" s="172"/>
      <c r="AM440" s="172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173"/>
      <c r="EB440" s="173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</row>
    <row r="441" spans="1:156" ht="15.75" customHeight="1">
      <c r="A441" s="2"/>
      <c r="B441" s="181"/>
      <c r="C441" s="156"/>
      <c r="D441" s="181"/>
      <c r="E441" s="157"/>
      <c r="F441" s="157"/>
      <c r="G441" s="229">
        <f t="shared" si="386"/>
        <v>0</v>
      </c>
      <c r="H441" s="229">
        <f t="shared" si="382"/>
        <v>0</v>
      </c>
      <c r="I441" s="231"/>
      <c r="J441" s="182"/>
      <c r="K441" s="230"/>
      <c r="L441" s="157"/>
      <c r="M441" s="157"/>
      <c r="N441" s="236"/>
      <c r="O441" s="231">
        <f t="shared" si="383"/>
        <v>0</v>
      </c>
      <c r="P441" s="231">
        <f t="shared" si="384"/>
        <v>0</v>
      </c>
      <c r="Q441" s="232">
        <f t="shared" si="385"/>
        <v>0</v>
      </c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172"/>
      <c r="AD441" s="172"/>
      <c r="AE441" s="172"/>
      <c r="AF441" s="172"/>
      <c r="AG441" s="172"/>
      <c r="AH441" s="172"/>
      <c r="AI441" s="172"/>
      <c r="AJ441" s="172"/>
      <c r="AK441" s="172"/>
      <c r="AL441" s="172"/>
      <c r="AM441" s="172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173"/>
      <c r="EB441" s="173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</row>
    <row r="442" spans="1:156" ht="15.75" customHeight="1">
      <c r="A442" s="2"/>
      <c r="B442" s="181"/>
      <c r="C442" s="156"/>
      <c r="D442" s="181"/>
      <c r="E442" s="157"/>
      <c r="F442" s="157"/>
      <c r="G442" s="229">
        <f t="shared" si="386"/>
        <v>0</v>
      </c>
      <c r="H442" s="229">
        <f t="shared" si="382"/>
        <v>0</v>
      </c>
      <c r="I442" s="231"/>
      <c r="J442" s="182"/>
      <c r="K442" s="230"/>
      <c r="L442" s="157"/>
      <c r="M442" s="157"/>
      <c r="N442" s="236"/>
      <c r="O442" s="231">
        <f t="shared" si="383"/>
        <v>0</v>
      </c>
      <c r="P442" s="231">
        <f t="shared" si="384"/>
        <v>0</v>
      </c>
      <c r="Q442" s="232">
        <f t="shared" si="385"/>
        <v>0</v>
      </c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172"/>
      <c r="AD442" s="172"/>
      <c r="AE442" s="172"/>
      <c r="AF442" s="172"/>
      <c r="AG442" s="172"/>
      <c r="AH442" s="172"/>
      <c r="AI442" s="172"/>
      <c r="AJ442" s="172"/>
      <c r="AK442" s="172"/>
      <c r="AL442" s="172"/>
      <c r="AM442" s="172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173"/>
      <c r="EB442" s="173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</row>
    <row r="443" spans="1:156" ht="15.75" customHeight="1">
      <c r="A443" s="2"/>
      <c r="B443" s="181"/>
      <c r="C443" s="156"/>
      <c r="D443" s="181"/>
      <c r="E443" s="157"/>
      <c r="F443" s="157"/>
      <c r="G443" s="229">
        <f t="shared" si="386"/>
        <v>0</v>
      </c>
      <c r="H443" s="229">
        <f t="shared" si="382"/>
        <v>0</v>
      </c>
      <c r="I443" s="231"/>
      <c r="J443" s="182"/>
      <c r="K443" s="230"/>
      <c r="L443" s="157"/>
      <c r="M443" s="157"/>
      <c r="N443" s="236"/>
      <c r="O443" s="231">
        <f t="shared" si="383"/>
        <v>0</v>
      </c>
      <c r="P443" s="231">
        <f t="shared" si="384"/>
        <v>0</v>
      </c>
      <c r="Q443" s="232">
        <f t="shared" si="385"/>
        <v>0</v>
      </c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172"/>
      <c r="AD443" s="172"/>
      <c r="AE443" s="172"/>
      <c r="AF443" s="172"/>
      <c r="AG443" s="172"/>
      <c r="AH443" s="172"/>
      <c r="AI443" s="172"/>
      <c r="AJ443" s="172"/>
      <c r="AK443" s="172"/>
      <c r="AL443" s="172"/>
      <c r="AM443" s="172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173"/>
      <c r="EB443" s="173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</row>
    <row r="444" spans="1:156" ht="15.75" customHeight="1">
      <c r="A444" s="2"/>
      <c r="B444" s="181"/>
      <c r="C444" s="156"/>
      <c r="D444" s="181"/>
      <c r="E444" s="157"/>
      <c r="F444" s="157"/>
      <c r="G444" s="229">
        <f t="shared" si="386"/>
        <v>0</v>
      </c>
      <c r="H444" s="229">
        <f t="shared" si="382"/>
        <v>0</v>
      </c>
      <c r="I444" s="231"/>
      <c r="J444" s="182"/>
      <c r="K444" s="230"/>
      <c r="L444" s="157"/>
      <c r="M444" s="157"/>
      <c r="N444" s="236"/>
      <c r="O444" s="231">
        <f t="shared" si="383"/>
        <v>0</v>
      </c>
      <c r="P444" s="231">
        <f t="shared" si="384"/>
        <v>0</v>
      </c>
      <c r="Q444" s="232">
        <f t="shared" si="385"/>
        <v>0</v>
      </c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172"/>
      <c r="AD444" s="172"/>
      <c r="AE444" s="172"/>
      <c r="AF444" s="172"/>
      <c r="AG444" s="172"/>
      <c r="AH444" s="172"/>
      <c r="AI444" s="172"/>
      <c r="AJ444" s="172"/>
      <c r="AK444" s="172"/>
      <c r="AL444" s="172"/>
      <c r="AM444" s="172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173"/>
      <c r="EB444" s="173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</row>
    <row r="445" spans="1:156" ht="15.75" customHeight="1">
      <c r="A445" s="2"/>
      <c r="B445" s="181"/>
      <c r="C445" s="156"/>
      <c r="D445" s="181"/>
      <c r="E445" s="157"/>
      <c r="F445" s="157"/>
      <c r="G445" s="229">
        <f t="shared" si="386"/>
        <v>0</v>
      </c>
      <c r="H445" s="229">
        <f t="shared" si="382"/>
        <v>0</v>
      </c>
      <c r="I445" s="231"/>
      <c r="J445" s="182"/>
      <c r="K445" s="230"/>
      <c r="L445" s="157"/>
      <c r="M445" s="157"/>
      <c r="N445" s="236"/>
      <c r="O445" s="231">
        <f t="shared" si="383"/>
        <v>0</v>
      </c>
      <c r="P445" s="231">
        <f t="shared" si="384"/>
        <v>0</v>
      </c>
      <c r="Q445" s="232">
        <f t="shared" si="385"/>
        <v>0</v>
      </c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172"/>
      <c r="AD445" s="172"/>
      <c r="AE445" s="172"/>
      <c r="AF445" s="172"/>
      <c r="AG445" s="172"/>
      <c r="AH445" s="172"/>
      <c r="AI445" s="172"/>
      <c r="AJ445" s="172"/>
      <c r="AK445" s="172"/>
      <c r="AL445" s="172"/>
      <c r="AM445" s="172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173"/>
      <c r="EB445" s="173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</row>
    <row r="446" spans="1:156" ht="15.75" customHeight="1">
      <c r="A446" s="2"/>
      <c r="B446" s="181"/>
      <c r="C446" s="156"/>
      <c r="D446" s="181"/>
      <c r="E446" s="157"/>
      <c r="F446" s="157"/>
      <c r="G446" s="229">
        <f t="shared" si="386"/>
        <v>0</v>
      </c>
      <c r="H446" s="229">
        <f t="shared" si="382"/>
        <v>0</v>
      </c>
      <c r="I446" s="231"/>
      <c r="J446" s="182"/>
      <c r="K446" s="230"/>
      <c r="L446" s="157"/>
      <c r="M446" s="157"/>
      <c r="N446" s="236"/>
      <c r="O446" s="231">
        <f t="shared" si="383"/>
        <v>0</v>
      </c>
      <c r="P446" s="231">
        <f t="shared" si="384"/>
        <v>0</v>
      </c>
      <c r="Q446" s="232">
        <f t="shared" si="385"/>
        <v>0</v>
      </c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172"/>
      <c r="AD446" s="172"/>
      <c r="AE446" s="172"/>
      <c r="AF446" s="172"/>
      <c r="AG446" s="172"/>
      <c r="AH446" s="172"/>
      <c r="AI446" s="172"/>
      <c r="AJ446" s="172"/>
      <c r="AK446" s="172"/>
      <c r="AL446" s="172"/>
      <c r="AM446" s="172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173"/>
      <c r="EB446" s="173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</row>
    <row r="447" spans="1:156" ht="15.75" customHeight="1">
      <c r="A447" s="2"/>
      <c r="B447" s="181"/>
      <c r="C447" s="156"/>
      <c r="D447" s="181"/>
      <c r="E447" s="157"/>
      <c r="F447" s="157"/>
      <c r="G447" s="229">
        <f t="shared" si="386"/>
        <v>0</v>
      </c>
      <c r="H447" s="229">
        <f t="shared" si="382"/>
        <v>0</v>
      </c>
      <c r="I447" s="231"/>
      <c r="J447" s="182"/>
      <c r="K447" s="230"/>
      <c r="L447" s="157"/>
      <c r="M447" s="157"/>
      <c r="N447" s="236"/>
      <c r="O447" s="231">
        <f t="shared" si="383"/>
        <v>0</v>
      </c>
      <c r="P447" s="231">
        <f t="shared" si="384"/>
        <v>0</v>
      </c>
      <c r="Q447" s="232">
        <f t="shared" si="385"/>
        <v>0</v>
      </c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172"/>
      <c r="AD447" s="172"/>
      <c r="AE447" s="172"/>
      <c r="AF447" s="172"/>
      <c r="AG447" s="172"/>
      <c r="AH447" s="172"/>
      <c r="AI447" s="172"/>
      <c r="AJ447" s="172"/>
      <c r="AK447" s="172"/>
      <c r="AL447" s="172"/>
      <c r="AM447" s="172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173"/>
      <c r="EB447" s="173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</row>
    <row r="448" spans="1:156" ht="15.75" customHeight="1">
      <c r="A448" s="2"/>
      <c r="B448" s="181"/>
      <c r="C448" s="181"/>
      <c r="D448" s="181"/>
      <c r="E448" s="157"/>
      <c r="F448" s="157"/>
      <c r="G448" s="229">
        <f t="shared" si="386"/>
        <v>0</v>
      </c>
      <c r="H448" s="229">
        <f t="shared" si="382"/>
        <v>0</v>
      </c>
      <c r="I448" s="231"/>
      <c r="J448" s="182"/>
      <c r="K448" s="230"/>
      <c r="L448" s="157"/>
      <c r="M448" s="157"/>
      <c r="N448" s="236"/>
      <c r="O448" s="231">
        <f t="shared" si="383"/>
        <v>0</v>
      </c>
      <c r="P448" s="231">
        <f t="shared" si="384"/>
        <v>0</v>
      </c>
      <c r="Q448" s="232">
        <f t="shared" si="385"/>
        <v>0</v>
      </c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172"/>
      <c r="AD448" s="172"/>
      <c r="AE448" s="172"/>
      <c r="AF448" s="172"/>
      <c r="AG448" s="172"/>
      <c r="AH448" s="172"/>
      <c r="AI448" s="172"/>
      <c r="AJ448" s="172"/>
      <c r="AK448" s="172"/>
      <c r="AL448" s="172"/>
      <c r="AM448" s="172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173"/>
      <c r="EB448" s="173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</row>
    <row r="449" spans="1:156" ht="15.75" customHeight="1">
      <c r="A449" s="2"/>
      <c r="B449" s="181"/>
      <c r="C449" s="181"/>
      <c r="D449" s="181"/>
      <c r="E449" s="157"/>
      <c r="F449" s="157"/>
      <c r="G449" s="229">
        <f t="shared" si="386"/>
        <v>0</v>
      </c>
      <c r="H449" s="229">
        <f t="shared" si="382"/>
        <v>0</v>
      </c>
      <c r="I449" s="231"/>
      <c r="J449" s="182"/>
      <c r="K449" s="230"/>
      <c r="L449" s="157"/>
      <c r="M449" s="157"/>
      <c r="N449" s="236"/>
      <c r="O449" s="231">
        <f t="shared" si="383"/>
        <v>0</v>
      </c>
      <c r="P449" s="231">
        <f t="shared" si="384"/>
        <v>0</v>
      </c>
      <c r="Q449" s="232">
        <f t="shared" si="385"/>
        <v>0</v>
      </c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172"/>
      <c r="AD449" s="172"/>
      <c r="AE449" s="172"/>
      <c r="AF449" s="172"/>
      <c r="AG449" s="172"/>
      <c r="AH449" s="172"/>
      <c r="AI449" s="172"/>
      <c r="AJ449" s="172"/>
      <c r="AK449" s="172"/>
      <c r="AL449" s="172"/>
      <c r="AM449" s="172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173"/>
      <c r="EB449" s="173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</row>
    <row r="450" spans="1:156" ht="15.75" customHeight="1">
      <c r="A450" s="2"/>
      <c r="B450" s="188" t="s">
        <v>129</v>
      </c>
      <c r="C450" s="188"/>
      <c r="D450" s="244">
        <f>SUM(D430:D449)-L450</f>
        <v>0</v>
      </c>
      <c r="E450" s="245"/>
      <c r="F450" s="245"/>
      <c r="G450" s="245">
        <f>SUM(G430:G449)-SUM(Q430:Q449)</f>
        <v>0</v>
      </c>
      <c r="H450" s="245">
        <f t="shared" si="382"/>
        <v>0</v>
      </c>
      <c r="I450" s="246"/>
      <c r="J450" s="247"/>
      <c r="K450" s="188"/>
      <c r="L450" s="188">
        <f>SUM(L430:L449)</f>
        <v>0</v>
      </c>
      <c r="M450" s="245"/>
      <c r="N450" s="248"/>
      <c r="O450" s="249">
        <f t="shared" ref="O450:P450" si="387">SUM(O430:O449)</f>
        <v>0</v>
      </c>
      <c r="P450" s="249">
        <f t="shared" si="387"/>
        <v>0</v>
      </c>
      <c r="Q450" s="250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172"/>
      <c r="AD450" s="172"/>
      <c r="AE450" s="172"/>
      <c r="AF450" s="172"/>
      <c r="AG450" s="172"/>
      <c r="AH450" s="172"/>
      <c r="AI450" s="172"/>
      <c r="AJ450" s="172"/>
      <c r="AK450" s="172"/>
      <c r="AL450" s="172"/>
      <c r="AM450" s="172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173"/>
      <c r="EB450" s="173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</row>
    <row r="451" spans="1:156" ht="15.75" customHeight="1">
      <c r="A451" s="2"/>
      <c r="B451" s="223" t="s">
        <v>88</v>
      </c>
      <c r="C451" s="224" t="s">
        <v>89</v>
      </c>
      <c r="D451" s="224" t="s">
        <v>99</v>
      </c>
      <c r="E451" s="224" t="s">
        <v>114</v>
      </c>
      <c r="F451" s="224" t="s">
        <v>115</v>
      </c>
      <c r="G451" s="224" t="s">
        <v>26</v>
      </c>
      <c r="H451" s="224" t="s">
        <v>100</v>
      </c>
      <c r="I451" s="225"/>
      <c r="J451" s="224" t="s">
        <v>116</v>
      </c>
      <c r="K451" s="224" t="s">
        <v>91</v>
      </c>
      <c r="L451" s="224" t="s">
        <v>99</v>
      </c>
      <c r="M451" s="224" t="s">
        <v>117</v>
      </c>
      <c r="N451" s="224" t="s">
        <v>115</v>
      </c>
      <c r="O451" s="224" t="s">
        <v>94</v>
      </c>
      <c r="P451" s="224" t="s">
        <v>118</v>
      </c>
      <c r="Q451" s="224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172"/>
      <c r="AD451" s="172"/>
      <c r="AE451" s="172"/>
      <c r="AF451" s="172"/>
      <c r="AG451" s="172"/>
      <c r="AH451" s="172"/>
      <c r="AI451" s="172"/>
      <c r="AJ451" s="172"/>
      <c r="AK451" s="172"/>
      <c r="AL451" s="172"/>
      <c r="AM451" s="172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173"/>
      <c r="EB451" s="173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</row>
    <row r="452" spans="1:156" ht="15.75" customHeight="1">
      <c r="A452" s="2"/>
      <c r="B452" s="181"/>
      <c r="C452" s="156"/>
      <c r="D452" s="181"/>
      <c r="E452" s="157"/>
      <c r="F452" s="157"/>
      <c r="G452" s="229">
        <f>(D452*E452)+F452</f>
        <v>0</v>
      </c>
      <c r="H452" s="229">
        <f t="shared" ref="H452:H472" si="388">IF(D452=0,0,G452/D452)</f>
        <v>0</v>
      </c>
      <c r="I452" s="739" t="s">
        <v>126</v>
      </c>
      <c r="J452" s="182"/>
      <c r="K452" s="230"/>
      <c r="L452" s="181"/>
      <c r="M452" s="157"/>
      <c r="N452" s="157"/>
      <c r="O452" s="231">
        <f t="shared" ref="O452:O471" si="389">((L452*M452)-N452)-(L452*J452)</f>
        <v>0</v>
      </c>
      <c r="P452" s="231">
        <f t="shared" ref="P452:P471" si="390">IF(J452=0,0,(((L452*M452)-N452)+I462)-(L452*J452))</f>
        <v>0</v>
      </c>
      <c r="Q452" s="232">
        <f t="shared" ref="Q452:Q471" si="391">L452*J452</f>
        <v>0</v>
      </c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172"/>
      <c r="AD452" s="172"/>
      <c r="AE452" s="172"/>
      <c r="AF452" s="172"/>
      <c r="AG452" s="172"/>
      <c r="AH452" s="172"/>
      <c r="AI452" s="172"/>
      <c r="AJ452" s="172"/>
      <c r="AK452" s="172"/>
      <c r="AL452" s="172"/>
      <c r="AM452" s="172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173"/>
      <c r="EB452" s="173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</row>
    <row r="453" spans="1:156" ht="15.75" customHeight="1">
      <c r="A453" s="2"/>
      <c r="B453" s="181"/>
      <c r="C453" s="156"/>
      <c r="D453" s="181"/>
      <c r="E453" s="157"/>
      <c r="F453" s="157"/>
      <c r="G453" s="229">
        <f t="shared" ref="G453:G471" si="392">D453*E453+F453</f>
        <v>0</v>
      </c>
      <c r="H453" s="229">
        <f t="shared" si="388"/>
        <v>0</v>
      </c>
      <c r="I453" s="740"/>
      <c r="J453" s="182"/>
      <c r="K453" s="230"/>
      <c r="L453" s="157"/>
      <c r="M453" s="157"/>
      <c r="N453" s="236"/>
      <c r="O453" s="231">
        <f t="shared" si="389"/>
        <v>0</v>
      </c>
      <c r="P453" s="231">
        <f t="shared" si="390"/>
        <v>0</v>
      </c>
      <c r="Q453" s="232">
        <f t="shared" si="391"/>
        <v>0</v>
      </c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172"/>
      <c r="AD453" s="172"/>
      <c r="AE453" s="172"/>
      <c r="AF453" s="172"/>
      <c r="AG453" s="172"/>
      <c r="AH453" s="172"/>
      <c r="AI453" s="172"/>
      <c r="AJ453" s="172"/>
      <c r="AK453" s="172"/>
      <c r="AL453" s="172"/>
      <c r="AM453" s="172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173"/>
      <c r="EB453" s="173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</row>
    <row r="454" spans="1:156" ht="15.75" customHeight="1">
      <c r="A454" s="2"/>
      <c r="B454" s="181"/>
      <c r="C454" s="156"/>
      <c r="D454" s="181"/>
      <c r="E454" s="157"/>
      <c r="F454" s="157"/>
      <c r="G454" s="229">
        <f t="shared" si="392"/>
        <v>0</v>
      </c>
      <c r="H454" s="229">
        <f t="shared" si="388"/>
        <v>0</v>
      </c>
      <c r="I454" s="238">
        <f>IF(D472=0,0,G472/D472)</f>
        <v>0</v>
      </c>
      <c r="J454" s="182"/>
      <c r="K454" s="230"/>
      <c r="L454" s="157"/>
      <c r="M454" s="157"/>
      <c r="N454" s="236"/>
      <c r="O454" s="231">
        <f t="shared" si="389"/>
        <v>0</v>
      </c>
      <c r="P454" s="231">
        <f t="shared" si="390"/>
        <v>0</v>
      </c>
      <c r="Q454" s="232">
        <f t="shared" si="391"/>
        <v>0</v>
      </c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172"/>
      <c r="AD454" s="172"/>
      <c r="AE454" s="172"/>
      <c r="AF454" s="172"/>
      <c r="AG454" s="172"/>
      <c r="AH454" s="172"/>
      <c r="AI454" s="172"/>
      <c r="AJ454" s="172"/>
      <c r="AK454" s="172"/>
      <c r="AL454" s="172"/>
      <c r="AM454" s="172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173"/>
      <c r="EB454" s="173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</row>
    <row r="455" spans="1:156" ht="15.75" customHeight="1">
      <c r="A455" s="2"/>
      <c r="B455" s="181"/>
      <c r="C455" s="156"/>
      <c r="D455" s="181"/>
      <c r="E455" s="157"/>
      <c r="F455" s="157"/>
      <c r="G455" s="229">
        <f t="shared" si="392"/>
        <v>0</v>
      </c>
      <c r="H455" s="229">
        <f t="shared" si="388"/>
        <v>0</v>
      </c>
      <c r="I455" s="239"/>
      <c r="J455" s="182"/>
      <c r="K455" s="230"/>
      <c r="L455" s="157"/>
      <c r="M455" s="157"/>
      <c r="N455" s="236"/>
      <c r="O455" s="231">
        <f t="shared" si="389"/>
        <v>0</v>
      </c>
      <c r="P455" s="231">
        <f t="shared" si="390"/>
        <v>0</v>
      </c>
      <c r="Q455" s="232">
        <f t="shared" si="391"/>
        <v>0</v>
      </c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172"/>
      <c r="AD455" s="172"/>
      <c r="AE455" s="172"/>
      <c r="AF455" s="172"/>
      <c r="AG455" s="172"/>
      <c r="AH455" s="172"/>
      <c r="AI455" s="172"/>
      <c r="AJ455" s="172"/>
      <c r="AK455" s="172"/>
      <c r="AL455" s="172"/>
      <c r="AM455" s="172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173"/>
      <c r="EB455" s="173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</row>
    <row r="456" spans="1:156" ht="15.75" customHeight="1">
      <c r="A456" s="2"/>
      <c r="B456" s="181"/>
      <c r="C456" s="156"/>
      <c r="D456" s="181"/>
      <c r="E456" s="157"/>
      <c r="F456" s="157"/>
      <c r="G456" s="229">
        <f t="shared" si="392"/>
        <v>0</v>
      </c>
      <c r="H456" s="229">
        <f t="shared" si="388"/>
        <v>0</v>
      </c>
      <c r="I456" s="741" t="s">
        <v>127</v>
      </c>
      <c r="J456" s="182"/>
      <c r="K456" s="230"/>
      <c r="L456" s="157"/>
      <c r="M456" s="157"/>
      <c r="N456" s="236"/>
      <c r="O456" s="231">
        <f t="shared" si="389"/>
        <v>0</v>
      </c>
      <c r="P456" s="231">
        <f t="shared" si="390"/>
        <v>0</v>
      </c>
      <c r="Q456" s="232">
        <f t="shared" si="391"/>
        <v>0</v>
      </c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172"/>
      <c r="AD456" s="172"/>
      <c r="AE456" s="172"/>
      <c r="AF456" s="172"/>
      <c r="AG456" s="172"/>
      <c r="AH456" s="172"/>
      <c r="AI456" s="172"/>
      <c r="AJ456" s="172"/>
      <c r="AK456" s="172"/>
      <c r="AL456" s="172"/>
      <c r="AM456" s="172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173"/>
      <c r="EB456" s="173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</row>
    <row r="457" spans="1:156" ht="15.75" customHeight="1">
      <c r="A457" s="2"/>
      <c r="B457" s="181"/>
      <c r="C457" s="156"/>
      <c r="D457" s="181"/>
      <c r="E457" s="157"/>
      <c r="F457" s="157"/>
      <c r="G457" s="229">
        <f t="shared" si="392"/>
        <v>0</v>
      </c>
      <c r="H457" s="229">
        <f t="shared" si="388"/>
        <v>0</v>
      </c>
      <c r="I457" s="742"/>
      <c r="J457" s="182"/>
      <c r="K457" s="230"/>
      <c r="L457" s="157"/>
      <c r="M457" s="157"/>
      <c r="N457" s="236"/>
      <c r="O457" s="231">
        <f t="shared" si="389"/>
        <v>0</v>
      </c>
      <c r="P457" s="231">
        <f t="shared" si="390"/>
        <v>0</v>
      </c>
      <c r="Q457" s="232">
        <f t="shared" si="391"/>
        <v>0</v>
      </c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172"/>
      <c r="AD457" s="172"/>
      <c r="AE457" s="172"/>
      <c r="AF457" s="172"/>
      <c r="AG457" s="172"/>
      <c r="AH457" s="172"/>
      <c r="AI457" s="172"/>
      <c r="AJ457" s="172"/>
      <c r="AK457" s="172"/>
      <c r="AL457" s="172"/>
      <c r="AM457" s="172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173"/>
      <c r="EB457" s="173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</row>
    <row r="458" spans="1:156" ht="15.75" customHeight="1">
      <c r="A458" s="2"/>
      <c r="B458" s="181"/>
      <c r="C458" s="156"/>
      <c r="D458" s="181"/>
      <c r="E458" s="157"/>
      <c r="F458" s="157"/>
      <c r="G458" s="229">
        <f t="shared" si="392"/>
        <v>0</v>
      </c>
      <c r="H458" s="229">
        <f t="shared" si="388"/>
        <v>0</v>
      </c>
      <c r="I458" s="740"/>
      <c r="J458" s="182"/>
      <c r="K458" s="230"/>
      <c r="L458" s="157"/>
      <c r="M458" s="157"/>
      <c r="N458" s="236"/>
      <c r="O458" s="231">
        <f t="shared" si="389"/>
        <v>0</v>
      </c>
      <c r="P458" s="231">
        <f t="shared" si="390"/>
        <v>0</v>
      </c>
      <c r="Q458" s="232">
        <f t="shared" si="391"/>
        <v>0</v>
      </c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172"/>
      <c r="AD458" s="172"/>
      <c r="AE458" s="172"/>
      <c r="AF458" s="172"/>
      <c r="AG458" s="172"/>
      <c r="AH458" s="172"/>
      <c r="AI458" s="172"/>
      <c r="AJ458" s="172"/>
      <c r="AK458" s="172"/>
      <c r="AL458" s="172"/>
      <c r="AM458" s="172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173"/>
      <c r="EB458" s="173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</row>
    <row r="459" spans="1:156" ht="15.75" customHeight="1">
      <c r="A459" s="2"/>
      <c r="B459" s="181"/>
      <c r="C459" s="156"/>
      <c r="D459" s="181"/>
      <c r="E459" s="157"/>
      <c r="F459" s="157"/>
      <c r="G459" s="229">
        <f t="shared" si="392"/>
        <v>0</v>
      </c>
      <c r="H459" s="229">
        <f t="shared" si="388"/>
        <v>0</v>
      </c>
      <c r="I459" s="240">
        <f>IF(D472=0,0,(G472-I462)/D472)</f>
        <v>0</v>
      </c>
      <c r="J459" s="182"/>
      <c r="K459" s="230"/>
      <c r="L459" s="157"/>
      <c r="M459" s="157"/>
      <c r="N459" s="236"/>
      <c r="O459" s="231">
        <f t="shared" si="389"/>
        <v>0</v>
      </c>
      <c r="P459" s="231">
        <f t="shared" si="390"/>
        <v>0</v>
      </c>
      <c r="Q459" s="232">
        <f t="shared" si="391"/>
        <v>0</v>
      </c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172"/>
      <c r="AD459" s="172"/>
      <c r="AE459" s="172"/>
      <c r="AF459" s="172"/>
      <c r="AG459" s="172"/>
      <c r="AH459" s="172"/>
      <c r="AI459" s="172"/>
      <c r="AJ459" s="172"/>
      <c r="AK459" s="172"/>
      <c r="AL459" s="172"/>
      <c r="AM459" s="172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173"/>
      <c r="EB459" s="173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</row>
    <row r="460" spans="1:156" ht="15.75" customHeight="1">
      <c r="A460" s="2"/>
      <c r="B460" s="181"/>
      <c r="C460" s="156"/>
      <c r="D460" s="181"/>
      <c r="E460" s="157"/>
      <c r="F460" s="157"/>
      <c r="G460" s="229">
        <f t="shared" si="392"/>
        <v>0</v>
      </c>
      <c r="H460" s="229">
        <f t="shared" si="388"/>
        <v>0</v>
      </c>
      <c r="I460" s="241"/>
      <c r="J460" s="182"/>
      <c r="K460" s="230"/>
      <c r="L460" s="157"/>
      <c r="M460" s="157"/>
      <c r="N460" s="236"/>
      <c r="O460" s="231">
        <f t="shared" si="389"/>
        <v>0</v>
      </c>
      <c r="P460" s="231">
        <f t="shared" si="390"/>
        <v>0</v>
      </c>
      <c r="Q460" s="232">
        <f t="shared" si="391"/>
        <v>0</v>
      </c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172"/>
      <c r="AD460" s="172"/>
      <c r="AE460" s="172"/>
      <c r="AF460" s="172"/>
      <c r="AG460" s="172"/>
      <c r="AH460" s="172"/>
      <c r="AI460" s="172"/>
      <c r="AJ460" s="172"/>
      <c r="AK460" s="172"/>
      <c r="AL460" s="172"/>
      <c r="AM460" s="172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173"/>
      <c r="EB460" s="173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</row>
    <row r="461" spans="1:156" ht="15.75" customHeight="1">
      <c r="A461" s="2"/>
      <c r="B461" s="181"/>
      <c r="C461" s="156"/>
      <c r="D461" s="242"/>
      <c r="E461" s="157"/>
      <c r="F461" s="157"/>
      <c r="G461" s="229">
        <f t="shared" si="392"/>
        <v>0</v>
      </c>
      <c r="H461" s="229">
        <f t="shared" si="388"/>
        <v>0</v>
      </c>
      <c r="I461" s="243" t="s">
        <v>128</v>
      </c>
      <c r="J461" s="182"/>
      <c r="K461" s="230"/>
      <c r="L461" s="157"/>
      <c r="M461" s="157"/>
      <c r="N461" s="236"/>
      <c r="O461" s="231">
        <f t="shared" si="389"/>
        <v>0</v>
      </c>
      <c r="P461" s="231">
        <f t="shared" si="390"/>
        <v>0</v>
      </c>
      <c r="Q461" s="232">
        <f t="shared" si="391"/>
        <v>0</v>
      </c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172"/>
      <c r="AD461" s="172"/>
      <c r="AE461" s="172"/>
      <c r="AF461" s="172"/>
      <c r="AG461" s="172"/>
      <c r="AH461" s="172"/>
      <c r="AI461" s="172"/>
      <c r="AJ461" s="172"/>
      <c r="AK461" s="172"/>
      <c r="AL461" s="172"/>
      <c r="AM461" s="172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173"/>
      <c r="EB461" s="173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</row>
    <row r="462" spans="1:156" ht="15.75" customHeight="1">
      <c r="A462" s="2"/>
      <c r="B462" s="181"/>
      <c r="C462" s="156"/>
      <c r="D462" s="181"/>
      <c r="E462" s="157"/>
      <c r="F462" s="157"/>
      <c r="G462" s="229">
        <f t="shared" si="392"/>
        <v>0</v>
      </c>
      <c r="H462" s="229">
        <f t="shared" si="388"/>
        <v>0</v>
      </c>
      <c r="I462" s="238">
        <f>SUMIF(B$72:B$91,B452,P$72:P$91)</f>
        <v>0</v>
      </c>
      <c r="J462" s="182"/>
      <c r="K462" s="230"/>
      <c r="L462" s="157"/>
      <c r="M462" s="157"/>
      <c r="N462" s="236"/>
      <c r="O462" s="231">
        <f t="shared" si="389"/>
        <v>0</v>
      </c>
      <c r="P462" s="231">
        <f t="shared" si="390"/>
        <v>0</v>
      </c>
      <c r="Q462" s="232">
        <f t="shared" si="391"/>
        <v>0</v>
      </c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172"/>
      <c r="AD462" s="172"/>
      <c r="AE462" s="172"/>
      <c r="AF462" s="172"/>
      <c r="AG462" s="172"/>
      <c r="AH462" s="172"/>
      <c r="AI462" s="172"/>
      <c r="AJ462" s="172"/>
      <c r="AK462" s="172"/>
      <c r="AL462" s="172"/>
      <c r="AM462" s="172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173"/>
      <c r="EB462" s="173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</row>
    <row r="463" spans="1:156" ht="15.75" customHeight="1">
      <c r="A463" s="2"/>
      <c r="B463" s="181"/>
      <c r="C463" s="156"/>
      <c r="D463" s="181"/>
      <c r="E463" s="157"/>
      <c r="F463" s="157"/>
      <c r="G463" s="229">
        <f t="shared" si="392"/>
        <v>0</v>
      </c>
      <c r="H463" s="229">
        <f t="shared" si="388"/>
        <v>0</v>
      </c>
      <c r="I463" s="231"/>
      <c r="J463" s="182"/>
      <c r="K463" s="230"/>
      <c r="L463" s="157"/>
      <c r="M463" s="157"/>
      <c r="N463" s="236"/>
      <c r="O463" s="231">
        <f t="shared" si="389"/>
        <v>0</v>
      </c>
      <c r="P463" s="231">
        <f t="shared" si="390"/>
        <v>0</v>
      </c>
      <c r="Q463" s="232">
        <f t="shared" si="391"/>
        <v>0</v>
      </c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172"/>
      <c r="AD463" s="172"/>
      <c r="AE463" s="172"/>
      <c r="AF463" s="172"/>
      <c r="AG463" s="172"/>
      <c r="AH463" s="172"/>
      <c r="AI463" s="172"/>
      <c r="AJ463" s="172"/>
      <c r="AK463" s="172"/>
      <c r="AL463" s="172"/>
      <c r="AM463" s="172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173"/>
      <c r="EB463" s="173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</row>
    <row r="464" spans="1:156" ht="15.75" customHeight="1">
      <c r="A464" s="2"/>
      <c r="B464" s="181"/>
      <c r="C464" s="156"/>
      <c r="D464" s="181"/>
      <c r="E464" s="157"/>
      <c r="F464" s="157"/>
      <c r="G464" s="229">
        <f t="shared" si="392"/>
        <v>0</v>
      </c>
      <c r="H464" s="229">
        <f t="shared" si="388"/>
        <v>0</v>
      </c>
      <c r="I464" s="231"/>
      <c r="J464" s="182"/>
      <c r="K464" s="230"/>
      <c r="L464" s="157"/>
      <c r="M464" s="157"/>
      <c r="N464" s="236"/>
      <c r="O464" s="231">
        <f t="shared" si="389"/>
        <v>0</v>
      </c>
      <c r="P464" s="231">
        <f t="shared" si="390"/>
        <v>0</v>
      </c>
      <c r="Q464" s="232">
        <f t="shared" si="391"/>
        <v>0</v>
      </c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172"/>
      <c r="AD464" s="172"/>
      <c r="AE464" s="172"/>
      <c r="AF464" s="172"/>
      <c r="AG464" s="172"/>
      <c r="AH464" s="172"/>
      <c r="AI464" s="172"/>
      <c r="AJ464" s="172"/>
      <c r="AK464" s="172"/>
      <c r="AL464" s="172"/>
      <c r="AM464" s="172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173"/>
      <c r="EB464" s="173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</row>
    <row r="465" spans="1:156" ht="15.75" customHeight="1">
      <c r="A465" s="2"/>
      <c r="B465" s="181"/>
      <c r="C465" s="156"/>
      <c r="D465" s="181"/>
      <c r="E465" s="157"/>
      <c r="F465" s="157"/>
      <c r="G465" s="229">
        <f t="shared" si="392"/>
        <v>0</v>
      </c>
      <c r="H465" s="229">
        <f t="shared" si="388"/>
        <v>0</v>
      </c>
      <c r="I465" s="231"/>
      <c r="J465" s="182"/>
      <c r="K465" s="230"/>
      <c r="L465" s="157"/>
      <c r="M465" s="157"/>
      <c r="N465" s="236"/>
      <c r="O465" s="231">
        <f t="shared" si="389"/>
        <v>0</v>
      </c>
      <c r="P465" s="231">
        <f t="shared" si="390"/>
        <v>0</v>
      </c>
      <c r="Q465" s="232">
        <f t="shared" si="391"/>
        <v>0</v>
      </c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172"/>
      <c r="AD465" s="172"/>
      <c r="AE465" s="172"/>
      <c r="AF465" s="172"/>
      <c r="AG465" s="172"/>
      <c r="AH465" s="172"/>
      <c r="AI465" s="172"/>
      <c r="AJ465" s="172"/>
      <c r="AK465" s="172"/>
      <c r="AL465" s="172"/>
      <c r="AM465" s="172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173"/>
      <c r="EB465" s="173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</row>
    <row r="466" spans="1:156" ht="15.75" customHeight="1">
      <c r="A466" s="2"/>
      <c r="B466" s="181"/>
      <c r="C466" s="156"/>
      <c r="D466" s="181"/>
      <c r="E466" s="157"/>
      <c r="F466" s="157"/>
      <c r="G466" s="229">
        <f t="shared" si="392"/>
        <v>0</v>
      </c>
      <c r="H466" s="229">
        <f t="shared" si="388"/>
        <v>0</v>
      </c>
      <c r="I466" s="231"/>
      <c r="J466" s="182"/>
      <c r="K466" s="230"/>
      <c r="L466" s="157"/>
      <c r="M466" s="157"/>
      <c r="N466" s="236"/>
      <c r="O466" s="231">
        <f t="shared" si="389"/>
        <v>0</v>
      </c>
      <c r="P466" s="231">
        <f t="shared" si="390"/>
        <v>0</v>
      </c>
      <c r="Q466" s="232">
        <f t="shared" si="391"/>
        <v>0</v>
      </c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172"/>
      <c r="AD466" s="172"/>
      <c r="AE466" s="172"/>
      <c r="AF466" s="172"/>
      <c r="AG466" s="172"/>
      <c r="AH466" s="172"/>
      <c r="AI466" s="172"/>
      <c r="AJ466" s="172"/>
      <c r="AK466" s="172"/>
      <c r="AL466" s="172"/>
      <c r="AM466" s="172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173"/>
      <c r="EB466" s="173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</row>
    <row r="467" spans="1:156" ht="15.75" customHeight="1">
      <c r="A467" s="2"/>
      <c r="B467" s="181"/>
      <c r="C467" s="156"/>
      <c r="D467" s="181"/>
      <c r="E467" s="157"/>
      <c r="F467" s="157"/>
      <c r="G467" s="229">
        <f t="shared" si="392"/>
        <v>0</v>
      </c>
      <c r="H467" s="229">
        <f t="shared" si="388"/>
        <v>0</v>
      </c>
      <c r="I467" s="231"/>
      <c r="J467" s="182"/>
      <c r="K467" s="230"/>
      <c r="L467" s="157"/>
      <c r="M467" s="157"/>
      <c r="N467" s="236"/>
      <c r="O467" s="231">
        <f t="shared" si="389"/>
        <v>0</v>
      </c>
      <c r="P467" s="231">
        <f t="shared" si="390"/>
        <v>0</v>
      </c>
      <c r="Q467" s="232">
        <f t="shared" si="391"/>
        <v>0</v>
      </c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172"/>
      <c r="AD467" s="172"/>
      <c r="AE467" s="172"/>
      <c r="AF467" s="172"/>
      <c r="AG467" s="172"/>
      <c r="AH467" s="172"/>
      <c r="AI467" s="172"/>
      <c r="AJ467" s="172"/>
      <c r="AK467" s="172"/>
      <c r="AL467" s="172"/>
      <c r="AM467" s="172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173"/>
      <c r="EB467" s="173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</row>
    <row r="468" spans="1:156" ht="15.75" customHeight="1">
      <c r="A468" s="2"/>
      <c r="B468" s="181"/>
      <c r="C468" s="156"/>
      <c r="D468" s="181"/>
      <c r="E468" s="157"/>
      <c r="F468" s="157"/>
      <c r="G468" s="229">
        <f t="shared" si="392"/>
        <v>0</v>
      </c>
      <c r="H468" s="229">
        <f t="shared" si="388"/>
        <v>0</v>
      </c>
      <c r="I468" s="231"/>
      <c r="J468" s="182"/>
      <c r="K468" s="230"/>
      <c r="L468" s="157"/>
      <c r="M468" s="157"/>
      <c r="N468" s="236"/>
      <c r="O468" s="231">
        <f t="shared" si="389"/>
        <v>0</v>
      </c>
      <c r="P468" s="231">
        <f t="shared" si="390"/>
        <v>0</v>
      </c>
      <c r="Q468" s="232">
        <f t="shared" si="391"/>
        <v>0</v>
      </c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172"/>
      <c r="AD468" s="172"/>
      <c r="AE468" s="172"/>
      <c r="AF468" s="172"/>
      <c r="AG468" s="172"/>
      <c r="AH468" s="172"/>
      <c r="AI468" s="172"/>
      <c r="AJ468" s="172"/>
      <c r="AK468" s="172"/>
      <c r="AL468" s="172"/>
      <c r="AM468" s="172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173"/>
      <c r="EB468" s="173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</row>
    <row r="469" spans="1:156" ht="15.75" customHeight="1">
      <c r="A469" s="2"/>
      <c r="B469" s="181"/>
      <c r="C469" s="156"/>
      <c r="D469" s="181"/>
      <c r="E469" s="157"/>
      <c r="F469" s="157"/>
      <c r="G469" s="229">
        <f t="shared" si="392"/>
        <v>0</v>
      </c>
      <c r="H469" s="229">
        <f t="shared" si="388"/>
        <v>0</v>
      </c>
      <c r="I469" s="231"/>
      <c r="J469" s="182"/>
      <c r="K469" s="230"/>
      <c r="L469" s="157"/>
      <c r="M469" s="157"/>
      <c r="N469" s="236"/>
      <c r="O469" s="231">
        <f t="shared" si="389"/>
        <v>0</v>
      </c>
      <c r="P469" s="231">
        <f t="shared" si="390"/>
        <v>0</v>
      </c>
      <c r="Q469" s="232">
        <f t="shared" si="391"/>
        <v>0</v>
      </c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172"/>
      <c r="AD469" s="172"/>
      <c r="AE469" s="172"/>
      <c r="AF469" s="172"/>
      <c r="AG469" s="172"/>
      <c r="AH469" s="172"/>
      <c r="AI469" s="172"/>
      <c r="AJ469" s="172"/>
      <c r="AK469" s="172"/>
      <c r="AL469" s="172"/>
      <c r="AM469" s="172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173"/>
      <c r="EB469" s="173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</row>
    <row r="470" spans="1:156" ht="15.75" customHeight="1">
      <c r="A470" s="2"/>
      <c r="B470" s="181"/>
      <c r="C470" s="181"/>
      <c r="D470" s="181"/>
      <c r="E470" s="157"/>
      <c r="F470" s="157"/>
      <c r="G470" s="229">
        <f t="shared" si="392"/>
        <v>0</v>
      </c>
      <c r="H470" s="229">
        <f t="shared" si="388"/>
        <v>0</v>
      </c>
      <c r="I470" s="231"/>
      <c r="J470" s="182"/>
      <c r="K470" s="230"/>
      <c r="L470" s="157"/>
      <c r="M470" s="157"/>
      <c r="N470" s="236"/>
      <c r="O470" s="231">
        <f t="shared" si="389"/>
        <v>0</v>
      </c>
      <c r="P470" s="231">
        <f t="shared" si="390"/>
        <v>0</v>
      </c>
      <c r="Q470" s="232">
        <f t="shared" si="391"/>
        <v>0</v>
      </c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172"/>
      <c r="AD470" s="172"/>
      <c r="AE470" s="172"/>
      <c r="AF470" s="172"/>
      <c r="AG470" s="172"/>
      <c r="AH470" s="172"/>
      <c r="AI470" s="172"/>
      <c r="AJ470" s="172"/>
      <c r="AK470" s="172"/>
      <c r="AL470" s="172"/>
      <c r="AM470" s="172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173"/>
      <c r="EB470" s="173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</row>
    <row r="471" spans="1:156" ht="15.75" customHeight="1">
      <c r="A471" s="2"/>
      <c r="B471" s="181"/>
      <c r="C471" s="181"/>
      <c r="D471" s="181"/>
      <c r="E471" s="157"/>
      <c r="F471" s="157"/>
      <c r="G471" s="229">
        <f t="shared" si="392"/>
        <v>0</v>
      </c>
      <c r="H471" s="229">
        <f t="shared" si="388"/>
        <v>0</v>
      </c>
      <c r="I471" s="231"/>
      <c r="J471" s="182"/>
      <c r="K471" s="230"/>
      <c r="L471" s="157"/>
      <c r="M471" s="157"/>
      <c r="N471" s="236"/>
      <c r="O471" s="231">
        <f t="shared" si="389"/>
        <v>0</v>
      </c>
      <c r="P471" s="231">
        <f t="shared" si="390"/>
        <v>0</v>
      </c>
      <c r="Q471" s="232">
        <f t="shared" si="391"/>
        <v>0</v>
      </c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172"/>
      <c r="AD471" s="172"/>
      <c r="AE471" s="172"/>
      <c r="AF471" s="172"/>
      <c r="AG471" s="172"/>
      <c r="AH471" s="172"/>
      <c r="AI471" s="172"/>
      <c r="AJ471" s="172"/>
      <c r="AK471" s="172"/>
      <c r="AL471" s="172"/>
      <c r="AM471" s="172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173"/>
      <c r="EB471" s="173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</row>
    <row r="472" spans="1:156" ht="15.75" customHeight="1">
      <c r="A472" s="2"/>
      <c r="B472" s="188" t="s">
        <v>129</v>
      </c>
      <c r="C472" s="188"/>
      <c r="D472" s="244">
        <f>SUM(D452:D471)-L472</f>
        <v>0</v>
      </c>
      <c r="E472" s="245"/>
      <c r="F472" s="245"/>
      <c r="G472" s="245">
        <f>SUM(G452:G471)-SUM(Q452:Q471)</f>
        <v>0</v>
      </c>
      <c r="H472" s="245">
        <f t="shared" si="388"/>
        <v>0</v>
      </c>
      <c r="I472" s="246"/>
      <c r="J472" s="247"/>
      <c r="K472" s="188"/>
      <c r="L472" s="188">
        <f>SUM(L452:L471)</f>
        <v>0</v>
      </c>
      <c r="M472" s="245"/>
      <c r="N472" s="248"/>
      <c r="O472" s="249">
        <f t="shared" ref="O472:P472" si="393">SUM(O452:O471)</f>
        <v>0</v>
      </c>
      <c r="P472" s="249">
        <f t="shared" si="393"/>
        <v>0</v>
      </c>
      <c r="Q472" s="250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172"/>
      <c r="AD472" s="172"/>
      <c r="AE472" s="172"/>
      <c r="AF472" s="172"/>
      <c r="AG472" s="172"/>
      <c r="AH472" s="172"/>
      <c r="AI472" s="172"/>
      <c r="AJ472" s="172"/>
      <c r="AK472" s="172"/>
      <c r="AL472" s="172"/>
      <c r="AM472" s="172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173"/>
      <c r="EB472" s="173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</row>
    <row r="473" spans="1:156" ht="15.75" customHeight="1">
      <c r="A473" s="2"/>
      <c r="B473" s="223" t="s">
        <v>88</v>
      </c>
      <c r="C473" s="224" t="s">
        <v>89</v>
      </c>
      <c r="D473" s="224" t="s">
        <v>99</v>
      </c>
      <c r="E473" s="224" t="s">
        <v>114</v>
      </c>
      <c r="F473" s="224" t="s">
        <v>115</v>
      </c>
      <c r="G473" s="224" t="s">
        <v>26</v>
      </c>
      <c r="H473" s="224" t="s">
        <v>100</v>
      </c>
      <c r="I473" s="225"/>
      <c r="J473" s="224" t="s">
        <v>116</v>
      </c>
      <c r="K473" s="224" t="s">
        <v>91</v>
      </c>
      <c r="L473" s="224" t="s">
        <v>99</v>
      </c>
      <c r="M473" s="224" t="s">
        <v>117</v>
      </c>
      <c r="N473" s="224" t="s">
        <v>115</v>
      </c>
      <c r="O473" s="224" t="s">
        <v>94</v>
      </c>
      <c r="P473" s="224" t="s">
        <v>118</v>
      </c>
      <c r="Q473" s="224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172"/>
      <c r="AD473" s="172"/>
      <c r="AE473" s="172"/>
      <c r="AF473" s="172"/>
      <c r="AG473" s="172"/>
      <c r="AH473" s="172"/>
      <c r="AI473" s="172"/>
      <c r="AJ473" s="172"/>
      <c r="AK473" s="172"/>
      <c r="AL473" s="172"/>
      <c r="AM473" s="172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173"/>
      <c r="EB473" s="173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</row>
    <row r="474" spans="1:156" ht="15.75" customHeight="1">
      <c r="A474" s="2"/>
      <c r="B474" s="181"/>
      <c r="C474" s="156"/>
      <c r="D474" s="181"/>
      <c r="E474" s="157"/>
      <c r="F474" s="157"/>
      <c r="G474" s="229">
        <f>(D474*E474)+F474</f>
        <v>0</v>
      </c>
      <c r="H474" s="229">
        <f t="shared" ref="H474:H494" si="394">IF(D474=0,0,G474/D474)</f>
        <v>0</v>
      </c>
      <c r="I474" s="739" t="s">
        <v>126</v>
      </c>
      <c r="J474" s="182"/>
      <c r="K474" s="230"/>
      <c r="L474" s="181"/>
      <c r="M474" s="157"/>
      <c r="N474" s="157"/>
      <c r="O474" s="231">
        <f t="shared" ref="O474:O493" si="395">((L474*M474)-N474)-(L474*J474)</f>
        <v>0</v>
      </c>
      <c r="P474" s="231">
        <f t="shared" ref="P474:P493" si="396">IF(J474=0,0,(((L474*M474)-N474)+I484)-(L474*J474))</f>
        <v>0</v>
      </c>
      <c r="Q474" s="232">
        <f t="shared" ref="Q474:Q493" si="397">L474*J474</f>
        <v>0</v>
      </c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172"/>
      <c r="AD474" s="172"/>
      <c r="AE474" s="172"/>
      <c r="AF474" s="172"/>
      <c r="AG474" s="172"/>
      <c r="AH474" s="172"/>
      <c r="AI474" s="172"/>
      <c r="AJ474" s="172"/>
      <c r="AK474" s="172"/>
      <c r="AL474" s="172"/>
      <c r="AM474" s="172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173"/>
      <c r="EB474" s="173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</row>
    <row r="475" spans="1:156" ht="15.75" customHeight="1">
      <c r="A475" s="2"/>
      <c r="B475" s="181"/>
      <c r="C475" s="156"/>
      <c r="D475" s="181"/>
      <c r="E475" s="157"/>
      <c r="F475" s="157"/>
      <c r="G475" s="229">
        <f t="shared" ref="G475:G493" si="398">D475*E475+F475</f>
        <v>0</v>
      </c>
      <c r="H475" s="229">
        <f t="shared" si="394"/>
        <v>0</v>
      </c>
      <c r="I475" s="740"/>
      <c r="J475" s="182"/>
      <c r="K475" s="230"/>
      <c r="L475" s="157"/>
      <c r="M475" s="157"/>
      <c r="N475" s="236"/>
      <c r="O475" s="231">
        <f t="shared" si="395"/>
        <v>0</v>
      </c>
      <c r="P475" s="231">
        <f t="shared" si="396"/>
        <v>0</v>
      </c>
      <c r="Q475" s="232">
        <f t="shared" si="397"/>
        <v>0</v>
      </c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172"/>
      <c r="AD475" s="172"/>
      <c r="AE475" s="172"/>
      <c r="AF475" s="172"/>
      <c r="AG475" s="172"/>
      <c r="AH475" s="172"/>
      <c r="AI475" s="172"/>
      <c r="AJ475" s="172"/>
      <c r="AK475" s="172"/>
      <c r="AL475" s="172"/>
      <c r="AM475" s="172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173"/>
      <c r="EB475" s="173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</row>
    <row r="476" spans="1:156" ht="15.75" customHeight="1">
      <c r="A476" s="2"/>
      <c r="B476" s="181"/>
      <c r="C476" s="156"/>
      <c r="D476" s="181"/>
      <c r="E476" s="157"/>
      <c r="F476" s="157"/>
      <c r="G476" s="229">
        <f t="shared" si="398"/>
        <v>0</v>
      </c>
      <c r="H476" s="229">
        <f t="shared" si="394"/>
        <v>0</v>
      </c>
      <c r="I476" s="238">
        <f>IF(D494=0,0,G494/D494)</f>
        <v>0</v>
      </c>
      <c r="J476" s="182"/>
      <c r="K476" s="230"/>
      <c r="L476" s="157"/>
      <c r="M476" s="157"/>
      <c r="N476" s="236"/>
      <c r="O476" s="231">
        <f t="shared" si="395"/>
        <v>0</v>
      </c>
      <c r="P476" s="231">
        <f t="shared" si="396"/>
        <v>0</v>
      </c>
      <c r="Q476" s="232">
        <f t="shared" si="397"/>
        <v>0</v>
      </c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172"/>
      <c r="AD476" s="172"/>
      <c r="AE476" s="172"/>
      <c r="AF476" s="172"/>
      <c r="AG476" s="172"/>
      <c r="AH476" s="172"/>
      <c r="AI476" s="172"/>
      <c r="AJ476" s="172"/>
      <c r="AK476" s="172"/>
      <c r="AL476" s="172"/>
      <c r="AM476" s="172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173"/>
      <c r="EB476" s="173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</row>
    <row r="477" spans="1:156" ht="15.75" customHeight="1">
      <c r="A477" s="2"/>
      <c r="B477" s="181"/>
      <c r="C477" s="156"/>
      <c r="D477" s="181"/>
      <c r="E477" s="157"/>
      <c r="F477" s="157"/>
      <c r="G477" s="229">
        <f t="shared" si="398"/>
        <v>0</v>
      </c>
      <c r="H477" s="229">
        <f t="shared" si="394"/>
        <v>0</v>
      </c>
      <c r="I477" s="239"/>
      <c r="J477" s="182"/>
      <c r="K477" s="230"/>
      <c r="L477" s="157"/>
      <c r="M477" s="157"/>
      <c r="N477" s="236"/>
      <c r="O477" s="231">
        <f t="shared" si="395"/>
        <v>0</v>
      </c>
      <c r="P477" s="231">
        <f t="shared" si="396"/>
        <v>0</v>
      </c>
      <c r="Q477" s="232">
        <f t="shared" si="397"/>
        <v>0</v>
      </c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172"/>
      <c r="AD477" s="172"/>
      <c r="AE477" s="172"/>
      <c r="AF477" s="172"/>
      <c r="AG477" s="172"/>
      <c r="AH477" s="172"/>
      <c r="AI477" s="172"/>
      <c r="AJ477" s="172"/>
      <c r="AK477" s="172"/>
      <c r="AL477" s="172"/>
      <c r="AM477" s="172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173"/>
      <c r="EB477" s="173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</row>
    <row r="478" spans="1:156" ht="15.75" customHeight="1">
      <c r="A478" s="2"/>
      <c r="B478" s="181"/>
      <c r="C478" s="156"/>
      <c r="D478" s="181"/>
      <c r="E478" s="157"/>
      <c r="F478" s="157"/>
      <c r="G478" s="229">
        <f t="shared" si="398"/>
        <v>0</v>
      </c>
      <c r="H478" s="229">
        <f t="shared" si="394"/>
        <v>0</v>
      </c>
      <c r="I478" s="741" t="s">
        <v>127</v>
      </c>
      <c r="J478" s="182"/>
      <c r="K478" s="230"/>
      <c r="L478" s="157"/>
      <c r="M478" s="157"/>
      <c r="N478" s="236"/>
      <c r="O478" s="231">
        <f t="shared" si="395"/>
        <v>0</v>
      </c>
      <c r="P478" s="231">
        <f t="shared" si="396"/>
        <v>0</v>
      </c>
      <c r="Q478" s="232">
        <f t="shared" si="397"/>
        <v>0</v>
      </c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172"/>
      <c r="AD478" s="172"/>
      <c r="AE478" s="172"/>
      <c r="AF478" s="172"/>
      <c r="AG478" s="172"/>
      <c r="AH478" s="172"/>
      <c r="AI478" s="172"/>
      <c r="AJ478" s="172"/>
      <c r="AK478" s="172"/>
      <c r="AL478" s="172"/>
      <c r="AM478" s="172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173"/>
      <c r="EB478" s="173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</row>
    <row r="479" spans="1:156" ht="15.75" customHeight="1">
      <c r="A479" s="2"/>
      <c r="B479" s="181"/>
      <c r="C479" s="156"/>
      <c r="D479" s="181"/>
      <c r="E479" s="157"/>
      <c r="F479" s="157"/>
      <c r="G479" s="229">
        <f t="shared" si="398"/>
        <v>0</v>
      </c>
      <c r="H479" s="229">
        <f t="shared" si="394"/>
        <v>0</v>
      </c>
      <c r="I479" s="742"/>
      <c r="J479" s="182"/>
      <c r="K479" s="230"/>
      <c r="L479" s="157"/>
      <c r="M479" s="157"/>
      <c r="N479" s="236"/>
      <c r="O479" s="231">
        <f t="shared" si="395"/>
        <v>0</v>
      </c>
      <c r="P479" s="231">
        <f t="shared" si="396"/>
        <v>0</v>
      </c>
      <c r="Q479" s="232">
        <f t="shared" si="397"/>
        <v>0</v>
      </c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172"/>
      <c r="AD479" s="172"/>
      <c r="AE479" s="172"/>
      <c r="AF479" s="172"/>
      <c r="AG479" s="172"/>
      <c r="AH479" s="172"/>
      <c r="AI479" s="172"/>
      <c r="AJ479" s="172"/>
      <c r="AK479" s="172"/>
      <c r="AL479" s="172"/>
      <c r="AM479" s="172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173"/>
      <c r="EB479" s="173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</row>
    <row r="480" spans="1:156" ht="15.75" customHeight="1">
      <c r="A480" s="2"/>
      <c r="B480" s="181"/>
      <c r="C480" s="156"/>
      <c r="D480" s="181"/>
      <c r="E480" s="157"/>
      <c r="F480" s="157"/>
      <c r="G480" s="229">
        <f t="shared" si="398"/>
        <v>0</v>
      </c>
      <c r="H480" s="229">
        <f t="shared" si="394"/>
        <v>0</v>
      </c>
      <c r="I480" s="740"/>
      <c r="J480" s="182"/>
      <c r="K480" s="230"/>
      <c r="L480" s="157"/>
      <c r="M480" s="157"/>
      <c r="N480" s="236"/>
      <c r="O480" s="231">
        <f t="shared" si="395"/>
        <v>0</v>
      </c>
      <c r="P480" s="231">
        <f t="shared" si="396"/>
        <v>0</v>
      </c>
      <c r="Q480" s="232">
        <f t="shared" si="397"/>
        <v>0</v>
      </c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172"/>
      <c r="AD480" s="172"/>
      <c r="AE480" s="172"/>
      <c r="AF480" s="172"/>
      <c r="AG480" s="172"/>
      <c r="AH480" s="172"/>
      <c r="AI480" s="172"/>
      <c r="AJ480" s="172"/>
      <c r="AK480" s="172"/>
      <c r="AL480" s="172"/>
      <c r="AM480" s="172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173"/>
      <c r="EB480" s="173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</row>
    <row r="481" spans="1:156" ht="15.75" customHeight="1">
      <c r="A481" s="2"/>
      <c r="B481" s="181"/>
      <c r="C481" s="156"/>
      <c r="D481" s="181"/>
      <c r="E481" s="157"/>
      <c r="F481" s="157"/>
      <c r="G481" s="229">
        <f t="shared" si="398"/>
        <v>0</v>
      </c>
      <c r="H481" s="229">
        <f t="shared" si="394"/>
        <v>0</v>
      </c>
      <c r="I481" s="240">
        <f>IF(D494=0,0,(G494-I484)/D494)</f>
        <v>0</v>
      </c>
      <c r="J481" s="182"/>
      <c r="K481" s="230"/>
      <c r="L481" s="157"/>
      <c r="M481" s="157"/>
      <c r="N481" s="236"/>
      <c r="O481" s="231">
        <f t="shared" si="395"/>
        <v>0</v>
      </c>
      <c r="P481" s="231">
        <f t="shared" si="396"/>
        <v>0</v>
      </c>
      <c r="Q481" s="232">
        <f t="shared" si="397"/>
        <v>0</v>
      </c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172"/>
      <c r="AD481" s="172"/>
      <c r="AE481" s="172"/>
      <c r="AF481" s="172"/>
      <c r="AG481" s="172"/>
      <c r="AH481" s="172"/>
      <c r="AI481" s="172"/>
      <c r="AJ481" s="172"/>
      <c r="AK481" s="172"/>
      <c r="AL481" s="172"/>
      <c r="AM481" s="172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173"/>
      <c r="EB481" s="173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</row>
    <row r="482" spans="1:156" ht="15.75" customHeight="1">
      <c r="A482" s="2"/>
      <c r="B482" s="181"/>
      <c r="C482" s="156"/>
      <c r="D482" s="181"/>
      <c r="E482" s="157"/>
      <c r="F482" s="157"/>
      <c r="G482" s="229">
        <f t="shared" si="398"/>
        <v>0</v>
      </c>
      <c r="H482" s="229">
        <f t="shared" si="394"/>
        <v>0</v>
      </c>
      <c r="I482" s="241"/>
      <c r="J482" s="182"/>
      <c r="K482" s="230"/>
      <c r="L482" s="157"/>
      <c r="M482" s="157"/>
      <c r="N482" s="236"/>
      <c r="O482" s="231">
        <f t="shared" si="395"/>
        <v>0</v>
      </c>
      <c r="P482" s="231">
        <f t="shared" si="396"/>
        <v>0</v>
      </c>
      <c r="Q482" s="232">
        <f t="shared" si="397"/>
        <v>0</v>
      </c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172"/>
      <c r="AD482" s="172"/>
      <c r="AE482" s="172"/>
      <c r="AF482" s="172"/>
      <c r="AG482" s="172"/>
      <c r="AH482" s="172"/>
      <c r="AI482" s="172"/>
      <c r="AJ482" s="172"/>
      <c r="AK482" s="172"/>
      <c r="AL482" s="172"/>
      <c r="AM482" s="172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173"/>
      <c r="EB482" s="173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</row>
    <row r="483" spans="1:156" ht="15.75" customHeight="1">
      <c r="A483" s="2"/>
      <c r="B483" s="181"/>
      <c r="C483" s="156"/>
      <c r="D483" s="242"/>
      <c r="E483" s="157"/>
      <c r="F483" s="157"/>
      <c r="G483" s="229">
        <f t="shared" si="398"/>
        <v>0</v>
      </c>
      <c r="H483" s="229">
        <f t="shared" si="394"/>
        <v>0</v>
      </c>
      <c r="I483" s="243" t="s">
        <v>128</v>
      </c>
      <c r="J483" s="182"/>
      <c r="K483" s="230"/>
      <c r="L483" s="157"/>
      <c r="M483" s="157"/>
      <c r="N483" s="236"/>
      <c r="O483" s="231">
        <f t="shared" si="395"/>
        <v>0</v>
      </c>
      <c r="P483" s="231">
        <f t="shared" si="396"/>
        <v>0</v>
      </c>
      <c r="Q483" s="232">
        <f t="shared" si="397"/>
        <v>0</v>
      </c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172"/>
      <c r="AD483" s="172"/>
      <c r="AE483" s="172"/>
      <c r="AF483" s="172"/>
      <c r="AG483" s="172"/>
      <c r="AH483" s="172"/>
      <c r="AI483" s="172"/>
      <c r="AJ483" s="172"/>
      <c r="AK483" s="172"/>
      <c r="AL483" s="172"/>
      <c r="AM483" s="172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173"/>
      <c r="EB483" s="173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</row>
    <row r="484" spans="1:156" ht="15.75" customHeight="1">
      <c r="A484" s="2"/>
      <c r="B484" s="181"/>
      <c r="C484" s="156"/>
      <c r="D484" s="181"/>
      <c r="E484" s="157"/>
      <c r="F484" s="157"/>
      <c r="G484" s="229">
        <f t="shared" si="398"/>
        <v>0</v>
      </c>
      <c r="H484" s="229">
        <f t="shared" si="394"/>
        <v>0</v>
      </c>
      <c r="I484" s="238">
        <f>SUMIF(B$72:B$91,B474,P$72:P$91)</f>
        <v>0</v>
      </c>
      <c r="J484" s="182"/>
      <c r="K484" s="230"/>
      <c r="L484" s="157"/>
      <c r="M484" s="157"/>
      <c r="N484" s="236"/>
      <c r="O484" s="231">
        <f t="shared" si="395"/>
        <v>0</v>
      </c>
      <c r="P484" s="231">
        <f t="shared" si="396"/>
        <v>0</v>
      </c>
      <c r="Q484" s="232">
        <f t="shared" si="397"/>
        <v>0</v>
      </c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172"/>
      <c r="AD484" s="172"/>
      <c r="AE484" s="172"/>
      <c r="AF484" s="172"/>
      <c r="AG484" s="172"/>
      <c r="AH484" s="172"/>
      <c r="AI484" s="172"/>
      <c r="AJ484" s="172"/>
      <c r="AK484" s="172"/>
      <c r="AL484" s="172"/>
      <c r="AM484" s="172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173"/>
      <c r="EB484" s="173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</row>
    <row r="485" spans="1:156" ht="15.75" customHeight="1">
      <c r="A485" s="2"/>
      <c r="B485" s="181"/>
      <c r="C485" s="156"/>
      <c r="D485" s="181"/>
      <c r="E485" s="157"/>
      <c r="F485" s="157"/>
      <c r="G485" s="229">
        <f t="shared" si="398"/>
        <v>0</v>
      </c>
      <c r="H485" s="229">
        <f t="shared" si="394"/>
        <v>0</v>
      </c>
      <c r="I485" s="231"/>
      <c r="J485" s="182"/>
      <c r="K485" s="230"/>
      <c r="L485" s="157"/>
      <c r="M485" s="157"/>
      <c r="N485" s="236"/>
      <c r="O485" s="231">
        <f t="shared" si="395"/>
        <v>0</v>
      </c>
      <c r="P485" s="231">
        <f t="shared" si="396"/>
        <v>0</v>
      </c>
      <c r="Q485" s="232">
        <f t="shared" si="397"/>
        <v>0</v>
      </c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172"/>
      <c r="AD485" s="172"/>
      <c r="AE485" s="172"/>
      <c r="AF485" s="172"/>
      <c r="AG485" s="172"/>
      <c r="AH485" s="172"/>
      <c r="AI485" s="172"/>
      <c r="AJ485" s="172"/>
      <c r="AK485" s="172"/>
      <c r="AL485" s="172"/>
      <c r="AM485" s="172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173"/>
      <c r="EB485" s="173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</row>
    <row r="486" spans="1:156" ht="15.75" customHeight="1">
      <c r="A486" s="2"/>
      <c r="B486" s="181"/>
      <c r="C486" s="156"/>
      <c r="D486" s="181"/>
      <c r="E486" s="157"/>
      <c r="F486" s="157"/>
      <c r="G486" s="229">
        <f t="shared" si="398"/>
        <v>0</v>
      </c>
      <c r="H486" s="229">
        <f t="shared" si="394"/>
        <v>0</v>
      </c>
      <c r="I486" s="231"/>
      <c r="J486" s="182"/>
      <c r="K486" s="230"/>
      <c r="L486" s="157"/>
      <c r="M486" s="157"/>
      <c r="N486" s="236"/>
      <c r="O486" s="231">
        <f t="shared" si="395"/>
        <v>0</v>
      </c>
      <c r="P486" s="231">
        <f t="shared" si="396"/>
        <v>0</v>
      </c>
      <c r="Q486" s="232">
        <f t="shared" si="397"/>
        <v>0</v>
      </c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172"/>
      <c r="AD486" s="172"/>
      <c r="AE486" s="172"/>
      <c r="AF486" s="172"/>
      <c r="AG486" s="172"/>
      <c r="AH486" s="172"/>
      <c r="AI486" s="172"/>
      <c r="AJ486" s="172"/>
      <c r="AK486" s="172"/>
      <c r="AL486" s="172"/>
      <c r="AM486" s="172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173"/>
      <c r="EB486" s="173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</row>
    <row r="487" spans="1:156" ht="15.75" customHeight="1">
      <c r="A487" s="2"/>
      <c r="B487" s="181"/>
      <c r="C487" s="156"/>
      <c r="D487" s="181"/>
      <c r="E487" s="157"/>
      <c r="F487" s="157"/>
      <c r="G487" s="229">
        <f t="shared" si="398"/>
        <v>0</v>
      </c>
      <c r="H487" s="229">
        <f t="shared" si="394"/>
        <v>0</v>
      </c>
      <c r="I487" s="231"/>
      <c r="J487" s="182"/>
      <c r="K487" s="230"/>
      <c r="L487" s="157"/>
      <c r="M487" s="157"/>
      <c r="N487" s="236"/>
      <c r="O487" s="231">
        <f t="shared" si="395"/>
        <v>0</v>
      </c>
      <c r="P487" s="231">
        <f t="shared" si="396"/>
        <v>0</v>
      </c>
      <c r="Q487" s="232">
        <f t="shared" si="397"/>
        <v>0</v>
      </c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172"/>
      <c r="AD487" s="172"/>
      <c r="AE487" s="172"/>
      <c r="AF487" s="172"/>
      <c r="AG487" s="172"/>
      <c r="AH487" s="172"/>
      <c r="AI487" s="172"/>
      <c r="AJ487" s="172"/>
      <c r="AK487" s="172"/>
      <c r="AL487" s="172"/>
      <c r="AM487" s="172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173"/>
      <c r="EB487" s="173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</row>
    <row r="488" spans="1:156" ht="15.75" customHeight="1">
      <c r="A488" s="2"/>
      <c r="B488" s="181"/>
      <c r="C488" s="156"/>
      <c r="D488" s="181"/>
      <c r="E488" s="157"/>
      <c r="F488" s="157"/>
      <c r="G488" s="229">
        <f t="shared" si="398"/>
        <v>0</v>
      </c>
      <c r="H488" s="229">
        <f t="shared" si="394"/>
        <v>0</v>
      </c>
      <c r="I488" s="231"/>
      <c r="J488" s="182"/>
      <c r="K488" s="230"/>
      <c r="L488" s="157"/>
      <c r="M488" s="157"/>
      <c r="N488" s="236"/>
      <c r="O488" s="231">
        <f t="shared" si="395"/>
        <v>0</v>
      </c>
      <c r="P488" s="231">
        <f t="shared" si="396"/>
        <v>0</v>
      </c>
      <c r="Q488" s="232">
        <f t="shared" si="397"/>
        <v>0</v>
      </c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172"/>
      <c r="AD488" s="172"/>
      <c r="AE488" s="172"/>
      <c r="AF488" s="172"/>
      <c r="AG488" s="172"/>
      <c r="AH488" s="172"/>
      <c r="AI488" s="172"/>
      <c r="AJ488" s="172"/>
      <c r="AK488" s="172"/>
      <c r="AL488" s="172"/>
      <c r="AM488" s="172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173"/>
      <c r="EB488" s="173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</row>
    <row r="489" spans="1:156" ht="15.75" customHeight="1">
      <c r="A489" s="2"/>
      <c r="B489" s="181"/>
      <c r="C489" s="156"/>
      <c r="D489" s="181"/>
      <c r="E489" s="157"/>
      <c r="F489" s="157"/>
      <c r="G489" s="229">
        <f t="shared" si="398"/>
        <v>0</v>
      </c>
      <c r="H489" s="229">
        <f t="shared" si="394"/>
        <v>0</v>
      </c>
      <c r="I489" s="231"/>
      <c r="J489" s="182"/>
      <c r="K489" s="230"/>
      <c r="L489" s="157"/>
      <c r="M489" s="157"/>
      <c r="N489" s="236"/>
      <c r="O489" s="231">
        <f t="shared" si="395"/>
        <v>0</v>
      </c>
      <c r="P489" s="231">
        <f t="shared" si="396"/>
        <v>0</v>
      </c>
      <c r="Q489" s="232">
        <f t="shared" si="397"/>
        <v>0</v>
      </c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172"/>
      <c r="AD489" s="172"/>
      <c r="AE489" s="172"/>
      <c r="AF489" s="172"/>
      <c r="AG489" s="172"/>
      <c r="AH489" s="172"/>
      <c r="AI489" s="172"/>
      <c r="AJ489" s="172"/>
      <c r="AK489" s="172"/>
      <c r="AL489" s="172"/>
      <c r="AM489" s="172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173"/>
      <c r="EB489" s="173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</row>
    <row r="490" spans="1:156" ht="15.75" customHeight="1">
      <c r="A490" s="2"/>
      <c r="B490" s="181"/>
      <c r="C490" s="156"/>
      <c r="D490" s="181"/>
      <c r="E490" s="157"/>
      <c r="F490" s="157"/>
      <c r="G490" s="229">
        <f t="shared" si="398"/>
        <v>0</v>
      </c>
      <c r="H490" s="229">
        <f t="shared" si="394"/>
        <v>0</v>
      </c>
      <c r="I490" s="231"/>
      <c r="J490" s="182"/>
      <c r="K490" s="230"/>
      <c r="L490" s="157"/>
      <c r="M490" s="157"/>
      <c r="N490" s="236"/>
      <c r="O490" s="231">
        <f t="shared" si="395"/>
        <v>0</v>
      </c>
      <c r="P490" s="231">
        <f t="shared" si="396"/>
        <v>0</v>
      </c>
      <c r="Q490" s="232">
        <f t="shared" si="397"/>
        <v>0</v>
      </c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172"/>
      <c r="AD490" s="172"/>
      <c r="AE490" s="172"/>
      <c r="AF490" s="172"/>
      <c r="AG490" s="172"/>
      <c r="AH490" s="172"/>
      <c r="AI490" s="172"/>
      <c r="AJ490" s="172"/>
      <c r="AK490" s="172"/>
      <c r="AL490" s="172"/>
      <c r="AM490" s="172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173"/>
      <c r="EB490" s="173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</row>
    <row r="491" spans="1:156" ht="15.75" customHeight="1">
      <c r="A491" s="2"/>
      <c r="B491" s="181"/>
      <c r="C491" s="156"/>
      <c r="D491" s="181"/>
      <c r="E491" s="157"/>
      <c r="F491" s="157"/>
      <c r="G491" s="229">
        <f t="shared" si="398"/>
        <v>0</v>
      </c>
      <c r="H491" s="229">
        <f t="shared" si="394"/>
        <v>0</v>
      </c>
      <c r="I491" s="231"/>
      <c r="J491" s="182"/>
      <c r="K491" s="230"/>
      <c r="L491" s="157"/>
      <c r="M491" s="157"/>
      <c r="N491" s="236"/>
      <c r="O491" s="231">
        <f t="shared" si="395"/>
        <v>0</v>
      </c>
      <c r="P491" s="231">
        <f t="shared" si="396"/>
        <v>0</v>
      </c>
      <c r="Q491" s="232">
        <f t="shared" si="397"/>
        <v>0</v>
      </c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172"/>
      <c r="AD491" s="172"/>
      <c r="AE491" s="172"/>
      <c r="AF491" s="172"/>
      <c r="AG491" s="172"/>
      <c r="AH491" s="172"/>
      <c r="AI491" s="172"/>
      <c r="AJ491" s="172"/>
      <c r="AK491" s="172"/>
      <c r="AL491" s="172"/>
      <c r="AM491" s="172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173"/>
      <c r="EB491" s="173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</row>
    <row r="492" spans="1:156" ht="15.75" customHeight="1">
      <c r="A492" s="2"/>
      <c r="B492" s="181"/>
      <c r="C492" s="181"/>
      <c r="D492" s="181"/>
      <c r="E492" s="157"/>
      <c r="F492" s="157"/>
      <c r="G492" s="229">
        <f t="shared" si="398"/>
        <v>0</v>
      </c>
      <c r="H492" s="229">
        <f t="shared" si="394"/>
        <v>0</v>
      </c>
      <c r="I492" s="231"/>
      <c r="J492" s="182"/>
      <c r="K492" s="230"/>
      <c r="L492" s="157"/>
      <c r="M492" s="157"/>
      <c r="N492" s="236"/>
      <c r="O492" s="231">
        <f t="shared" si="395"/>
        <v>0</v>
      </c>
      <c r="P492" s="231">
        <f t="shared" si="396"/>
        <v>0</v>
      </c>
      <c r="Q492" s="232">
        <f t="shared" si="397"/>
        <v>0</v>
      </c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172"/>
      <c r="AD492" s="172"/>
      <c r="AE492" s="172"/>
      <c r="AF492" s="172"/>
      <c r="AG492" s="172"/>
      <c r="AH492" s="172"/>
      <c r="AI492" s="172"/>
      <c r="AJ492" s="172"/>
      <c r="AK492" s="172"/>
      <c r="AL492" s="172"/>
      <c r="AM492" s="172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173"/>
      <c r="EB492" s="173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</row>
    <row r="493" spans="1:156" ht="15.75" customHeight="1">
      <c r="A493" s="2"/>
      <c r="B493" s="181"/>
      <c r="C493" s="181"/>
      <c r="D493" s="181"/>
      <c r="E493" s="157"/>
      <c r="F493" s="157"/>
      <c r="G493" s="229">
        <f t="shared" si="398"/>
        <v>0</v>
      </c>
      <c r="H493" s="229">
        <f t="shared" si="394"/>
        <v>0</v>
      </c>
      <c r="I493" s="231"/>
      <c r="J493" s="182"/>
      <c r="K493" s="230"/>
      <c r="L493" s="157"/>
      <c r="M493" s="157"/>
      <c r="N493" s="236"/>
      <c r="O493" s="231">
        <f t="shared" si="395"/>
        <v>0</v>
      </c>
      <c r="P493" s="231">
        <f t="shared" si="396"/>
        <v>0</v>
      </c>
      <c r="Q493" s="232">
        <f t="shared" si="397"/>
        <v>0</v>
      </c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172"/>
      <c r="AD493" s="172"/>
      <c r="AE493" s="172"/>
      <c r="AF493" s="172"/>
      <c r="AG493" s="172"/>
      <c r="AH493" s="172"/>
      <c r="AI493" s="172"/>
      <c r="AJ493" s="172"/>
      <c r="AK493" s="172"/>
      <c r="AL493" s="172"/>
      <c r="AM493" s="172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173"/>
      <c r="EB493" s="173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</row>
    <row r="494" spans="1:156" ht="15.75" customHeight="1">
      <c r="A494" s="2"/>
      <c r="B494" s="188" t="s">
        <v>129</v>
      </c>
      <c r="C494" s="188"/>
      <c r="D494" s="244">
        <f>SUM(D474:D493)-L494</f>
        <v>0</v>
      </c>
      <c r="E494" s="245"/>
      <c r="F494" s="245"/>
      <c r="G494" s="245">
        <f>SUM(G474:G493)-SUM(Q474:Q493)</f>
        <v>0</v>
      </c>
      <c r="H494" s="245">
        <f t="shared" si="394"/>
        <v>0</v>
      </c>
      <c r="I494" s="246"/>
      <c r="J494" s="247"/>
      <c r="K494" s="188"/>
      <c r="L494" s="188">
        <f>SUM(L474:L493)</f>
        <v>0</v>
      </c>
      <c r="M494" s="245"/>
      <c r="N494" s="248"/>
      <c r="O494" s="249">
        <f t="shared" ref="O494:P494" si="399">SUM(O474:O493)</f>
        <v>0</v>
      </c>
      <c r="P494" s="249">
        <f t="shared" si="399"/>
        <v>0</v>
      </c>
      <c r="Q494" s="250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172"/>
      <c r="AD494" s="172"/>
      <c r="AE494" s="172"/>
      <c r="AF494" s="172"/>
      <c r="AG494" s="172"/>
      <c r="AH494" s="172"/>
      <c r="AI494" s="172"/>
      <c r="AJ494" s="172"/>
      <c r="AK494" s="172"/>
      <c r="AL494" s="172"/>
      <c r="AM494" s="172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173"/>
      <c r="EB494" s="173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</row>
    <row r="495" spans="1:156" ht="15.75" customHeight="1">
      <c r="A495" s="2"/>
      <c r="B495" s="223" t="s">
        <v>88</v>
      </c>
      <c r="C495" s="224" t="s">
        <v>89</v>
      </c>
      <c r="D495" s="224" t="s">
        <v>99</v>
      </c>
      <c r="E495" s="224" t="s">
        <v>114</v>
      </c>
      <c r="F495" s="224" t="s">
        <v>115</v>
      </c>
      <c r="G495" s="224" t="s">
        <v>26</v>
      </c>
      <c r="H495" s="224" t="s">
        <v>100</v>
      </c>
      <c r="I495" s="225"/>
      <c r="J495" s="224" t="s">
        <v>116</v>
      </c>
      <c r="K495" s="224" t="s">
        <v>91</v>
      </c>
      <c r="L495" s="224" t="s">
        <v>99</v>
      </c>
      <c r="M495" s="224" t="s">
        <v>117</v>
      </c>
      <c r="N495" s="224" t="s">
        <v>115</v>
      </c>
      <c r="O495" s="224" t="s">
        <v>94</v>
      </c>
      <c r="P495" s="224" t="s">
        <v>118</v>
      </c>
      <c r="Q495" s="224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172"/>
      <c r="AD495" s="172"/>
      <c r="AE495" s="172"/>
      <c r="AF495" s="172"/>
      <c r="AG495" s="172"/>
      <c r="AH495" s="172"/>
      <c r="AI495" s="172"/>
      <c r="AJ495" s="172"/>
      <c r="AK495" s="172"/>
      <c r="AL495" s="172"/>
      <c r="AM495" s="172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173"/>
      <c r="EB495" s="173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</row>
    <row r="496" spans="1:156" ht="15.75" customHeight="1">
      <c r="A496" s="2"/>
      <c r="B496" s="181"/>
      <c r="C496" s="156"/>
      <c r="D496" s="181"/>
      <c r="E496" s="157"/>
      <c r="F496" s="157"/>
      <c r="G496" s="229">
        <f>(D496*E496)+F496</f>
        <v>0</v>
      </c>
      <c r="H496" s="229">
        <f t="shared" ref="H496:H516" si="400">IF(D496=0,0,G496/D496)</f>
        <v>0</v>
      </c>
      <c r="I496" s="739" t="s">
        <v>126</v>
      </c>
      <c r="J496" s="182"/>
      <c r="K496" s="230"/>
      <c r="L496" s="181"/>
      <c r="M496" s="157"/>
      <c r="N496" s="157"/>
      <c r="O496" s="231">
        <f t="shared" ref="O496:O515" si="401">((L496*M496)-N496)-(L496*J496)</f>
        <v>0</v>
      </c>
      <c r="P496" s="231">
        <f t="shared" ref="P496:P515" si="402">IF(J496=0,0,(((L496*M496)-N496)+I506)-(L496*J496))</f>
        <v>0</v>
      </c>
      <c r="Q496" s="232">
        <f t="shared" ref="Q496:Q515" si="403">L496*J496</f>
        <v>0</v>
      </c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172"/>
      <c r="AD496" s="172"/>
      <c r="AE496" s="172"/>
      <c r="AF496" s="172"/>
      <c r="AG496" s="172"/>
      <c r="AH496" s="172"/>
      <c r="AI496" s="172"/>
      <c r="AJ496" s="172"/>
      <c r="AK496" s="172"/>
      <c r="AL496" s="172"/>
      <c r="AM496" s="172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173"/>
      <c r="EB496" s="173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</row>
    <row r="497" spans="1:156" ht="15.75" customHeight="1">
      <c r="A497" s="2"/>
      <c r="B497" s="181"/>
      <c r="C497" s="156"/>
      <c r="D497" s="181"/>
      <c r="E497" s="157"/>
      <c r="F497" s="157"/>
      <c r="G497" s="229">
        <f t="shared" ref="G497:G515" si="404">D497*E497+F497</f>
        <v>0</v>
      </c>
      <c r="H497" s="229">
        <f t="shared" si="400"/>
        <v>0</v>
      </c>
      <c r="I497" s="740"/>
      <c r="J497" s="182"/>
      <c r="K497" s="230"/>
      <c r="L497" s="157"/>
      <c r="M497" s="157"/>
      <c r="N497" s="236"/>
      <c r="O497" s="231">
        <f t="shared" si="401"/>
        <v>0</v>
      </c>
      <c r="P497" s="231">
        <f t="shared" si="402"/>
        <v>0</v>
      </c>
      <c r="Q497" s="232">
        <f t="shared" si="403"/>
        <v>0</v>
      </c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172"/>
      <c r="AD497" s="172"/>
      <c r="AE497" s="172"/>
      <c r="AF497" s="172"/>
      <c r="AG497" s="172"/>
      <c r="AH497" s="172"/>
      <c r="AI497" s="172"/>
      <c r="AJ497" s="172"/>
      <c r="AK497" s="172"/>
      <c r="AL497" s="172"/>
      <c r="AM497" s="172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173"/>
      <c r="EB497" s="173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</row>
    <row r="498" spans="1:156" ht="15.75" customHeight="1">
      <c r="A498" s="2"/>
      <c r="B498" s="181"/>
      <c r="C498" s="156"/>
      <c r="D498" s="181"/>
      <c r="E498" s="157"/>
      <c r="F498" s="157"/>
      <c r="G498" s="229">
        <f t="shared" si="404"/>
        <v>0</v>
      </c>
      <c r="H498" s="229">
        <f t="shared" si="400"/>
        <v>0</v>
      </c>
      <c r="I498" s="238">
        <f>IF(D516=0,0,G516/D516)</f>
        <v>0</v>
      </c>
      <c r="J498" s="182"/>
      <c r="K498" s="230"/>
      <c r="L498" s="157"/>
      <c r="M498" s="157"/>
      <c r="N498" s="236"/>
      <c r="O498" s="231">
        <f t="shared" si="401"/>
        <v>0</v>
      </c>
      <c r="P498" s="231">
        <f t="shared" si="402"/>
        <v>0</v>
      </c>
      <c r="Q498" s="232">
        <f t="shared" si="403"/>
        <v>0</v>
      </c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172"/>
      <c r="AD498" s="172"/>
      <c r="AE498" s="172"/>
      <c r="AF498" s="172"/>
      <c r="AG498" s="172"/>
      <c r="AH498" s="172"/>
      <c r="AI498" s="172"/>
      <c r="AJ498" s="172"/>
      <c r="AK498" s="172"/>
      <c r="AL498" s="172"/>
      <c r="AM498" s="172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173"/>
      <c r="EB498" s="173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</row>
    <row r="499" spans="1:156" ht="15.75" customHeight="1">
      <c r="A499" s="2"/>
      <c r="B499" s="181"/>
      <c r="C499" s="156"/>
      <c r="D499" s="181"/>
      <c r="E499" s="157"/>
      <c r="F499" s="157"/>
      <c r="G499" s="229">
        <f t="shared" si="404"/>
        <v>0</v>
      </c>
      <c r="H499" s="229">
        <f t="shared" si="400"/>
        <v>0</v>
      </c>
      <c r="I499" s="239"/>
      <c r="J499" s="182"/>
      <c r="K499" s="230"/>
      <c r="L499" s="157"/>
      <c r="M499" s="157"/>
      <c r="N499" s="236"/>
      <c r="O499" s="231">
        <f t="shared" si="401"/>
        <v>0</v>
      </c>
      <c r="P499" s="231">
        <f t="shared" si="402"/>
        <v>0</v>
      </c>
      <c r="Q499" s="232">
        <f t="shared" si="403"/>
        <v>0</v>
      </c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172"/>
      <c r="AD499" s="172"/>
      <c r="AE499" s="172"/>
      <c r="AF499" s="172"/>
      <c r="AG499" s="172"/>
      <c r="AH499" s="172"/>
      <c r="AI499" s="172"/>
      <c r="AJ499" s="172"/>
      <c r="AK499" s="172"/>
      <c r="AL499" s="172"/>
      <c r="AM499" s="172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173"/>
      <c r="EB499" s="173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</row>
    <row r="500" spans="1:156" ht="15.75" customHeight="1">
      <c r="A500" s="2"/>
      <c r="B500" s="181"/>
      <c r="C500" s="156"/>
      <c r="D500" s="181"/>
      <c r="E500" s="157"/>
      <c r="F500" s="157"/>
      <c r="G500" s="229">
        <f t="shared" si="404"/>
        <v>0</v>
      </c>
      <c r="H500" s="229">
        <f t="shared" si="400"/>
        <v>0</v>
      </c>
      <c r="I500" s="741" t="s">
        <v>127</v>
      </c>
      <c r="J500" s="182"/>
      <c r="K500" s="230"/>
      <c r="L500" s="157"/>
      <c r="M500" s="157"/>
      <c r="N500" s="236"/>
      <c r="O500" s="231">
        <f t="shared" si="401"/>
        <v>0</v>
      </c>
      <c r="P500" s="231">
        <f t="shared" si="402"/>
        <v>0</v>
      </c>
      <c r="Q500" s="232">
        <f t="shared" si="403"/>
        <v>0</v>
      </c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172"/>
      <c r="AD500" s="172"/>
      <c r="AE500" s="172"/>
      <c r="AF500" s="172"/>
      <c r="AG500" s="172"/>
      <c r="AH500" s="172"/>
      <c r="AI500" s="172"/>
      <c r="AJ500" s="172"/>
      <c r="AK500" s="172"/>
      <c r="AL500" s="172"/>
      <c r="AM500" s="172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173"/>
      <c r="EB500" s="173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</row>
    <row r="501" spans="1:156" ht="15.75" customHeight="1">
      <c r="A501" s="2"/>
      <c r="B501" s="181"/>
      <c r="C501" s="156"/>
      <c r="D501" s="181"/>
      <c r="E501" s="157"/>
      <c r="F501" s="157"/>
      <c r="G501" s="229">
        <f t="shared" si="404"/>
        <v>0</v>
      </c>
      <c r="H501" s="229">
        <f t="shared" si="400"/>
        <v>0</v>
      </c>
      <c r="I501" s="742"/>
      <c r="J501" s="182"/>
      <c r="K501" s="230"/>
      <c r="L501" s="157"/>
      <c r="M501" s="157"/>
      <c r="N501" s="236"/>
      <c r="O501" s="231">
        <f t="shared" si="401"/>
        <v>0</v>
      </c>
      <c r="P501" s="231">
        <f t="shared" si="402"/>
        <v>0</v>
      </c>
      <c r="Q501" s="232">
        <f t="shared" si="403"/>
        <v>0</v>
      </c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172"/>
      <c r="AD501" s="172"/>
      <c r="AE501" s="172"/>
      <c r="AF501" s="172"/>
      <c r="AG501" s="172"/>
      <c r="AH501" s="172"/>
      <c r="AI501" s="172"/>
      <c r="AJ501" s="172"/>
      <c r="AK501" s="172"/>
      <c r="AL501" s="172"/>
      <c r="AM501" s="172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173"/>
      <c r="EB501" s="173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</row>
    <row r="502" spans="1:156" ht="15.75" customHeight="1">
      <c r="A502" s="2"/>
      <c r="B502" s="181"/>
      <c r="C502" s="156"/>
      <c r="D502" s="181"/>
      <c r="E502" s="157"/>
      <c r="F502" s="157"/>
      <c r="G502" s="229">
        <f t="shared" si="404"/>
        <v>0</v>
      </c>
      <c r="H502" s="229">
        <f t="shared" si="400"/>
        <v>0</v>
      </c>
      <c r="I502" s="740"/>
      <c r="J502" s="182"/>
      <c r="K502" s="230"/>
      <c r="L502" s="157"/>
      <c r="M502" s="157"/>
      <c r="N502" s="236"/>
      <c r="O502" s="231">
        <f t="shared" si="401"/>
        <v>0</v>
      </c>
      <c r="P502" s="231">
        <f t="shared" si="402"/>
        <v>0</v>
      </c>
      <c r="Q502" s="232">
        <f t="shared" si="403"/>
        <v>0</v>
      </c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172"/>
      <c r="AD502" s="172"/>
      <c r="AE502" s="172"/>
      <c r="AF502" s="172"/>
      <c r="AG502" s="172"/>
      <c r="AH502" s="172"/>
      <c r="AI502" s="172"/>
      <c r="AJ502" s="172"/>
      <c r="AK502" s="172"/>
      <c r="AL502" s="172"/>
      <c r="AM502" s="172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173"/>
      <c r="EB502" s="173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</row>
    <row r="503" spans="1:156" ht="15.75" customHeight="1">
      <c r="A503" s="2"/>
      <c r="B503" s="181"/>
      <c r="C503" s="156"/>
      <c r="D503" s="181"/>
      <c r="E503" s="157"/>
      <c r="F503" s="157"/>
      <c r="G503" s="229">
        <f t="shared" si="404"/>
        <v>0</v>
      </c>
      <c r="H503" s="229">
        <f t="shared" si="400"/>
        <v>0</v>
      </c>
      <c r="I503" s="240">
        <f>IF(D516=0,0,(G516-I506)/D516)</f>
        <v>0</v>
      </c>
      <c r="J503" s="182"/>
      <c r="K503" s="230"/>
      <c r="L503" s="157"/>
      <c r="M503" s="157"/>
      <c r="N503" s="236"/>
      <c r="O503" s="231">
        <f t="shared" si="401"/>
        <v>0</v>
      </c>
      <c r="P503" s="231">
        <f t="shared" si="402"/>
        <v>0</v>
      </c>
      <c r="Q503" s="232">
        <f t="shared" si="403"/>
        <v>0</v>
      </c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172"/>
      <c r="AD503" s="172"/>
      <c r="AE503" s="172"/>
      <c r="AF503" s="172"/>
      <c r="AG503" s="172"/>
      <c r="AH503" s="172"/>
      <c r="AI503" s="172"/>
      <c r="AJ503" s="172"/>
      <c r="AK503" s="172"/>
      <c r="AL503" s="172"/>
      <c r="AM503" s="172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173"/>
      <c r="EB503" s="173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</row>
    <row r="504" spans="1:156" ht="15.75" customHeight="1">
      <c r="A504" s="2"/>
      <c r="B504" s="181"/>
      <c r="C504" s="156"/>
      <c r="D504" s="181"/>
      <c r="E504" s="157"/>
      <c r="F504" s="157"/>
      <c r="G504" s="229">
        <f t="shared" si="404"/>
        <v>0</v>
      </c>
      <c r="H504" s="229">
        <f t="shared" si="400"/>
        <v>0</v>
      </c>
      <c r="I504" s="241"/>
      <c r="J504" s="182"/>
      <c r="K504" s="230"/>
      <c r="L504" s="157"/>
      <c r="M504" s="157"/>
      <c r="N504" s="236"/>
      <c r="O504" s="231">
        <f t="shared" si="401"/>
        <v>0</v>
      </c>
      <c r="P504" s="231">
        <f t="shared" si="402"/>
        <v>0</v>
      </c>
      <c r="Q504" s="232">
        <f t="shared" si="403"/>
        <v>0</v>
      </c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172"/>
      <c r="AD504" s="172"/>
      <c r="AE504" s="172"/>
      <c r="AF504" s="172"/>
      <c r="AG504" s="172"/>
      <c r="AH504" s="172"/>
      <c r="AI504" s="172"/>
      <c r="AJ504" s="172"/>
      <c r="AK504" s="172"/>
      <c r="AL504" s="172"/>
      <c r="AM504" s="172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173"/>
      <c r="EB504" s="173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</row>
    <row r="505" spans="1:156" ht="15.75" customHeight="1">
      <c r="A505" s="2"/>
      <c r="B505" s="181"/>
      <c r="C505" s="156"/>
      <c r="D505" s="242"/>
      <c r="E505" s="157"/>
      <c r="F505" s="157"/>
      <c r="G505" s="229">
        <f t="shared" si="404"/>
        <v>0</v>
      </c>
      <c r="H505" s="229">
        <f t="shared" si="400"/>
        <v>0</v>
      </c>
      <c r="I505" s="243" t="s">
        <v>128</v>
      </c>
      <c r="J505" s="182"/>
      <c r="K505" s="230"/>
      <c r="L505" s="157"/>
      <c r="M505" s="157"/>
      <c r="N505" s="236"/>
      <c r="O505" s="231">
        <f t="shared" si="401"/>
        <v>0</v>
      </c>
      <c r="P505" s="231">
        <f t="shared" si="402"/>
        <v>0</v>
      </c>
      <c r="Q505" s="232">
        <f t="shared" si="403"/>
        <v>0</v>
      </c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172"/>
      <c r="AD505" s="172"/>
      <c r="AE505" s="172"/>
      <c r="AF505" s="172"/>
      <c r="AG505" s="172"/>
      <c r="AH505" s="172"/>
      <c r="AI505" s="172"/>
      <c r="AJ505" s="172"/>
      <c r="AK505" s="172"/>
      <c r="AL505" s="172"/>
      <c r="AM505" s="172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173"/>
      <c r="EB505" s="173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</row>
    <row r="506" spans="1:156" ht="15.75" customHeight="1">
      <c r="A506" s="2"/>
      <c r="B506" s="181"/>
      <c r="C506" s="156"/>
      <c r="D506" s="181"/>
      <c r="E506" s="157"/>
      <c r="F506" s="157"/>
      <c r="G506" s="229">
        <f t="shared" si="404"/>
        <v>0</v>
      </c>
      <c r="H506" s="229">
        <f t="shared" si="400"/>
        <v>0</v>
      </c>
      <c r="I506" s="238">
        <f>SUMIF(B$72:B$91,B496,P$72:P$91)</f>
        <v>0</v>
      </c>
      <c r="J506" s="182"/>
      <c r="K506" s="230"/>
      <c r="L506" s="157"/>
      <c r="M506" s="157"/>
      <c r="N506" s="236"/>
      <c r="O506" s="231">
        <f t="shared" si="401"/>
        <v>0</v>
      </c>
      <c r="P506" s="231">
        <f t="shared" si="402"/>
        <v>0</v>
      </c>
      <c r="Q506" s="232">
        <f t="shared" si="403"/>
        <v>0</v>
      </c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172"/>
      <c r="AD506" s="172"/>
      <c r="AE506" s="172"/>
      <c r="AF506" s="172"/>
      <c r="AG506" s="172"/>
      <c r="AH506" s="172"/>
      <c r="AI506" s="172"/>
      <c r="AJ506" s="172"/>
      <c r="AK506" s="172"/>
      <c r="AL506" s="172"/>
      <c r="AM506" s="172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173"/>
      <c r="EB506" s="173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</row>
    <row r="507" spans="1:156" ht="15.75" customHeight="1">
      <c r="A507" s="2"/>
      <c r="B507" s="181"/>
      <c r="C507" s="156"/>
      <c r="D507" s="181"/>
      <c r="E507" s="157"/>
      <c r="F507" s="157"/>
      <c r="G507" s="229">
        <f t="shared" si="404"/>
        <v>0</v>
      </c>
      <c r="H507" s="229">
        <f t="shared" si="400"/>
        <v>0</v>
      </c>
      <c r="I507" s="231"/>
      <c r="J507" s="182"/>
      <c r="K507" s="230"/>
      <c r="L507" s="157"/>
      <c r="M507" s="157"/>
      <c r="N507" s="236"/>
      <c r="O507" s="231">
        <f t="shared" si="401"/>
        <v>0</v>
      </c>
      <c r="P507" s="231">
        <f t="shared" si="402"/>
        <v>0</v>
      </c>
      <c r="Q507" s="232">
        <f t="shared" si="403"/>
        <v>0</v>
      </c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172"/>
      <c r="AD507" s="172"/>
      <c r="AE507" s="172"/>
      <c r="AF507" s="172"/>
      <c r="AG507" s="172"/>
      <c r="AH507" s="172"/>
      <c r="AI507" s="172"/>
      <c r="AJ507" s="172"/>
      <c r="AK507" s="172"/>
      <c r="AL507" s="172"/>
      <c r="AM507" s="172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173"/>
      <c r="EB507" s="173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</row>
    <row r="508" spans="1:156" ht="15.75" customHeight="1">
      <c r="A508" s="2"/>
      <c r="B508" s="181"/>
      <c r="C508" s="156"/>
      <c r="D508" s="181"/>
      <c r="E508" s="157"/>
      <c r="F508" s="157"/>
      <c r="G508" s="229">
        <f t="shared" si="404"/>
        <v>0</v>
      </c>
      <c r="H508" s="229">
        <f t="shared" si="400"/>
        <v>0</v>
      </c>
      <c r="I508" s="231"/>
      <c r="J508" s="182"/>
      <c r="K508" s="230"/>
      <c r="L508" s="157"/>
      <c r="M508" s="157"/>
      <c r="N508" s="236"/>
      <c r="O508" s="231">
        <f t="shared" si="401"/>
        <v>0</v>
      </c>
      <c r="P508" s="231">
        <f t="shared" si="402"/>
        <v>0</v>
      </c>
      <c r="Q508" s="232">
        <f t="shared" si="403"/>
        <v>0</v>
      </c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172"/>
      <c r="AD508" s="172"/>
      <c r="AE508" s="172"/>
      <c r="AF508" s="172"/>
      <c r="AG508" s="172"/>
      <c r="AH508" s="172"/>
      <c r="AI508" s="172"/>
      <c r="AJ508" s="172"/>
      <c r="AK508" s="172"/>
      <c r="AL508" s="172"/>
      <c r="AM508" s="172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173"/>
      <c r="EB508" s="173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</row>
    <row r="509" spans="1:156" ht="15.75" customHeight="1">
      <c r="A509" s="2"/>
      <c r="B509" s="181"/>
      <c r="C509" s="156"/>
      <c r="D509" s="181"/>
      <c r="E509" s="157"/>
      <c r="F509" s="157"/>
      <c r="G509" s="229">
        <f t="shared" si="404"/>
        <v>0</v>
      </c>
      <c r="H509" s="229">
        <f t="shared" si="400"/>
        <v>0</v>
      </c>
      <c r="I509" s="231"/>
      <c r="J509" s="182"/>
      <c r="K509" s="230"/>
      <c r="L509" s="157"/>
      <c r="M509" s="157"/>
      <c r="N509" s="236"/>
      <c r="O509" s="231">
        <f t="shared" si="401"/>
        <v>0</v>
      </c>
      <c r="P509" s="231">
        <f t="shared" si="402"/>
        <v>0</v>
      </c>
      <c r="Q509" s="232">
        <f t="shared" si="403"/>
        <v>0</v>
      </c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172"/>
      <c r="AD509" s="172"/>
      <c r="AE509" s="172"/>
      <c r="AF509" s="172"/>
      <c r="AG509" s="172"/>
      <c r="AH509" s="172"/>
      <c r="AI509" s="172"/>
      <c r="AJ509" s="172"/>
      <c r="AK509" s="172"/>
      <c r="AL509" s="172"/>
      <c r="AM509" s="172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173"/>
      <c r="EB509" s="173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</row>
    <row r="510" spans="1:156" ht="15.75" customHeight="1">
      <c r="A510" s="2"/>
      <c r="B510" s="181"/>
      <c r="C510" s="156"/>
      <c r="D510" s="181"/>
      <c r="E510" s="157"/>
      <c r="F510" s="157"/>
      <c r="G510" s="229">
        <f t="shared" si="404"/>
        <v>0</v>
      </c>
      <c r="H510" s="229">
        <f t="shared" si="400"/>
        <v>0</v>
      </c>
      <c r="I510" s="231"/>
      <c r="J510" s="182"/>
      <c r="K510" s="230"/>
      <c r="L510" s="157"/>
      <c r="M510" s="157"/>
      <c r="N510" s="236"/>
      <c r="O510" s="231">
        <f t="shared" si="401"/>
        <v>0</v>
      </c>
      <c r="P510" s="231">
        <f t="shared" si="402"/>
        <v>0</v>
      </c>
      <c r="Q510" s="232">
        <f t="shared" si="403"/>
        <v>0</v>
      </c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172"/>
      <c r="AD510" s="172"/>
      <c r="AE510" s="172"/>
      <c r="AF510" s="172"/>
      <c r="AG510" s="172"/>
      <c r="AH510" s="172"/>
      <c r="AI510" s="172"/>
      <c r="AJ510" s="172"/>
      <c r="AK510" s="172"/>
      <c r="AL510" s="172"/>
      <c r="AM510" s="172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173"/>
      <c r="EB510" s="173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</row>
    <row r="511" spans="1:156" ht="15.75" customHeight="1">
      <c r="A511" s="2"/>
      <c r="B511" s="181"/>
      <c r="C511" s="156"/>
      <c r="D511" s="181"/>
      <c r="E511" s="157"/>
      <c r="F511" s="157"/>
      <c r="G511" s="229">
        <f t="shared" si="404"/>
        <v>0</v>
      </c>
      <c r="H511" s="229">
        <f t="shared" si="400"/>
        <v>0</v>
      </c>
      <c r="I511" s="231"/>
      <c r="J511" s="182"/>
      <c r="K511" s="230"/>
      <c r="L511" s="157"/>
      <c r="M511" s="157"/>
      <c r="N511" s="236"/>
      <c r="O511" s="231">
        <f t="shared" si="401"/>
        <v>0</v>
      </c>
      <c r="P511" s="231">
        <f t="shared" si="402"/>
        <v>0</v>
      </c>
      <c r="Q511" s="232">
        <f t="shared" si="403"/>
        <v>0</v>
      </c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172"/>
      <c r="AD511" s="172"/>
      <c r="AE511" s="172"/>
      <c r="AF511" s="172"/>
      <c r="AG511" s="172"/>
      <c r="AH511" s="172"/>
      <c r="AI511" s="172"/>
      <c r="AJ511" s="172"/>
      <c r="AK511" s="172"/>
      <c r="AL511" s="172"/>
      <c r="AM511" s="172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173"/>
      <c r="EB511" s="173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</row>
    <row r="512" spans="1:156" ht="15.75" customHeight="1">
      <c r="A512" s="2"/>
      <c r="B512" s="181"/>
      <c r="C512" s="156"/>
      <c r="D512" s="181"/>
      <c r="E512" s="157"/>
      <c r="F512" s="157"/>
      <c r="G512" s="229">
        <f t="shared" si="404"/>
        <v>0</v>
      </c>
      <c r="H512" s="229">
        <f t="shared" si="400"/>
        <v>0</v>
      </c>
      <c r="I512" s="231"/>
      <c r="J512" s="182"/>
      <c r="K512" s="230"/>
      <c r="L512" s="157"/>
      <c r="M512" s="157"/>
      <c r="N512" s="236"/>
      <c r="O512" s="231">
        <f t="shared" si="401"/>
        <v>0</v>
      </c>
      <c r="P512" s="231">
        <f t="shared" si="402"/>
        <v>0</v>
      </c>
      <c r="Q512" s="232">
        <f t="shared" si="403"/>
        <v>0</v>
      </c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172"/>
      <c r="AD512" s="172"/>
      <c r="AE512" s="172"/>
      <c r="AF512" s="172"/>
      <c r="AG512" s="172"/>
      <c r="AH512" s="172"/>
      <c r="AI512" s="172"/>
      <c r="AJ512" s="172"/>
      <c r="AK512" s="172"/>
      <c r="AL512" s="172"/>
      <c r="AM512" s="172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173"/>
      <c r="EB512" s="173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</row>
    <row r="513" spans="1:156" ht="15.75" customHeight="1">
      <c r="A513" s="2"/>
      <c r="B513" s="181"/>
      <c r="C513" s="156"/>
      <c r="D513" s="181"/>
      <c r="E513" s="157"/>
      <c r="F513" s="157"/>
      <c r="G513" s="229">
        <f t="shared" si="404"/>
        <v>0</v>
      </c>
      <c r="H513" s="229">
        <f t="shared" si="400"/>
        <v>0</v>
      </c>
      <c r="I513" s="231"/>
      <c r="J513" s="182"/>
      <c r="K513" s="230"/>
      <c r="L513" s="157"/>
      <c r="M513" s="157"/>
      <c r="N513" s="236"/>
      <c r="O513" s="231">
        <f t="shared" si="401"/>
        <v>0</v>
      </c>
      <c r="P513" s="231">
        <f t="shared" si="402"/>
        <v>0</v>
      </c>
      <c r="Q513" s="232">
        <f t="shared" si="403"/>
        <v>0</v>
      </c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172"/>
      <c r="AD513" s="172"/>
      <c r="AE513" s="172"/>
      <c r="AF513" s="172"/>
      <c r="AG513" s="172"/>
      <c r="AH513" s="172"/>
      <c r="AI513" s="172"/>
      <c r="AJ513" s="172"/>
      <c r="AK513" s="172"/>
      <c r="AL513" s="172"/>
      <c r="AM513" s="172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173"/>
      <c r="EB513" s="173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</row>
    <row r="514" spans="1:156" ht="15.75" customHeight="1">
      <c r="A514" s="2"/>
      <c r="B514" s="181"/>
      <c r="C514" s="181"/>
      <c r="D514" s="181"/>
      <c r="E514" s="157"/>
      <c r="F514" s="157"/>
      <c r="G514" s="229">
        <f t="shared" si="404"/>
        <v>0</v>
      </c>
      <c r="H514" s="229">
        <f t="shared" si="400"/>
        <v>0</v>
      </c>
      <c r="I514" s="231"/>
      <c r="J514" s="182"/>
      <c r="K514" s="230"/>
      <c r="L514" s="157"/>
      <c r="M514" s="157"/>
      <c r="N514" s="236"/>
      <c r="O514" s="231">
        <f t="shared" si="401"/>
        <v>0</v>
      </c>
      <c r="P514" s="231">
        <f t="shared" si="402"/>
        <v>0</v>
      </c>
      <c r="Q514" s="232">
        <f t="shared" si="403"/>
        <v>0</v>
      </c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172"/>
      <c r="AD514" s="172"/>
      <c r="AE514" s="172"/>
      <c r="AF514" s="172"/>
      <c r="AG514" s="172"/>
      <c r="AH514" s="172"/>
      <c r="AI514" s="172"/>
      <c r="AJ514" s="172"/>
      <c r="AK514" s="172"/>
      <c r="AL514" s="172"/>
      <c r="AM514" s="172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173"/>
      <c r="EB514" s="173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</row>
    <row r="515" spans="1:156" ht="15.75" customHeight="1">
      <c r="A515" s="2"/>
      <c r="B515" s="181"/>
      <c r="C515" s="181"/>
      <c r="D515" s="181"/>
      <c r="E515" s="157"/>
      <c r="F515" s="157"/>
      <c r="G515" s="229">
        <f t="shared" si="404"/>
        <v>0</v>
      </c>
      <c r="H515" s="229">
        <f t="shared" si="400"/>
        <v>0</v>
      </c>
      <c r="I515" s="231"/>
      <c r="J515" s="182"/>
      <c r="K515" s="230"/>
      <c r="L515" s="157"/>
      <c r="M515" s="157"/>
      <c r="N515" s="236"/>
      <c r="O515" s="231">
        <f t="shared" si="401"/>
        <v>0</v>
      </c>
      <c r="P515" s="231">
        <f t="shared" si="402"/>
        <v>0</v>
      </c>
      <c r="Q515" s="232">
        <f t="shared" si="403"/>
        <v>0</v>
      </c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172"/>
      <c r="AD515" s="172"/>
      <c r="AE515" s="172"/>
      <c r="AF515" s="172"/>
      <c r="AG515" s="172"/>
      <c r="AH515" s="172"/>
      <c r="AI515" s="172"/>
      <c r="AJ515" s="172"/>
      <c r="AK515" s="172"/>
      <c r="AL515" s="172"/>
      <c r="AM515" s="172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173"/>
      <c r="EB515" s="173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</row>
    <row r="516" spans="1:156" ht="15.75" customHeight="1">
      <c r="A516" s="2"/>
      <c r="B516" s="188" t="s">
        <v>129</v>
      </c>
      <c r="C516" s="188"/>
      <c r="D516" s="244">
        <f>SUM(D496:D515)-L516</f>
        <v>0</v>
      </c>
      <c r="E516" s="245"/>
      <c r="F516" s="245"/>
      <c r="G516" s="245">
        <f>SUM(G496:G515)-SUM(Q496:Q515)</f>
        <v>0</v>
      </c>
      <c r="H516" s="245">
        <f t="shared" si="400"/>
        <v>0</v>
      </c>
      <c r="I516" s="246"/>
      <c r="J516" s="247"/>
      <c r="K516" s="188"/>
      <c r="L516" s="188">
        <f>SUM(L496:L515)</f>
        <v>0</v>
      </c>
      <c r="M516" s="245"/>
      <c r="N516" s="248"/>
      <c r="O516" s="249">
        <f t="shared" ref="O516:P516" si="405">SUM(O496:O515)</f>
        <v>0</v>
      </c>
      <c r="P516" s="249">
        <f t="shared" si="405"/>
        <v>0</v>
      </c>
      <c r="Q516" s="250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172"/>
      <c r="AD516" s="172"/>
      <c r="AE516" s="172"/>
      <c r="AF516" s="172"/>
      <c r="AG516" s="172"/>
      <c r="AH516" s="172"/>
      <c r="AI516" s="172"/>
      <c r="AJ516" s="172"/>
      <c r="AK516" s="172"/>
      <c r="AL516" s="172"/>
      <c r="AM516" s="172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173"/>
      <c r="EB516" s="173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</row>
    <row r="517" spans="1:156" ht="15.75" customHeight="1">
      <c r="A517" s="2"/>
      <c r="B517" s="223" t="s">
        <v>88</v>
      </c>
      <c r="C517" s="224" t="s">
        <v>89</v>
      </c>
      <c r="D517" s="224" t="s">
        <v>99</v>
      </c>
      <c r="E517" s="224" t="s">
        <v>114</v>
      </c>
      <c r="F517" s="224" t="s">
        <v>115</v>
      </c>
      <c r="G517" s="224" t="s">
        <v>26</v>
      </c>
      <c r="H517" s="224" t="s">
        <v>100</v>
      </c>
      <c r="I517" s="225"/>
      <c r="J517" s="224" t="s">
        <v>116</v>
      </c>
      <c r="K517" s="224" t="s">
        <v>91</v>
      </c>
      <c r="L517" s="224" t="s">
        <v>99</v>
      </c>
      <c r="M517" s="224" t="s">
        <v>117</v>
      </c>
      <c r="N517" s="224" t="s">
        <v>115</v>
      </c>
      <c r="O517" s="224" t="s">
        <v>94</v>
      </c>
      <c r="P517" s="224" t="s">
        <v>118</v>
      </c>
      <c r="Q517" s="224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172"/>
      <c r="AD517" s="172"/>
      <c r="AE517" s="172"/>
      <c r="AF517" s="172"/>
      <c r="AG517" s="172"/>
      <c r="AH517" s="172"/>
      <c r="AI517" s="172"/>
      <c r="AJ517" s="172"/>
      <c r="AK517" s="172"/>
      <c r="AL517" s="172"/>
      <c r="AM517" s="172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173"/>
      <c r="EB517" s="173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</row>
    <row r="518" spans="1:156" ht="15.75" customHeight="1">
      <c r="A518" s="2"/>
      <c r="B518" s="181"/>
      <c r="C518" s="156"/>
      <c r="D518" s="181"/>
      <c r="E518" s="157"/>
      <c r="F518" s="157"/>
      <c r="G518" s="229">
        <f>(D518*E518)+F518</f>
        <v>0</v>
      </c>
      <c r="H518" s="229">
        <f t="shared" ref="H518:H538" si="406">IF(D518=0,0,G518/D518)</f>
        <v>0</v>
      </c>
      <c r="I518" s="739" t="s">
        <v>126</v>
      </c>
      <c r="J518" s="182"/>
      <c r="K518" s="230"/>
      <c r="L518" s="181"/>
      <c r="M518" s="157"/>
      <c r="N518" s="157"/>
      <c r="O518" s="231">
        <f t="shared" ref="O518:O537" si="407">((L518*M518)-N518)-(L518*J518)</f>
        <v>0</v>
      </c>
      <c r="P518" s="231">
        <f t="shared" ref="P518:P537" si="408">IF(J518=0,0,(((L518*M518)-N518)+I528)-(L518*J518))</f>
        <v>0</v>
      </c>
      <c r="Q518" s="232">
        <f t="shared" ref="Q518:Q537" si="409">L518*J518</f>
        <v>0</v>
      </c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172"/>
      <c r="AD518" s="172"/>
      <c r="AE518" s="172"/>
      <c r="AF518" s="172"/>
      <c r="AG518" s="172"/>
      <c r="AH518" s="172"/>
      <c r="AI518" s="172"/>
      <c r="AJ518" s="172"/>
      <c r="AK518" s="172"/>
      <c r="AL518" s="172"/>
      <c r="AM518" s="172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173"/>
      <c r="EB518" s="173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</row>
    <row r="519" spans="1:156" ht="15.75" customHeight="1">
      <c r="A519" s="2"/>
      <c r="B519" s="181"/>
      <c r="C519" s="156"/>
      <c r="D519" s="181"/>
      <c r="E519" s="157"/>
      <c r="F519" s="157"/>
      <c r="G519" s="229">
        <f t="shared" ref="G519:G537" si="410">D519*E519+F519</f>
        <v>0</v>
      </c>
      <c r="H519" s="229">
        <f t="shared" si="406"/>
        <v>0</v>
      </c>
      <c r="I519" s="740"/>
      <c r="J519" s="182"/>
      <c r="K519" s="230"/>
      <c r="L519" s="157"/>
      <c r="M519" s="157"/>
      <c r="N519" s="236"/>
      <c r="O519" s="231">
        <f t="shared" si="407"/>
        <v>0</v>
      </c>
      <c r="P519" s="231">
        <f t="shared" si="408"/>
        <v>0</v>
      </c>
      <c r="Q519" s="232">
        <f t="shared" si="409"/>
        <v>0</v>
      </c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172"/>
      <c r="AD519" s="172"/>
      <c r="AE519" s="172"/>
      <c r="AF519" s="172"/>
      <c r="AG519" s="172"/>
      <c r="AH519" s="172"/>
      <c r="AI519" s="172"/>
      <c r="AJ519" s="172"/>
      <c r="AK519" s="172"/>
      <c r="AL519" s="172"/>
      <c r="AM519" s="172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173"/>
      <c r="EB519" s="173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</row>
    <row r="520" spans="1:156" ht="15.75" customHeight="1">
      <c r="A520" s="2"/>
      <c r="B520" s="181"/>
      <c r="C520" s="156"/>
      <c r="D520" s="181"/>
      <c r="E520" s="157"/>
      <c r="F520" s="157"/>
      <c r="G520" s="229">
        <f t="shared" si="410"/>
        <v>0</v>
      </c>
      <c r="H520" s="229">
        <f t="shared" si="406"/>
        <v>0</v>
      </c>
      <c r="I520" s="238">
        <f>IF(D538=0,0,G538/D538)</f>
        <v>0</v>
      </c>
      <c r="J520" s="182"/>
      <c r="K520" s="230"/>
      <c r="L520" s="157"/>
      <c r="M520" s="157"/>
      <c r="N520" s="236"/>
      <c r="O520" s="231">
        <f t="shared" si="407"/>
        <v>0</v>
      </c>
      <c r="P520" s="231">
        <f t="shared" si="408"/>
        <v>0</v>
      </c>
      <c r="Q520" s="232">
        <f t="shared" si="409"/>
        <v>0</v>
      </c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172"/>
      <c r="AD520" s="172"/>
      <c r="AE520" s="172"/>
      <c r="AF520" s="172"/>
      <c r="AG520" s="172"/>
      <c r="AH520" s="172"/>
      <c r="AI520" s="172"/>
      <c r="AJ520" s="172"/>
      <c r="AK520" s="172"/>
      <c r="AL520" s="172"/>
      <c r="AM520" s="172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173"/>
      <c r="EB520" s="173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</row>
    <row r="521" spans="1:156" ht="15.75" customHeight="1">
      <c r="A521" s="2"/>
      <c r="B521" s="181"/>
      <c r="C521" s="156"/>
      <c r="D521" s="181"/>
      <c r="E521" s="157"/>
      <c r="F521" s="157"/>
      <c r="G521" s="229">
        <f t="shared" si="410"/>
        <v>0</v>
      </c>
      <c r="H521" s="229">
        <f t="shared" si="406"/>
        <v>0</v>
      </c>
      <c r="I521" s="239"/>
      <c r="J521" s="182"/>
      <c r="K521" s="230"/>
      <c r="L521" s="157"/>
      <c r="M521" s="157"/>
      <c r="N521" s="236"/>
      <c r="O521" s="231">
        <f t="shared" si="407"/>
        <v>0</v>
      </c>
      <c r="P521" s="231">
        <f t="shared" si="408"/>
        <v>0</v>
      </c>
      <c r="Q521" s="232">
        <f t="shared" si="409"/>
        <v>0</v>
      </c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172"/>
      <c r="AD521" s="172"/>
      <c r="AE521" s="172"/>
      <c r="AF521" s="172"/>
      <c r="AG521" s="172"/>
      <c r="AH521" s="172"/>
      <c r="AI521" s="172"/>
      <c r="AJ521" s="172"/>
      <c r="AK521" s="172"/>
      <c r="AL521" s="172"/>
      <c r="AM521" s="172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173"/>
      <c r="EB521" s="173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</row>
    <row r="522" spans="1:156" ht="15.75" customHeight="1">
      <c r="A522" s="2"/>
      <c r="B522" s="181"/>
      <c r="C522" s="156"/>
      <c r="D522" s="181"/>
      <c r="E522" s="157"/>
      <c r="F522" s="157"/>
      <c r="G522" s="229">
        <f t="shared" si="410"/>
        <v>0</v>
      </c>
      <c r="H522" s="229">
        <f t="shared" si="406"/>
        <v>0</v>
      </c>
      <c r="I522" s="741" t="s">
        <v>127</v>
      </c>
      <c r="J522" s="182"/>
      <c r="K522" s="230"/>
      <c r="L522" s="157"/>
      <c r="M522" s="157"/>
      <c r="N522" s="236"/>
      <c r="O522" s="231">
        <f t="shared" si="407"/>
        <v>0</v>
      </c>
      <c r="P522" s="231">
        <f t="shared" si="408"/>
        <v>0</v>
      </c>
      <c r="Q522" s="232">
        <f t="shared" si="409"/>
        <v>0</v>
      </c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172"/>
      <c r="AD522" s="172"/>
      <c r="AE522" s="172"/>
      <c r="AF522" s="172"/>
      <c r="AG522" s="172"/>
      <c r="AH522" s="172"/>
      <c r="AI522" s="172"/>
      <c r="AJ522" s="172"/>
      <c r="AK522" s="172"/>
      <c r="AL522" s="172"/>
      <c r="AM522" s="172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173"/>
      <c r="EB522" s="173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</row>
    <row r="523" spans="1:156" ht="15.75" customHeight="1">
      <c r="A523" s="2"/>
      <c r="B523" s="181"/>
      <c r="C523" s="156"/>
      <c r="D523" s="181"/>
      <c r="E523" s="157"/>
      <c r="F523" s="157"/>
      <c r="G523" s="229">
        <f t="shared" si="410"/>
        <v>0</v>
      </c>
      <c r="H523" s="229">
        <f t="shared" si="406"/>
        <v>0</v>
      </c>
      <c r="I523" s="742"/>
      <c r="J523" s="182"/>
      <c r="K523" s="230"/>
      <c r="L523" s="157"/>
      <c r="M523" s="157"/>
      <c r="N523" s="236"/>
      <c r="O523" s="231">
        <f t="shared" si="407"/>
        <v>0</v>
      </c>
      <c r="P523" s="231">
        <f t="shared" si="408"/>
        <v>0</v>
      </c>
      <c r="Q523" s="232">
        <f t="shared" si="409"/>
        <v>0</v>
      </c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172"/>
      <c r="AD523" s="172"/>
      <c r="AE523" s="172"/>
      <c r="AF523" s="172"/>
      <c r="AG523" s="172"/>
      <c r="AH523" s="172"/>
      <c r="AI523" s="172"/>
      <c r="AJ523" s="172"/>
      <c r="AK523" s="172"/>
      <c r="AL523" s="172"/>
      <c r="AM523" s="172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173"/>
      <c r="EB523" s="173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</row>
    <row r="524" spans="1:156" ht="15.75" customHeight="1">
      <c r="A524" s="2"/>
      <c r="B524" s="181"/>
      <c r="C524" s="156"/>
      <c r="D524" s="181"/>
      <c r="E524" s="157"/>
      <c r="F524" s="157"/>
      <c r="G524" s="229">
        <f t="shared" si="410"/>
        <v>0</v>
      </c>
      <c r="H524" s="229">
        <f t="shared" si="406"/>
        <v>0</v>
      </c>
      <c r="I524" s="740"/>
      <c r="J524" s="182"/>
      <c r="K524" s="230"/>
      <c r="L524" s="157"/>
      <c r="M524" s="157"/>
      <c r="N524" s="236"/>
      <c r="O524" s="231">
        <f t="shared" si="407"/>
        <v>0</v>
      </c>
      <c r="P524" s="231">
        <f t="shared" si="408"/>
        <v>0</v>
      </c>
      <c r="Q524" s="232">
        <f t="shared" si="409"/>
        <v>0</v>
      </c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172"/>
      <c r="AD524" s="172"/>
      <c r="AE524" s="172"/>
      <c r="AF524" s="172"/>
      <c r="AG524" s="172"/>
      <c r="AH524" s="172"/>
      <c r="AI524" s="172"/>
      <c r="AJ524" s="172"/>
      <c r="AK524" s="172"/>
      <c r="AL524" s="172"/>
      <c r="AM524" s="172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173"/>
      <c r="EB524" s="173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</row>
    <row r="525" spans="1:156" ht="15.75" customHeight="1">
      <c r="A525" s="2"/>
      <c r="B525" s="181"/>
      <c r="C525" s="156"/>
      <c r="D525" s="181"/>
      <c r="E525" s="157"/>
      <c r="F525" s="157"/>
      <c r="G525" s="229">
        <f t="shared" si="410"/>
        <v>0</v>
      </c>
      <c r="H525" s="229">
        <f t="shared" si="406"/>
        <v>0</v>
      </c>
      <c r="I525" s="240">
        <f>IF(D538=0,0,(G538-I528)/D538)</f>
        <v>0</v>
      </c>
      <c r="J525" s="182"/>
      <c r="K525" s="230"/>
      <c r="L525" s="157"/>
      <c r="M525" s="157"/>
      <c r="N525" s="236"/>
      <c r="O525" s="231">
        <f t="shared" si="407"/>
        <v>0</v>
      </c>
      <c r="P525" s="231">
        <f t="shared" si="408"/>
        <v>0</v>
      </c>
      <c r="Q525" s="232">
        <f t="shared" si="409"/>
        <v>0</v>
      </c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172"/>
      <c r="AD525" s="172"/>
      <c r="AE525" s="172"/>
      <c r="AF525" s="172"/>
      <c r="AG525" s="172"/>
      <c r="AH525" s="172"/>
      <c r="AI525" s="172"/>
      <c r="AJ525" s="172"/>
      <c r="AK525" s="172"/>
      <c r="AL525" s="172"/>
      <c r="AM525" s="172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173"/>
      <c r="EB525" s="173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</row>
    <row r="526" spans="1:156" ht="15.75" customHeight="1">
      <c r="A526" s="2"/>
      <c r="B526" s="181"/>
      <c r="C526" s="156"/>
      <c r="D526" s="181"/>
      <c r="E526" s="157"/>
      <c r="F526" s="157"/>
      <c r="G526" s="229">
        <f t="shared" si="410"/>
        <v>0</v>
      </c>
      <c r="H526" s="229">
        <f t="shared" si="406"/>
        <v>0</v>
      </c>
      <c r="I526" s="241"/>
      <c r="J526" s="182"/>
      <c r="K526" s="230"/>
      <c r="L526" s="157"/>
      <c r="M526" s="157"/>
      <c r="N526" s="236"/>
      <c r="O526" s="231">
        <f t="shared" si="407"/>
        <v>0</v>
      </c>
      <c r="P526" s="231">
        <f t="shared" si="408"/>
        <v>0</v>
      </c>
      <c r="Q526" s="232">
        <f t="shared" si="409"/>
        <v>0</v>
      </c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172"/>
      <c r="AD526" s="172"/>
      <c r="AE526" s="172"/>
      <c r="AF526" s="172"/>
      <c r="AG526" s="172"/>
      <c r="AH526" s="172"/>
      <c r="AI526" s="172"/>
      <c r="AJ526" s="172"/>
      <c r="AK526" s="172"/>
      <c r="AL526" s="172"/>
      <c r="AM526" s="172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173"/>
      <c r="EB526" s="173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</row>
    <row r="527" spans="1:156" ht="15.75" customHeight="1">
      <c r="A527" s="2"/>
      <c r="B527" s="181"/>
      <c r="C527" s="156"/>
      <c r="D527" s="242"/>
      <c r="E527" s="157"/>
      <c r="F527" s="157"/>
      <c r="G527" s="229">
        <f t="shared" si="410"/>
        <v>0</v>
      </c>
      <c r="H527" s="229">
        <f t="shared" si="406"/>
        <v>0</v>
      </c>
      <c r="I527" s="243" t="s">
        <v>128</v>
      </c>
      <c r="J527" s="182"/>
      <c r="K527" s="230"/>
      <c r="L527" s="157"/>
      <c r="M527" s="157"/>
      <c r="N527" s="236"/>
      <c r="O527" s="231">
        <f t="shared" si="407"/>
        <v>0</v>
      </c>
      <c r="P527" s="231">
        <f t="shared" si="408"/>
        <v>0</v>
      </c>
      <c r="Q527" s="232">
        <f t="shared" si="409"/>
        <v>0</v>
      </c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172"/>
      <c r="AD527" s="172"/>
      <c r="AE527" s="172"/>
      <c r="AF527" s="172"/>
      <c r="AG527" s="172"/>
      <c r="AH527" s="172"/>
      <c r="AI527" s="172"/>
      <c r="AJ527" s="172"/>
      <c r="AK527" s="172"/>
      <c r="AL527" s="172"/>
      <c r="AM527" s="172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173"/>
      <c r="EB527" s="173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</row>
    <row r="528" spans="1:156" ht="15.75" customHeight="1">
      <c r="A528" s="2"/>
      <c r="B528" s="181"/>
      <c r="C528" s="156"/>
      <c r="D528" s="181"/>
      <c r="E528" s="157"/>
      <c r="F528" s="157"/>
      <c r="G528" s="229">
        <f t="shared" si="410"/>
        <v>0</v>
      </c>
      <c r="H528" s="229">
        <f t="shared" si="406"/>
        <v>0</v>
      </c>
      <c r="I528" s="238">
        <f>SUMIF(B$72:B$91,B518,P$72:P$91)</f>
        <v>0</v>
      </c>
      <c r="J528" s="182"/>
      <c r="K528" s="230"/>
      <c r="L528" s="157"/>
      <c r="M528" s="157"/>
      <c r="N528" s="236"/>
      <c r="O528" s="231">
        <f t="shared" si="407"/>
        <v>0</v>
      </c>
      <c r="P528" s="231">
        <f t="shared" si="408"/>
        <v>0</v>
      </c>
      <c r="Q528" s="232">
        <f t="shared" si="409"/>
        <v>0</v>
      </c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172"/>
      <c r="AD528" s="172"/>
      <c r="AE528" s="172"/>
      <c r="AF528" s="172"/>
      <c r="AG528" s="172"/>
      <c r="AH528" s="172"/>
      <c r="AI528" s="172"/>
      <c r="AJ528" s="172"/>
      <c r="AK528" s="172"/>
      <c r="AL528" s="172"/>
      <c r="AM528" s="172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173"/>
      <c r="EB528" s="173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</row>
    <row r="529" spans="1:156" ht="15.75" customHeight="1">
      <c r="A529" s="2"/>
      <c r="B529" s="181"/>
      <c r="C529" s="156"/>
      <c r="D529" s="181"/>
      <c r="E529" s="157"/>
      <c r="F529" s="157"/>
      <c r="G529" s="229">
        <f t="shared" si="410"/>
        <v>0</v>
      </c>
      <c r="H529" s="229">
        <f t="shared" si="406"/>
        <v>0</v>
      </c>
      <c r="I529" s="231"/>
      <c r="J529" s="182"/>
      <c r="K529" s="230"/>
      <c r="L529" s="157"/>
      <c r="M529" s="157"/>
      <c r="N529" s="236"/>
      <c r="O529" s="231">
        <f t="shared" si="407"/>
        <v>0</v>
      </c>
      <c r="P529" s="231">
        <f t="shared" si="408"/>
        <v>0</v>
      </c>
      <c r="Q529" s="232">
        <f t="shared" si="409"/>
        <v>0</v>
      </c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172"/>
      <c r="AD529" s="172"/>
      <c r="AE529" s="172"/>
      <c r="AF529" s="172"/>
      <c r="AG529" s="172"/>
      <c r="AH529" s="172"/>
      <c r="AI529" s="172"/>
      <c r="AJ529" s="172"/>
      <c r="AK529" s="172"/>
      <c r="AL529" s="172"/>
      <c r="AM529" s="172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173"/>
      <c r="EB529" s="173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</row>
    <row r="530" spans="1:156" ht="15.75" customHeight="1">
      <c r="A530" s="2"/>
      <c r="B530" s="181"/>
      <c r="C530" s="156"/>
      <c r="D530" s="181"/>
      <c r="E530" s="157"/>
      <c r="F530" s="157"/>
      <c r="G530" s="229">
        <f t="shared" si="410"/>
        <v>0</v>
      </c>
      <c r="H530" s="229">
        <f t="shared" si="406"/>
        <v>0</v>
      </c>
      <c r="I530" s="231"/>
      <c r="J530" s="182"/>
      <c r="K530" s="230"/>
      <c r="L530" s="157"/>
      <c r="M530" s="157"/>
      <c r="N530" s="236"/>
      <c r="O530" s="231">
        <f t="shared" si="407"/>
        <v>0</v>
      </c>
      <c r="P530" s="231">
        <f t="shared" si="408"/>
        <v>0</v>
      </c>
      <c r="Q530" s="232">
        <f t="shared" si="409"/>
        <v>0</v>
      </c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172"/>
      <c r="AD530" s="172"/>
      <c r="AE530" s="172"/>
      <c r="AF530" s="172"/>
      <c r="AG530" s="172"/>
      <c r="AH530" s="172"/>
      <c r="AI530" s="172"/>
      <c r="AJ530" s="172"/>
      <c r="AK530" s="172"/>
      <c r="AL530" s="172"/>
      <c r="AM530" s="172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173"/>
      <c r="EB530" s="173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</row>
    <row r="531" spans="1:156" ht="15.75" customHeight="1">
      <c r="A531" s="2"/>
      <c r="B531" s="181"/>
      <c r="C531" s="156"/>
      <c r="D531" s="181"/>
      <c r="E531" s="157"/>
      <c r="F531" s="157"/>
      <c r="G531" s="229">
        <f t="shared" si="410"/>
        <v>0</v>
      </c>
      <c r="H531" s="229">
        <f t="shared" si="406"/>
        <v>0</v>
      </c>
      <c r="I531" s="231"/>
      <c r="J531" s="182"/>
      <c r="K531" s="230"/>
      <c r="L531" s="157"/>
      <c r="M531" s="157"/>
      <c r="N531" s="236"/>
      <c r="O531" s="231">
        <f t="shared" si="407"/>
        <v>0</v>
      </c>
      <c r="P531" s="231">
        <f t="shared" si="408"/>
        <v>0</v>
      </c>
      <c r="Q531" s="232">
        <f t="shared" si="409"/>
        <v>0</v>
      </c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172"/>
      <c r="AD531" s="172"/>
      <c r="AE531" s="172"/>
      <c r="AF531" s="172"/>
      <c r="AG531" s="172"/>
      <c r="AH531" s="172"/>
      <c r="AI531" s="172"/>
      <c r="AJ531" s="172"/>
      <c r="AK531" s="172"/>
      <c r="AL531" s="172"/>
      <c r="AM531" s="172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173"/>
      <c r="EB531" s="173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</row>
    <row r="532" spans="1:156" ht="15.75" customHeight="1">
      <c r="A532" s="2"/>
      <c r="B532" s="181"/>
      <c r="C532" s="156"/>
      <c r="D532" s="181"/>
      <c r="E532" s="157"/>
      <c r="F532" s="157"/>
      <c r="G532" s="229">
        <f t="shared" si="410"/>
        <v>0</v>
      </c>
      <c r="H532" s="229">
        <f t="shared" si="406"/>
        <v>0</v>
      </c>
      <c r="I532" s="231"/>
      <c r="J532" s="182"/>
      <c r="K532" s="230"/>
      <c r="L532" s="157"/>
      <c r="M532" s="157"/>
      <c r="N532" s="236"/>
      <c r="O532" s="231">
        <f t="shared" si="407"/>
        <v>0</v>
      </c>
      <c r="P532" s="231">
        <f t="shared" si="408"/>
        <v>0</v>
      </c>
      <c r="Q532" s="232">
        <f t="shared" si="409"/>
        <v>0</v>
      </c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172"/>
      <c r="AD532" s="172"/>
      <c r="AE532" s="172"/>
      <c r="AF532" s="172"/>
      <c r="AG532" s="172"/>
      <c r="AH532" s="172"/>
      <c r="AI532" s="172"/>
      <c r="AJ532" s="172"/>
      <c r="AK532" s="172"/>
      <c r="AL532" s="172"/>
      <c r="AM532" s="172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173"/>
      <c r="EB532" s="173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</row>
    <row r="533" spans="1:156" ht="15.75" customHeight="1">
      <c r="A533" s="2"/>
      <c r="B533" s="181"/>
      <c r="C533" s="156"/>
      <c r="D533" s="181"/>
      <c r="E533" s="157"/>
      <c r="F533" s="157"/>
      <c r="G533" s="229">
        <f t="shared" si="410"/>
        <v>0</v>
      </c>
      <c r="H533" s="229">
        <f t="shared" si="406"/>
        <v>0</v>
      </c>
      <c r="I533" s="231"/>
      <c r="J533" s="182"/>
      <c r="K533" s="230"/>
      <c r="L533" s="157"/>
      <c r="M533" s="157"/>
      <c r="N533" s="236"/>
      <c r="O533" s="231">
        <f t="shared" si="407"/>
        <v>0</v>
      </c>
      <c r="P533" s="231">
        <f t="shared" si="408"/>
        <v>0</v>
      </c>
      <c r="Q533" s="232">
        <f t="shared" si="409"/>
        <v>0</v>
      </c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172"/>
      <c r="AD533" s="172"/>
      <c r="AE533" s="172"/>
      <c r="AF533" s="172"/>
      <c r="AG533" s="172"/>
      <c r="AH533" s="172"/>
      <c r="AI533" s="172"/>
      <c r="AJ533" s="172"/>
      <c r="AK533" s="172"/>
      <c r="AL533" s="172"/>
      <c r="AM533" s="172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173"/>
      <c r="EB533" s="173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</row>
    <row r="534" spans="1:156" ht="15.75" customHeight="1">
      <c r="A534" s="2"/>
      <c r="B534" s="181"/>
      <c r="C534" s="156"/>
      <c r="D534" s="181"/>
      <c r="E534" s="157"/>
      <c r="F534" s="157"/>
      <c r="G534" s="229">
        <f t="shared" si="410"/>
        <v>0</v>
      </c>
      <c r="H534" s="229">
        <f t="shared" si="406"/>
        <v>0</v>
      </c>
      <c r="I534" s="231"/>
      <c r="J534" s="182"/>
      <c r="K534" s="230"/>
      <c r="L534" s="157"/>
      <c r="M534" s="157"/>
      <c r="N534" s="236"/>
      <c r="O534" s="231">
        <f t="shared" si="407"/>
        <v>0</v>
      </c>
      <c r="P534" s="231">
        <f t="shared" si="408"/>
        <v>0</v>
      </c>
      <c r="Q534" s="232">
        <f t="shared" si="409"/>
        <v>0</v>
      </c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172"/>
      <c r="AD534" s="172"/>
      <c r="AE534" s="172"/>
      <c r="AF534" s="172"/>
      <c r="AG534" s="172"/>
      <c r="AH534" s="172"/>
      <c r="AI534" s="172"/>
      <c r="AJ534" s="172"/>
      <c r="AK534" s="172"/>
      <c r="AL534" s="172"/>
      <c r="AM534" s="172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173"/>
      <c r="EB534" s="173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</row>
    <row r="535" spans="1:156" ht="15.75" customHeight="1">
      <c r="A535" s="2"/>
      <c r="B535" s="181"/>
      <c r="C535" s="156"/>
      <c r="D535" s="181"/>
      <c r="E535" s="157"/>
      <c r="F535" s="157"/>
      <c r="G535" s="229">
        <f t="shared" si="410"/>
        <v>0</v>
      </c>
      <c r="H535" s="229">
        <f t="shared" si="406"/>
        <v>0</v>
      </c>
      <c r="I535" s="231"/>
      <c r="J535" s="182"/>
      <c r="K535" s="230"/>
      <c r="L535" s="157"/>
      <c r="M535" s="157"/>
      <c r="N535" s="236"/>
      <c r="O535" s="231">
        <f t="shared" si="407"/>
        <v>0</v>
      </c>
      <c r="P535" s="231">
        <f t="shared" si="408"/>
        <v>0</v>
      </c>
      <c r="Q535" s="232">
        <f t="shared" si="409"/>
        <v>0</v>
      </c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172"/>
      <c r="AD535" s="172"/>
      <c r="AE535" s="172"/>
      <c r="AF535" s="172"/>
      <c r="AG535" s="172"/>
      <c r="AH535" s="172"/>
      <c r="AI535" s="172"/>
      <c r="AJ535" s="172"/>
      <c r="AK535" s="172"/>
      <c r="AL535" s="172"/>
      <c r="AM535" s="172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173"/>
      <c r="EB535" s="173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</row>
    <row r="536" spans="1:156" ht="15.75" customHeight="1">
      <c r="A536" s="2"/>
      <c r="B536" s="181"/>
      <c r="C536" s="181"/>
      <c r="D536" s="181"/>
      <c r="E536" s="157"/>
      <c r="F536" s="157"/>
      <c r="G536" s="229">
        <f t="shared" si="410"/>
        <v>0</v>
      </c>
      <c r="H536" s="229">
        <f t="shared" si="406"/>
        <v>0</v>
      </c>
      <c r="I536" s="231"/>
      <c r="J536" s="182"/>
      <c r="K536" s="230"/>
      <c r="L536" s="157"/>
      <c r="M536" s="157"/>
      <c r="N536" s="236"/>
      <c r="O536" s="231">
        <f t="shared" si="407"/>
        <v>0</v>
      </c>
      <c r="P536" s="231">
        <f t="shared" si="408"/>
        <v>0</v>
      </c>
      <c r="Q536" s="232">
        <f t="shared" si="409"/>
        <v>0</v>
      </c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172"/>
      <c r="AD536" s="172"/>
      <c r="AE536" s="172"/>
      <c r="AF536" s="172"/>
      <c r="AG536" s="172"/>
      <c r="AH536" s="172"/>
      <c r="AI536" s="172"/>
      <c r="AJ536" s="172"/>
      <c r="AK536" s="172"/>
      <c r="AL536" s="172"/>
      <c r="AM536" s="172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173"/>
      <c r="EB536" s="173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</row>
    <row r="537" spans="1:156" ht="15.75" customHeight="1">
      <c r="A537" s="2"/>
      <c r="B537" s="181"/>
      <c r="C537" s="181"/>
      <c r="D537" s="181"/>
      <c r="E537" s="157"/>
      <c r="F537" s="157"/>
      <c r="G537" s="229">
        <f t="shared" si="410"/>
        <v>0</v>
      </c>
      <c r="H537" s="229">
        <f t="shared" si="406"/>
        <v>0</v>
      </c>
      <c r="I537" s="231"/>
      <c r="J537" s="182"/>
      <c r="K537" s="230"/>
      <c r="L537" s="157"/>
      <c r="M537" s="157"/>
      <c r="N537" s="236"/>
      <c r="O537" s="231">
        <f t="shared" si="407"/>
        <v>0</v>
      </c>
      <c r="P537" s="231">
        <f t="shared" si="408"/>
        <v>0</v>
      </c>
      <c r="Q537" s="232">
        <f t="shared" si="409"/>
        <v>0</v>
      </c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172"/>
      <c r="AD537" s="172"/>
      <c r="AE537" s="172"/>
      <c r="AF537" s="172"/>
      <c r="AG537" s="172"/>
      <c r="AH537" s="172"/>
      <c r="AI537" s="172"/>
      <c r="AJ537" s="172"/>
      <c r="AK537" s="172"/>
      <c r="AL537" s="172"/>
      <c r="AM537" s="172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173"/>
      <c r="EB537" s="173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</row>
    <row r="538" spans="1:156" ht="15.75" customHeight="1">
      <c r="A538" s="2"/>
      <c r="B538" s="188" t="s">
        <v>129</v>
      </c>
      <c r="C538" s="188"/>
      <c r="D538" s="244">
        <f>SUM(D518:D537)-L538</f>
        <v>0</v>
      </c>
      <c r="E538" s="245"/>
      <c r="F538" s="245"/>
      <c r="G538" s="245">
        <f>SUM(G518:G537)-SUM(Q518:Q537)</f>
        <v>0</v>
      </c>
      <c r="H538" s="245">
        <f t="shared" si="406"/>
        <v>0</v>
      </c>
      <c r="I538" s="246"/>
      <c r="J538" s="247"/>
      <c r="K538" s="188"/>
      <c r="L538" s="188">
        <f>SUM(L518:L537)</f>
        <v>0</v>
      </c>
      <c r="M538" s="245"/>
      <c r="N538" s="248"/>
      <c r="O538" s="249">
        <f t="shared" ref="O538:P538" si="411">SUM(O518:O537)</f>
        <v>0</v>
      </c>
      <c r="P538" s="249">
        <f t="shared" si="411"/>
        <v>0</v>
      </c>
      <c r="Q538" s="250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172"/>
      <c r="AD538" s="172"/>
      <c r="AE538" s="172"/>
      <c r="AF538" s="172"/>
      <c r="AG538" s="172"/>
      <c r="AH538" s="172"/>
      <c r="AI538" s="172"/>
      <c r="AJ538" s="172"/>
      <c r="AK538" s="172"/>
      <c r="AL538" s="172"/>
      <c r="AM538" s="172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173"/>
      <c r="EB538" s="173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</row>
    <row r="539" spans="1:156" ht="15.75" customHeight="1">
      <c r="A539" s="2"/>
      <c r="B539" s="2"/>
      <c r="C539" s="2"/>
      <c r="D539" s="2"/>
      <c r="E539" s="27"/>
      <c r="F539" s="27"/>
      <c r="G539" s="2"/>
      <c r="H539" s="27"/>
      <c r="I539" s="27"/>
      <c r="J539" s="27"/>
      <c r="K539" s="27"/>
      <c r="L539" s="27"/>
      <c r="M539" s="27"/>
      <c r="N539" s="27"/>
      <c r="O539" s="249" t="s">
        <v>94</v>
      </c>
      <c r="P539" s="224" t="s">
        <v>118</v>
      </c>
      <c r="Q539" s="27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172"/>
      <c r="AD539" s="172"/>
      <c r="AE539" s="172"/>
      <c r="AF539" s="172"/>
      <c r="AG539" s="172"/>
      <c r="AH539" s="172"/>
      <c r="AI539" s="172"/>
      <c r="AJ539" s="172"/>
      <c r="AK539" s="172"/>
      <c r="AL539" s="172"/>
      <c r="AM539" s="172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173"/>
      <c r="EB539" s="173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</row>
    <row r="540" spans="1:156" ht="15.75" customHeight="1">
      <c r="A540" s="2"/>
      <c r="B540" s="2"/>
      <c r="C540" s="2"/>
      <c r="D540" s="2"/>
      <c r="E540" s="27"/>
      <c r="F540" s="27"/>
      <c r="G540" s="2"/>
      <c r="H540" s="27"/>
      <c r="I540" s="27"/>
      <c r="J540" s="27"/>
      <c r="K540" s="27"/>
      <c r="L540" s="27"/>
      <c r="M540" s="27"/>
      <c r="N540" s="27"/>
      <c r="O540" s="231">
        <f t="shared" ref="O540:P540" si="412">SUMIF($B$99:$B$538,$B$538,O99:O538)</f>
        <v>0</v>
      </c>
      <c r="P540" s="231">
        <f t="shared" si="412"/>
        <v>0</v>
      </c>
      <c r="Q540" s="27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172"/>
      <c r="AD540" s="172"/>
      <c r="AE540" s="172"/>
      <c r="AF540" s="172"/>
      <c r="AG540" s="172"/>
      <c r="AH540" s="172"/>
      <c r="AI540" s="172"/>
      <c r="AJ540" s="172"/>
      <c r="AK540" s="172"/>
      <c r="AL540" s="172"/>
      <c r="AM540" s="172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173"/>
      <c r="EB540" s="173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</row>
    <row r="541" spans="1:156" ht="15.75" customHeight="1">
      <c r="A541" s="2"/>
      <c r="B541" s="2"/>
      <c r="C541" s="2"/>
      <c r="D541" s="2"/>
      <c r="E541" s="27"/>
      <c r="F541" s="27"/>
      <c r="G541" s="2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172"/>
      <c r="AD541" s="172"/>
      <c r="AE541" s="172"/>
      <c r="AF541" s="172"/>
      <c r="AG541" s="172"/>
      <c r="AH541" s="172"/>
      <c r="AI541" s="172"/>
      <c r="AJ541" s="172"/>
      <c r="AK541" s="172"/>
      <c r="AL541" s="172"/>
      <c r="AM541" s="172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173"/>
      <c r="EB541" s="173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</row>
    <row r="542" spans="1:156" ht="15.75" customHeight="1">
      <c r="A542" s="2"/>
      <c r="B542" s="2"/>
      <c r="C542" s="2"/>
      <c r="D542" s="2"/>
      <c r="E542" s="27"/>
      <c r="F542" s="27"/>
      <c r="G542" s="2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172"/>
      <c r="AD542" s="172"/>
      <c r="AE542" s="172"/>
      <c r="AF542" s="172"/>
      <c r="AG542" s="172"/>
      <c r="AH542" s="172"/>
      <c r="AI542" s="172"/>
      <c r="AJ542" s="172"/>
      <c r="AK542" s="172"/>
      <c r="AL542" s="172"/>
      <c r="AM542" s="172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173"/>
      <c r="EB542" s="173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</row>
    <row r="543" spans="1:156" ht="15.75" customHeight="1">
      <c r="A543" s="2"/>
      <c r="B543" s="2"/>
      <c r="C543" s="2"/>
      <c r="D543" s="2"/>
      <c r="E543" s="27"/>
      <c r="F543" s="27"/>
      <c r="G543" s="2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172"/>
      <c r="AD543" s="172"/>
      <c r="AE543" s="172"/>
      <c r="AF543" s="172"/>
      <c r="AG543" s="172"/>
      <c r="AH543" s="172"/>
      <c r="AI543" s="172"/>
      <c r="AJ543" s="172"/>
      <c r="AK543" s="172"/>
      <c r="AL543" s="172"/>
      <c r="AM543" s="172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173"/>
      <c r="EB543" s="173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</row>
    <row r="544" spans="1:156" ht="15.75" customHeight="1">
      <c r="A544" s="2"/>
      <c r="B544" s="746" t="s">
        <v>130</v>
      </c>
      <c r="C544" s="724"/>
      <c r="D544" s="724"/>
      <c r="E544" s="724"/>
      <c r="F544" s="724"/>
      <c r="G544" s="724"/>
      <c r="H544" s="724"/>
      <c r="I544" s="724"/>
      <c r="J544" s="724"/>
      <c r="K544" s="724"/>
      <c r="L544" s="724"/>
      <c r="M544" s="724"/>
      <c r="N544" s="724"/>
      <c r="O544" s="724"/>
      <c r="P544" s="724"/>
      <c r="Q544" s="725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172"/>
      <c r="AD544" s="172"/>
      <c r="AE544" s="172"/>
      <c r="AF544" s="172"/>
      <c r="AG544" s="172"/>
      <c r="AH544" s="172"/>
      <c r="AI544" s="172"/>
      <c r="AJ544" s="172"/>
      <c r="AK544" s="172"/>
      <c r="AL544" s="172"/>
      <c r="AM544" s="172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173"/>
      <c r="EB544" s="173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</row>
    <row r="545" spans="1:156" ht="33.75" customHeight="1">
      <c r="A545" s="2"/>
      <c r="B545" s="711"/>
      <c r="C545" s="744"/>
      <c r="D545" s="744"/>
      <c r="E545" s="744"/>
      <c r="F545" s="744"/>
      <c r="G545" s="744"/>
      <c r="H545" s="744"/>
      <c r="I545" s="744"/>
      <c r="J545" s="744"/>
      <c r="K545" s="744"/>
      <c r="L545" s="744"/>
      <c r="M545" s="744"/>
      <c r="N545" s="744"/>
      <c r="O545" s="744"/>
      <c r="P545" s="744"/>
      <c r="Q545" s="745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172"/>
      <c r="AD545" s="172"/>
      <c r="AE545" s="172"/>
      <c r="AF545" s="172"/>
      <c r="AG545" s="172"/>
      <c r="AH545" s="172"/>
      <c r="AI545" s="172"/>
      <c r="AJ545" s="172"/>
      <c r="AK545" s="172"/>
      <c r="AL545" s="172"/>
      <c r="AM545" s="172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173"/>
      <c r="EB545" s="173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</row>
    <row r="546" spans="1:156" ht="15.75" customHeight="1">
      <c r="A546" s="2"/>
      <c r="B546" s="743" t="s">
        <v>113</v>
      </c>
      <c r="C546" s="724"/>
      <c r="D546" s="724"/>
      <c r="E546" s="724"/>
      <c r="F546" s="724"/>
      <c r="G546" s="724"/>
      <c r="H546" s="724"/>
      <c r="I546" s="724"/>
      <c r="J546" s="724"/>
      <c r="K546" s="724"/>
      <c r="L546" s="724"/>
      <c r="M546" s="724"/>
      <c r="N546" s="724"/>
      <c r="O546" s="724"/>
      <c r="P546" s="724"/>
      <c r="Q546" s="725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172"/>
      <c r="AD546" s="172"/>
      <c r="AE546" s="172"/>
      <c r="AF546" s="172"/>
      <c r="AG546" s="172"/>
      <c r="AH546" s="172"/>
      <c r="AI546" s="172"/>
      <c r="AJ546" s="172"/>
      <c r="AK546" s="172"/>
      <c r="AL546" s="172"/>
      <c r="AM546" s="172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173"/>
      <c r="EB546" s="173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</row>
    <row r="547" spans="1:156" ht="15.75" customHeight="1">
      <c r="A547" s="2"/>
      <c r="B547" s="711"/>
      <c r="C547" s="744"/>
      <c r="D547" s="744"/>
      <c r="E547" s="744"/>
      <c r="F547" s="744"/>
      <c r="G547" s="744"/>
      <c r="H547" s="744"/>
      <c r="I547" s="744"/>
      <c r="J547" s="744"/>
      <c r="K547" s="744"/>
      <c r="L547" s="744"/>
      <c r="M547" s="744"/>
      <c r="N547" s="744"/>
      <c r="O547" s="744"/>
      <c r="P547" s="744"/>
      <c r="Q547" s="745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172"/>
      <c r="AD547" s="172"/>
      <c r="AE547" s="172"/>
      <c r="AF547" s="172"/>
      <c r="AG547" s="172"/>
      <c r="AH547" s="172"/>
      <c r="AI547" s="172"/>
      <c r="AJ547" s="172"/>
      <c r="AK547" s="172"/>
      <c r="AL547" s="172"/>
      <c r="AM547" s="172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173"/>
      <c r="EB547" s="173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</row>
    <row r="548" spans="1:156" ht="15.75" customHeight="1">
      <c r="A548" s="2"/>
      <c r="B548" s="223" t="s">
        <v>88</v>
      </c>
      <c r="C548" s="224" t="s">
        <v>89</v>
      </c>
      <c r="D548" s="224" t="s">
        <v>99</v>
      </c>
      <c r="E548" s="224" t="s">
        <v>114</v>
      </c>
      <c r="F548" s="224" t="s">
        <v>115</v>
      </c>
      <c r="G548" s="224" t="s">
        <v>26</v>
      </c>
      <c r="H548" s="224" t="s">
        <v>100</v>
      </c>
      <c r="I548" s="225"/>
      <c r="J548" s="224" t="s">
        <v>116</v>
      </c>
      <c r="K548" s="224" t="s">
        <v>91</v>
      </c>
      <c r="L548" s="224" t="s">
        <v>99</v>
      </c>
      <c r="M548" s="224" t="s">
        <v>117</v>
      </c>
      <c r="N548" s="224" t="s">
        <v>115</v>
      </c>
      <c r="O548" s="224" t="s">
        <v>94</v>
      </c>
      <c r="P548" s="224" t="s">
        <v>118</v>
      </c>
      <c r="Q548" s="224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172"/>
      <c r="AD548" s="172"/>
      <c r="AE548" s="172"/>
      <c r="AF548" s="172"/>
      <c r="AG548" s="172"/>
      <c r="AH548" s="172"/>
      <c r="AI548" s="172"/>
      <c r="AJ548" s="172"/>
      <c r="AK548" s="172"/>
      <c r="AL548" s="172"/>
      <c r="AM548" s="172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173"/>
      <c r="EB548" s="173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</row>
    <row r="549" spans="1:156" ht="15.75" customHeight="1">
      <c r="A549" s="2"/>
      <c r="B549" s="181"/>
      <c r="C549" s="156"/>
      <c r="D549" s="181"/>
      <c r="E549" s="157"/>
      <c r="F549" s="157"/>
      <c r="G549" s="229">
        <f>(D549*E549)+F549</f>
        <v>0</v>
      </c>
      <c r="H549" s="229">
        <f t="shared" ref="H549:H569" si="413">IF(D549=0,0,G549/D549)</f>
        <v>0</v>
      </c>
      <c r="I549" s="739" t="s">
        <v>126</v>
      </c>
      <c r="J549" s="182"/>
      <c r="K549" s="230"/>
      <c r="L549" s="181"/>
      <c r="M549" s="157"/>
      <c r="N549" s="157"/>
      <c r="O549" s="231">
        <f t="shared" ref="O549:O568" si="414">((L549*M549)-N549)-(L549*J549)</f>
        <v>0</v>
      </c>
      <c r="P549" s="231">
        <f t="shared" ref="P549:P568" si="415">IF(J549=0,0,(((L549*M549)-N549)+I559)-(L549*J549))</f>
        <v>0</v>
      </c>
      <c r="Q549" s="232">
        <f t="shared" ref="Q549:Q568" si="416">L549*J549</f>
        <v>0</v>
      </c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172"/>
      <c r="AD549" s="172"/>
      <c r="AE549" s="172"/>
      <c r="AF549" s="172"/>
      <c r="AG549" s="172"/>
      <c r="AH549" s="172"/>
      <c r="AI549" s="172"/>
      <c r="AJ549" s="172"/>
      <c r="AK549" s="172"/>
      <c r="AL549" s="172"/>
      <c r="AM549" s="172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173"/>
      <c r="EB549" s="173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</row>
    <row r="550" spans="1:156" ht="15.75" customHeight="1">
      <c r="A550" s="2"/>
      <c r="B550" s="181"/>
      <c r="C550" s="156"/>
      <c r="D550" s="181"/>
      <c r="E550" s="157"/>
      <c r="F550" s="157"/>
      <c r="G550" s="229">
        <f t="shared" ref="G550:G568" si="417">D550*E550+F550</f>
        <v>0</v>
      </c>
      <c r="H550" s="229">
        <f t="shared" si="413"/>
        <v>0</v>
      </c>
      <c r="I550" s="740"/>
      <c r="J550" s="182"/>
      <c r="K550" s="230"/>
      <c r="L550" s="157"/>
      <c r="M550" s="157"/>
      <c r="N550" s="236"/>
      <c r="O550" s="231">
        <f t="shared" si="414"/>
        <v>0</v>
      </c>
      <c r="P550" s="231">
        <f t="shared" si="415"/>
        <v>0</v>
      </c>
      <c r="Q550" s="232">
        <f t="shared" si="416"/>
        <v>0</v>
      </c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172"/>
      <c r="AD550" s="172"/>
      <c r="AE550" s="172"/>
      <c r="AF550" s="172"/>
      <c r="AG550" s="172"/>
      <c r="AH550" s="172"/>
      <c r="AI550" s="172"/>
      <c r="AJ550" s="172"/>
      <c r="AK550" s="172"/>
      <c r="AL550" s="172"/>
      <c r="AM550" s="172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173"/>
      <c r="EB550" s="173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</row>
    <row r="551" spans="1:156" ht="15.75" customHeight="1">
      <c r="A551" s="2"/>
      <c r="B551" s="181"/>
      <c r="C551" s="156"/>
      <c r="D551" s="181"/>
      <c r="E551" s="157"/>
      <c r="F551" s="157"/>
      <c r="G551" s="229">
        <f t="shared" si="417"/>
        <v>0</v>
      </c>
      <c r="H551" s="229">
        <f t="shared" si="413"/>
        <v>0</v>
      </c>
      <c r="I551" s="238">
        <f>IF(D569=0,0,G569/D569)</f>
        <v>0</v>
      </c>
      <c r="J551" s="182"/>
      <c r="K551" s="230"/>
      <c r="L551" s="157"/>
      <c r="M551" s="157"/>
      <c r="N551" s="236"/>
      <c r="O551" s="231">
        <f t="shared" si="414"/>
        <v>0</v>
      </c>
      <c r="P551" s="231">
        <f t="shared" si="415"/>
        <v>0</v>
      </c>
      <c r="Q551" s="232">
        <f t="shared" si="416"/>
        <v>0</v>
      </c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172"/>
      <c r="AD551" s="172"/>
      <c r="AE551" s="172"/>
      <c r="AF551" s="172"/>
      <c r="AG551" s="172"/>
      <c r="AH551" s="172"/>
      <c r="AI551" s="172"/>
      <c r="AJ551" s="172"/>
      <c r="AK551" s="172"/>
      <c r="AL551" s="172"/>
      <c r="AM551" s="172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173"/>
      <c r="EB551" s="173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</row>
    <row r="552" spans="1:156" ht="15.75" customHeight="1">
      <c r="A552" s="2"/>
      <c r="B552" s="181"/>
      <c r="C552" s="156"/>
      <c r="D552" s="181"/>
      <c r="E552" s="157"/>
      <c r="F552" s="157"/>
      <c r="G552" s="229">
        <f t="shared" si="417"/>
        <v>0</v>
      </c>
      <c r="H552" s="229">
        <f t="shared" si="413"/>
        <v>0</v>
      </c>
      <c r="I552" s="239"/>
      <c r="J552" s="182"/>
      <c r="K552" s="230"/>
      <c r="L552" s="157"/>
      <c r="M552" s="157"/>
      <c r="N552" s="236"/>
      <c r="O552" s="231">
        <f t="shared" si="414"/>
        <v>0</v>
      </c>
      <c r="P552" s="231">
        <f t="shared" si="415"/>
        <v>0</v>
      </c>
      <c r="Q552" s="232">
        <f t="shared" si="416"/>
        <v>0</v>
      </c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172"/>
      <c r="AD552" s="172"/>
      <c r="AE552" s="172"/>
      <c r="AF552" s="172"/>
      <c r="AG552" s="172"/>
      <c r="AH552" s="172"/>
      <c r="AI552" s="172"/>
      <c r="AJ552" s="172"/>
      <c r="AK552" s="172"/>
      <c r="AL552" s="172"/>
      <c r="AM552" s="172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173"/>
      <c r="EB552" s="173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</row>
    <row r="553" spans="1:156" ht="15.75" customHeight="1">
      <c r="A553" s="2"/>
      <c r="B553" s="181"/>
      <c r="C553" s="156"/>
      <c r="D553" s="181"/>
      <c r="E553" s="157"/>
      <c r="F553" s="157"/>
      <c r="G553" s="229">
        <f t="shared" si="417"/>
        <v>0</v>
      </c>
      <c r="H553" s="229">
        <f t="shared" si="413"/>
        <v>0</v>
      </c>
      <c r="I553" s="741" t="s">
        <v>127</v>
      </c>
      <c r="J553" s="182"/>
      <c r="K553" s="230"/>
      <c r="L553" s="157"/>
      <c r="M553" s="157"/>
      <c r="N553" s="236"/>
      <c r="O553" s="231">
        <f t="shared" si="414"/>
        <v>0</v>
      </c>
      <c r="P553" s="231">
        <f t="shared" si="415"/>
        <v>0</v>
      </c>
      <c r="Q553" s="232">
        <f t="shared" si="416"/>
        <v>0</v>
      </c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172"/>
      <c r="AD553" s="172"/>
      <c r="AE553" s="172"/>
      <c r="AF553" s="172"/>
      <c r="AG553" s="172"/>
      <c r="AH553" s="172"/>
      <c r="AI553" s="172"/>
      <c r="AJ553" s="172"/>
      <c r="AK553" s="172"/>
      <c r="AL553" s="172"/>
      <c r="AM553" s="172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173"/>
      <c r="EB553" s="173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</row>
    <row r="554" spans="1:156" ht="15.75" customHeight="1">
      <c r="A554" s="2"/>
      <c r="B554" s="181"/>
      <c r="C554" s="156"/>
      <c r="D554" s="181"/>
      <c r="E554" s="157"/>
      <c r="F554" s="157"/>
      <c r="G554" s="229">
        <f t="shared" si="417"/>
        <v>0</v>
      </c>
      <c r="H554" s="229">
        <f t="shared" si="413"/>
        <v>0</v>
      </c>
      <c r="I554" s="742"/>
      <c r="J554" s="182"/>
      <c r="K554" s="230"/>
      <c r="L554" s="157"/>
      <c r="M554" s="157"/>
      <c r="N554" s="236"/>
      <c r="O554" s="231">
        <f t="shared" si="414"/>
        <v>0</v>
      </c>
      <c r="P554" s="231">
        <f t="shared" si="415"/>
        <v>0</v>
      </c>
      <c r="Q554" s="232">
        <f t="shared" si="416"/>
        <v>0</v>
      </c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172"/>
      <c r="AD554" s="172"/>
      <c r="AE554" s="172"/>
      <c r="AF554" s="172"/>
      <c r="AG554" s="172"/>
      <c r="AH554" s="172"/>
      <c r="AI554" s="172"/>
      <c r="AJ554" s="172"/>
      <c r="AK554" s="172"/>
      <c r="AL554" s="172"/>
      <c r="AM554" s="172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173"/>
      <c r="EB554" s="173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</row>
    <row r="555" spans="1:156" ht="15.75" customHeight="1">
      <c r="A555" s="2"/>
      <c r="B555" s="181"/>
      <c r="C555" s="156"/>
      <c r="D555" s="181"/>
      <c r="E555" s="157"/>
      <c r="F555" s="157"/>
      <c r="G555" s="229">
        <f t="shared" si="417"/>
        <v>0</v>
      </c>
      <c r="H555" s="229">
        <f t="shared" si="413"/>
        <v>0</v>
      </c>
      <c r="I555" s="740"/>
      <c r="J555" s="182"/>
      <c r="K555" s="230"/>
      <c r="L555" s="157"/>
      <c r="M555" s="157"/>
      <c r="N555" s="236"/>
      <c r="O555" s="231">
        <f t="shared" si="414"/>
        <v>0</v>
      </c>
      <c r="P555" s="231">
        <f t="shared" si="415"/>
        <v>0</v>
      </c>
      <c r="Q555" s="232">
        <f t="shared" si="416"/>
        <v>0</v>
      </c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172"/>
      <c r="AD555" s="172"/>
      <c r="AE555" s="172"/>
      <c r="AF555" s="172"/>
      <c r="AG555" s="172"/>
      <c r="AH555" s="172"/>
      <c r="AI555" s="172"/>
      <c r="AJ555" s="172"/>
      <c r="AK555" s="172"/>
      <c r="AL555" s="172"/>
      <c r="AM555" s="172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173"/>
      <c r="EB555" s="173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</row>
    <row r="556" spans="1:156" ht="15.75" customHeight="1">
      <c r="A556" s="2"/>
      <c r="B556" s="181"/>
      <c r="C556" s="156"/>
      <c r="D556" s="181"/>
      <c r="E556" s="157"/>
      <c r="F556" s="157"/>
      <c r="G556" s="229">
        <f t="shared" si="417"/>
        <v>0</v>
      </c>
      <c r="H556" s="229">
        <f t="shared" si="413"/>
        <v>0</v>
      </c>
      <c r="I556" s="240">
        <f>IF(D569=0,0,(G569-I559)/D569)</f>
        <v>0</v>
      </c>
      <c r="J556" s="182"/>
      <c r="K556" s="230"/>
      <c r="L556" s="157"/>
      <c r="M556" s="157"/>
      <c r="N556" s="236"/>
      <c r="O556" s="231">
        <f t="shared" si="414"/>
        <v>0</v>
      </c>
      <c r="P556" s="231">
        <f t="shared" si="415"/>
        <v>0</v>
      </c>
      <c r="Q556" s="232">
        <f t="shared" si="416"/>
        <v>0</v>
      </c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172"/>
      <c r="AD556" s="172"/>
      <c r="AE556" s="172"/>
      <c r="AF556" s="172"/>
      <c r="AG556" s="172"/>
      <c r="AH556" s="172"/>
      <c r="AI556" s="172"/>
      <c r="AJ556" s="172"/>
      <c r="AK556" s="172"/>
      <c r="AL556" s="172"/>
      <c r="AM556" s="172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173"/>
      <c r="EB556" s="173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</row>
    <row r="557" spans="1:156" ht="15.75" customHeight="1">
      <c r="A557" s="2"/>
      <c r="B557" s="181"/>
      <c r="C557" s="156"/>
      <c r="D557" s="181"/>
      <c r="E557" s="157"/>
      <c r="F557" s="157"/>
      <c r="G557" s="229">
        <f t="shared" si="417"/>
        <v>0</v>
      </c>
      <c r="H557" s="229">
        <f t="shared" si="413"/>
        <v>0</v>
      </c>
      <c r="I557" s="241"/>
      <c r="J557" s="182"/>
      <c r="K557" s="230"/>
      <c r="L557" s="157"/>
      <c r="M557" s="157"/>
      <c r="N557" s="236"/>
      <c r="O557" s="231">
        <f t="shared" si="414"/>
        <v>0</v>
      </c>
      <c r="P557" s="231">
        <f t="shared" si="415"/>
        <v>0</v>
      </c>
      <c r="Q557" s="232">
        <f t="shared" si="416"/>
        <v>0</v>
      </c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172"/>
      <c r="AD557" s="172"/>
      <c r="AE557" s="172"/>
      <c r="AF557" s="172"/>
      <c r="AG557" s="172"/>
      <c r="AH557" s="172"/>
      <c r="AI557" s="172"/>
      <c r="AJ557" s="172"/>
      <c r="AK557" s="172"/>
      <c r="AL557" s="172"/>
      <c r="AM557" s="172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173"/>
      <c r="EB557" s="173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</row>
    <row r="558" spans="1:156" ht="15.75" customHeight="1">
      <c r="A558" s="2"/>
      <c r="B558" s="181"/>
      <c r="C558" s="156"/>
      <c r="D558" s="242"/>
      <c r="E558" s="157"/>
      <c r="F558" s="157"/>
      <c r="G558" s="229">
        <f t="shared" si="417"/>
        <v>0</v>
      </c>
      <c r="H558" s="229">
        <f t="shared" si="413"/>
        <v>0</v>
      </c>
      <c r="I558" s="243" t="s">
        <v>128</v>
      </c>
      <c r="J558" s="182"/>
      <c r="K558" s="230"/>
      <c r="L558" s="157"/>
      <c r="M558" s="157"/>
      <c r="N558" s="236"/>
      <c r="O558" s="231">
        <f t="shared" si="414"/>
        <v>0</v>
      </c>
      <c r="P558" s="231">
        <f t="shared" si="415"/>
        <v>0</v>
      </c>
      <c r="Q558" s="232">
        <f t="shared" si="416"/>
        <v>0</v>
      </c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172"/>
      <c r="AD558" s="172"/>
      <c r="AE558" s="172"/>
      <c r="AF558" s="172"/>
      <c r="AG558" s="172"/>
      <c r="AH558" s="172"/>
      <c r="AI558" s="172"/>
      <c r="AJ558" s="172"/>
      <c r="AK558" s="172"/>
      <c r="AL558" s="172"/>
      <c r="AM558" s="172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173"/>
      <c r="EB558" s="173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</row>
    <row r="559" spans="1:156" ht="15.75" customHeight="1">
      <c r="A559" s="2"/>
      <c r="B559" s="181"/>
      <c r="C559" s="156"/>
      <c r="D559" s="181"/>
      <c r="E559" s="157"/>
      <c r="F559" s="157"/>
      <c r="G559" s="229">
        <f t="shared" si="417"/>
        <v>0</v>
      </c>
      <c r="H559" s="229">
        <f t="shared" si="413"/>
        <v>0</v>
      </c>
      <c r="I559" s="238">
        <f>SUMIF(B$72:B$91,B549,P$72:P$91)</f>
        <v>0</v>
      </c>
      <c r="J559" s="182"/>
      <c r="K559" s="230"/>
      <c r="L559" s="157"/>
      <c r="M559" s="157"/>
      <c r="N559" s="236"/>
      <c r="O559" s="231">
        <f t="shared" si="414"/>
        <v>0</v>
      </c>
      <c r="P559" s="231">
        <f t="shared" si="415"/>
        <v>0</v>
      </c>
      <c r="Q559" s="232">
        <f t="shared" si="416"/>
        <v>0</v>
      </c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172"/>
      <c r="AD559" s="172"/>
      <c r="AE559" s="172"/>
      <c r="AF559" s="172"/>
      <c r="AG559" s="172"/>
      <c r="AH559" s="172"/>
      <c r="AI559" s="172"/>
      <c r="AJ559" s="172"/>
      <c r="AK559" s="172"/>
      <c r="AL559" s="172"/>
      <c r="AM559" s="172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173"/>
      <c r="EB559" s="173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</row>
    <row r="560" spans="1:156" ht="15.75" customHeight="1">
      <c r="A560" s="2"/>
      <c r="B560" s="181"/>
      <c r="C560" s="156"/>
      <c r="D560" s="181"/>
      <c r="E560" s="157"/>
      <c r="F560" s="157"/>
      <c r="G560" s="229">
        <f t="shared" si="417"/>
        <v>0</v>
      </c>
      <c r="H560" s="229">
        <f t="shared" si="413"/>
        <v>0</v>
      </c>
      <c r="I560" s="231"/>
      <c r="J560" s="182"/>
      <c r="K560" s="230"/>
      <c r="L560" s="157"/>
      <c r="M560" s="157"/>
      <c r="N560" s="236"/>
      <c r="O560" s="231">
        <f t="shared" si="414"/>
        <v>0</v>
      </c>
      <c r="P560" s="231">
        <f t="shared" si="415"/>
        <v>0</v>
      </c>
      <c r="Q560" s="232">
        <f t="shared" si="416"/>
        <v>0</v>
      </c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172"/>
      <c r="AD560" s="172"/>
      <c r="AE560" s="172"/>
      <c r="AF560" s="172"/>
      <c r="AG560" s="172"/>
      <c r="AH560" s="172"/>
      <c r="AI560" s="172"/>
      <c r="AJ560" s="172"/>
      <c r="AK560" s="172"/>
      <c r="AL560" s="172"/>
      <c r="AM560" s="172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173"/>
      <c r="EB560" s="173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</row>
    <row r="561" spans="1:156" ht="15.75" customHeight="1">
      <c r="A561" s="2"/>
      <c r="B561" s="181"/>
      <c r="C561" s="156"/>
      <c r="D561" s="181"/>
      <c r="E561" s="157"/>
      <c r="F561" s="157"/>
      <c r="G561" s="229">
        <f t="shared" si="417"/>
        <v>0</v>
      </c>
      <c r="H561" s="229">
        <f t="shared" si="413"/>
        <v>0</v>
      </c>
      <c r="I561" s="231"/>
      <c r="J561" s="182"/>
      <c r="K561" s="230"/>
      <c r="L561" s="157"/>
      <c r="M561" s="157"/>
      <c r="N561" s="236"/>
      <c r="O561" s="231">
        <f t="shared" si="414"/>
        <v>0</v>
      </c>
      <c r="P561" s="231">
        <f t="shared" si="415"/>
        <v>0</v>
      </c>
      <c r="Q561" s="232">
        <f t="shared" si="416"/>
        <v>0</v>
      </c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172"/>
      <c r="AD561" s="172"/>
      <c r="AE561" s="172"/>
      <c r="AF561" s="172"/>
      <c r="AG561" s="172"/>
      <c r="AH561" s="172"/>
      <c r="AI561" s="172"/>
      <c r="AJ561" s="172"/>
      <c r="AK561" s="172"/>
      <c r="AL561" s="172"/>
      <c r="AM561" s="172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173"/>
      <c r="EB561" s="173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</row>
    <row r="562" spans="1:156" ht="15.75" customHeight="1">
      <c r="A562" s="2"/>
      <c r="B562" s="181"/>
      <c r="C562" s="156"/>
      <c r="D562" s="181"/>
      <c r="E562" s="157"/>
      <c r="F562" s="157"/>
      <c r="G562" s="229">
        <f t="shared" si="417"/>
        <v>0</v>
      </c>
      <c r="H562" s="229">
        <f t="shared" si="413"/>
        <v>0</v>
      </c>
      <c r="I562" s="231"/>
      <c r="J562" s="182"/>
      <c r="K562" s="230"/>
      <c r="L562" s="157"/>
      <c r="M562" s="157"/>
      <c r="N562" s="236"/>
      <c r="O562" s="231">
        <f t="shared" si="414"/>
        <v>0</v>
      </c>
      <c r="P562" s="231">
        <f t="shared" si="415"/>
        <v>0</v>
      </c>
      <c r="Q562" s="232">
        <f t="shared" si="416"/>
        <v>0</v>
      </c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172"/>
      <c r="AD562" s="172"/>
      <c r="AE562" s="172"/>
      <c r="AF562" s="172"/>
      <c r="AG562" s="172"/>
      <c r="AH562" s="172"/>
      <c r="AI562" s="172"/>
      <c r="AJ562" s="172"/>
      <c r="AK562" s="172"/>
      <c r="AL562" s="172"/>
      <c r="AM562" s="172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173"/>
      <c r="EB562" s="173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</row>
    <row r="563" spans="1:156" ht="15.75" customHeight="1">
      <c r="A563" s="2"/>
      <c r="B563" s="181"/>
      <c r="C563" s="156"/>
      <c r="D563" s="181"/>
      <c r="E563" s="157"/>
      <c r="F563" s="157"/>
      <c r="G563" s="229">
        <f t="shared" si="417"/>
        <v>0</v>
      </c>
      <c r="H563" s="229">
        <f t="shared" si="413"/>
        <v>0</v>
      </c>
      <c r="I563" s="231"/>
      <c r="J563" s="182"/>
      <c r="K563" s="230"/>
      <c r="L563" s="157"/>
      <c r="M563" s="157"/>
      <c r="N563" s="236"/>
      <c r="O563" s="231">
        <f t="shared" si="414"/>
        <v>0</v>
      </c>
      <c r="P563" s="231">
        <f t="shared" si="415"/>
        <v>0</v>
      </c>
      <c r="Q563" s="232">
        <f t="shared" si="416"/>
        <v>0</v>
      </c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172"/>
      <c r="AD563" s="172"/>
      <c r="AE563" s="172"/>
      <c r="AF563" s="172"/>
      <c r="AG563" s="172"/>
      <c r="AH563" s="172"/>
      <c r="AI563" s="172"/>
      <c r="AJ563" s="172"/>
      <c r="AK563" s="172"/>
      <c r="AL563" s="172"/>
      <c r="AM563" s="172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173"/>
      <c r="EB563" s="173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</row>
    <row r="564" spans="1:156" ht="15.75" customHeight="1">
      <c r="A564" s="2"/>
      <c r="B564" s="181"/>
      <c r="C564" s="156"/>
      <c r="D564" s="181"/>
      <c r="E564" s="157"/>
      <c r="F564" s="157"/>
      <c r="G564" s="229">
        <f t="shared" si="417"/>
        <v>0</v>
      </c>
      <c r="H564" s="229">
        <f t="shared" si="413"/>
        <v>0</v>
      </c>
      <c r="I564" s="231"/>
      <c r="J564" s="182"/>
      <c r="K564" s="230"/>
      <c r="L564" s="157"/>
      <c r="M564" s="157"/>
      <c r="N564" s="236"/>
      <c r="O564" s="231">
        <f t="shared" si="414"/>
        <v>0</v>
      </c>
      <c r="P564" s="231">
        <f t="shared" si="415"/>
        <v>0</v>
      </c>
      <c r="Q564" s="232">
        <f t="shared" si="416"/>
        <v>0</v>
      </c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172"/>
      <c r="AD564" s="172"/>
      <c r="AE564" s="172"/>
      <c r="AF564" s="172"/>
      <c r="AG564" s="172"/>
      <c r="AH564" s="172"/>
      <c r="AI564" s="172"/>
      <c r="AJ564" s="172"/>
      <c r="AK564" s="172"/>
      <c r="AL564" s="172"/>
      <c r="AM564" s="172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173"/>
      <c r="EB564" s="173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</row>
    <row r="565" spans="1:156" ht="15.75" customHeight="1">
      <c r="A565" s="2"/>
      <c r="B565" s="181"/>
      <c r="C565" s="156"/>
      <c r="D565" s="181"/>
      <c r="E565" s="157"/>
      <c r="F565" s="157"/>
      <c r="G565" s="229">
        <f t="shared" si="417"/>
        <v>0</v>
      </c>
      <c r="H565" s="229">
        <f t="shared" si="413"/>
        <v>0</v>
      </c>
      <c r="I565" s="231"/>
      <c r="J565" s="182"/>
      <c r="K565" s="230"/>
      <c r="L565" s="157"/>
      <c r="M565" s="157"/>
      <c r="N565" s="236"/>
      <c r="O565" s="231">
        <f t="shared" si="414"/>
        <v>0</v>
      </c>
      <c r="P565" s="231">
        <f t="shared" si="415"/>
        <v>0</v>
      </c>
      <c r="Q565" s="232">
        <f t="shared" si="416"/>
        <v>0</v>
      </c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172"/>
      <c r="AD565" s="172"/>
      <c r="AE565" s="172"/>
      <c r="AF565" s="172"/>
      <c r="AG565" s="172"/>
      <c r="AH565" s="172"/>
      <c r="AI565" s="172"/>
      <c r="AJ565" s="172"/>
      <c r="AK565" s="172"/>
      <c r="AL565" s="172"/>
      <c r="AM565" s="172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173"/>
      <c r="EB565" s="173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</row>
    <row r="566" spans="1:156" ht="15.75" customHeight="1">
      <c r="A566" s="2"/>
      <c r="B566" s="181"/>
      <c r="C566" s="156"/>
      <c r="D566" s="181"/>
      <c r="E566" s="157"/>
      <c r="F566" s="157"/>
      <c r="G566" s="229">
        <f t="shared" si="417"/>
        <v>0</v>
      </c>
      <c r="H566" s="229">
        <f t="shared" si="413"/>
        <v>0</v>
      </c>
      <c r="I566" s="231"/>
      <c r="J566" s="182"/>
      <c r="K566" s="230"/>
      <c r="L566" s="157"/>
      <c r="M566" s="157"/>
      <c r="N566" s="236"/>
      <c r="O566" s="231">
        <f t="shared" si="414"/>
        <v>0</v>
      </c>
      <c r="P566" s="231">
        <f t="shared" si="415"/>
        <v>0</v>
      </c>
      <c r="Q566" s="232">
        <f t="shared" si="416"/>
        <v>0</v>
      </c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172"/>
      <c r="AD566" s="172"/>
      <c r="AE566" s="172"/>
      <c r="AF566" s="172"/>
      <c r="AG566" s="172"/>
      <c r="AH566" s="172"/>
      <c r="AI566" s="172"/>
      <c r="AJ566" s="172"/>
      <c r="AK566" s="172"/>
      <c r="AL566" s="172"/>
      <c r="AM566" s="172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173"/>
      <c r="EB566" s="173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</row>
    <row r="567" spans="1:156" ht="15.75" customHeight="1">
      <c r="A567" s="2"/>
      <c r="B567" s="181"/>
      <c r="C567" s="181"/>
      <c r="D567" s="181"/>
      <c r="E567" s="157"/>
      <c r="F567" s="157"/>
      <c r="G567" s="229">
        <f t="shared" si="417"/>
        <v>0</v>
      </c>
      <c r="H567" s="229">
        <f t="shared" si="413"/>
        <v>0</v>
      </c>
      <c r="I567" s="231"/>
      <c r="J567" s="182"/>
      <c r="K567" s="230"/>
      <c r="L567" s="157"/>
      <c r="M567" s="157"/>
      <c r="N567" s="236"/>
      <c r="O567" s="231">
        <f t="shared" si="414"/>
        <v>0</v>
      </c>
      <c r="P567" s="231">
        <f t="shared" si="415"/>
        <v>0</v>
      </c>
      <c r="Q567" s="232">
        <f t="shared" si="416"/>
        <v>0</v>
      </c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172"/>
      <c r="AD567" s="172"/>
      <c r="AE567" s="172"/>
      <c r="AF567" s="172"/>
      <c r="AG567" s="172"/>
      <c r="AH567" s="172"/>
      <c r="AI567" s="172"/>
      <c r="AJ567" s="172"/>
      <c r="AK567" s="172"/>
      <c r="AL567" s="172"/>
      <c r="AM567" s="172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173"/>
      <c r="EB567" s="173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</row>
    <row r="568" spans="1:156" ht="15.75" customHeight="1">
      <c r="A568" s="2"/>
      <c r="B568" s="181"/>
      <c r="C568" s="181"/>
      <c r="D568" s="181"/>
      <c r="E568" s="157"/>
      <c r="F568" s="157"/>
      <c r="G568" s="229">
        <f t="shared" si="417"/>
        <v>0</v>
      </c>
      <c r="H568" s="229">
        <f t="shared" si="413"/>
        <v>0</v>
      </c>
      <c r="I568" s="231"/>
      <c r="J568" s="182"/>
      <c r="K568" s="230"/>
      <c r="L568" s="157"/>
      <c r="M568" s="157"/>
      <c r="N568" s="236"/>
      <c r="O568" s="231">
        <f t="shared" si="414"/>
        <v>0</v>
      </c>
      <c r="P568" s="231">
        <f t="shared" si="415"/>
        <v>0</v>
      </c>
      <c r="Q568" s="232">
        <f t="shared" si="416"/>
        <v>0</v>
      </c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172"/>
      <c r="AD568" s="172"/>
      <c r="AE568" s="172"/>
      <c r="AF568" s="172"/>
      <c r="AG568" s="172"/>
      <c r="AH568" s="172"/>
      <c r="AI568" s="172"/>
      <c r="AJ568" s="172"/>
      <c r="AK568" s="172"/>
      <c r="AL568" s="172"/>
      <c r="AM568" s="172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173"/>
      <c r="EB568" s="173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</row>
    <row r="569" spans="1:156" ht="15.75" customHeight="1">
      <c r="A569" s="2"/>
      <c r="B569" s="188" t="s">
        <v>129</v>
      </c>
      <c r="C569" s="188"/>
      <c r="D569" s="244">
        <f>SUM(D549:D568)-L569</f>
        <v>0</v>
      </c>
      <c r="E569" s="245"/>
      <c r="F569" s="245"/>
      <c r="G569" s="245">
        <f>SUM(G549:G568)-SUM(Q549:Q568)</f>
        <v>0</v>
      </c>
      <c r="H569" s="245">
        <f t="shared" si="413"/>
        <v>0</v>
      </c>
      <c r="I569" s="246"/>
      <c r="J569" s="247"/>
      <c r="K569" s="188"/>
      <c r="L569" s="188">
        <f>SUM(L549:L568)</f>
        <v>0</v>
      </c>
      <c r="M569" s="245"/>
      <c r="N569" s="248"/>
      <c r="O569" s="249">
        <f t="shared" ref="O569:P569" si="418">SUM(O549:O568)</f>
        <v>0</v>
      </c>
      <c r="P569" s="249">
        <f t="shared" si="418"/>
        <v>0</v>
      </c>
      <c r="Q569" s="250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172"/>
      <c r="AD569" s="172"/>
      <c r="AE569" s="172"/>
      <c r="AF569" s="172"/>
      <c r="AG569" s="172"/>
      <c r="AH569" s="172"/>
      <c r="AI569" s="172"/>
      <c r="AJ569" s="172"/>
      <c r="AK569" s="172"/>
      <c r="AL569" s="172"/>
      <c r="AM569" s="172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173"/>
      <c r="EB569" s="173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</row>
    <row r="570" spans="1:156" ht="15.75" customHeight="1">
      <c r="A570" s="2"/>
      <c r="B570" s="767"/>
      <c r="C570" s="768"/>
      <c r="D570" s="768"/>
      <c r="E570" s="768"/>
      <c r="F570" s="768"/>
      <c r="G570" s="768"/>
      <c r="H570" s="768"/>
      <c r="I570" s="768"/>
      <c r="J570" s="768"/>
      <c r="K570" s="768"/>
      <c r="L570" s="768"/>
      <c r="M570" s="768"/>
      <c r="N570" s="768"/>
      <c r="O570" s="768"/>
      <c r="P570" s="768"/>
      <c r="Q570" s="769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172"/>
      <c r="AD570" s="172"/>
      <c r="AE570" s="172"/>
      <c r="AF570" s="172"/>
      <c r="AG570" s="172"/>
      <c r="AH570" s="172"/>
      <c r="AI570" s="172"/>
      <c r="AJ570" s="172"/>
      <c r="AK570" s="172"/>
      <c r="AL570" s="172"/>
      <c r="AM570" s="172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173"/>
      <c r="EB570" s="173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</row>
    <row r="571" spans="1:156" ht="15.75" customHeight="1">
      <c r="A571" s="2"/>
      <c r="B571" s="223" t="s">
        <v>88</v>
      </c>
      <c r="C571" s="224" t="s">
        <v>89</v>
      </c>
      <c r="D571" s="224" t="s">
        <v>99</v>
      </c>
      <c r="E571" s="224" t="s">
        <v>114</v>
      </c>
      <c r="F571" s="224" t="s">
        <v>115</v>
      </c>
      <c r="G571" s="224" t="s">
        <v>26</v>
      </c>
      <c r="H571" s="224" t="s">
        <v>100</v>
      </c>
      <c r="I571" s="225"/>
      <c r="J571" s="224" t="s">
        <v>116</v>
      </c>
      <c r="K571" s="224" t="s">
        <v>91</v>
      </c>
      <c r="L571" s="224" t="s">
        <v>99</v>
      </c>
      <c r="M571" s="224" t="s">
        <v>117</v>
      </c>
      <c r="N571" s="224" t="s">
        <v>115</v>
      </c>
      <c r="O571" s="224" t="s">
        <v>94</v>
      </c>
      <c r="P571" s="224" t="s">
        <v>118</v>
      </c>
      <c r="Q571" s="224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172"/>
      <c r="AD571" s="172"/>
      <c r="AE571" s="172"/>
      <c r="AF571" s="172"/>
      <c r="AG571" s="172"/>
      <c r="AH571" s="172"/>
      <c r="AI571" s="172"/>
      <c r="AJ571" s="172"/>
      <c r="AK571" s="172"/>
      <c r="AL571" s="172"/>
      <c r="AM571" s="172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173"/>
      <c r="EB571" s="173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</row>
    <row r="572" spans="1:156" ht="15.75" customHeight="1">
      <c r="A572" s="2"/>
      <c r="B572" s="181"/>
      <c r="C572" s="156"/>
      <c r="D572" s="181"/>
      <c r="E572" s="157"/>
      <c r="F572" s="157"/>
      <c r="G572" s="229">
        <f>(D572*E572)+F572</f>
        <v>0</v>
      </c>
      <c r="H572" s="229">
        <f t="shared" ref="H572:H592" si="419">IF(D572=0,0,G572/D572)</f>
        <v>0</v>
      </c>
      <c r="I572" s="739" t="s">
        <v>126</v>
      </c>
      <c r="J572" s="182"/>
      <c r="K572" s="230"/>
      <c r="L572" s="181"/>
      <c r="M572" s="157"/>
      <c r="N572" s="157"/>
      <c r="O572" s="231">
        <f t="shared" ref="O572:O591" si="420">((L572*M572)-N572)-(L572*J572)</f>
        <v>0</v>
      </c>
      <c r="P572" s="231">
        <f t="shared" ref="P572:P582" si="421">IF(J572=0,0,(((L572*M572)-N572)+I582)-(L572*J572))</f>
        <v>0</v>
      </c>
      <c r="Q572" s="232">
        <f t="shared" ref="Q572:Q591" si="422">L572*J572</f>
        <v>0</v>
      </c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172"/>
      <c r="AD572" s="172"/>
      <c r="AE572" s="172"/>
      <c r="AF572" s="172"/>
      <c r="AG572" s="172"/>
      <c r="AH572" s="172"/>
      <c r="AI572" s="172"/>
      <c r="AJ572" s="172"/>
      <c r="AK572" s="172"/>
      <c r="AL572" s="172"/>
      <c r="AM572" s="172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173"/>
      <c r="EB572" s="173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</row>
    <row r="573" spans="1:156" ht="15.75" customHeight="1">
      <c r="A573" s="2"/>
      <c r="B573" s="181"/>
      <c r="C573" s="156"/>
      <c r="D573" s="181"/>
      <c r="E573" s="157"/>
      <c r="F573" s="157"/>
      <c r="G573" s="229">
        <f t="shared" ref="G573:G591" si="423">D573*E573+F573</f>
        <v>0</v>
      </c>
      <c r="H573" s="229">
        <f t="shared" si="419"/>
        <v>0</v>
      </c>
      <c r="I573" s="740"/>
      <c r="J573" s="182"/>
      <c r="K573" s="230"/>
      <c r="L573" s="157"/>
      <c r="M573" s="157"/>
      <c r="N573" s="236"/>
      <c r="O573" s="231">
        <f t="shared" si="420"/>
        <v>0</v>
      </c>
      <c r="P573" s="231">
        <f t="shared" si="421"/>
        <v>0</v>
      </c>
      <c r="Q573" s="232">
        <f t="shared" si="422"/>
        <v>0</v>
      </c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172"/>
      <c r="AD573" s="172"/>
      <c r="AE573" s="172"/>
      <c r="AF573" s="172"/>
      <c r="AG573" s="172"/>
      <c r="AH573" s="172"/>
      <c r="AI573" s="172"/>
      <c r="AJ573" s="172"/>
      <c r="AK573" s="172"/>
      <c r="AL573" s="172"/>
      <c r="AM573" s="172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173"/>
      <c r="EB573" s="173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</row>
    <row r="574" spans="1:156" ht="15.75" customHeight="1">
      <c r="A574" s="2"/>
      <c r="B574" s="181"/>
      <c r="C574" s="156"/>
      <c r="D574" s="181"/>
      <c r="E574" s="157"/>
      <c r="F574" s="157"/>
      <c r="G574" s="229">
        <f t="shared" si="423"/>
        <v>0</v>
      </c>
      <c r="H574" s="229">
        <f t="shared" si="419"/>
        <v>0</v>
      </c>
      <c r="I574" s="238">
        <f>IF(D592=0,0,G592/D592)</f>
        <v>0</v>
      </c>
      <c r="J574" s="182"/>
      <c r="K574" s="230"/>
      <c r="L574" s="157"/>
      <c r="M574" s="157"/>
      <c r="N574" s="236"/>
      <c r="O574" s="231">
        <f t="shared" si="420"/>
        <v>0</v>
      </c>
      <c r="P574" s="231">
        <f t="shared" si="421"/>
        <v>0</v>
      </c>
      <c r="Q574" s="232">
        <f t="shared" si="422"/>
        <v>0</v>
      </c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172"/>
      <c r="AD574" s="172"/>
      <c r="AE574" s="172"/>
      <c r="AF574" s="172"/>
      <c r="AG574" s="172"/>
      <c r="AH574" s="172"/>
      <c r="AI574" s="172"/>
      <c r="AJ574" s="172"/>
      <c r="AK574" s="172"/>
      <c r="AL574" s="172"/>
      <c r="AM574" s="172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173"/>
      <c r="EB574" s="173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</row>
    <row r="575" spans="1:156" ht="15.75" customHeight="1">
      <c r="A575" s="2"/>
      <c r="B575" s="181"/>
      <c r="C575" s="156"/>
      <c r="D575" s="181"/>
      <c r="E575" s="157"/>
      <c r="F575" s="157"/>
      <c r="G575" s="229">
        <f t="shared" si="423"/>
        <v>0</v>
      </c>
      <c r="H575" s="229">
        <f t="shared" si="419"/>
        <v>0</v>
      </c>
      <c r="I575" s="239"/>
      <c r="J575" s="182"/>
      <c r="K575" s="230"/>
      <c r="L575" s="157"/>
      <c r="M575" s="157"/>
      <c r="N575" s="236"/>
      <c r="O575" s="231">
        <f t="shared" si="420"/>
        <v>0</v>
      </c>
      <c r="P575" s="231">
        <f t="shared" si="421"/>
        <v>0</v>
      </c>
      <c r="Q575" s="232">
        <f t="shared" si="422"/>
        <v>0</v>
      </c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172"/>
      <c r="AD575" s="172"/>
      <c r="AE575" s="172"/>
      <c r="AF575" s="172"/>
      <c r="AG575" s="172"/>
      <c r="AH575" s="172"/>
      <c r="AI575" s="172"/>
      <c r="AJ575" s="172"/>
      <c r="AK575" s="172"/>
      <c r="AL575" s="172"/>
      <c r="AM575" s="172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173"/>
      <c r="EB575" s="173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</row>
    <row r="576" spans="1:156" ht="15.75" customHeight="1">
      <c r="A576" s="2"/>
      <c r="B576" s="181"/>
      <c r="C576" s="156"/>
      <c r="D576" s="181"/>
      <c r="E576" s="157"/>
      <c r="F576" s="157"/>
      <c r="G576" s="229">
        <f t="shared" si="423"/>
        <v>0</v>
      </c>
      <c r="H576" s="229">
        <f t="shared" si="419"/>
        <v>0</v>
      </c>
      <c r="I576" s="741" t="s">
        <v>127</v>
      </c>
      <c r="J576" s="182"/>
      <c r="K576" s="230"/>
      <c r="L576" s="157"/>
      <c r="M576" s="157"/>
      <c r="N576" s="236"/>
      <c r="O576" s="231">
        <f t="shared" si="420"/>
        <v>0</v>
      </c>
      <c r="P576" s="231">
        <f t="shared" si="421"/>
        <v>0</v>
      </c>
      <c r="Q576" s="232">
        <f t="shared" si="422"/>
        <v>0</v>
      </c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172"/>
      <c r="AD576" s="172"/>
      <c r="AE576" s="172"/>
      <c r="AF576" s="172"/>
      <c r="AG576" s="172"/>
      <c r="AH576" s="172"/>
      <c r="AI576" s="172"/>
      <c r="AJ576" s="172"/>
      <c r="AK576" s="172"/>
      <c r="AL576" s="172"/>
      <c r="AM576" s="172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173"/>
      <c r="EB576" s="173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</row>
    <row r="577" spans="1:156" ht="15.75" customHeight="1">
      <c r="A577" s="2"/>
      <c r="B577" s="181"/>
      <c r="C577" s="156"/>
      <c r="D577" s="181"/>
      <c r="E577" s="157"/>
      <c r="F577" s="157"/>
      <c r="G577" s="229">
        <f t="shared" si="423"/>
        <v>0</v>
      </c>
      <c r="H577" s="229">
        <f t="shared" si="419"/>
        <v>0</v>
      </c>
      <c r="I577" s="742"/>
      <c r="J577" s="182"/>
      <c r="K577" s="230"/>
      <c r="L577" s="157"/>
      <c r="M577" s="157"/>
      <c r="N577" s="236"/>
      <c r="O577" s="231">
        <f t="shared" si="420"/>
        <v>0</v>
      </c>
      <c r="P577" s="231">
        <f t="shared" si="421"/>
        <v>0</v>
      </c>
      <c r="Q577" s="232">
        <f t="shared" si="422"/>
        <v>0</v>
      </c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172"/>
      <c r="AD577" s="172"/>
      <c r="AE577" s="172"/>
      <c r="AF577" s="172"/>
      <c r="AG577" s="172"/>
      <c r="AH577" s="172"/>
      <c r="AI577" s="172"/>
      <c r="AJ577" s="172"/>
      <c r="AK577" s="172"/>
      <c r="AL577" s="172"/>
      <c r="AM577" s="172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173"/>
      <c r="EB577" s="173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</row>
    <row r="578" spans="1:156" ht="15.75" customHeight="1">
      <c r="A578" s="2"/>
      <c r="B578" s="181"/>
      <c r="C578" s="156"/>
      <c r="D578" s="181"/>
      <c r="E578" s="157"/>
      <c r="F578" s="157"/>
      <c r="G578" s="229">
        <f t="shared" si="423"/>
        <v>0</v>
      </c>
      <c r="H578" s="229">
        <f t="shared" si="419"/>
        <v>0</v>
      </c>
      <c r="I578" s="740"/>
      <c r="J578" s="182"/>
      <c r="K578" s="230"/>
      <c r="L578" s="157"/>
      <c r="M578" s="157"/>
      <c r="N578" s="236"/>
      <c r="O578" s="231">
        <f t="shared" si="420"/>
        <v>0</v>
      </c>
      <c r="P578" s="231">
        <f t="shared" si="421"/>
        <v>0</v>
      </c>
      <c r="Q578" s="232">
        <f t="shared" si="422"/>
        <v>0</v>
      </c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172"/>
      <c r="AD578" s="172"/>
      <c r="AE578" s="172"/>
      <c r="AF578" s="172"/>
      <c r="AG578" s="172"/>
      <c r="AH578" s="172"/>
      <c r="AI578" s="172"/>
      <c r="AJ578" s="172"/>
      <c r="AK578" s="172"/>
      <c r="AL578" s="172"/>
      <c r="AM578" s="172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173"/>
      <c r="EB578" s="173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</row>
    <row r="579" spans="1:156" ht="15.75" customHeight="1">
      <c r="A579" s="2"/>
      <c r="B579" s="181"/>
      <c r="C579" s="156"/>
      <c r="D579" s="181"/>
      <c r="E579" s="157"/>
      <c r="F579" s="157"/>
      <c r="G579" s="229">
        <f t="shared" si="423"/>
        <v>0</v>
      </c>
      <c r="H579" s="229">
        <f t="shared" si="419"/>
        <v>0</v>
      </c>
      <c r="I579" s="240">
        <f>IF(D592=0,0,(G592-I582)/D592)</f>
        <v>0</v>
      </c>
      <c r="J579" s="182"/>
      <c r="K579" s="230"/>
      <c r="L579" s="157"/>
      <c r="M579" s="157"/>
      <c r="N579" s="236"/>
      <c r="O579" s="231">
        <f t="shared" si="420"/>
        <v>0</v>
      </c>
      <c r="P579" s="231">
        <f t="shared" si="421"/>
        <v>0</v>
      </c>
      <c r="Q579" s="232">
        <f t="shared" si="422"/>
        <v>0</v>
      </c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172"/>
      <c r="AD579" s="172"/>
      <c r="AE579" s="172"/>
      <c r="AF579" s="172"/>
      <c r="AG579" s="172"/>
      <c r="AH579" s="172"/>
      <c r="AI579" s="172"/>
      <c r="AJ579" s="172"/>
      <c r="AK579" s="172"/>
      <c r="AL579" s="172"/>
      <c r="AM579" s="172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173"/>
      <c r="EB579" s="173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</row>
    <row r="580" spans="1:156" ht="15.75" customHeight="1">
      <c r="A580" s="2"/>
      <c r="B580" s="181"/>
      <c r="C580" s="156"/>
      <c r="D580" s="181"/>
      <c r="E580" s="157"/>
      <c r="F580" s="157"/>
      <c r="G580" s="229">
        <f t="shared" si="423"/>
        <v>0</v>
      </c>
      <c r="H580" s="229">
        <f t="shared" si="419"/>
        <v>0</v>
      </c>
      <c r="I580" s="241"/>
      <c r="J580" s="182"/>
      <c r="K580" s="230"/>
      <c r="L580" s="157"/>
      <c r="M580" s="157"/>
      <c r="N580" s="236"/>
      <c r="O580" s="231">
        <f t="shared" si="420"/>
        <v>0</v>
      </c>
      <c r="P580" s="231">
        <f t="shared" si="421"/>
        <v>0</v>
      </c>
      <c r="Q580" s="232">
        <f t="shared" si="422"/>
        <v>0</v>
      </c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172"/>
      <c r="AD580" s="172"/>
      <c r="AE580" s="172"/>
      <c r="AF580" s="172"/>
      <c r="AG580" s="172"/>
      <c r="AH580" s="172"/>
      <c r="AI580" s="172"/>
      <c r="AJ580" s="172"/>
      <c r="AK580" s="172"/>
      <c r="AL580" s="172"/>
      <c r="AM580" s="172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173"/>
      <c r="EB580" s="173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</row>
    <row r="581" spans="1:156" ht="15.75" customHeight="1">
      <c r="A581" s="2"/>
      <c r="B581" s="181"/>
      <c r="C581" s="156"/>
      <c r="D581" s="242"/>
      <c r="E581" s="157"/>
      <c r="F581" s="157"/>
      <c r="G581" s="229">
        <f t="shared" si="423"/>
        <v>0</v>
      </c>
      <c r="H581" s="229">
        <f t="shared" si="419"/>
        <v>0</v>
      </c>
      <c r="I581" s="243" t="s">
        <v>128</v>
      </c>
      <c r="J581" s="182"/>
      <c r="K581" s="230"/>
      <c r="L581" s="157"/>
      <c r="M581" s="157"/>
      <c r="N581" s="236"/>
      <c r="O581" s="231">
        <f t="shared" si="420"/>
        <v>0</v>
      </c>
      <c r="P581" s="231">
        <f t="shared" si="421"/>
        <v>0</v>
      </c>
      <c r="Q581" s="232">
        <f t="shared" si="422"/>
        <v>0</v>
      </c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172"/>
      <c r="AD581" s="172"/>
      <c r="AE581" s="172"/>
      <c r="AF581" s="172"/>
      <c r="AG581" s="172"/>
      <c r="AH581" s="172"/>
      <c r="AI581" s="172"/>
      <c r="AJ581" s="172"/>
      <c r="AK581" s="172"/>
      <c r="AL581" s="172"/>
      <c r="AM581" s="172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173"/>
      <c r="EB581" s="173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</row>
    <row r="582" spans="1:156" ht="15.75" customHeight="1">
      <c r="A582" s="2"/>
      <c r="B582" s="181"/>
      <c r="C582" s="156"/>
      <c r="D582" s="181"/>
      <c r="E582" s="157"/>
      <c r="F582" s="157"/>
      <c r="G582" s="229">
        <f t="shared" si="423"/>
        <v>0</v>
      </c>
      <c r="H582" s="229">
        <f t="shared" si="419"/>
        <v>0</v>
      </c>
      <c r="I582" s="238">
        <f>SUMIF(B$72:B$91,B572,P$72:P$91)</f>
        <v>0</v>
      </c>
      <c r="J582" s="182"/>
      <c r="K582" s="230"/>
      <c r="L582" s="157"/>
      <c r="M582" s="157"/>
      <c r="N582" s="236"/>
      <c r="O582" s="231">
        <f t="shared" si="420"/>
        <v>0</v>
      </c>
      <c r="P582" s="231">
        <f t="shared" si="421"/>
        <v>0</v>
      </c>
      <c r="Q582" s="232">
        <f t="shared" si="422"/>
        <v>0</v>
      </c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172"/>
      <c r="AD582" s="172"/>
      <c r="AE582" s="172"/>
      <c r="AF582" s="172"/>
      <c r="AG582" s="172"/>
      <c r="AH582" s="172"/>
      <c r="AI582" s="172"/>
      <c r="AJ582" s="172"/>
      <c r="AK582" s="172"/>
      <c r="AL582" s="172"/>
      <c r="AM582" s="172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173"/>
      <c r="EB582" s="173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</row>
    <row r="583" spans="1:156" ht="15.75" customHeight="1">
      <c r="A583" s="2"/>
      <c r="B583" s="181"/>
      <c r="C583" s="156"/>
      <c r="D583" s="181"/>
      <c r="E583" s="157"/>
      <c r="F583" s="157"/>
      <c r="G583" s="229">
        <f t="shared" si="423"/>
        <v>0</v>
      </c>
      <c r="H583" s="229">
        <f t="shared" si="419"/>
        <v>0</v>
      </c>
      <c r="I583" s="231"/>
      <c r="J583" s="182"/>
      <c r="K583" s="230"/>
      <c r="L583" s="157"/>
      <c r="M583" s="157"/>
      <c r="N583" s="236"/>
      <c r="O583" s="231">
        <f t="shared" si="420"/>
        <v>0</v>
      </c>
      <c r="P583" s="231">
        <f>IF(J583=0,0,(((L583*M583)-N583)+#REF!)-(L583*J583))</f>
        <v>0</v>
      </c>
      <c r="Q583" s="232">
        <f t="shared" si="422"/>
        <v>0</v>
      </c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172"/>
      <c r="AD583" s="172"/>
      <c r="AE583" s="172"/>
      <c r="AF583" s="172"/>
      <c r="AG583" s="172"/>
      <c r="AH583" s="172"/>
      <c r="AI583" s="172"/>
      <c r="AJ583" s="172"/>
      <c r="AK583" s="172"/>
      <c r="AL583" s="172"/>
      <c r="AM583" s="172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173"/>
      <c r="EB583" s="173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</row>
    <row r="584" spans="1:156" ht="15.75" customHeight="1">
      <c r="A584" s="2"/>
      <c r="B584" s="181"/>
      <c r="C584" s="156"/>
      <c r="D584" s="181"/>
      <c r="E584" s="157"/>
      <c r="F584" s="157"/>
      <c r="G584" s="229">
        <f t="shared" si="423"/>
        <v>0</v>
      </c>
      <c r="H584" s="229">
        <f t="shared" si="419"/>
        <v>0</v>
      </c>
      <c r="I584" s="231"/>
      <c r="J584" s="182"/>
      <c r="K584" s="230"/>
      <c r="L584" s="157"/>
      <c r="M584" s="157"/>
      <c r="N584" s="236"/>
      <c r="O584" s="231">
        <f t="shared" si="420"/>
        <v>0</v>
      </c>
      <c r="P584" s="231">
        <f t="shared" ref="P584:P591" si="424">IF(J584=0,0,(((L584*M584)-N584)+I593)-(L584*J584))</f>
        <v>0</v>
      </c>
      <c r="Q584" s="232">
        <f t="shared" si="422"/>
        <v>0</v>
      </c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172"/>
      <c r="AD584" s="172"/>
      <c r="AE584" s="172"/>
      <c r="AF584" s="172"/>
      <c r="AG584" s="172"/>
      <c r="AH584" s="172"/>
      <c r="AI584" s="172"/>
      <c r="AJ584" s="172"/>
      <c r="AK584" s="172"/>
      <c r="AL584" s="172"/>
      <c r="AM584" s="172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173"/>
      <c r="EB584" s="173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</row>
    <row r="585" spans="1:156" ht="15.75" customHeight="1">
      <c r="A585" s="2"/>
      <c r="B585" s="181"/>
      <c r="C585" s="156"/>
      <c r="D585" s="181"/>
      <c r="E585" s="157"/>
      <c r="F585" s="157"/>
      <c r="G585" s="229">
        <f t="shared" si="423"/>
        <v>0</v>
      </c>
      <c r="H585" s="229">
        <f t="shared" si="419"/>
        <v>0</v>
      </c>
      <c r="I585" s="231"/>
      <c r="J585" s="182"/>
      <c r="K585" s="230"/>
      <c r="L585" s="157"/>
      <c r="M585" s="157"/>
      <c r="N585" s="236"/>
      <c r="O585" s="231">
        <f t="shared" si="420"/>
        <v>0</v>
      </c>
      <c r="P585" s="231">
        <f t="shared" si="424"/>
        <v>0</v>
      </c>
      <c r="Q585" s="232">
        <f t="shared" si="422"/>
        <v>0</v>
      </c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172"/>
      <c r="AD585" s="172"/>
      <c r="AE585" s="172"/>
      <c r="AF585" s="172"/>
      <c r="AG585" s="172"/>
      <c r="AH585" s="172"/>
      <c r="AI585" s="172"/>
      <c r="AJ585" s="172"/>
      <c r="AK585" s="172"/>
      <c r="AL585" s="172"/>
      <c r="AM585" s="172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173"/>
      <c r="EB585" s="173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</row>
    <row r="586" spans="1:156" ht="15.75" customHeight="1">
      <c r="A586" s="2"/>
      <c r="B586" s="181"/>
      <c r="C586" s="156"/>
      <c r="D586" s="181"/>
      <c r="E586" s="157"/>
      <c r="F586" s="157"/>
      <c r="G586" s="229">
        <f t="shared" si="423"/>
        <v>0</v>
      </c>
      <c r="H586" s="229">
        <f t="shared" si="419"/>
        <v>0</v>
      </c>
      <c r="I586" s="231"/>
      <c r="J586" s="182"/>
      <c r="K586" s="230"/>
      <c r="L586" s="157"/>
      <c r="M586" s="157"/>
      <c r="N586" s="236"/>
      <c r="O586" s="231">
        <f t="shared" si="420"/>
        <v>0</v>
      </c>
      <c r="P586" s="231">
        <f t="shared" si="424"/>
        <v>0</v>
      </c>
      <c r="Q586" s="232">
        <f t="shared" si="422"/>
        <v>0</v>
      </c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172"/>
      <c r="AD586" s="172"/>
      <c r="AE586" s="172"/>
      <c r="AF586" s="172"/>
      <c r="AG586" s="172"/>
      <c r="AH586" s="172"/>
      <c r="AI586" s="172"/>
      <c r="AJ586" s="172"/>
      <c r="AK586" s="172"/>
      <c r="AL586" s="172"/>
      <c r="AM586" s="172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173"/>
      <c r="EB586" s="173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</row>
    <row r="587" spans="1:156" ht="15.75" customHeight="1">
      <c r="A587" s="2"/>
      <c r="B587" s="181"/>
      <c r="C587" s="156"/>
      <c r="D587" s="181"/>
      <c r="E587" s="157"/>
      <c r="F587" s="157"/>
      <c r="G587" s="229">
        <f t="shared" si="423"/>
        <v>0</v>
      </c>
      <c r="H587" s="229">
        <f t="shared" si="419"/>
        <v>0</v>
      </c>
      <c r="I587" s="231"/>
      <c r="J587" s="182"/>
      <c r="K587" s="230"/>
      <c r="L587" s="157"/>
      <c r="M587" s="157"/>
      <c r="N587" s="236"/>
      <c r="O587" s="231">
        <f t="shared" si="420"/>
        <v>0</v>
      </c>
      <c r="P587" s="231">
        <f t="shared" si="424"/>
        <v>0</v>
      </c>
      <c r="Q587" s="232">
        <f t="shared" si="422"/>
        <v>0</v>
      </c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172"/>
      <c r="AD587" s="172"/>
      <c r="AE587" s="172"/>
      <c r="AF587" s="172"/>
      <c r="AG587" s="172"/>
      <c r="AH587" s="172"/>
      <c r="AI587" s="172"/>
      <c r="AJ587" s="172"/>
      <c r="AK587" s="172"/>
      <c r="AL587" s="172"/>
      <c r="AM587" s="172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173"/>
      <c r="EB587" s="173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</row>
    <row r="588" spans="1:156" ht="15.75" customHeight="1">
      <c r="A588" s="2"/>
      <c r="B588" s="181"/>
      <c r="C588" s="156"/>
      <c r="D588" s="181"/>
      <c r="E588" s="157"/>
      <c r="F588" s="157"/>
      <c r="G588" s="229">
        <f t="shared" si="423"/>
        <v>0</v>
      </c>
      <c r="H588" s="229">
        <f t="shared" si="419"/>
        <v>0</v>
      </c>
      <c r="I588" s="231"/>
      <c r="J588" s="182"/>
      <c r="K588" s="230"/>
      <c r="L588" s="157"/>
      <c r="M588" s="157"/>
      <c r="N588" s="236"/>
      <c r="O588" s="231">
        <f t="shared" si="420"/>
        <v>0</v>
      </c>
      <c r="P588" s="231">
        <f t="shared" si="424"/>
        <v>0</v>
      </c>
      <c r="Q588" s="232">
        <f t="shared" si="422"/>
        <v>0</v>
      </c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172"/>
      <c r="AD588" s="172"/>
      <c r="AE588" s="172"/>
      <c r="AF588" s="172"/>
      <c r="AG588" s="172"/>
      <c r="AH588" s="172"/>
      <c r="AI588" s="172"/>
      <c r="AJ588" s="172"/>
      <c r="AK588" s="172"/>
      <c r="AL588" s="172"/>
      <c r="AM588" s="172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173"/>
      <c r="EB588" s="173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</row>
    <row r="589" spans="1:156" ht="15.75" customHeight="1">
      <c r="A589" s="2"/>
      <c r="B589" s="181"/>
      <c r="C589" s="156"/>
      <c r="D589" s="181"/>
      <c r="E589" s="157"/>
      <c r="F589" s="157"/>
      <c r="G589" s="229">
        <f t="shared" si="423"/>
        <v>0</v>
      </c>
      <c r="H589" s="229">
        <f t="shared" si="419"/>
        <v>0</v>
      </c>
      <c r="I589" s="231"/>
      <c r="J589" s="182"/>
      <c r="K589" s="230"/>
      <c r="L589" s="157"/>
      <c r="M589" s="157"/>
      <c r="N589" s="236"/>
      <c r="O589" s="231">
        <f t="shared" si="420"/>
        <v>0</v>
      </c>
      <c r="P589" s="231">
        <f t="shared" si="424"/>
        <v>0</v>
      </c>
      <c r="Q589" s="232">
        <f t="shared" si="422"/>
        <v>0</v>
      </c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172"/>
      <c r="AD589" s="172"/>
      <c r="AE589" s="172"/>
      <c r="AF589" s="172"/>
      <c r="AG589" s="172"/>
      <c r="AH589" s="172"/>
      <c r="AI589" s="172"/>
      <c r="AJ589" s="172"/>
      <c r="AK589" s="172"/>
      <c r="AL589" s="172"/>
      <c r="AM589" s="172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173"/>
      <c r="EB589" s="173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</row>
    <row r="590" spans="1:156" ht="15.75" customHeight="1">
      <c r="A590" s="2"/>
      <c r="B590" s="181"/>
      <c r="C590" s="181"/>
      <c r="D590" s="181"/>
      <c r="E590" s="157"/>
      <c r="F590" s="157"/>
      <c r="G590" s="229">
        <f t="shared" si="423"/>
        <v>0</v>
      </c>
      <c r="H590" s="229">
        <f t="shared" si="419"/>
        <v>0</v>
      </c>
      <c r="I590" s="231"/>
      <c r="J590" s="182"/>
      <c r="K590" s="230"/>
      <c r="L590" s="157"/>
      <c r="M590" s="157"/>
      <c r="N590" s="236"/>
      <c r="O590" s="231">
        <f t="shared" si="420"/>
        <v>0</v>
      </c>
      <c r="P590" s="231">
        <f t="shared" si="424"/>
        <v>0</v>
      </c>
      <c r="Q590" s="232">
        <f t="shared" si="422"/>
        <v>0</v>
      </c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172"/>
      <c r="AD590" s="172"/>
      <c r="AE590" s="172"/>
      <c r="AF590" s="172"/>
      <c r="AG590" s="172"/>
      <c r="AH590" s="172"/>
      <c r="AI590" s="172"/>
      <c r="AJ590" s="172"/>
      <c r="AK590" s="172"/>
      <c r="AL590" s="172"/>
      <c r="AM590" s="172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173"/>
      <c r="EB590" s="173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</row>
    <row r="591" spans="1:156" ht="15.75" customHeight="1">
      <c r="A591" s="2"/>
      <c r="B591" s="181"/>
      <c r="C591" s="181"/>
      <c r="D591" s="181"/>
      <c r="E591" s="157"/>
      <c r="F591" s="157"/>
      <c r="G591" s="229">
        <f t="shared" si="423"/>
        <v>0</v>
      </c>
      <c r="H591" s="229">
        <f t="shared" si="419"/>
        <v>0</v>
      </c>
      <c r="I591" s="231"/>
      <c r="J591" s="182"/>
      <c r="K591" s="230"/>
      <c r="L591" s="157"/>
      <c r="M591" s="157"/>
      <c r="N591" s="236"/>
      <c r="O591" s="231">
        <f t="shared" si="420"/>
        <v>0</v>
      </c>
      <c r="P591" s="231">
        <f t="shared" si="424"/>
        <v>0</v>
      </c>
      <c r="Q591" s="232">
        <f t="shared" si="422"/>
        <v>0</v>
      </c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172"/>
      <c r="AD591" s="172"/>
      <c r="AE591" s="172"/>
      <c r="AF591" s="172"/>
      <c r="AG591" s="172"/>
      <c r="AH591" s="172"/>
      <c r="AI591" s="172"/>
      <c r="AJ591" s="172"/>
      <c r="AK591" s="172"/>
      <c r="AL591" s="172"/>
      <c r="AM591" s="172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173"/>
      <c r="EB591" s="173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</row>
    <row r="592" spans="1:156" ht="15.75" customHeight="1">
      <c r="A592" s="2"/>
      <c r="B592" s="188" t="s">
        <v>129</v>
      </c>
      <c r="C592" s="188"/>
      <c r="D592" s="244">
        <f>SUM(D572:D591)-L592</f>
        <v>0</v>
      </c>
      <c r="E592" s="245"/>
      <c r="F592" s="245"/>
      <c r="G592" s="245">
        <f>SUM(G572:G591)-SUM(Q572:Q591)</f>
        <v>0</v>
      </c>
      <c r="H592" s="245">
        <f t="shared" si="419"/>
        <v>0</v>
      </c>
      <c r="I592" s="246"/>
      <c r="J592" s="247"/>
      <c r="K592" s="188"/>
      <c r="L592" s="188">
        <f>SUM(L572:L591)</f>
        <v>0</v>
      </c>
      <c r="M592" s="245"/>
      <c r="N592" s="248"/>
      <c r="O592" s="249">
        <f t="shared" ref="O592:P592" si="425">SUM(O572:O591)</f>
        <v>0</v>
      </c>
      <c r="P592" s="249">
        <f t="shared" si="425"/>
        <v>0</v>
      </c>
      <c r="Q592" s="250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172"/>
      <c r="AD592" s="172"/>
      <c r="AE592" s="172"/>
      <c r="AF592" s="172"/>
      <c r="AG592" s="172"/>
      <c r="AH592" s="172"/>
      <c r="AI592" s="172"/>
      <c r="AJ592" s="172"/>
      <c r="AK592" s="172"/>
      <c r="AL592" s="172"/>
      <c r="AM592" s="172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173"/>
      <c r="EB592" s="173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</row>
    <row r="593" spans="1:156" ht="15.75" customHeight="1">
      <c r="A593" s="2"/>
      <c r="B593" s="223" t="s">
        <v>88</v>
      </c>
      <c r="C593" s="224" t="s">
        <v>89</v>
      </c>
      <c r="D593" s="224" t="s">
        <v>99</v>
      </c>
      <c r="E593" s="224" t="s">
        <v>114</v>
      </c>
      <c r="F593" s="224" t="s">
        <v>115</v>
      </c>
      <c r="G593" s="224" t="s">
        <v>26</v>
      </c>
      <c r="H593" s="224" t="s">
        <v>100</v>
      </c>
      <c r="I593" s="225"/>
      <c r="J593" s="224" t="s">
        <v>116</v>
      </c>
      <c r="K593" s="224" t="s">
        <v>91</v>
      </c>
      <c r="L593" s="224" t="s">
        <v>99</v>
      </c>
      <c r="M593" s="224" t="s">
        <v>117</v>
      </c>
      <c r="N593" s="224" t="s">
        <v>115</v>
      </c>
      <c r="O593" s="224" t="s">
        <v>94</v>
      </c>
      <c r="P593" s="224" t="s">
        <v>118</v>
      </c>
      <c r="Q593" s="224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172"/>
      <c r="AD593" s="172"/>
      <c r="AE593" s="172"/>
      <c r="AF593" s="172"/>
      <c r="AG593" s="172"/>
      <c r="AH593" s="172"/>
      <c r="AI593" s="172"/>
      <c r="AJ593" s="172"/>
      <c r="AK593" s="172"/>
      <c r="AL593" s="172"/>
      <c r="AM593" s="172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173"/>
      <c r="EB593" s="173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</row>
    <row r="594" spans="1:156" ht="15.75" customHeight="1">
      <c r="A594" s="2"/>
      <c r="B594" s="181"/>
      <c r="C594" s="156"/>
      <c r="D594" s="181"/>
      <c r="E594" s="157"/>
      <c r="F594" s="157"/>
      <c r="G594" s="229">
        <f>(D594*E594)+F594</f>
        <v>0</v>
      </c>
      <c r="H594" s="229">
        <f t="shared" ref="H594:H614" si="426">IF(D594=0,0,G594/D594)</f>
        <v>0</v>
      </c>
      <c r="I594" s="739" t="s">
        <v>126</v>
      </c>
      <c r="J594" s="182"/>
      <c r="K594" s="230"/>
      <c r="L594" s="181"/>
      <c r="M594" s="157"/>
      <c r="N594" s="157"/>
      <c r="O594" s="231">
        <f t="shared" ref="O594:O613" si="427">((L594*M594)-N594)-(L594*J594)</f>
        <v>0</v>
      </c>
      <c r="P594" s="231">
        <f t="shared" ref="P594:P613" si="428">IF(J594=0,0,(((L594*M594)-N594)+I604)-(L594*J594))</f>
        <v>0</v>
      </c>
      <c r="Q594" s="232">
        <f t="shared" ref="Q594:Q613" si="429">L594*J594</f>
        <v>0</v>
      </c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172"/>
      <c r="AD594" s="172"/>
      <c r="AE594" s="172"/>
      <c r="AF594" s="172"/>
      <c r="AG594" s="172"/>
      <c r="AH594" s="172"/>
      <c r="AI594" s="172"/>
      <c r="AJ594" s="172"/>
      <c r="AK594" s="172"/>
      <c r="AL594" s="172"/>
      <c r="AM594" s="172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173"/>
      <c r="EB594" s="173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</row>
    <row r="595" spans="1:156" ht="15.75" customHeight="1">
      <c r="A595" s="2"/>
      <c r="B595" s="181"/>
      <c r="C595" s="156"/>
      <c r="D595" s="181"/>
      <c r="E595" s="157"/>
      <c r="F595" s="157"/>
      <c r="G595" s="229">
        <f t="shared" ref="G595:G613" si="430">D595*E595+F595</f>
        <v>0</v>
      </c>
      <c r="H595" s="229">
        <f t="shared" si="426"/>
        <v>0</v>
      </c>
      <c r="I595" s="740"/>
      <c r="J595" s="182"/>
      <c r="K595" s="230"/>
      <c r="L595" s="157"/>
      <c r="M595" s="157"/>
      <c r="N595" s="236"/>
      <c r="O595" s="231">
        <f t="shared" si="427"/>
        <v>0</v>
      </c>
      <c r="P595" s="231">
        <f t="shared" si="428"/>
        <v>0</v>
      </c>
      <c r="Q595" s="232">
        <f t="shared" si="429"/>
        <v>0</v>
      </c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172"/>
      <c r="AD595" s="172"/>
      <c r="AE595" s="172"/>
      <c r="AF595" s="172"/>
      <c r="AG595" s="172"/>
      <c r="AH595" s="172"/>
      <c r="AI595" s="172"/>
      <c r="AJ595" s="172"/>
      <c r="AK595" s="172"/>
      <c r="AL595" s="172"/>
      <c r="AM595" s="172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173"/>
      <c r="EB595" s="173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</row>
    <row r="596" spans="1:156" ht="15.75" customHeight="1">
      <c r="A596" s="2"/>
      <c r="B596" s="181"/>
      <c r="C596" s="156"/>
      <c r="D596" s="181"/>
      <c r="E596" s="157"/>
      <c r="F596" s="157"/>
      <c r="G596" s="229">
        <f t="shared" si="430"/>
        <v>0</v>
      </c>
      <c r="H596" s="229">
        <f t="shared" si="426"/>
        <v>0</v>
      </c>
      <c r="I596" s="238">
        <f>IF(D614=0,0,G614/D614)</f>
        <v>0</v>
      </c>
      <c r="J596" s="182"/>
      <c r="K596" s="230"/>
      <c r="L596" s="157"/>
      <c r="M596" s="157"/>
      <c r="N596" s="236"/>
      <c r="O596" s="231">
        <f t="shared" si="427"/>
        <v>0</v>
      </c>
      <c r="P596" s="231">
        <f t="shared" si="428"/>
        <v>0</v>
      </c>
      <c r="Q596" s="232">
        <f t="shared" si="429"/>
        <v>0</v>
      </c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172"/>
      <c r="AD596" s="172"/>
      <c r="AE596" s="172"/>
      <c r="AF596" s="172"/>
      <c r="AG596" s="172"/>
      <c r="AH596" s="172"/>
      <c r="AI596" s="172"/>
      <c r="AJ596" s="172"/>
      <c r="AK596" s="172"/>
      <c r="AL596" s="172"/>
      <c r="AM596" s="172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173"/>
      <c r="EB596" s="173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</row>
    <row r="597" spans="1:156" ht="15.75" customHeight="1">
      <c r="A597" s="2"/>
      <c r="B597" s="181"/>
      <c r="C597" s="156"/>
      <c r="D597" s="181"/>
      <c r="E597" s="157"/>
      <c r="F597" s="157"/>
      <c r="G597" s="229">
        <f t="shared" si="430"/>
        <v>0</v>
      </c>
      <c r="H597" s="229">
        <f t="shared" si="426"/>
        <v>0</v>
      </c>
      <c r="I597" s="239"/>
      <c r="J597" s="182"/>
      <c r="K597" s="230"/>
      <c r="L597" s="157"/>
      <c r="M597" s="157"/>
      <c r="N597" s="236"/>
      <c r="O597" s="231">
        <f t="shared" si="427"/>
        <v>0</v>
      </c>
      <c r="P597" s="231">
        <f t="shared" si="428"/>
        <v>0</v>
      </c>
      <c r="Q597" s="232">
        <f t="shared" si="429"/>
        <v>0</v>
      </c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172"/>
      <c r="AD597" s="172"/>
      <c r="AE597" s="172"/>
      <c r="AF597" s="172"/>
      <c r="AG597" s="172"/>
      <c r="AH597" s="172"/>
      <c r="AI597" s="172"/>
      <c r="AJ597" s="172"/>
      <c r="AK597" s="172"/>
      <c r="AL597" s="172"/>
      <c r="AM597" s="172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173"/>
      <c r="EB597" s="173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</row>
    <row r="598" spans="1:156" ht="15.75" customHeight="1">
      <c r="A598" s="2"/>
      <c r="B598" s="181"/>
      <c r="C598" s="156"/>
      <c r="D598" s="181"/>
      <c r="E598" s="157"/>
      <c r="F598" s="157"/>
      <c r="G598" s="229">
        <f t="shared" si="430"/>
        <v>0</v>
      </c>
      <c r="H598" s="229">
        <f t="shared" si="426"/>
        <v>0</v>
      </c>
      <c r="I598" s="741" t="s">
        <v>127</v>
      </c>
      <c r="J598" s="182"/>
      <c r="K598" s="230"/>
      <c r="L598" s="157"/>
      <c r="M598" s="157"/>
      <c r="N598" s="236"/>
      <c r="O598" s="231">
        <f t="shared" si="427"/>
        <v>0</v>
      </c>
      <c r="P598" s="231">
        <f t="shared" si="428"/>
        <v>0</v>
      </c>
      <c r="Q598" s="232">
        <f t="shared" si="429"/>
        <v>0</v>
      </c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172"/>
      <c r="AD598" s="172"/>
      <c r="AE598" s="172"/>
      <c r="AF598" s="172"/>
      <c r="AG598" s="172"/>
      <c r="AH598" s="172"/>
      <c r="AI598" s="172"/>
      <c r="AJ598" s="172"/>
      <c r="AK598" s="172"/>
      <c r="AL598" s="172"/>
      <c r="AM598" s="172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173"/>
      <c r="EB598" s="173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</row>
    <row r="599" spans="1:156" ht="15.75" customHeight="1">
      <c r="A599" s="2"/>
      <c r="B599" s="181"/>
      <c r="C599" s="156"/>
      <c r="D599" s="181"/>
      <c r="E599" s="157"/>
      <c r="F599" s="157"/>
      <c r="G599" s="229">
        <f t="shared" si="430"/>
        <v>0</v>
      </c>
      <c r="H599" s="229">
        <f t="shared" si="426"/>
        <v>0</v>
      </c>
      <c r="I599" s="742"/>
      <c r="J599" s="182"/>
      <c r="K599" s="230"/>
      <c r="L599" s="157"/>
      <c r="M599" s="157"/>
      <c r="N599" s="236"/>
      <c r="O599" s="231">
        <f t="shared" si="427"/>
        <v>0</v>
      </c>
      <c r="P599" s="231">
        <f t="shared" si="428"/>
        <v>0</v>
      </c>
      <c r="Q599" s="232">
        <f t="shared" si="429"/>
        <v>0</v>
      </c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172"/>
      <c r="AD599" s="172"/>
      <c r="AE599" s="172"/>
      <c r="AF599" s="172"/>
      <c r="AG599" s="172"/>
      <c r="AH599" s="172"/>
      <c r="AI599" s="172"/>
      <c r="AJ599" s="172"/>
      <c r="AK599" s="172"/>
      <c r="AL599" s="172"/>
      <c r="AM599" s="172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173"/>
      <c r="EB599" s="173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</row>
    <row r="600" spans="1:156" ht="15.75" customHeight="1">
      <c r="A600" s="2"/>
      <c r="B600" s="181"/>
      <c r="C600" s="156"/>
      <c r="D600" s="181"/>
      <c r="E600" s="157"/>
      <c r="F600" s="157"/>
      <c r="G600" s="229">
        <f t="shared" si="430"/>
        <v>0</v>
      </c>
      <c r="H600" s="229">
        <f t="shared" si="426"/>
        <v>0</v>
      </c>
      <c r="I600" s="740"/>
      <c r="J600" s="182"/>
      <c r="K600" s="230"/>
      <c r="L600" s="157"/>
      <c r="M600" s="157"/>
      <c r="N600" s="236"/>
      <c r="O600" s="231">
        <f t="shared" si="427"/>
        <v>0</v>
      </c>
      <c r="P600" s="231">
        <f t="shared" si="428"/>
        <v>0</v>
      </c>
      <c r="Q600" s="232">
        <f t="shared" si="429"/>
        <v>0</v>
      </c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172"/>
      <c r="AD600" s="172"/>
      <c r="AE600" s="172"/>
      <c r="AF600" s="172"/>
      <c r="AG600" s="172"/>
      <c r="AH600" s="172"/>
      <c r="AI600" s="172"/>
      <c r="AJ600" s="172"/>
      <c r="AK600" s="172"/>
      <c r="AL600" s="172"/>
      <c r="AM600" s="172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173"/>
      <c r="EB600" s="173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</row>
    <row r="601" spans="1:156" ht="15.75" customHeight="1">
      <c r="A601" s="2"/>
      <c r="B601" s="181"/>
      <c r="C601" s="156"/>
      <c r="D601" s="181"/>
      <c r="E601" s="157"/>
      <c r="F601" s="157"/>
      <c r="G601" s="229">
        <f t="shared" si="430"/>
        <v>0</v>
      </c>
      <c r="H601" s="229">
        <f t="shared" si="426"/>
        <v>0</v>
      </c>
      <c r="I601" s="240">
        <f>IF(D614=0,0,(G614-I604)/D614)</f>
        <v>0</v>
      </c>
      <c r="J601" s="182"/>
      <c r="K601" s="230"/>
      <c r="L601" s="157"/>
      <c r="M601" s="157"/>
      <c r="N601" s="236"/>
      <c r="O601" s="231">
        <f t="shared" si="427"/>
        <v>0</v>
      </c>
      <c r="P601" s="231">
        <f t="shared" si="428"/>
        <v>0</v>
      </c>
      <c r="Q601" s="232">
        <f t="shared" si="429"/>
        <v>0</v>
      </c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172"/>
      <c r="AD601" s="172"/>
      <c r="AE601" s="172"/>
      <c r="AF601" s="172"/>
      <c r="AG601" s="172"/>
      <c r="AH601" s="172"/>
      <c r="AI601" s="172"/>
      <c r="AJ601" s="172"/>
      <c r="AK601" s="172"/>
      <c r="AL601" s="172"/>
      <c r="AM601" s="172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173"/>
      <c r="EB601" s="173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</row>
    <row r="602" spans="1:156" ht="15.75" customHeight="1">
      <c r="A602" s="2"/>
      <c r="B602" s="181"/>
      <c r="C602" s="156"/>
      <c r="D602" s="181"/>
      <c r="E602" s="157"/>
      <c r="F602" s="157"/>
      <c r="G602" s="229">
        <f t="shared" si="430"/>
        <v>0</v>
      </c>
      <c r="H602" s="229">
        <f t="shared" si="426"/>
        <v>0</v>
      </c>
      <c r="I602" s="241"/>
      <c r="J602" s="182"/>
      <c r="K602" s="230"/>
      <c r="L602" s="157"/>
      <c r="M602" s="157"/>
      <c r="N602" s="236"/>
      <c r="O602" s="231">
        <f t="shared" si="427"/>
        <v>0</v>
      </c>
      <c r="P602" s="231">
        <f t="shared" si="428"/>
        <v>0</v>
      </c>
      <c r="Q602" s="232">
        <f t="shared" si="429"/>
        <v>0</v>
      </c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172"/>
      <c r="AD602" s="172"/>
      <c r="AE602" s="172"/>
      <c r="AF602" s="172"/>
      <c r="AG602" s="172"/>
      <c r="AH602" s="172"/>
      <c r="AI602" s="172"/>
      <c r="AJ602" s="172"/>
      <c r="AK602" s="172"/>
      <c r="AL602" s="172"/>
      <c r="AM602" s="172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173"/>
      <c r="EB602" s="173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</row>
    <row r="603" spans="1:156" ht="15.75" customHeight="1">
      <c r="A603" s="2"/>
      <c r="B603" s="181"/>
      <c r="C603" s="156"/>
      <c r="D603" s="242"/>
      <c r="E603" s="157"/>
      <c r="F603" s="157"/>
      <c r="G603" s="229">
        <f t="shared" si="430"/>
        <v>0</v>
      </c>
      <c r="H603" s="229">
        <f t="shared" si="426"/>
        <v>0</v>
      </c>
      <c r="I603" s="243" t="s">
        <v>128</v>
      </c>
      <c r="J603" s="182"/>
      <c r="K603" s="230"/>
      <c r="L603" s="157"/>
      <c r="M603" s="157"/>
      <c r="N603" s="236"/>
      <c r="O603" s="231">
        <f t="shared" si="427"/>
        <v>0</v>
      </c>
      <c r="P603" s="231">
        <f t="shared" si="428"/>
        <v>0</v>
      </c>
      <c r="Q603" s="232">
        <f t="shared" si="429"/>
        <v>0</v>
      </c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172"/>
      <c r="AD603" s="172"/>
      <c r="AE603" s="172"/>
      <c r="AF603" s="172"/>
      <c r="AG603" s="172"/>
      <c r="AH603" s="172"/>
      <c r="AI603" s="172"/>
      <c r="AJ603" s="172"/>
      <c r="AK603" s="172"/>
      <c r="AL603" s="172"/>
      <c r="AM603" s="172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173"/>
      <c r="EB603" s="173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</row>
    <row r="604" spans="1:156" ht="15.75" customHeight="1">
      <c r="A604" s="2"/>
      <c r="B604" s="181"/>
      <c r="C604" s="156"/>
      <c r="D604" s="181"/>
      <c r="E604" s="157"/>
      <c r="F604" s="157"/>
      <c r="G604" s="229">
        <f t="shared" si="430"/>
        <v>0</v>
      </c>
      <c r="H604" s="229">
        <f t="shared" si="426"/>
        <v>0</v>
      </c>
      <c r="I604" s="238">
        <f>SUMIF(B$72:B$91,B594,P$72:P$91)</f>
        <v>0</v>
      </c>
      <c r="J604" s="182"/>
      <c r="K604" s="230"/>
      <c r="L604" s="157"/>
      <c r="M604" s="157"/>
      <c r="N604" s="236"/>
      <c r="O604" s="231">
        <f t="shared" si="427"/>
        <v>0</v>
      </c>
      <c r="P604" s="231">
        <f t="shared" si="428"/>
        <v>0</v>
      </c>
      <c r="Q604" s="232">
        <f t="shared" si="429"/>
        <v>0</v>
      </c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172"/>
      <c r="AD604" s="172"/>
      <c r="AE604" s="172"/>
      <c r="AF604" s="172"/>
      <c r="AG604" s="172"/>
      <c r="AH604" s="172"/>
      <c r="AI604" s="172"/>
      <c r="AJ604" s="172"/>
      <c r="AK604" s="172"/>
      <c r="AL604" s="172"/>
      <c r="AM604" s="172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173"/>
      <c r="EB604" s="173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</row>
    <row r="605" spans="1:156" ht="15.75" customHeight="1">
      <c r="A605" s="2"/>
      <c r="B605" s="181"/>
      <c r="C605" s="156"/>
      <c r="D605" s="181"/>
      <c r="E605" s="157"/>
      <c r="F605" s="157"/>
      <c r="G605" s="229">
        <f t="shared" si="430"/>
        <v>0</v>
      </c>
      <c r="H605" s="229">
        <f t="shared" si="426"/>
        <v>0</v>
      </c>
      <c r="I605" s="231"/>
      <c r="J605" s="182"/>
      <c r="K605" s="230"/>
      <c r="L605" s="157"/>
      <c r="M605" s="157"/>
      <c r="N605" s="236"/>
      <c r="O605" s="231">
        <f t="shared" si="427"/>
        <v>0</v>
      </c>
      <c r="P605" s="231">
        <f t="shared" si="428"/>
        <v>0</v>
      </c>
      <c r="Q605" s="232">
        <f t="shared" si="429"/>
        <v>0</v>
      </c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172"/>
      <c r="AD605" s="172"/>
      <c r="AE605" s="172"/>
      <c r="AF605" s="172"/>
      <c r="AG605" s="172"/>
      <c r="AH605" s="172"/>
      <c r="AI605" s="172"/>
      <c r="AJ605" s="172"/>
      <c r="AK605" s="172"/>
      <c r="AL605" s="172"/>
      <c r="AM605" s="172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173"/>
      <c r="EB605" s="173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</row>
    <row r="606" spans="1:156" ht="15.75" customHeight="1">
      <c r="A606" s="2"/>
      <c r="B606" s="181"/>
      <c r="C606" s="156"/>
      <c r="D606" s="181"/>
      <c r="E606" s="157"/>
      <c r="F606" s="157"/>
      <c r="G606" s="229">
        <f t="shared" si="430"/>
        <v>0</v>
      </c>
      <c r="H606" s="229">
        <f t="shared" si="426"/>
        <v>0</v>
      </c>
      <c r="I606" s="231"/>
      <c r="J606" s="182"/>
      <c r="K606" s="230"/>
      <c r="L606" s="157"/>
      <c r="M606" s="157"/>
      <c r="N606" s="236"/>
      <c r="O606" s="231">
        <f t="shared" si="427"/>
        <v>0</v>
      </c>
      <c r="P606" s="231">
        <f t="shared" si="428"/>
        <v>0</v>
      </c>
      <c r="Q606" s="232">
        <f t="shared" si="429"/>
        <v>0</v>
      </c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172"/>
      <c r="AD606" s="172"/>
      <c r="AE606" s="172"/>
      <c r="AF606" s="172"/>
      <c r="AG606" s="172"/>
      <c r="AH606" s="172"/>
      <c r="AI606" s="172"/>
      <c r="AJ606" s="172"/>
      <c r="AK606" s="172"/>
      <c r="AL606" s="172"/>
      <c r="AM606" s="172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173"/>
      <c r="EB606" s="173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</row>
    <row r="607" spans="1:156" ht="15.75" customHeight="1">
      <c r="A607" s="2"/>
      <c r="B607" s="181"/>
      <c r="C607" s="156"/>
      <c r="D607" s="181"/>
      <c r="E607" s="157"/>
      <c r="F607" s="157"/>
      <c r="G607" s="229">
        <f t="shared" si="430"/>
        <v>0</v>
      </c>
      <c r="H607" s="229">
        <f t="shared" si="426"/>
        <v>0</v>
      </c>
      <c r="I607" s="231"/>
      <c r="J607" s="182"/>
      <c r="K607" s="230"/>
      <c r="L607" s="157"/>
      <c r="M607" s="157"/>
      <c r="N607" s="236"/>
      <c r="O607" s="231">
        <f t="shared" si="427"/>
        <v>0</v>
      </c>
      <c r="P607" s="231">
        <f t="shared" si="428"/>
        <v>0</v>
      </c>
      <c r="Q607" s="232">
        <f t="shared" si="429"/>
        <v>0</v>
      </c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172"/>
      <c r="AD607" s="172"/>
      <c r="AE607" s="172"/>
      <c r="AF607" s="172"/>
      <c r="AG607" s="172"/>
      <c r="AH607" s="172"/>
      <c r="AI607" s="172"/>
      <c r="AJ607" s="172"/>
      <c r="AK607" s="172"/>
      <c r="AL607" s="172"/>
      <c r="AM607" s="172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173"/>
      <c r="EB607" s="173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</row>
    <row r="608" spans="1:156" ht="15.75" customHeight="1">
      <c r="A608" s="2"/>
      <c r="B608" s="181"/>
      <c r="C608" s="156"/>
      <c r="D608" s="181"/>
      <c r="E608" s="157"/>
      <c r="F608" s="157"/>
      <c r="G608" s="229">
        <f t="shared" si="430"/>
        <v>0</v>
      </c>
      <c r="H608" s="229">
        <f t="shared" si="426"/>
        <v>0</v>
      </c>
      <c r="I608" s="231"/>
      <c r="J608" s="182"/>
      <c r="K608" s="230"/>
      <c r="L608" s="157"/>
      <c r="M608" s="157"/>
      <c r="N608" s="236"/>
      <c r="O608" s="231">
        <f t="shared" si="427"/>
        <v>0</v>
      </c>
      <c r="P608" s="231">
        <f t="shared" si="428"/>
        <v>0</v>
      </c>
      <c r="Q608" s="232">
        <f t="shared" si="429"/>
        <v>0</v>
      </c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172"/>
      <c r="AD608" s="172"/>
      <c r="AE608" s="172"/>
      <c r="AF608" s="172"/>
      <c r="AG608" s="172"/>
      <c r="AH608" s="172"/>
      <c r="AI608" s="172"/>
      <c r="AJ608" s="172"/>
      <c r="AK608" s="172"/>
      <c r="AL608" s="172"/>
      <c r="AM608" s="172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173"/>
      <c r="EB608" s="173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</row>
    <row r="609" spans="1:156" ht="15.75" customHeight="1">
      <c r="A609" s="2"/>
      <c r="B609" s="181"/>
      <c r="C609" s="156"/>
      <c r="D609" s="181"/>
      <c r="E609" s="157"/>
      <c r="F609" s="157"/>
      <c r="G609" s="229">
        <f t="shared" si="430"/>
        <v>0</v>
      </c>
      <c r="H609" s="229">
        <f t="shared" si="426"/>
        <v>0</v>
      </c>
      <c r="I609" s="231"/>
      <c r="J609" s="182"/>
      <c r="K609" s="230"/>
      <c r="L609" s="157"/>
      <c r="M609" s="157"/>
      <c r="N609" s="236"/>
      <c r="O609" s="231">
        <f t="shared" si="427"/>
        <v>0</v>
      </c>
      <c r="P609" s="231">
        <f t="shared" si="428"/>
        <v>0</v>
      </c>
      <c r="Q609" s="232">
        <f t="shared" si="429"/>
        <v>0</v>
      </c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172"/>
      <c r="AD609" s="172"/>
      <c r="AE609" s="172"/>
      <c r="AF609" s="172"/>
      <c r="AG609" s="172"/>
      <c r="AH609" s="172"/>
      <c r="AI609" s="172"/>
      <c r="AJ609" s="172"/>
      <c r="AK609" s="172"/>
      <c r="AL609" s="172"/>
      <c r="AM609" s="172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173"/>
      <c r="EB609" s="173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</row>
    <row r="610" spans="1:156" ht="15.75" customHeight="1">
      <c r="A610" s="2"/>
      <c r="B610" s="181"/>
      <c r="C610" s="156"/>
      <c r="D610" s="181"/>
      <c r="E610" s="157"/>
      <c r="F610" s="157"/>
      <c r="G610" s="229">
        <f t="shared" si="430"/>
        <v>0</v>
      </c>
      <c r="H610" s="229">
        <f t="shared" si="426"/>
        <v>0</v>
      </c>
      <c r="I610" s="231"/>
      <c r="J610" s="182"/>
      <c r="K610" s="230"/>
      <c r="L610" s="157"/>
      <c r="M610" s="157"/>
      <c r="N610" s="236"/>
      <c r="O610" s="231">
        <f t="shared" si="427"/>
        <v>0</v>
      </c>
      <c r="P610" s="231">
        <f t="shared" si="428"/>
        <v>0</v>
      </c>
      <c r="Q610" s="232">
        <f t="shared" si="429"/>
        <v>0</v>
      </c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172"/>
      <c r="AD610" s="172"/>
      <c r="AE610" s="172"/>
      <c r="AF610" s="172"/>
      <c r="AG610" s="172"/>
      <c r="AH610" s="172"/>
      <c r="AI610" s="172"/>
      <c r="AJ610" s="172"/>
      <c r="AK610" s="172"/>
      <c r="AL610" s="172"/>
      <c r="AM610" s="172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173"/>
      <c r="EB610" s="173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</row>
    <row r="611" spans="1:156" ht="15.75" customHeight="1">
      <c r="A611" s="2"/>
      <c r="B611" s="181"/>
      <c r="C611" s="156"/>
      <c r="D611" s="181"/>
      <c r="E611" s="157"/>
      <c r="F611" s="157"/>
      <c r="G611" s="229">
        <f t="shared" si="430"/>
        <v>0</v>
      </c>
      <c r="H611" s="229">
        <f t="shared" si="426"/>
        <v>0</v>
      </c>
      <c r="I611" s="231"/>
      <c r="J611" s="182"/>
      <c r="K611" s="230"/>
      <c r="L611" s="157"/>
      <c r="M611" s="157"/>
      <c r="N611" s="236"/>
      <c r="O611" s="231">
        <f t="shared" si="427"/>
        <v>0</v>
      </c>
      <c r="P611" s="231">
        <f t="shared" si="428"/>
        <v>0</v>
      </c>
      <c r="Q611" s="232">
        <f t="shared" si="429"/>
        <v>0</v>
      </c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172"/>
      <c r="AD611" s="172"/>
      <c r="AE611" s="172"/>
      <c r="AF611" s="172"/>
      <c r="AG611" s="172"/>
      <c r="AH611" s="172"/>
      <c r="AI611" s="172"/>
      <c r="AJ611" s="172"/>
      <c r="AK611" s="172"/>
      <c r="AL611" s="172"/>
      <c r="AM611" s="172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173"/>
      <c r="EB611" s="173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</row>
    <row r="612" spans="1:156" ht="15.75" customHeight="1">
      <c r="A612" s="2"/>
      <c r="B612" s="181"/>
      <c r="C612" s="181"/>
      <c r="D612" s="181"/>
      <c r="E612" s="157"/>
      <c r="F612" s="157"/>
      <c r="G612" s="229">
        <f t="shared" si="430"/>
        <v>0</v>
      </c>
      <c r="H612" s="229">
        <f t="shared" si="426"/>
        <v>0</v>
      </c>
      <c r="I612" s="231"/>
      <c r="J612" s="182"/>
      <c r="K612" s="230"/>
      <c r="L612" s="157"/>
      <c r="M612" s="157"/>
      <c r="N612" s="236"/>
      <c r="O612" s="231">
        <f t="shared" si="427"/>
        <v>0</v>
      </c>
      <c r="P612" s="231">
        <f t="shared" si="428"/>
        <v>0</v>
      </c>
      <c r="Q612" s="232">
        <f t="shared" si="429"/>
        <v>0</v>
      </c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172"/>
      <c r="AD612" s="172"/>
      <c r="AE612" s="172"/>
      <c r="AF612" s="172"/>
      <c r="AG612" s="172"/>
      <c r="AH612" s="172"/>
      <c r="AI612" s="172"/>
      <c r="AJ612" s="172"/>
      <c r="AK612" s="172"/>
      <c r="AL612" s="172"/>
      <c r="AM612" s="172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173"/>
      <c r="EB612" s="173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</row>
    <row r="613" spans="1:156" ht="15.75" customHeight="1">
      <c r="A613" s="2"/>
      <c r="B613" s="181"/>
      <c r="C613" s="181"/>
      <c r="D613" s="181"/>
      <c r="E613" s="157"/>
      <c r="F613" s="157"/>
      <c r="G613" s="229">
        <f t="shared" si="430"/>
        <v>0</v>
      </c>
      <c r="H613" s="229">
        <f t="shared" si="426"/>
        <v>0</v>
      </c>
      <c r="I613" s="231"/>
      <c r="J613" s="182"/>
      <c r="K613" s="230"/>
      <c r="L613" s="157"/>
      <c r="M613" s="157"/>
      <c r="N613" s="236"/>
      <c r="O613" s="231">
        <f t="shared" si="427"/>
        <v>0</v>
      </c>
      <c r="P613" s="231">
        <f t="shared" si="428"/>
        <v>0</v>
      </c>
      <c r="Q613" s="232">
        <f t="shared" si="429"/>
        <v>0</v>
      </c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172"/>
      <c r="AD613" s="172"/>
      <c r="AE613" s="172"/>
      <c r="AF613" s="172"/>
      <c r="AG613" s="172"/>
      <c r="AH613" s="172"/>
      <c r="AI613" s="172"/>
      <c r="AJ613" s="172"/>
      <c r="AK613" s="172"/>
      <c r="AL613" s="172"/>
      <c r="AM613" s="172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173"/>
      <c r="EB613" s="173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</row>
    <row r="614" spans="1:156" ht="15.75" customHeight="1">
      <c r="A614" s="2"/>
      <c r="B614" s="188" t="s">
        <v>129</v>
      </c>
      <c r="C614" s="188"/>
      <c r="D614" s="244">
        <f>SUM(D594:D613)-L614</f>
        <v>0</v>
      </c>
      <c r="E614" s="245"/>
      <c r="F614" s="245"/>
      <c r="G614" s="245">
        <f>SUM(G594:G613)-SUM(Q594:Q613)</f>
        <v>0</v>
      </c>
      <c r="H614" s="245">
        <f t="shared" si="426"/>
        <v>0</v>
      </c>
      <c r="I614" s="246"/>
      <c r="J614" s="247"/>
      <c r="K614" s="188"/>
      <c r="L614" s="188">
        <f>SUM(L594:L613)</f>
        <v>0</v>
      </c>
      <c r="M614" s="245"/>
      <c r="N614" s="248"/>
      <c r="O614" s="249">
        <f t="shared" ref="O614:P614" si="431">SUM(O594:O613)</f>
        <v>0</v>
      </c>
      <c r="P614" s="249">
        <f t="shared" si="431"/>
        <v>0</v>
      </c>
      <c r="Q614" s="250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172"/>
      <c r="AD614" s="172"/>
      <c r="AE614" s="172"/>
      <c r="AF614" s="172"/>
      <c r="AG614" s="172"/>
      <c r="AH614" s="172"/>
      <c r="AI614" s="172"/>
      <c r="AJ614" s="172"/>
      <c r="AK614" s="172"/>
      <c r="AL614" s="172"/>
      <c r="AM614" s="172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173"/>
      <c r="EB614" s="173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</row>
    <row r="615" spans="1:156" ht="15.75" customHeight="1">
      <c r="A615" s="2"/>
      <c r="B615" s="223" t="s">
        <v>88</v>
      </c>
      <c r="C615" s="224" t="s">
        <v>89</v>
      </c>
      <c r="D615" s="224" t="s">
        <v>99</v>
      </c>
      <c r="E615" s="224" t="s">
        <v>114</v>
      </c>
      <c r="F615" s="224" t="s">
        <v>115</v>
      </c>
      <c r="G615" s="224" t="s">
        <v>26</v>
      </c>
      <c r="H615" s="224" t="s">
        <v>100</v>
      </c>
      <c r="I615" s="225"/>
      <c r="J615" s="224" t="s">
        <v>116</v>
      </c>
      <c r="K615" s="224" t="s">
        <v>91</v>
      </c>
      <c r="L615" s="224" t="s">
        <v>99</v>
      </c>
      <c r="M615" s="224" t="s">
        <v>117</v>
      </c>
      <c r="N615" s="224" t="s">
        <v>115</v>
      </c>
      <c r="O615" s="224" t="s">
        <v>94</v>
      </c>
      <c r="P615" s="224" t="s">
        <v>118</v>
      </c>
      <c r="Q615" s="224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172"/>
      <c r="AD615" s="172"/>
      <c r="AE615" s="172"/>
      <c r="AF615" s="172"/>
      <c r="AG615" s="172"/>
      <c r="AH615" s="172"/>
      <c r="AI615" s="172"/>
      <c r="AJ615" s="172"/>
      <c r="AK615" s="172"/>
      <c r="AL615" s="172"/>
      <c r="AM615" s="172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173"/>
      <c r="EB615" s="173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</row>
    <row r="616" spans="1:156" ht="15.75" customHeight="1">
      <c r="A616" s="2"/>
      <c r="B616" s="181"/>
      <c r="C616" s="156"/>
      <c r="D616" s="181"/>
      <c r="E616" s="157"/>
      <c r="F616" s="157"/>
      <c r="G616" s="229">
        <f>(D616*E616)+F616</f>
        <v>0</v>
      </c>
      <c r="H616" s="229">
        <f t="shared" ref="H616:H636" si="432">IF(D616=0,0,G616/D616)</f>
        <v>0</v>
      </c>
      <c r="I616" s="739" t="s">
        <v>126</v>
      </c>
      <c r="J616" s="182"/>
      <c r="K616" s="230"/>
      <c r="L616" s="181"/>
      <c r="M616" s="157"/>
      <c r="N616" s="157"/>
      <c r="O616" s="231">
        <f t="shared" ref="O616:O635" si="433">((L616*M616)-N616)-(L616*J616)</f>
        <v>0</v>
      </c>
      <c r="P616" s="231">
        <f t="shared" ref="P616:P635" si="434">IF(J616=0,0,(((L616*M616)-N616)+I626)-(L616*J616))</f>
        <v>0</v>
      </c>
      <c r="Q616" s="232">
        <f t="shared" ref="Q616:Q635" si="435">L616*J616</f>
        <v>0</v>
      </c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172"/>
      <c r="AD616" s="172"/>
      <c r="AE616" s="172"/>
      <c r="AF616" s="172"/>
      <c r="AG616" s="172"/>
      <c r="AH616" s="172"/>
      <c r="AI616" s="172"/>
      <c r="AJ616" s="172"/>
      <c r="AK616" s="172"/>
      <c r="AL616" s="172"/>
      <c r="AM616" s="172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173"/>
      <c r="EB616" s="173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</row>
    <row r="617" spans="1:156" ht="15.75" customHeight="1">
      <c r="A617" s="2"/>
      <c r="B617" s="181"/>
      <c r="C617" s="156"/>
      <c r="D617" s="181"/>
      <c r="E617" s="157"/>
      <c r="F617" s="157"/>
      <c r="G617" s="229">
        <f t="shared" ref="G617:G635" si="436">D617*E617+F617</f>
        <v>0</v>
      </c>
      <c r="H617" s="229">
        <f t="shared" si="432"/>
        <v>0</v>
      </c>
      <c r="I617" s="740"/>
      <c r="J617" s="182"/>
      <c r="K617" s="230"/>
      <c r="L617" s="157"/>
      <c r="M617" s="157"/>
      <c r="N617" s="236"/>
      <c r="O617" s="231">
        <f t="shared" si="433"/>
        <v>0</v>
      </c>
      <c r="P617" s="231">
        <f t="shared" si="434"/>
        <v>0</v>
      </c>
      <c r="Q617" s="232">
        <f t="shared" si="435"/>
        <v>0</v>
      </c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172"/>
      <c r="AD617" s="172"/>
      <c r="AE617" s="172"/>
      <c r="AF617" s="172"/>
      <c r="AG617" s="172"/>
      <c r="AH617" s="172"/>
      <c r="AI617" s="172"/>
      <c r="AJ617" s="172"/>
      <c r="AK617" s="172"/>
      <c r="AL617" s="172"/>
      <c r="AM617" s="172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173"/>
      <c r="EB617" s="173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</row>
    <row r="618" spans="1:156" ht="15.75" customHeight="1">
      <c r="A618" s="2"/>
      <c r="B618" s="181"/>
      <c r="C618" s="156"/>
      <c r="D618" s="181"/>
      <c r="E618" s="157"/>
      <c r="F618" s="157"/>
      <c r="G618" s="229">
        <f t="shared" si="436"/>
        <v>0</v>
      </c>
      <c r="H618" s="229">
        <f t="shared" si="432"/>
        <v>0</v>
      </c>
      <c r="I618" s="238">
        <f>IF(D636=0,0,G636/D636)</f>
        <v>0</v>
      </c>
      <c r="J618" s="182"/>
      <c r="K618" s="230"/>
      <c r="L618" s="157"/>
      <c r="M618" s="157"/>
      <c r="N618" s="236"/>
      <c r="O618" s="231">
        <f t="shared" si="433"/>
        <v>0</v>
      </c>
      <c r="P618" s="231">
        <f t="shared" si="434"/>
        <v>0</v>
      </c>
      <c r="Q618" s="232">
        <f t="shared" si="435"/>
        <v>0</v>
      </c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172"/>
      <c r="AD618" s="172"/>
      <c r="AE618" s="172"/>
      <c r="AF618" s="172"/>
      <c r="AG618" s="172"/>
      <c r="AH618" s="172"/>
      <c r="AI618" s="172"/>
      <c r="AJ618" s="172"/>
      <c r="AK618" s="172"/>
      <c r="AL618" s="172"/>
      <c r="AM618" s="172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173"/>
      <c r="EB618" s="173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</row>
    <row r="619" spans="1:156" ht="15.75" customHeight="1">
      <c r="A619" s="2"/>
      <c r="B619" s="181"/>
      <c r="C619" s="156"/>
      <c r="D619" s="181"/>
      <c r="E619" s="157"/>
      <c r="F619" s="157"/>
      <c r="G619" s="229">
        <f t="shared" si="436"/>
        <v>0</v>
      </c>
      <c r="H619" s="229">
        <f t="shared" si="432"/>
        <v>0</v>
      </c>
      <c r="I619" s="239"/>
      <c r="J619" s="182"/>
      <c r="K619" s="230"/>
      <c r="L619" s="157"/>
      <c r="M619" s="157"/>
      <c r="N619" s="236"/>
      <c r="O619" s="231">
        <f t="shared" si="433"/>
        <v>0</v>
      </c>
      <c r="P619" s="231">
        <f t="shared" si="434"/>
        <v>0</v>
      </c>
      <c r="Q619" s="232">
        <f t="shared" si="435"/>
        <v>0</v>
      </c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172"/>
      <c r="AD619" s="172"/>
      <c r="AE619" s="172"/>
      <c r="AF619" s="172"/>
      <c r="AG619" s="172"/>
      <c r="AH619" s="172"/>
      <c r="AI619" s="172"/>
      <c r="AJ619" s="172"/>
      <c r="AK619" s="172"/>
      <c r="AL619" s="172"/>
      <c r="AM619" s="172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173"/>
      <c r="EB619" s="173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</row>
    <row r="620" spans="1:156" ht="15.75" customHeight="1">
      <c r="A620" s="2"/>
      <c r="B620" s="181"/>
      <c r="C620" s="156"/>
      <c r="D620" s="181"/>
      <c r="E620" s="157"/>
      <c r="F620" s="157"/>
      <c r="G620" s="229">
        <f t="shared" si="436"/>
        <v>0</v>
      </c>
      <c r="H620" s="229">
        <f t="shared" si="432"/>
        <v>0</v>
      </c>
      <c r="I620" s="741" t="s">
        <v>127</v>
      </c>
      <c r="J620" s="182"/>
      <c r="K620" s="230"/>
      <c r="L620" s="157"/>
      <c r="M620" s="157"/>
      <c r="N620" s="236"/>
      <c r="O620" s="231">
        <f t="shared" si="433"/>
        <v>0</v>
      </c>
      <c r="P620" s="231">
        <f t="shared" si="434"/>
        <v>0</v>
      </c>
      <c r="Q620" s="232">
        <f t="shared" si="435"/>
        <v>0</v>
      </c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172"/>
      <c r="AD620" s="172"/>
      <c r="AE620" s="172"/>
      <c r="AF620" s="172"/>
      <c r="AG620" s="172"/>
      <c r="AH620" s="172"/>
      <c r="AI620" s="172"/>
      <c r="AJ620" s="172"/>
      <c r="AK620" s="172"/>
      <c r="AL620" s="172"/>
      <c r="AM620" s="172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173"/>
      <c r="EB620" s="173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</row>
    <row r="621" spans="1:156" ht="15.75" customHeight="1">
      <c r="A621" s="2"/>
      <c r="B621" s="181"/>
      <c r="C621" s="156"/>
      <c r="D621" s="181"/>
      <c r="E621" s="157"/>
      <c r="F621" s="157"/>
      <c r="G621" s="229">
        <f t="shared" si="436"/>
        <v>0</v>
      </c>
      <c r="H621" s="229">
        <f t="shared" si="432"/>
        <v>0</v>
      </c>
      <c r="I621" s="742"/>
      <c r="J621" s="182"/>
      <c r="K621" s="230"/>
      <c r="L621" s="157"/>
      <c r="M621" s="157"/>
      <c r="N621" s="236"/>
      <c r="O621" s="231">
        <f t="shared" si="433"/>
        <v>0</v>
      </c>
      <c r="P621" s="231">
        <f t="shared" si="434"/>
        <v>0</v>
      </c>
      <c r="Q621" s="232">
        <f t="shared" si="435"/>
        <v>0</v>
      </c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172"/>
      <c r="AD621" s="172"/>
      <c r="AE621" s="172"/>
      <c r="AF621" s="172"/>
      <c r="AG621" s="172"/>
      <c r="AH621" s="172"/>
      <c r="AI621" s="172"/>
      <c r="AJ621" s="172"/>
      <c r="AK621" s="172"/>
      <c r="AL621" s="172"/>
      <c r="AM621" s="172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173"/>
      <c r="EB621" s="173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</row>
    <row r="622" spans="1:156" ht="15.75" customHeight="1">
      <c r="A622" s="2"/>
      <c r="B622" s="181"/>
      <c r="C622" s="156"/>
      <c r="D622" s="181"/>
      <c r="E622" s="157"/>
      <c r="F622" s="157"/>
      <c r="G622" s="229">
        <f t="shared" si="436"/>
        <v>0</v>
      </c>
      <c r="H622" s="229">
        <f t="shared" si="432"/>
        <v>0</v>
      </c>
      <c r="I622" s="740"/>
      <c r="J622" s="182"/>
      <c r="K622" s="230"/>
      <c r="L622" s="157"/>
      <c r="M622" s="157"/>
      <c r="N622" s="236"/>
      <c r="O622" s="231">
        <f t="shared" si="433"/>
        <v>0</v>
      </c>
      <c r="P622" s="231">
        <f t="shared" si="434"/>
        <v>0</v>
      </c>
      <c r="Q622" s="232">
        <f t="shared" si="435"/>
        <v>0</v>
      </c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172"/>
      <c r="AD622" s="172"/>
      <c r="AE622" s="172"/>
      <c r="AF622" s="172"/>
      <c r="AG622" s="172"/>
      <c r="AH622" s="172"/>
      <c r="AI622" s="172"/>
      <c r="AJ622" s="172"/>
      <c r="AK622" s="172"/>
      <c r="AL622" s="172"/>
      <c r="AM622" s="172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173"/>
      <c r="EB622" s="173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</row>
    <row r="623" spans="1:156" ht="15.75" customHeight="1">
      <c r="A623" s="2"/>
      <c r="B623" s="181"/>
      <c r="C623" s="156"/>
      <c r="D623" s="181"/>
      <c r="E623" s="157"/>
      <c r="F623" s="157"/>
      <c r="G623" s="229">
        <f t="shared" si="436"/>
        <v>0</v>
      </c>
      <c r="H623" s="229">
        <f t="shared" si="432"/>
        <v>0</v>
      </c>
      <c r="I623" s="240">
        <f>IF(D636=0,0,(G636-I626)/D636)</f>
        <v>0</v>
      </c>
      <c r="J623" s="182"/>
      <c r="K623" s="230"/>
      <c r="L623" s="157"/>
      <c r="M623" s="157"/>
      <c r="N623" s="236"/>
      <c r="O623" s="231">
        <f t="shared" si="433"/>
        <v>0</v>
      </c>
      <c r="P623" s="231">
        <f t="shared" si="434"/>
        <v>0</v>
      </c>
      <c r="Q623" s="232">
        <f t="shared" si="435"/>
        <v>0</v>
      </c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172"/>
      <c r="AD623" s="172"/>
      <c r="AE623" s="172"/>
      <c r="AF623" s="172"/>
      <c r="AG623" s="172"/>
      <c r="AH623" s="172"/>
      <c r="AI623" s="172"/>
      <c r="AJ623" s="172"/>
      <c r="AK623" s="172"/>
      <c r="AL623" s="172"/>
      <c r="AM623" s="172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173"/>
      <c r="EB623" s="173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</row>
    <row r="624" spans="1:156" ht="15.75" customHeight="1">
      <c r="A624" s="2"/>
      <c r="B624" s="181"/>
      <c r="C624" s="156"/>
      <c r="D624" s="181"/>
      <c r="E624" s="157"/>
      <c r="F624" s="157"/>
      <c r="G624" s="229">
        <f t="shared" si="436"/>
        <v>0</v>
      </c>
      <c r="H624" s="229">
        <f t="shared" si="432"/>
        <v>0</v>
      </c>
      <c r="I624" s="241"/>
      <c r="J624" s="182"/>
      <c r="K624" s="230"/>
      <c r="L624" s="157"/>
      <c r="M624" s="157"/>
      <c r="N624" s="236"/>
      <c r="O624" s="231">
        <f t="shared" si="433"/>
        <v>0</v>
      </c>
      <c r="P624" s="231">
        <f t="shared" si="434"/>
        <v>0</v>
      </c>
      <c r="Q624" s="232">
        <f t="shared" si="435"/>
        <v>0</v>
      </c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172"/>
      <c r="AD624" s="172"/>
      <c r="AE624" s="172"/>
      <c r="AF624" s="172"/>
      <c r="AG624" s="172"/>
      <c r="AH624" s="172"/>
      <c r="AI624" s="172"/>
      <c r="AJ624" s="172"/>
      <c r="AK624" s="172"/>
      <c r="AL624" s="172"/>
      <c r="AM624" s="172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173"/>
      <c r="EB624" s="173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</row>
    <row r="625" spans="1:156" ht="15.75" customHeight="1">
      <c r="A625" s="2"/>
      <c r="B625" s="181"/>
      <c r="C625" s="156"/>
      <c r="D625" s="242"/>
      <c r="E625" s="157"/>
      <c r="F625" s="157"/>
      <c r="G625" s="229">
        <f t="shared" si="436"/>
        <v>0</v>
      </c>
      <c r="H625" s="229">
        <f t="shared" si="432"/>
        <v>0</v>
      </c>
      <c r="I625" s="243" t="s">
        <v>128</v>
      </c>
      <c r="J625" s="182"/>
      <c r="K625" s="230"/>
      <c r="L625" s="157"/>
      <c r="M625" s="157"/>
      <c r="N625" s="236"/>
      <c r="O625" s="231">
        <f t="shared" si="433"/>
        <v>0</v>
      </c>
      <c r="P625" s="231">
        <f t="shared" si="434"/>
        <v>0</v>
      </c>
      <c r="Q625" s="232">
        <f t="shared" si="435"/>
        <v>0</v>
      </c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172"/>
      <c r="AD625" s="172"/>
      <c r="AE625" s="172"/>
      <c r="AF625" s="172"/>
      <c r="AG625" s="172"/>
      <c r="AH625" s="172"/>
      <c r="AI625" s="172"/>
      <c r="AJ625" s="172"/>
      <c r="AK625" s="172"/>
      <c r="AL625" s="172"/>
      <c r="AM625" s="172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173"/>
      <c r="EB625" s="173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</row>
    <row r="626" spans="1:156" ht="15.75" customHeight="1">
      <c r="A626" s="2"/>
      <c r="B626" s="181"/>
      <c r="C626" s="156"/>
      <c r="D626" s="181"/>
      <c r="E626" s="157"/>
      <c r="F626" s="157"/>
      <c r="G626" s="229">
        <f t="shared" si="436"/>
        <v>0</v>
      </c>
      <c r="H626" s="229">
        <f t="shared" si="432"/>
        <v>0</v>
      </c>
      <c r="I626" s="238">
        <f>SUMIF(B$72:B$91,B616,P$72:P$91)</f>
        <v>0</v>
      </c>
      <c r="J626" s="182"/>
      <c r="K626" s="230"/>
      <c r="L626" s="157"/>
      <c r="M626" s="157"/>
      <c r="N626" s="236"/>
      <c r="O626" s="231">
        <f t="shared" si="433"/>
        <v>0</v>
      </c>
      <c r="P626" s="231">
        <f t="shared" si="434"/>
        <v>0</v>
      </c>
      <c r="Q626" s="232">
        <f t="shared" si="435"/>
        <v>0</v>
      </c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172"/>
      <c r="AD626" s="172"/>
      <c r="AE626" s="172"/>
      <c r="AF626" s="172"/>
      <c r="AG626" s="172"/>
      <c r="AH626" s="172"/>
      <c r="AI626" s="172"/>
      <c r="AJ626" s="172"/>
      <c r="AK626" s="172"/>
      <c r="AL626" s="172"/>
      <c r="AM626" s="172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173"/>
      <c r="EB626" s="173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</row>
    <row r="627" spans="1:156" ht="15.75" customHeight="1">
      <c r="A627" s="2"/>
      <c r="B627" s="181"/>
      <c r="C627" s="156"/>
      <c r="D627" s="181"/>
      <c r="E627" s="157"/>
      <c r="F627" s="157"/>
      <c r="G627" s="229">
        <f t="shared" si="436"/>
        <v>0</v>
      </c>
      <c r="H627" s="229">
        <f t="shared" si="432"/>
        <v>0</v>
      </c>
      <c r="I627" s="231"/>
      <c r="J627" s="182"/>
      <c r="K627" s="230"/>
      <c r="L627" s="157"/>
      <c r="M627" s="157"/>
      <c r="N627" s="236"/>
      <c r="O627" s="231">
        <f t="shared" si="433"/>
        <v>0</v>
      </c>
      <c r="P627" s="231">
        <f t="shared" si="434"/>
        <v>0</v>
      </c>
      <c r="Q627" s="232">
        <f t="shared" si="435"/>
        <v>0</v>
      </c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172"/>
      <c r="AD627" s="172"/>
      <c r="AE627" s="172"/>
      <c r="AF627" s="172"/>
      <c r="AG627" s="172"/>
      <c r="AH627" s="172"/>
      <c r="AI627" s="172"/>
      <c r="AJ627" s="172"/>
      <c r="AK627" s="172"/>
      <c r="AL627" s="172"/>
      <c r="AM627" s="172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173"/>
      <c r="EB627" s="173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</row>
    <row r="628" spans="1:156" ht="15.75" customHeight="1">
      <c r="A628" s="2"/>
      <c r="B628" s="181"/>
      <c r="C628" s="156"/>
      <c r="D628" s="181"/>
      <c r="E628" s="157"/>
      <c r="F628" s="157"/>
      <c r="G628" s="229">
        <f t="shared" si="436"/>
        <v>0</v>
      </c>
      <c r="H628" s="229">
        <f t="shared" si="432"/>
        <v>0</v>
      </c>
      <c r="I628" s="231"/>
      <c r="J628" s="182"/>
      <c r="K628" s="230"/>
      <c r="L628" s="157"/>
      <c r="M628" s="157"/>
      <c r="N628" s="236"/>
      <c r="O628" s="231">
        <f t="shared" si="433"/>
        <v>0</v>
      </c>
      <c r="P628" s="231">
        <f t="shared" si="434"/>
        <v>0</v>
      </c>
      <c r="Q628" s="232">
        <f t="shared" si="435"/>
        <v>0</v>
      </c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172"/>
      <c r="AD628" s="172"/>
      <c r="AE628" s="172"/>
      <c r="AF628" s="172"/>
      <c r="AG628" s="172"/>
      <c r="AH628" s="172"/>
      <c r="AI628" s="172"/>
      <c r="AJ628" s="172"/>
      <c r="AK628" s="172"/>
      <c r="AL628" s="172"/>
      <c r="AM628" s="172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173"/>
      <c r="EB628" s="173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</row>
    <row r="629" spans="1:156" ht="15.75" customHeight="1">
      <c r="A629" s="2"/>
      <c r="B629" s="181"/>
      <c r="C629" s="156"/>
      <c r="D629" s="181"/>
      <c r="E629" s="157"/>
      <c r="F629" s="157"/>
      <c r="G629" s="229">
        <f t="shared" si="436"/>
        <v>0</v>
      </c>
      <c r="H629" s="229">
        <f t="shared" si="432"/>
        <v>0</v>
      </c>
      <c r="I629" s="231"/>
      <c r="J629" s="182"/>
      <c r="K629" s="230"/>
      <c r="L629" s="157"/>
      <c r="M629" s="157"/>
      <c r="N629" s="236"/>
      <c r="O629" s="231">
        <f t="shared" si="433"/>
        <v>0</v>
      </c>
      <c r="P629" s="231">
        <f t="shared" si="434"/>
        <v>0</v>
      </c>
      <c r="Q629" s="232">
        <f t="shared" si="435"/>
        <v>0</v>
      </c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172"/>
      <c r="AD629" s="172"/>
      <c r="AE629" s="172"/>
      <c r="AF629" s="172"/>
      <c r="AG629" s="172"/>
      <c r="AH629" s="172"/>
      <c r="AI629" s="172"/>
      <c r="AJ629" s="172"/>
      <c r="AK629" s="172"/>
      <c r="AL629" s="172"/>
      <c r="AM629" s="172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173"/>
      <c r="EB629" s="173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</row>
    <row r="630" spans="1:156" ht="15.75" customHeight="1">
      <c r="A630" s="2"/>
      <c r="B630" s="181"/>
      <c r="C630" s="156"/>
      <c r="D630" s="181"/>
      <c r="E630" s="157"/>
      <c r="F630" s="157"/>
      <c r="G630" s="229">
        <f t="shared" si="436"/>
        <v>0</v>
      </c>
      <c r="H630" s="229">
        <f t="shared" si="432"/>
        <v>0</v>
      </c>
      <c r="I630" s="231"/>
      <c r="J630" s="182"/>
      <c r="K630" s="230"/>
      <c r="L630" s="157"/>
      <c r="M630" s="157"/>
      <c r="N630" s="236"/>
      <c r="O630" s="231">
        <f t="shared" si="433"/>
        <v>0</v>
      </c>
      <c r="P630" s="231">
        <f t="shared" si="434"/>
        <v>0</v>
      </c>
      <c r="Q630" s="232">
        <f t="shared" si="435"/>
        <v>0</v>
      </c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172"/>
      <c r="AD630" s="172"/>
      <c r="AE630" s="172"/>
      <c r="AF630" s="172"/>
      <c r="AG630" s="172"/>
      <c r="AH630" s="172"/>
      <c r="AI630" s="172"/>
      <c r="AJ630" s="172"/>
      <c r="AK630" s="172"/>
      <c r="AL630" s="172"/>
      <c r="AM630" s="172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173"/>
      <c r="EB630" s="173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</row>
    <row r="631" spans="1:156" ht="15.75" customHeight="1">
      <c r="A631" s="2"/>
      <c r="B631" s="181"/>
      <c r="C631" s="156"/>
      <c r="D631" s="181"/>
      <c r="E631" s="157"/>
      <c r="F631" s="157"/>
      <c r="G631" s="229">
        <f t="shared" si="436"/>
        <v>0</v>
      </c>
      <c r="H631" s="229">
        <f t="shared" si="432"/>
        <v>0</v>
      </c>
      <c r="I631" s="231"/>
      <c r="J631" s="182"/>
      <c r="K631" s="230"/>
      <c r="L631" s="157"/>
      <c r="M631" s="157"/>
      <c r="N631" s="236"/>
      <c r="O631" s="231">
        <f t="shared" si="433"/>
        <v>0</v>
      </c>
      <c r="P631" s="231">
        <f t="shared" si="434"/>
        <v>0</v>
      </c>
      <c r="Q631" s="232">
        <f t="shared" si="435"/>
        <v>0</v>
      </c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173"/>
      <c r="EB631" s="173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</row>
    <row r="632" spans="1:156" ht="15.75" customHeight="1">
      <c r="A632" s="2"/>
      <c r="B632" s="181"/>
      <c r="C632" s="156"/>
      <c r="D632" s="181"/>
      <c r="E632" s="157"/>
      <c r="F632" s="157"/>
      <c r="G632" s="229">
        <f t="shared" si="436"/>
        <v>0</v>
      </c>
      <c r="H632" s="229">
        <f t="shared" si="432"/>
        <v>0</v>
      </c>
      <c r="I632" s="231"/>
      <c r="J632" s="182"/>
      <c r="K632" s="230"/>
      <c r="L632" s="157"/>
      <c r="M632" s="157"/>
      <c r="N632" s="236"/>
      <c r="O632" s="231">
        <f t="shared" si="433"/>
        <v>0</v>
      </c>
      <c r="P632" s="231">
        <f t="shared" si="434"/>
        <v>0</v>
      </c>
      <c r="Q632" s="232">
        <f t="shared" si="435"/>
        <v>0</v>
      </c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173"/>
      <c r="EB632" s="173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</row>
    <row r="633" spans="1:156" ht="15.75" customHeight="1">
      <c r="A633" s="2"/>
      <c r="B633" s="181"/>
      <c r="C633" s="156"/>
      <c r="D633" s="181"/>
      <c r="E633" s="157"/>
      <c r="F633" s="157"/>
      <c r="G633" s="229">
        <f t="shared" si="436"/>
        <v>0</v>
      </c>
      <c r="H633" s="229">
        <f t="shared" si="432"/>
        <v>0</v>
      </c>
      <c r="I633" s="231"/>
      <c r="J633" s="182"/>
      <c r="K633" s="230"/>
      <c r="L633" s="157"/>
      <c r="M633" s="157"/>
      <c r="N633" s="236"/>
      <c r="O633" s="231">
        <f t="shared" si="433"/>
        <v>0</v>
      </c>
      <c r="P633" s="231">
        <f t="shared" si="434"/>
        <v>0</v>
      </c>
      <c r="Q633" s="232">
        <f t="shared" si="435"/>
        <v>0</v>
      </c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173"/>
      <c r="EB633" s="173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</row>
    <row r="634" spans="1:156" ht="15.75" customHeight="1">
      <c r="A634" s="2"/>
      <c r="B634" s="181"/>
      <c r="C634" s="181"/>
      <c r="D634" s="181"/>
      <c r="E634" s="157"/>
      <c r="F634" s="157"/>
      <c r="G634" s="229">
        <f t="shared" si="436"/>
        <v>0</v>
      </c>
      <c r="H634" s="229">
        <f t="shared" si="432"/>
        <v>0</v>
      </c>
      <c r="I634" s="231"/>
      <c r="J634" s="182"/>
      <c r="K634" s="230"/>
      <c r="L634" s="157"/>
      <c r="M634" s="157"/>
      <c r="N634" s="236"/>
      <c r="O634" s="231">
        <f t="shared" si="433"/>
        <v>0</v>
      </c>
      <c r="P634" s="231">
        <f t="shared" si="434"/>
        <v>0</v>
      </c>
      <c r="Q634" s="232">
        <f t="shared" si="435"/>
        <v>0</v>
      </c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173"/>
      <c r="EB634" s="173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</row>
    <row r="635" spans="1:156" ht="15.75" customHeight="1">
      <c r="A635" s="2"/>
      <c r="B635" s="181"/>
      <c r="C635" s="181"/>
      <c r="D635" s="181"/>
      <c r="E635" s="157"/>
      <c r="F635" s="157"/>
      <c r="G635" s="229">
        <f t="shared" si="436"/>
        <v>0</v>
      </c>
      <c r="H635" s="229">
        <f t="shared" si="432"/>
        <v>0</v>
      </c>
      <c r="I635" s="231"/>
      <c r="J635" s="182"/>
      <c r="K635" s="230"/>
      <c r="L635" s="157"/>
      <c r="M635" s="157"/>
      <c r="N635" s="236"/>
      <c r="O635" s="231">
        <f t="shared" si="433"/>
        <v>0</v>
      </c>
      <c r="P635" s="231">
        <f t="shared" si="434"/>
        <v>0</v>
      </c>
      <c r="Q635" s="232">
        <f t="shared" si="435"/>
        <v>0</v>
      </c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173"/>
      <c r="EB635" s="173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</row>
    <row r="636" spans="1:156" ht="15.75" customHeight="1">
      <c r="A636" s="2"/>
      <c r="B636" s="188" t="s">
        <v>129</v>
      </c>
      <c r="C636" s="188"/>
      <c r="D636" s="244">
        <f>SUM(D616:D635)-L636</f>
        <v>0</v>
      </c>
      <c r="E636" s="245"/>
      <c r="F636" s="245"/>
      <c r="G636" s="245">
        <f>SUM(G616:G635)-SUM(Q616:Q635)</f>
        <v>0</v>
      </c>
      <c r="H636" s="245">
        <f t="shared" si="432"/>
        <v>0</v>
      </c>
      <c r="I636" s="246"/>
      <c r="J636" s="247"/>
      <c r="K636" s="188"/>
      <c r="L636" s="188">
        <f>SUM(L616:L635)</f>
        <v>0</v>
      </c>
      <c r="M636" s="245"/>
      <c r="N636" s="248"/>
      <c r="O636" s="249">
        <f t="shared" ref="O636:P636" si="437">SUM(O616:O635)</f>
        <v>0</v>
      </c>
      <c r="P636" s="249">
        <f t="shared" si="437"/>
        <v>0</v>
      </c>
      <c r="Q636" s="250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173"/>
      <c r="EB636" s="173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</row>
    <row r="637" spans="1:156" ht="15.75" customHeight="1">
      <c r="A637" s="2"/>
      <c r="B637" s="223" t="s">
        <v>88</v>
      </c>
      <c r="C637" s="224" t="s">
        <v>89</v>
      </c>
      <c r="D637" s="224" t="s">
        <v>99</v>
      </c>
      <c r="E637" s="224" t="s">
        <v>114</v>
      </c>
      <c r="F637" s="224" t="s">
        <v>115</v>
      </c>
      <c r="G637" s="224" t="s">
        <v>26</v>
      </c>
      <c r="H637" s="224" t="s">
        <v>100</v>
      </c>
      <c r="I637" s="225"/>
      <c r="J637" s="224" t="s">
        <v>116</v>
      </c>
      <c r="K637" s="224" t="s">
        <v>91</v>
      </c>
      <c r="L637" s="224" t="s">
        <v>99</v>
      </c>
      <c r="M637" s="224" t="s">
        <v>117</v>
      </c>
      <c r="N637" s="224" t="s">
        <v>115</v>
      </c>
      <c r="O637" s="224" t="s">
        <v>94</v>
      </c>
      <c r="P637" s="224" t="s">
        <v>118</v>
      </c>
      <c r="Q637" s="224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173"/>
      <c r="EB637" s="173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</row>
    <row r="638" spans="1:156" ht="15.75" customHeight="1">
      <c r="A638" s="2"/>
      <c r="B638" s="181"/>
      <c r="C638" s="156"/>
      <c r="D638" s="181"/>
      <c r="E638" s="157"/>
      <c r="F638" s="157"/>
      <c r="G638" s="229">
        <f>(D638*E638)+F638</f>
        <v>0</v>
      </c>
      <c r="H638" s="229">
        <f t="shared" ref="H638:H658" si="438">IF(D638=0,0,G638/D638)</f>
        <v>0</v>
      </c>
      <c r="I638" s="739" t="s">
        <v>126</v>
      </c>
      <c r="J638" s="182"/>
      <c r="K638" s="230"/>
      <c r="L638" s="181"/>
      <c r="M638" s="157"/>
      <c r="N638" s="157"/>
      <c r="O638" s="231">
        <f t="shared" ref="O638:O657" si="439">((L638*M638)-N638)-(L638*J638)</f>
        <v>0</v>
      </c>
      <c r="P638" s="231">
        <f t="shared" ref="P638:P657" si="440">IF(J638=0,0,(((L638*M638)-N638)+I648)-(L638*J638))</f>
        <v>0</v>
      </c>
      <c r="Q638" s="232">
        <f t="shared" ref="Q638:Q657" si="441">L638*J638</f>
        <v>0</v>
      </c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173"/>
      <c r="EB638" s="173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</row>
    <row r="639" spans="1:156" ht="15.75" customHeight="1">
      <c r="A639" s="2"/>
      <c r="B639" s="181"/>
      <c r="C639" s="156"/>
      <c r="D639" s="181"/>
      <c r="E639" s="157"/>
      <c r="F639" s="157"/>
      <c r="G639" s="229">
        <f t="shared" ref="G639:G657" si="442">D639*E639+F639</f>
        <v>0</v>
      </c>
      <c r="H639" s="229">
        <f t="shared" si="438"/>
        <v>0</v>
      </c>
      <c r="I639" s="740"/>
      <c r="J639" s="182"/>
      <c r="K639" s="230"/>
      <c r="L639" s="157"/>
      <c r="M639" s="157"/>
      <c r="N639" s="236"/>
      <c r="O639" s="231">
        <f t="shared" si="439"/>
        <v>0</v>
      </c>
      <c r="P639" s="231">
        <f t="shared" si="440"/>
        <v>0</v>
      </c>
      <c r="Q639" s="232">
        <f t="shared" si="441"/>
        <v>0</v>
      </c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173"/>
      <c r="EB639" s="173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</row>
    <row r="640" spans="1:156" ht="15.75" customHeight="1">
      <c r="A640" s="2"/>
      <c r="B640" s="181"/>
      <c r="C640" s="156"/>
      <c r="D640" s="181"/>
      <c r="E640" s="157"/>
      <c r="F640" s="157"/>
      <c r="G640" s="229">
        <f t="shared" si="442"/>
        <v>0</v>
      </c>
      <c r="H640" s="229">
        <f t="shared" si="438"/>
        <v>0</v>
      </c>
      <c r="I640" s="238">
        <f>IF(D658=0,0,G658/D658)</f>
        <v>0</v>
      </c>
      <c r="J640" s="182"/>
      <c r="K640" s="230"/>
      <c r="L640" s="157"/>
      <c r="M640" s="157"/>
      <c r="N640" s="236"/>
      <c r="O640" s="231">
        <f t="shared" si="439"/>
        <v>0</v>
      </c>
      <c r="P640" s="231">
        <f t="shared" si="440"/>
        <v>0</v>
      </c>
      <c r="Q640" s="232">
        <f t="shared" si="441"/>
        <v>0</v>
      </c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173"/>
      <c r="EB640" s="173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</row>
    <row r="641" spans="1:156" ht="15.75" customHeight="1">
      <c r="A641" s="2"/>
      <c r="B641" s="181"/>
      <c r="C641" s="156"/>
      <c r="D641" s="181"/>
      <c r="E641" s="157"/>
      <c r="F641" s="157"/>
      <c r="G641" s="229">
        <f t="shared" si="442"/>
        <v>0</v>
      </c>
      <c r="H641" s="229">
        <f t="shared" si="438"/>
        <v>0</v>
      </c>
      <c r="I641" s="239"/>
      <c r="J641" s="182"/>
      <c r="K641" s="230"/>
      <c r="L641" s="157"/>
      <c r="M641" s="157"/>
      <c r="N641" s="236"/>
      <c r="O641" s="231">
        <f t="shared" si="439"/>
        <v>0</v>
      </c>
      <c r="P641" s="231">
        <f t="shared" si="440"/>
        <v>0</v>
      </c>
      <c r="Q641" s="232">
        <f t="shared" si="441"/>
        <v>0</v>
      </c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173"/>
      <c r="EB641" s="173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</row>
    <row r="642" spans="1:156" ht="15.75" customHeight="1">
      <c r="A642" s="2"/>
      <c r="B642" s="181"/>
      <c r="C642" s="156"/>
      <c r="D642" s="181"/>
      <c r="E642" s="157"/>
      <c r="F642" s="157"/>
      <c r="G642" s="229">
        <f t="shared" si="442"/>
        <v>0</v>
      </c>
      <c r="H642" s="229">
        <f t="shared" si="438"/>
        <v>0</v>
      </c>
      <c r="I642" s="741" t="s">
        <v>127</v>
      </c>
      <c r="J642" s="182"/>
      <c r="K642" s="230"/>
      <c r="L642" s="157"/>
      <c r="M642" s="157"/>
      <c r="N642" s="236"/>
      <c r="O642" s="231">
        <f t="shared" si="439"/>
        <v>0</v>
      </c>
      <c r="P642" s="231">
        <f t="shared" si="440"/>
        <v>0</v>
      </c>
      <c r="Q642" s="232">
        <f t="shared" si="441"/>
        <v>0</v>
      </c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172"/>
      <c r="AD642" s="172"/>
      <c r="AE642" s="172"/>
      <c r="AF642" s="172"/>
      <c r="AG642" s="172"/>
      <c r="AH642" s="172"/>
      <c r="AI642" s="172"/>
      <c r="AJ642" s="172"/>
      <c r="AK642" s="172"/>
      <c r="AL642" s="172"/>
      <c r="AM642" s="172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173"/>
      <c r="EB642" s="173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</row>
    <row r="643" spans="1:156" ht="15.75" customHeight="1">
      <c r="A643" s="2"/>
      <c r="B643" s="181"/>
      <c r="C643" s="156"/>
      <c r="D643" s="181"/>
      <c r="E643" s="157"/>
      <c r="F643" s="157"/>
      <c r="G643" s="229">
        <f t="shared" si="442"/>
        <v>0</v>
      </c>
      <c r="H643" s="229">
        <f t="shared" si="438"/>
        <v>0</v>
      </c>
      <c r="I643" s="742"/>
      <c r="J643" s="182"/>
      <c r="K643" s="230"/>
      <c r="L643" s="157"/>
      <c r="M643" s="157"/>
      <c r="N643" s="236"/>
      <c r="O643" s="231">
        <f t="shared" si="439"/>
        <v>0</v>
      </c>
      <c r="P643" s="231">
        <f t="shared" si="440"/>
        <v>0</v>
      </c>
      <c r="Q643" s="232">
        <f t="shared" si="441"/>
        <v>0</v>
      </c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172"/>
      <c r="AD643" s="172"/>
      <c r="AE643" s="172"/>
      <c r="AF643" s="172"/>
      <c r="AG643" s="172"/>
      <c r="AH643" s="172"/>
      <c r="AI643" s="172"/>
      <c r="AJ643" s="172"/>
      <c r="AK643" s="172"/>
      <c r="AL643" s="172"/>
      <c r="AM643" s="172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173"/>
      <c r="EB643" s="173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</row>
    <row r="644" spans="1:156" ht="15.75" customHeight="1">
      <c r="A644" s="2"/>
      <c r="B644" s="181"/>
      <c r="C644" s="156"/>
      <c r="D644" s="181"/>
      <c r="E644" s="157"/>
      <c r="F644" s="157"/>
      <c r="G644" s="229">
        <f t="shared" si="442"/>
        <v>0</v>
      </c>
      <c r="H644" s="229">
        <f t="shared" si="438"/>
        <v>0</v>
      </c>
      <c r="I644" s="740"/>
      <c r="J644" s="182"/>
      <c r="K644" s="230"/>
      <c r="L644" s="157"/>
      <c r="M644" s="157"/>
      <c r="N644" s="236"/>
      <c r="O644" s="231">
        <f t="shared" si="439"/>
        <v>0</v>
      </c>
      <c r="P644" s="231">
        <f t="shared" si="440"/>
        <v>0</v>
      </c>
      <c r="Q644" s="232">
        <f t="shared" si="441"/>
        <v>0</v>
      </c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173"/>
      <c r="EB644" s="173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</row>
    <row r="645" spans="1:156" ht="15.75" customHeight="1">
      <c r="A645" s="2"/>
      <c r="B645" s="181"/>
      <c r="C645" s="156"/>
      <c r="D645" s="181"/>
      <c r="E645" s="157"/>
      <c r="F645" s="157"/>
      <c r="G645" s="229">
        <f t="shared" si="442"/>
        <v>0</v>
      </c>
      <c r="H645" s="229">
        <f t="shared" si="438"/>
        <v>0</v>
      </c>
      <c r="I645" s="240">
        <f>IF(D658=0,0,(G658-I648)/D658)</f>
        <v>0</v>
      </c>
      <c r="J645" s="182"/>
      <c r="K645" s="230"/>
      <c r="L645" s="157"/>
      <c r="M645" s="157"/>
      <c r="N645" s="236"/>
      <c r="O645" s="231">
        <f t="shared" si="439"/>
        <v>0</v>
      </c>
      <c r="P645" s="231">
        <f t="shared" si="440"/>
        <v>0</v>
      </c>
      <c r="Q645" s="232">
        <f t="shared" si="441"/>
        <v>0</v>
      </c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173"/>
      <c r="EB645" s="173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</row>
    <row r="646" spans="1:156" ht="15.75" customHeight="1">
      <c r="A646" s="2"/>
      <c r="B646" s="181"/>
      <c r="C646" s="156"/>
      <c r="D646" s="181"/>
      <c r="E646" s="157"/>
      <c r="F646" s="157"/>
      <c r="G646" s="229">
        <f t="shared" si="442"/>
        <v>0</v>
      </c>
      <c r="H646" s="229">
        <f t="shared" si="438"/>
        <v>0</v>
      </c>
      <c r="I646" s="241"/>
      <c r="J646" s="182"/>
      <c r="K646" s="230"/>
      <c r="L646" s="157"/>
      <c r="M646" s="157"/>
      <c r="N646" s="236"/>
      <c r="O646" s="231">
        <f t="shared" si="439"/>
        <v>0</v>
      </c>
      <c r="P646" s="231">
        <f t="shared" si="440"/>
        <v>0</v>
      </c>
      <c r="Q646" s="232">
        <f t="shared" si="441"/>
        <v>0</v>
      </c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173"/>
      <c r="EB646" s="173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</row>
    <row r="647" spans="1:156" ht="15.75" customHeight="1">
      <c r="A647" s="2"/>
      <c r="B647" s="181"/>
      <c r="C647" s="156"/>
      <c r="D647" s="242"/>
      <c r="E647" s="157"/>
      <c r="F647" s="157"/>
      <c r="G647" s="229">
        <f t="shared" si="442"/>
        <v>0</v>
      </c>
      <c r="H647" s="229">
        <f t="shared" si="438"/>
        <v>0</v>
      </c>
      <c r="I647" s="243" t="s">
        <v>128</v>
      </c>
      <c r="J647" s="182"/>
      <c r="K647" s="230"/>
      <c r="L647" s="157"/>
      <c r="M647" s="157"/>
      <c r="N647" s="236"/>
      <c r="O647" s="231">
        <f t="shared" si="439"/>
        <v>0</v>
      </c>
      <c r="P647" s="231">
        <f t="shared" si="440"/>
        <v>0</v>
      </c>
      <c r="Q647" s="232">
        <f t="shared" si="441"/>
        <v>0</v>
      </c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173"/>
      <c r="EB647" s="173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</row>
    <row r="648" spans="1:156" ht="15.75" customHeight="1">
      <c r="A648" s="2"/>
      <c r="B648" s="181"/>
      <c r="C648" s="156"/>
      <c r="D648" s="181"/>
      <c r="E648" s="157"/>
      <c r="F648" s="157"/>
      <c r="G648" s="229">
        <f t="shared" si="442"/>
        <v>0</v>
      </c>
      <c r="H648" s="229">
        <f t="shared" si="438"/>
        <v>0</v>
      </c>
      <c r="I648" s="238">
        <f>SUMIF(B$72:B$91,B638,P$72:P$91)</f>
        <v>0</v>
      </c>
      <c r="J648" s="182"/>
      <c r="K648" s="230"/>
      <c r="L648" s="157"/>
      <c r="M648" s="157"/>
      <c r="N648" s="236"/>
      <c r="O648" s="231">
        <f t="shared" si="439"/>
        <v>0</v>
      </c>
      <c r="P648" s="231">
        <f t="shared" si="440"/>
        <v>0</v>
      </c>
      <c r="Q648" s="232">
        <f t="shared" si="441"/>
        <v>0</v>
      </c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173"/>
      <c r="EB648" s="173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</row>
    <row r="649" spans="1:156" ht="15.75" customHeight="1">
      <c r="A649" s="2"/>
      <c r="B649" s="181"/>
      <c r="C649" s="156"/>
      <c r="D649" s="181"/>
      <c r="E649" s="157"/>
      <c r="F649" s="157"/>
      <c r="G649" s="229">
        <f t="shared" si="442"/>
        <v>0</v>
      </c>
      <c r="H649" s="229">
        <f t="shared" si="438"/>
        <v>0</v>
      </c>
      <c r="I649" s="231"/>
      <c r="J649" s="182"/>
      <c r="K649" s="230"/>
      <c r="L649" s="157"/>
      <c r="M649" s="157"/>
      <c r="N649" s="236"/>
      <c r="O649" s="231">
        <f t="shared" si="439"/>
        <v>0</v>
      </c>
      <c r="P649" s="231">
        <f t="shared" si="440"/>
        <v>0</v>
      </c>
      <c r="Q649" s="232">
        <f t="shared" si="441"/>
        <v>0</v>
      </c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173"/>
      <c r="EB649" s="173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</row>
    <row r="650" spans="1:156" ht="15.75" customHeight="1">
      <c r="A650" s="2"/>
      <c r="B650" s="181"/>
      <c r="C650" s="156"/>
      <c r="D650" s="181"/>
      <c r="E650" s="157"/>
      <c r="F650" s="157"/>
      <c r="G650" s="229">
        <f t="shared" si="442"/>
        <v>0</v>
      </c>
      <c r="H650" s="229">
        <f t="shared" si="438"/>
        <v>0</v>
      </c>
      <c r="I650" s="231"/>
      <c r="J650" s="182"/>
      <c r="K650" s="230"/>
      <c r="L650" s="157"/>
      <c r="M650" s="157"/>
      <c r="N650" s="236"/>
      <c r="O650" s="231">
        <f t="shared" si="439"/>
        <v>0</v>
      </c>
      <c r="P650" s="231">
        <f t="shared" si="440"/>
        <v>0</v>
      </c>
      <c r="Q650" s="232">
        <f t="shared" si="441"/>
        <v>0</v>
      </c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173"/>
      <c r="EB650" s="173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</row>
    <row r="651" spans="1:156" ht="15.75" customHeight="1">
      <c r="A651" s="2"/>
      <c r="B651" s="181"/>
      <c r="C651" s="156"/>
      <c r="D651" s="181"/>
      <c r="E651" s="157"/>
      <c r="F651" s="157"/>
      <c r="G651" s="229">
        <f t="shared" si="442"/>
        <v>0</v>
      </c>
      <c r="H651" s="229">
        <f t="shared" si="438"/>
        <v>0</v>
      </c>
      <c r="I651" s="231"/>
      <c r="J651" s="182"/>
      <c r="K651" s="230"/>
      <c r="L651" s="157"/>
      <c r="M651" s="157"/>
      <c r="N651" s="236"/>
      <c r="O651" s="231">
        <f t="shared" si="439"/>
        <v>0</v>
      </c>
      <c r="P651" s="231">
        <f t="shared" si="440"/>
        <v>0</v>
      </c>
      <c r="Q651" s="232">
        <f t="shared" si="441"/>
        <v>0</v>
      </c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173"/>
      <c r="EB651" s="173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</row>
    <row r="652" spans="1:156" ht="15.75" customHeight="1">
      <c r="A652" s="2"/>
      <c r="B652" s="181"/>
      <c r="C652" s="156"/>
      <c r="D652" s="181"/>
      <c r="E652" s="157"/>
      <c r="F652" s="157"/>
      <c r="G652" s="229">
        <f t="shared" si="442"/>
        <v>0</v>
      </c>
      <c r="H652" s="229">
        <f t="shared" si="438"/>
        <v>0</v>
      </c>
      <c r="I652" s="231"/>
      <c r="J652" s="182"/>
      <c r="K652" s="230"/>
      <c r="L652" s="157"/>
      <c r="M652" s="157"/>
      <c r="N652" s="236"/>
      <c r="O652" s="231">
        <f t="shared" si="439"/>
        <v>0</v>
      </c>
      <c r="P652" s="231">
        <f t="shared" si="440"/>
        <v>0</v>
      </c>
      <c r="Q652" s="232">
        <f t="shared" si="441"/>
        <v>0</v>
      </c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173"/>
      <c r="EB652" s="173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</row>
    <row r="653" spans="1:156" ht="15.75" customHeight="1">
      <c r="A653" s="2"/>
      <c r="B653" s="181"/>
      <c r="C653" s="156"/>
      <c r="D653" s="181"/>
      <c r="E653" s="157"/>
      <c r="F653" s="157"/>
      <c r="G653" s="229">
        <f t="shared" si="442"/>
        <v>0</v>
      </c>
      <c r="H653" s="229">
        <f t="shared" si="438"/>
        <v>0</v>
      </c>
      <c r="I653" s="231"/>
      <c r="J653" s="182"/>
      <c r="K653" s="230"/>
      <c r="L653" s="157"/>
      <c r="M653" s="157"/>
      <c r="N653" s="236"/>
      <c r="O653" s="231">
        <f t="shared" si="439"/>
        <v>0</v>
      </c>
      <c r="P653" s="231">
        <f t="shared" si="440"/>
        <v>0</v>
      </c>
      <c r="Q653" s="232">
        <f t="shared" si="441"/>
        <v>0</v>
      </c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173"/>
      <c r="EB653" s="173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</row>
    <row r="654" spans="1:156" ht="15.75" customHeight="1">
      <c r="A654" s="2"/>
      <c r="B654" s="181"/>
      <c r="C654" s="156"/>
      <c r="D654" s="181"/>
      <c r="E654" s="157"/>
      <c r="F654" s="157"/>
      <c r="G654" s="229">
        <f t="shared" si="442"/>
        <v>0</v>
      </c>
      <c r="H654" s="229">
        <f t="shared" si="438"/>
        <v>0</v>
      </c>
      <c r="I654" s="231"/>
      <c r="J654" s="182"/>
      <c r="K654" s="230"/>
      <c r="L654" s="157"/>
      <c r="M654" s="157"/>
      <c r="N654" s="236"/>
      <c r="O654" s="231">
        <f t="shared" si="439"/>
        <v>0</v>
      </c>
      <c r="P654" s="231">
        <f t="shared" si="440"/>
        <v>0</v>
      </c>
      <c r="Q654" s="232">
        <f t="shared" si="441"/>
        <v>0</v>
      </c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173"/>
      <c r="EB654" s="173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</row>
    <row r="655" spans="1:156" ht="15.75" customHeight="1">
      <c r="A655" s="2"/>
      <c r="B655" s="181"/>
      <c r="C655" s="156"/>
      <c r="D655" s="181"/>
      <c r="E655" s="157"/>
      <c r="F655" s="157"/>
      <c r="G655" s="229">
        <f t="shared" si="442"/>
        <v>0</v>
      </c>
      <c r="H655" s="229">
        <f t="shared" si="438"/>
        <v>0</v>
      </c>
      <c r="I655" s="231"/>
      <c r="J655" s="182"/>
      <c r="K655" s="230"/>
      <c r="L655" s="157"/>
      <c r="M655" s="157"/>
      <c r="N655" s="236"/>
      <c r="O655" s="231">
        <f t="shared" si="439"/>
        <v>0</v>
      </c>
      <c r="P655" s="231">
        <f t="shared" si="440"/>
        <v>0</v>
      </c>
      <c r="Q655" s="232">
        <f t="shared" si="441"/>
        <v>0</v>
      </c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172"/>
      <c r="AD655" s="172"/>
      <c r="AE655" s="172"/>
      <c r="AF655" s="172"/>
      <c r="AG655" s="172"/>
      <c r="AH655" s="172"/>
      <c r="AI655" s="172"/>
      <c r="AJ655" s="172"/>
      <c r="AK655" s="172"/>
      <c r="AL655" s="172"/>
      <c r="AM655" s="172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173"/>
      <c r="EB655" s="173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</row>
    <row r="656" spans="1:156" ht="15.75" customHeight="1">
      <c r="A656" s="2"/>
      <c r="B656" s="181"/>
      <c r="C656" s="181"/>
      <c r="D656" s="181"/>
      <c r="E656" s="157"/>
      <c r="F656" s="157"/>
      <c r="G656" s="229">
        <f t="shared" si="442"/>
        <v>0</v>
      </c>
      <c r="H656" s="229">
        <f t="shared" si="438"/>
        <v>0</v>
      </c>
      <c r="I656" s="231"/>
      <c r="J656" s="182"/>
      <c r="K656" s="230"/>
      <c r="L656" s="157"/>
      <c r="M656" s="157"/>
      <c r="N656" s="236"/>
      <c r="O656" s="231">
        <f t="shared" si="439"/>
        <v>0</v>
      </c>
      <c r="P656" s="231">
        <f t="shared" si="440"/>
        <v>0</v>
      </c>
      <c r="Q656" s="232">
        <f t="shared" si="441"/>
        <v>0</v>
      </c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173"/>
      <c r="EB656" s="173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</row>
    <row r="657" spans="1:156" ht="15.75" customHeight="1">
      <c r="A657" s="2"/>
      <c r="B657" s="181"/>
      <c r="C657" s="181"/>
      <c r="D657" s="181"/>
      <c r="E657" s="157"/>
      <c r="F657" s="157"/>
      <c r="G657" s="229">
        <f t="shared" si="442"/>
        <v>0</v>
      </c>
      <c r="H657" s="229">
        <f t="shared" si="438"/>
        <v>0</v>
      </c>
      <c r="I657" s="231"/>
      <c r="J657" s="182"/>
      <c r="K657" s="230"/>
      <c r="L657" s="157"/>
      <c r="M657" s="157"/>
      <c r="N657" s="236"/>
      <c r="O657" s="231">
        <f t="shared" si="439"/>
        <v>0</v>
      </c>
      <c r="P657" s="231">
        <f t="shared" si="440"/>
        <v>0</v>
      </c>
      <c r="Q657" s="232">
        <f t="shared" si="441"/>
        <v>0</v>
      </c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172"/>
      <c r="AD657" s="172"/>
      <c r="AE657" s="172"/>
      <c r="AF657" s="172"/>
      <c r="AG657" s="172"/>
      <c r="AH657" s="172"/>
      <c r="AI657" s="172"/>
      <c r="AJ657" s="172"/>
      <c r="AK657" s="172"/>
      <c r="AL657" s="172"/>
      <c r="AM657" s="172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173"/>
      <c r="EB657" s="173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</row>
    <row r="658" spans="1:156" ht="15.75" customHeight="1">
      <c r="A658" s="2"/>
      <c r="B658" s="188" t="s">
        <v>129</v>
      </c>
      <c r="C658" s="188"/>
      <c r="D658" s="244">
        <f>SUM(D638:D657)-L658</f>
        <v>0</v>
      </c>
      <c r="E658" s="245"/>
      <c r="F658" s="245"/>
      <c r="G658" s="245">
        <f>SUM(G638:G657)-SUM(Q638:Q657)</f>
        <v>0</v>
      </c>
      <c r="H658" s="245">
        <f t="shared" si="438"/>
        <v>0</v>
      </c>
      <c r="I658" s="246"/>
      <c r="J658" s="247"/>
      <c r="K658" s="188"/>
      <c r="L658" s="188">
        <f>SUM(L638:L657)</f>
        <v>0</v>
      </c>
      <c r="M658" s="245"/>
      <c r="N658" s="248"/>
      <c r="O658" s="249">
        <f t="shared" ref="O658:P658" si="443">SUM(O638:O657)</f>
        <v>0</v>
      </c>
      <c r="P658" s="249">
        <f t="shared" si="443"/>
        <v>0</v>
      </c>
      <c r="Q658" s="250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173"/>
      <c r="EB658" s="173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</row>
    <row r="659" spans="1:156" ht="15.75" customHeight="1">
      <c r="A659" s="2"/>
      <c r="B659" s="223" t="s">
        <v>88</v>
      </c>
      <c r="C659" s="224" t="s">
        <v>89</v>
      </c>
      <c r="D659" s="224" t="s">
        <v>99</v>
      </c>
      <c r="E659" s="224" t="s">
        <v>114</v>
      </c>
      <c r="F659" s="224" t="s">
        <v>115</v>
      </c>
      <c r="G659" s="224" t="s">
        <v>26</v>
      </c>
      <c r="H659" s="224" t="s">
        <v>100</v>
      </c>
      <c r="I659" s="225"/>
      <c r="J659" s="224" t="s">
        <v>116</v>
      </c>
      <c r="K659" s="224" t="s">
        <v>91</v>
      </c>
      <c r="L659" s="224" t="s">
        <v>99</v>
      </c>
      <c r="M659" s="224" t="s">
        <v>117</v>
      </c>
      <c r="N659" s="224" t="s">
        <v>115</v>
      </c>
      <c r="O659" s="224" t="s">
        <v>94</v>
      </c>
      <c r="P659" s="224" t="s">
        <v>118</v>
      </c>
      <c r="Q659" s="224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172"/>
      <c r="AD659" s="172"/>
      <c r="AE659" s="172"/>
      <c r="AF659" s="172"/>
      <c r="AG659" s="172"/>
      <c r="AH659" s="172"/>
      <c r="AI659" s="172"/>
      <c r="AJ659" s="172"/>
      <c r="AK659" s="172"/>
      <c r="AL659" s="172"/>
      <c r="AM659" s="172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173"/>
      <c r="EB659" s="173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</row>
    <row r="660" spans="1:156" ht="15.75" customHeight="1">
      <c r="A660" s="2"/>
      <c r="B660" s="181"/>
      <c r="C660" s="156"/>
      <c r="D660" s="181"/>
      <c r="E660" s="157"/>
      <c r="F660" s="157"/>
      <c r="G660" s="229">
        <f>(D660*E660)+F660</f>
        <v>0</v>
      </c>
      <c r="H660" s="229">
        <f t="shared" ref="H660:H680" si="444">IF(D660=0,0,G660/D660)</f>
        <v>0</v>
      </c>
      <c r="I660" s="739" t="s">
        <v>126</v>
      </c>
      <c r="J660" s="182"/>
      <c r="K660" s="230"/>
      <c r="L660" s="181"/>
      <c r="M660" s="157"/>
      <c r="N660" s="157"/>
      <c r="O660" s="231">
        <f t="shared" ref="O660:O679" si="445">((L660*M660)-N660)-(L660*J660)</f>
        <v>0</v>
      </c>
      <c r="P660" s="231">
        <f t="shared" ref="P660:P679" si="446">IF(J660=0,0,(((L660*M660)-N660)+I670)-(L660*J660))</f>
        <v>0</v>
      </c>
      <c r="Q660" s="232">
        <f t="shared" ref="Q660:Q679" si="447">L660*J660</f>
        <v>0</v>
      </c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  <c r="AM660" s="172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173"/>
      <c r="EB660" s="173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</row>
    <row r="661" spans="1:156" ht="15.75" customHeight="1">
      <c r="A661" s="2"/>
      <c r="B661" s="181"/>
      <c r="C661" s="156"/>
      <c r="D661" s="181"/>
      <c r="E661" s="157"/>
      <c r="F661" s="157"/>
      <c r="G661" s="229">
        <f t="shared" ref="G661:G679" si="448">D661*E661+F661</f>
        <v>0</v>
      </c>
      <c r="H661" s="229">
        <f t="shared" si="444"/>
        <v>0</v>
      </c>
      <c r="I661" s="740"/>
      <c r="J661" s="182"/>
      <c r="K661" s="230"/>
      <c r="L661" s="157"/>
      <c r="M661" s="157"/>
      <c r="N661" s="236"/>
      <c r="O661" s="231">
        <f t="shared" si="445"/>
        <v>0</v>
      </c>
      <c r="P661" s="231">
        <f t="shared" si="446"/>
        <v>0</v>
      </c>
      <c r="Q661" s="232">
        <f t="shared" si="447"/>
        <v>0</v>
      </c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172"/>
      <c r="AD661" s="172"/>
      <c r="AE661" s="172"/>
      <c r="AF661" s="172"/>
      <c r="AG661" s="172"/>
      <c r="AH661" s="172"/>
      <c r="AI661" s="172"/>
      <c r="AJ661" s="172"/>
      <c r="AK661" s="172"/>
      <c r="AL661" s="172"/>
      <c r="AM661" s="172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173"/>
      <c r="EB661" s="173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</row>
    <row r="662" spans="1:156" ht="15.75" customHeight="1">
      <c r="A662" s="2"/>
      <c r="B662" s="181"/>
      <c r="C662" s="156"/>
      <c r="D662" s="181"/>
      <c r="E662" s="157"/>
      <c r="F662" s="157"/>
      <c r="G662" s="229">
        <f t="shared" si="448"/>
        <v>0</v>
      </c>
      <c r="H662" s="229">
        <f t="shared" si="444"/>
        <v>0</v>
      </c>
      <c r="I662" s="238">
        <f>IF(D680=0,0,G680/D680)</f>
        <v>0</v>
      </c>
      <c r="J662" s="182"/>
      <c r="K662" s="230"/>
      <c r="L662" s="157"/>
      <c r="M662" s="157"/>
      <c r="N662" s="236"/>
      <c r="O662" s="231">
        <f t="shared" si="445"/>
        <v>0</v>
      </c>
      <c r="P662" s="231">
        <f t="shared" si="446"/>
        <v>0</v>
      </c>
      <c r="Q662" s="232">
        <f t="shared" si="447"/>
        <v>0</v>
      </c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173"/>
      <c r="EB662" s="173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</row>
    <row r="663" spans="1:156" ht="15.75" customHeight="1">
      <c r="A663" s="2"/>
      <c r="B663" s="181"/>
      <c r="C663" s="156"/>
      <c r="D663" s="181"/>
      <c r="E663" s="157"/>
      <c r="F663" s="157"/>
      <c r="G663" s="229">
        <f t="shared" si="448"/>
        <v>0</v>
      </c>
      <c r="H663" s="229">
        <f t="shared" si="444"/>
        <v>0</v>
      </c>
      <c r="I663" s="239"/>
      <c r="J663" s="182"/>
      <c r="K663" s="230"/>
      <c r="L663" s="157"/>
      <c r="M663" s="157"/>
      <c r="N663" s="236"/>
      <c r="O663" s="231">
        <f t="shared" si="445"/>
        <v>0</v>
      </c>
      <c r="P663" s="231">
        <f t="shared" si="446"/>
        <v>0</v>
      </c>
      <c r="Q663" s="232">
        <f t="shared" si="447"/>
        <v>0</v>
      </c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172"/>
      <c r="AD663" s="172"/>
      <c r="AE663" s="172"/>
      <c r="AF663" s="172"/>
      <c r="AG663" s="172"/>
      <c r="AH663" s="172"/>
      <c r="AI663" s="172"/>
      <c r="AJ663" s="172"/>
      <c r="AK663" s="172"/>
      <c r="AL663" s="172"/>
      <c r="AM663" s="172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173"/>
      <c r="EB663" s="173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</row>
    <row r="664" spans="1:156" ht="15.75" customHeight="1">
      <c r="A664" s="2"/>
      <c r="B664" s="181"/>
      <c r="C664" s="156"/>
      <c r="D664" s="181"/>
      <c r="E664" s="157"/>
      <c r="F664" s="157"/>
      <c r="G664" s="229">
        <f t="shared" si="448"/>
        <v>0</v>
      </c>
      <c r="H664" s="229">
        <f t="shared" si="444"/>
        <v>0</v>
      </c>
      <c r="I664" s="741" t="s">
        <v>127</v>
      </c>
      <c r="J664" s="182"/>
      <c r="K664" s="230"/>
      <c r="L664" s="157"/>
      <c r="M664" s="157"/>
      <c r="N664" s="236"/>
      <c r="O664" s="231">
        <f t="shared" si="445"/>
        <v>0</v>
      </c>
      <c r="P664" s="231">
        <f t="shared" si="446"/>
        <v>0</v>
      </c>
      <c r="Q664" s="232">
        <f t="shared" si="447"/>
        <v>0</v>
      </c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173"/>
      <c r="EB664" s="173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</row>
    <row r="665" spans="1:156" ht="15.75" customHeight="1">
      <c r="A665" s="2"/>
      <c r="B665" s="181"/>
      <c r="C665" s="156"/>
      <c r="D665" s="181"/>
      <c r="E665" s="157"/>
      <c r="F665" s="157"/>
      <c r="G665" s="229">
        <f t="shared" si="448"/>
        <v>0</v>
      </c>
      <c r="H665" s="229">
        <f t="shared" si="444"/>
        <v>0</v>
      </c>
      <c r="I665" s="742"/>
      <c r="J665" s="182"/>
      <c r="K665" s="230"/>
      <c r="L665" s="157"/>
      <c r="M665" s="157"/>
      <c r="N665" s="236"/>
      <c r="O665" s="231">
        <f t="shared" si="445"/>
        <v>0</v>
      </c>
      <c r="P665" s="231">
        <f t="shared" si="446"/>
        <v>0</v>
      </c>
      <c r="Q665" s="232">
        <f t="shared" si="447"/>
        <v>0</v>
      </c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173"/>
      <c r="EB665" s="173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</row>
    <row r="666" spans="1:156" ht="15.75" customHeight="1">
      <c r="A666" s="2"/>
      <c r="B666" s="181"/>
      <c r="C666" s="156"/>
      <c r="D666" s="181"/>
      <c r="E666" s="157"/>
      <c r="F666" s="157"/>
      <c r="G666" s="229">
        <f t="shared" si="448"/>
        <v>0</v>
      </c>
      <c r="H666" s="229">
        <f t="shared" si="444"/>
        <v>0</v>
      </c>
      <c r="I666" s="740"/>
      <c r="J666" s="182"/>
      <c r="K666" s="230"/>
      <c r="L666" s="157"/>
      <c r="M666" s="157"/>
      <c r="N666" s="236"/>
      <c r="O666" s="231">
        <f t="shared" si="445"/>
        <v>0</v>
      </c>
      <c r="P666" s="231">
        <f t="shared" si="446"/>
        <v>0</v>
      </c>
      <c r="Q666" s="232">
        <f t="shared" si="447"/>
        <v>0</v>
      </c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173"/>
      <c r="EB666" s="173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</row>
    <row r="667" spans="1:156" ht="15.75" customHeight="1">
      <c r="A667" s="2"/>
      <c r="B667" s="181"/>
      <c r="C667" s="156"/>
      <c r="D667" s="181"/>
      <c r="E667" s="157"/>
      <c r="F667" s="157"/>
      <c r="G667" s="229">
        <f t="shared" si="448"/>
        <v>0</v>
      </c>
      <c r="H667" s="229">
        <f t="shared" si="444"/>
        <v>0</v>
      </c>
      <c r="I667" s="240">
        <f>IF(D680=0,0,(G680-I670)/D680)</f>
        <v>0</v>
      </c>
      <c r="J667" s="182"/>
      <c r="K667" s="230"/>
      <c r="L667" s="157"/>
      <c r="M667" s="157"/>
      <c r="N667" s="236"/>
      <c r="O667" s="231">
        <f t="shared" si="445"/>
        <v>0</v>
      </c>
      <c r="P667" s="231">
        <f t="shared" si="446"/>
        <v>0</v>
      </c>
      <c r="Q667" s="232">
        <f t="shared" si="447"/>
        <v>0</v>
      </c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173"/>
      <c r="EB667" s="173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</row>
    <row r="668" spans="1:156" ht="15.75" customHeight="1">
      <c r="A668" s="2"/>
      <c r="B668" s="181"/>
      <c r="C668" s="156"/>
      <c r="D668" s="181"/>
      <c r="E668" s="157"/>
      <c r="F668" s="157"/>
      <c r="G668" s="229">
        <f t="shared" si="448"/>
        <v>0</v>
      </c>
      <c r="H668" s="229">
        <f t="shared" si="444"/>
        <v>0</v>
      </c>
      <c r="I668" s="241"/>
      <c r="J668" s="182"/>
      <c r="K668" s="230"/>
      <c r="L668" s="157"/>
      <c r="M668" s="157"/>
      <c r="N668" s="236"/>
      <c r="O668" s="231">
        <f t="shared" si="445"/>
        <v>0</v>
      </c>
      <c r="P668" s="231">
        <f t="shared" si="446"/>
        <v>0</v>
      </c>
      <c r="Q668" s="232">
        <f t="shared" si="447"/>
        <v>0</v>
      </c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173"/>
      <c r="EB668" s="173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</row>
    <row r="669" spans="1:156" ht="15.75" customHeight="1">
      <c r="A669" s="2"/>
      <c r="B669" s="181"/>
      <c r="C669" s="156"/>
      <c r="D669" s="242"/>
      <c r="E669" s="157"/>
      <c r="F669" s="157"/>
      <c r="G669" s="229">
        <f t="shared" si="448"/>
        <v>0</v>
      </c>
      <c r="H669" s="229">
        <f t="shared" si="444"/>
        <v>0</v>
      </c>
      <c r="I669" s="243" t="s">
        <v>128</v>
      </c>
      <c r="J669" s="182"/>
      <c r="K669" s="230"/>
      <c r="L669" s="157"/>
      <c r="M669" s="157"/>
      <c r="N669" s="236"/>
      <c r="O669" s="231">
        <f t="shared" si="445"/>
        <v>0</v>
      </c>
      <c r="P669" s="231">
        <f t="shared" si="446"/>
        <v>0</v>
      </c>
      <c r="Q669" s="232">
        <f t="shared" si="447"/>
        <v>0</v>
      </c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173"/>
      <c r="EB669" s="173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</row>
    <row r="670" spans="1:156" ht="15.75" customHeight="1">
      <c r="A670" s="2"/>
      <c r="B670" s="181"/>
      <c r="C670" s="156"/>
      <c r="D670" s="181"/>
      <c r="E670" s="157"/>
      <c r="F670" s="157"/>
      <c r="G670" s="229">
        <f t="shared" si="448"/>
        <v>0</v>
      </c>
      <c r="H670" s="229">
        <f t="shared" si="444"/>
        <v>0</v>
      </c>
      <c r="I670" s="238">
        <f>SUMIF(B$72:B$91,B660,P$72:P$91)</f>
        <v>0</v>
      </c>
      <c r="J670" s="182"/>
      <c r="K670" s="230"/>
      <c r="L670" s="157"/>
      <c r="M670" s="157"/>
      <c r="N670" s="236"/>
      <c r="O670" s="231">
        <f t="shared" si="445"/>
        <v>0</v>
      </c>
      <c r="P670" s="231">
        <f t="shared" si="446"/>
        <v>0</v>
      </c>
      <c r="Q670" s="232">
        <f t="shared" si="447"/>
        <v>0</v>
      </c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173"/>
      <c r="EB670" s="173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</row>
    <row r="671" spans="1:156" ht="15.75" customHeight="1">
      <c r="A671" s="2"/>
      <c r="B671" s="181"/>
      <c r="C671" s="156"/>
      <c r="D671" s="181"/>
      <c r="E671" s="157"/>
      <c r="F671" s="157"/>
      <c r="G671" s="229">
        <f t="shared" si="448"/>
        <v>0</v>
      </c>
      <c r="H671" s="229">
        <f t="shared" si="444"/>
        <v>0</v>
      </c>
      <c r="I671" s="231"/>
      <c r="J671" s="182"/>
      <c r="K671" s="230"/>
      <c r="L671" s="157"/>
      <c r="M671" s="157"/>
      <c r="N671" s="236"/>
      <c r="O671" s="231">
        <f t="shared" si="445"/>
        <v>0</v>
      </c>
      <c r="P671" s="231">
        <f t="shared" si="446"/>
        <v>0</v>
      </c>
      <c r="Q671" s="232">
        <f t="shared" si="447"/>
        <v>0</v>
      </c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173"/>
      <c r="EB671" s="173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</row>
    <row r="672" spans="1:156" ht="15.75" customHeight="1">
      <c r="A672" s="2"/>
      <c r="B672" s="181"/>
      <c r="C672" s="156"/>
      <c r="D672" s="181"/>
      <c r="E672" s="157"/>
      <c r="F672" s="157"/>
      <c r="G672" s="229">
        <f t="shared" si="448"/>
        <v>0</v>
      </c>
      <c r="H672" s="229">
        <f t="shared" si="444"/>
        <v>0</v>
      </c>
      <c r="I672" s="231"/>
      <c r="J672" s="182"/>
      <c r="K672" s="230"/>
      <c r="L672" s="157"/>
      <c r="M672" s="157"/>
      <c r="N672" s="236"/>
      <c r="O672" s="231">
        <f t="shared" si="445"/>
        <v>0</v>
      </c>
      <c r="P672" s="231">
        <f t="shared" si="446"/>
        <v>0</v>
      </c>
      <c r="Q672" s="232">
        <f t="shared" si="447"/>
        <v>0</v>
      </c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173"/>
      <c r="EB672" s="173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</row>
    <row r="673" spans="1:156" ht="15.75" customHeight="1">
      <c r="A673" s="2"/>
      <c r="B673" s="181"/>
      <c r="C673" s="156"/>
      <c r="D673" s="181"/>
      <c r="E673" s="157"/>
      <c r="F673" s="157"/>
      <c r="G673" s="229">
        <f t="shared" si="448"/>
        <v>0</v>
      </c>
      <c r="H673" s="229">
        <f t="shared" si="444"/>
        <v>0</v>
      </c>
      <c r="I673" s="231"/>
      <c r="J673" s="182"/>
      <c r="K673" s="230"/>
      <c r="L673" s="157"/>
      <c r="M673" s="157"/>
      <c r="N673" s="236"/>
      <c r="O673" s="231">
        <f t="shared" si="445"/>
        <v>0</v>
      </c>
      <c r="P673" s="231">
        <f t="shared" si="446"/>
        <v>0</v>
      </c>
      <c r="Q673" s="232">
        <f t="shared" si="447"/>
        <v>0</v>
      </c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173"/>
      <c r="EB673" s="173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</row>
    <row r="674" spans="1:156" ht="15.75" customHeight="1">
      <c r="A674" s="2"/>
      <c r="B674" s="181"/>
      <c r="C674" s="156"/>
      <c r="D674" s="181"/>
      <c r="E674" s="157"/>
      <c r="F674" s="157"/>
      <c r="G674" s="229">
        <f t="shared" si="448"/>
        <v>0</v>
      </c>
      <c r="H674" s="229">
        <f t="shared" si="444"/>
        <v>0</v>
      </c>
      <c r="I674" s="231"/>
      <c r="J674" s="182"/>
      <c r="K674" s="230"/>
      <c r="L674" s="157"/>
      <c r="M674" s="157"/>
      <c r="N674" s="236"/>
      <c r="O674" s="231">
        <f t="shared" si="445"/>
        <v>0</v>
      </c>
      <c r="P674" s="231">
        <f t="shared" si="446"/>
        <v>0</v>
      </c>
      <c r="Q674" s="232">
        <f t="shared" si="447"/>
        <v>0</v>
      </c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173"/>
      <c r="EB674" s="173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</row>
    <row r="675" spans="1:156" ht="15.75" customHeight="1">
      <c r="A675" s="2"/>
      <c r="B675" s="181"/>
      <c r="C675" s="156"/>
      <c r="D675" s="181"/>
      <c r="E675" s="157"/>
      <c r="F675" s="157"/>
      <c r="G675" s="229">
        <f t="shared" si="448"/>
        <v>0</v>
      </c>
      <c r="H675" s="229">
        <f t="shared" si="444"/>
        <v>0</v>
      </c>
      <c r="I675" s="231"/>
      <c r="J675" s="182"/>
      <c r="K675" s="230"/>
      <c r="L675" s="157"/>
      <c r="M675" s="157"/>
      <c r="N675" s="236"/>
      <c r="O675" s="231">
        <f t="shared" si="445"/>
        <v>0</v>
      </c>
      <c r="P675" s="231">
        <f t="shared" si="446"/>
        <v>0</v>
      </c>
      <c r="Q675" s="232">
        <f t="shared" si="447"/>
        <v>0</v>
      </c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173"/>
      <c r="EB675" s="173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</row>
    <row r="676" spans="1:156" ht="15.75" customHeight="1">
      <c r="A676" s="2"/>
      <c r="B676" s="181"/>
      <c r="C676" s="156"/>
      <c r="D676" s="181"/>
      <c r="E676" s="157"/>
      <c r="F676" s="157"/>
      <c r="G676" s="229">
        <f t="shared" si="448"/>
        <v>0</v>
      </c>
      <c r="H676" s="229">
        <f t="shared" si="444"/>
        <v>0</v>
      </c>
      <c r="I676" s="231"/>
      <c r="J676" s="182"/>
      <c r="K676" s="230"/>
      <c r="L676" s="157"/>
      <c r="M676" s="157"/>
      <c r="N676" s="236"/>
      <c r="O676" s="231">
        <f t="shared" si="445"/>
        <v>0</v>
      </c>
      <c r="P676" s="231">
        <f t="shared" si="446"/>
        <v>0</v>
      </c>
      <c r="Q676" s="232">
        <f t="shared" si="447"/>
        <v>0</v>
      </c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173"/>
      <c r="EB676" s="173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</row>
    <row r="677" spans="1:156" ht="15.75" customHeight="1">
      <c r="A677" s="2"/>
      <c r="B677" s="181"/>
      <c r="C677" s="156"/>
      <c r="D677" s="181"/>
      <c r="E677" s="157"/>
      <c r="F677" s="157"/>
      <c r="G677" s="229">
        <f t="shared" si="448"/>
        <v>0</v>
      </c>
      <c r="H677" s="229">
        <f t="shared" si="444"/>
        <v>0</v>
      </c>
      <c r="I677" s="231"/>
      <c r="J677" s="182"/>
      <c r="K677" s="230"/>
      <c r="L677" s="157"/>
      <c r="M677" s="157"/>
      <c r="N677" s="236"/>
      <c r="O677" s="231">
        <f t="shared" si="445"/>
        <v>0</v>
      </c>
      <c r="P677" s="231">
        <f t="shared" si="446"/>
        <v>0</v>
      </c>
      <c r="Q677" s="232">
        <f t="shared" si="447"/>
        <v>0</v>
      </c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173"/>
      <c r="EB677" s="173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</row>
    <row r="678" spans="1:156" ht="15.75" customHeight="1">
      <c r="A678" s="2"/>
      <c r="B678" s="181"/>
      <c r="C678" s="181"/>
      <c r="D678" s="181"/>
      <c r="E678" s="157"/>
      <c r="F678" s="157"/>
      <c r="G678" s="229">
        <f t="shared" si="448"/>
        <v>0</v>
      </c>
      <c r="H678" s="229">
        <f t="shared" si="444"/>
        <v>0</v>
      </c>
      <c r="I678" s="231"/>
      <c r="J678" s="182"/>
      <c r="K678" s="230"/>
      <c r="L678" s="157"/>
      <c r="M678" s="157"/>
      <c r="N678" s="236"/>
      <c r="O678" s="231">
        <f t="shared" si="445"/>
        <v>0</v>
      </c>
      <c r="P678" s="231">
        <f t="shared" si="446"/>
        <v>0</v>
      </c>
      <c r="Q678" s="232">
        <f t="shared" si="447"/>
        <v>0</v>
      </c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173"/>
      <c r="EB678" s="173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</row>
    <row r="679" spans="1:156" ht="15.75" customHeight="1">
      <c r="A679" s="2"/>
      <c r="B679" s="181"/>
      <c r="C679" s="181"/>
      <c r="D679" s="181"/>
      <c r="E679" s="157"/>
      <c r="F679" s="157"/>
      <c r="G679" s="229">
        <f t="shared" si="448"/>
        <v>0</v>
      </c>
      <c r="H679" s="229">
        <f t="shared" si="444"/>
        <v>0</v>
      </c>
      <c r="I679" s="231"/>
      <c r="J679" s="182"/>
      <c r="K679" s="230"/>
      <c r="L679" s="157"/>
      <c r="M679" s="157"/>
      <c r="N679" s="236"/>
      <c r="O679" s="231">
        <f t="shared" si="445"/>
        <v>0</v>
      </c>
      <c r="P679" s="231">
        <f t="shared" si="446"/>
        <v>0</v>
      </c>
      <c r="Q679" s="232">
        <f t="shared" si="447"/>
        <v>0</v>
      </c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172"/>
      <c r="AD679" s="172"/>
      <c r="AE679" s="172"/>
      <c r="AF679" s="172"/>
      <c r="AG679" s="172"/>
      <c r="AH679" s="172"/>
      <c r="AI679" s="172"/>
      <c r="AJ679" s="172"/>
      <c r="AK679" s="172"/>
      <c r="AL679" s="172"/>
      <c r="AM679" s="172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173"/>
      <c r="EB679" s="173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</row>
    <row r="680" spans="1:156" ht="15.75" customHeight="1">
      <c r="A680" s="2"/>
      <c r="B680" s="188" t="s">
        <v>129</v>
      </c>
      <c r="C680" s="188"/>
      <c r="D680" s="244">
        <f>SUM(D660:D679)-L680</f>
        <v>0</v>
      </c>
      <c r="E680" s="245"/>
      <c r="F680" s="245"/>
      <c r="G680" s="245">
        <f>SUM(G660:G679)-SUM(Q660:Q679)</f>
        <v>0</v>
      </c>
      <c r="H680" s="245">
        <f t="shared" si="444"/>
        <v>0</v>
      </c>
      <c r="I680" s="246"/>
      <c r="J680" s="247"/>
      <c r="K680" s="188"/>
      <c r="L680" s="188">
        <f>SUM(L660:L679)</f>
        <v>0</v>
      </c>
      <c r="M680" s="245"/>
      <c r="N680" s="248"/>
      <c r="O680" s="249">
        <f t="shared" ref="O680:P680" si="449">SUM(O660:O679)</f>
        <v>0</v>
      </c>
      <c r="P680" s="249">
        <f t="shared" si="449"/>
        <v>0</v>
      </c>
      <c r="Q680" s="250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172"/>
      <c r="AD680" s="172"/>
      <c r="AE680" s="172"/>
      <c r="AF680" s="172"/>
      <c r="AG680" s="172"/>
      <c r="AH680" s="172"/>
      <c r="AI680" s="172"/>
      <c r="AJ680" s="172"/>
      <c r="AK680" s="172"/>
      <c r="AL680" s="172"/>
      <c r="AM680" s="172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173"/>
      <c r="EB680" s="173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</row>
    <row r="681" spans="1:156" ht="15.75" customHeight="1">
      <c r="A681" s="2"/>
      <c r="B681" s="223" t="s">
        <v>88</v>
      </c>
      <c r="C681" s="224" t="s">
        <v>89</v>
      </c>
      <c r="D681" s="224" t="s">
        <v>99</v>
      </c>
      <c r="E681" s="224" t="s">
        <v>114</v>
      </c>
      <c r="F681" s="224" t="s">
        <v>115</v>
      </c>
      <c r="G681" s="224" t="s">
        <v>26</v>
      </c>
      <c r="H681" s="224" t="s">
        <v>100</v>
      </c>
      <c r="I681" s="225"/>
      <c r="J681" s="224" t="s">
        <v>116</v>
      </c>
      <c r="K681" s="224" t="s">
        <v>91</v>
      </c>
      <c r="L681" s="224" t="s">
        <v>99</v>
      </c>
      <c r="M681" s="224" t="s">
        <v>117</v>
      </c>
      <c r="N681" s="224" t="s">
        <v>115</v>
      </c>
      <c r="O681" s="224" t="s">
        <v>94</v>
      </c>
      <c r="P681" s="224" t="s">
        <v>118</v>
      </c>
      <c r="Q681" s="224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172"/>
      <c r="AD681" s="172"/>
      <c r="AE681" s="172"/>
      <c r="AF681" s="172"/>
      <c r="AG681" s="172"/>
      <c r="AH681" s="172"/>
      <c r="AI681" s="172"/>
      <c r="AJ681" s="172"/>
      <c r="AK681" s="172"/>
      <c r="AL681" s="172"/>
      <c r="AM681" s="172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173"/>
      <c r="EB681" s="173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</row>
    <row r="682" spans="1:156" ht="15.75" customHeight="1">
      <c r="A682" s="2"/>
      <c r="B682" s="181"/>
      <c r="C682" s="156"/>
      <c r="D682" s="181"/>
      <c r="E682" s="157"/>
      <c r="F682" s="157"/>
      <c r="G682" s="229">
        <f>(D682*E682)+F682</f>
        <v>0</v>
      </c>
      <c r="H682" s="229">
        <f t="shared" ref="H682:H702" si="450">IF(D682=0,0,G682/D682)</f>
        <v>0</v>
      </c>
      <c r="I682" s="739" t="s">
        <v>126</v>
      </c>
      <c r="J682" s="182"/>
      <c r="K682" s="230"/>
      <c r="L682" s="181"/>
      <c r="M682" s="157"/>
      <c r="N682" s="157"/>
      <c r="O682" s="231">
        <f t="shared" ref="O682:O701" si="451">((L682*M682)-N682)-(L682*J682)</f>
        <v>0</v>
      </c>
      <c r="P682" s="231">
        <f t="shared" ref="P682:P701" si="452">IF(J682=0,0,(((L682*M682)-N682)+I692)-(L682*J682))</f>
        <v>0</v>
      </c>
      <c r="Q682" s="232">
        <f t="shared" ref="Q682:Q701" si="453">L682*J682</f>
        <v>0</v>
      </c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172"/>
      <c r="AD682" s="172"/>
      <c r="AE682" s="172"/>
      <c r="AF682" s="172"/>
      <c r="AG682" s="172"/>
      <c r="AH682" s="172"/>
      <c r="AI682" s="172"/>
      <c r="AJ682" s="172"/>
      <c r="AK682" s="172"/>
      <c r="AL682" s="172"/>
      <c r="AM682" s="172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173"/>
      <c r="EB682" s="173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</row>
    <row r="683" spans="1:156" ht="15.75" customHeight="1">
      <c r="A683" s="2"/>
      <c r="B683" s="181"/>
      <c r="C683" s="156"/>
      <c r="D683" s="181"/>
      <c r="E683" s="157"/>
      <c r="F683" s="157"/>
      <c r="G683" s="229">
        <f t="shared" ref="G683:G701" si="454">D683*E683+F683</f>
        <v>0</v>
      </c>
      <c r="H683" s="229">
        <f t="shared" si="450"/>
        <v>0</v>
      </c>
      <c r="I683" s="740"/>
      <c r="J683" s="182"/>
      <c r="K683" s="230"/>
      <c r="L683" s="157"/>
      <c r="M683" s="157"/>
      <c r="N683" s="236"/>
      <c r="O683" s="231">
        <f t="shared" si="451"/>
        <v>0</v>
      </c>
      <c r="P683" s="231">
        <f t="shared" si="452"/>
        <v>0</v>
      </c>
      <c r="Q683" s="232">
        <f t="shared" si="453"/>
        <v>0</v>
      </c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173"/>
      <c r="EB683" s="173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</row>
    <row r="684" spans="1:156" ht="15.75" customHeight="1">
      <c r="A684" s="2"/>
      <c r="B684" s="181"/>
      <c r="C684" s="156"/>
      <c r="D684" s="181"/>
      <c r="E684" s="157"/>
      <c r="F684" s="157"/>
      <c r="G684" s="229">
        <f t="shared" si="454"/>
        <v>0</v>
      </c>
      <c r="H684" s="229">
        <f t="shared" si="450"/>
        <v>0</v>
      </c>
      <c r="I684" s="238">
        <f>IF(D702=0,0,G702/D702)</f>
        <v>0</v>
      </c>
      <c r="J684" s="182"/>
      <c r="K684" s="230"/>
      <c r="L684" s="157"/>
      <c r="M684" s="157"/>
      <c r="N684" s="236"/>
      <c r="O684" s="231">
        <f t="shared" si="451"/>
        <v>0</v>
      </c>
      <c r="P684" s="231">
        <f t="shared" si="452"/>
        <v>0</v>
      </c>
      <c r="Q684" s="232">
        <f t="shared" si="453"/>
        <v>0</v>
      </c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173"/>
      <c r="EB684" s="173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</row>
    <row r="685" spans="1:156" ht="15.75" customHeight="1">
      <c r="A685" s="2"/>
      <c r="B685" s="181"/>
      <c r="C685" s="156"/>
      <c r="D685" s="181"/>
      <c r="E685" s="157"/>
      <c r="F685" s="157"/>
      <c r="G685" s="229">
        <f t="shared" si="454"/>
        <v>0</v>
      </c>
      <c r="H685" s="229">
        <f t="shared" si="450"/>
        <v>0</v>
      </c>
      <c r="I685" s="239"/>
      <c r="J685" s="182"/>
      <c r="K685" s="230"/>
      <c r="L685" s="157"/>
      <c r="M685" s="157"/>
      <c r="N685" s="236"/>
      <c r="O685" s="231">
        <f t="shared" si="451"/>
        <v>0</v>
      </c>
      <c r="P685" s="231">
        <f t="shared" si="452"/>
        <v>0</v>
      </c>
      <c r="Q685" s="232">
        <f t="shared" si="453"/>
        <v>0</v>
      </c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173"/>
      <c r="EB685" s="173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</row>
    <row r="686" spans="1:156" ht="15.75" customHeight="1">
      <c r="A686" s="2"/>
      <c r="B686" s="181"/>
      <c r="C686" s="156"/>
      <c r="D686" s="181"/>
      <c r="E686" s="157"/>
      <c r="F686" s="157"/>
      <c r="G686" s="229">
        <f t="shared" si="454"/>
        <v>0</v>
      </c>
      <c r="H686" s="229">
        <f t="shared" si="450"/>
        <v>0</v>
      </c>
      <c r="I686" s="741" t="s">
        <v>127</v>
      </c>
      <c r="J686" s="182"/>
      <c r="K686" s="230"/>
      <c r="L686" s="157"/>
      <c r="M686" s="157"/>
      <c r="N686" s="236"/>
      <c r="O686" s="231">
        <f t="shared" si="451"/>
        <v>0</v>
      </c>
      <c r="P686" s="231">
        <f t="shared" si="452"/>
        <v>0</v>
      </c>
      <c r="Q686" s="232">
        <f t="shared" si="453"/>
        <v>0</v>
      </c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173"/>
      <c r="EB686" s="173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</row>
    <row r="687" spans="1:156" ht="15.75" customHeight="1">
      <c r="A687" s="2"/>
      <c r="B687" s="181"/>
      <c r="C687" s="156"/>
      <c r="D687" s="181"/>
      <c r="E687" s="157"/>
      <c r="F687" s="157"/>
      <c r="G687" s="229">
        <f t="shared" si="454"/>
        <v>0</v>
      </c>
      <c r="H687" s="229">
        <f t="shared" si="450"/>
        <v>0</v>
      </c>
      <c r="I687" s="742"/>
      <c r="J687" s="182"/>
      <c r="K687" s="230"/>
      <c r="L687" s="157"/>
      <c r="M687" s="157"/>
      <c r="N687" s="236"/>
      <c r="O687" s="231">
        <f t="shared" si="451"/>
        <v>0</v>
      </c>
      <c r="P687" s="231">
        <f t="shared" si="452"/>
        <v>0</v>
      </c>
      <c r="Q687" s="232">
        <f t="shared" si="453"/>
        <v>0</v>
      </c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173"/>
      <c r="EB687" s="173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</row>
    <row r="688" spans="1:156" ht="15.75" customHeight="1">
      <c r="A688" s="2"/>
      <c r="B688" s="181"/>
      <c r="C688" s="156"/>
      <c r="D688" s="181"/>
      <c r="E688" s="157"/>
      <c r="F688" s="157"/>
      <c r="G688" s="229">
        <f t="shared" si="454"/>
        <v>0</v>
      </c>
      <c r="H688" s="229">
        <f t="shared" si="450"/>
        <v>0</v>
      </c>
      <c r="I688" s="740"/>
      <c r="J688" s="182"/>
      <c r="K688" s="230"/>
      <c r="L688" s="157"/>
      <c r="M688" s="157"/>
      <c r="N688" s="236"/>
      <c r="O688" s="231">
        <f t="shared" si="451"/>
        <v>0</v>
      </c>
      <c r="P688" s="231">
        <f t="shared" si="452"/>
        <v>0</v>
      </c>
      <c r="Q688" s="232">
        <f t="shared" si="453"/>
        <v>0</v>
      </c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173"/>
      <c r="EB688" s="173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</row>
    <row r="689" spans="1:156" ht="15.75" customHeight="1">
      <c r="A689" s="2"/>
      <c r="B689" s="181"/>
      <c r="C689" s="156"/>
      <c r="D689" s="181"/>
      <c r="E689" s="157"/>
      <c r="F689" s="157"/>
      <c r="G689" s="229">
        <f t="shared" si="454"/>
        <v>0</v>
      </c>
      <c r="H689" s="229">
        <f t="shared" si="450"/>
        <v>0</v>
      </c>
      <c r="I689" s="240">
        <f>IF(D702=0,0,(G702-I692)/D702)</f>
        <v>0</v>
      </c>
      <c r="J689" s="182"/>
      <c r="K689" s="230"/>
      <c r="L689" s="157"/>
      <c r="M689" s="157"/>
      <c r="N689" s="236"/>
      <c r="O689" s="231">
        <f t="shared" si="451"/>
        <v>0</v>
      </c>
      <c r="P689" s="231">
        <f t="shared" si="452"/>
        <v>0</v>
      </c>
      <c r="Q689" s="232">
        <f t="shared" si="453"/>
        <v>0</v>
      </c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173"/>
      <c r="EB689" s="173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</row>
    <row r="690" spans="1:156" ht="15.75" customHeight="1">
      <c r="A690" s="2"/>
      <c r="B690" s="181"/>
      <c r="C690" s="156"/>
      <c r="D690" s="181"/>
      <c r="E690" s="157"/>
      <c r="F690" s="157"/>
      <c r="G690" s="229">
        <f t="shared" si="454"/>
        <v>0</v>
      </c>
      <c r="H690" s="229">
        <f t="shared" si="450"/>
        <v>0</v>
      </c>
      <c r="I690" s="241"/>
      <c r="J690" s="182"/>
      <c r="K690" s="230"/>
      <c r="L690" s="157"/>
      <c r="M690" s="157"/>
      <c r="N690" s="236"/>
      <c r="O690" s="231">
        <f t="shared" si="451"/>
        <v>0</v>
      </c>
      <c r="P690" s="231">
        <f t="shared" si="452"/>
        <v>0</v>
      </c>
      <c r="Q690" s="232">
        <f t="shared" si="453"/>
        <v>0</v>
      </c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173"/>
      <c r="EB690" s="173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</row>
    <row r="691" spans="1:156" ht="15.75" customHeight="1">
      <c r="A691" s="2"/>
      <c r="B691" s="181"/>
      <c r="C691" s="156"/>
      <c r="D691" s="242"/>
      <c r="E691" s="157"/>
      <c r="F691" s="157"/>
      <c r="G691" s="229">
        <f t="shared" si="454"/>
        <v>0</v>
      </c>
      <c r="H691" s="229">
        <f t="shared" si="450"/>
        <v>0</v>
      </c>
      <c r="I691" s="243" t="s">
        <v>128</v>
      </c>
      <c r="J691" s="182"/>
      <c r="K691" s="230"/>
      <c r="L691" s="157"/>
      <c r="M691" s="157"/>
      <c r="N691" s="236"/>
      <c r="O691" s="231">
        <f t="shared" si="451"/>
        <v>0</v>
      </c>
      <c r="P691" s="231">
        <f t="shared" si="452"/>
        <v>0</v>
      </c>
      <c r="Q691" s="232">
        <f t="shared" si="453"/>
        <v>0</v>
      </c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173"/>
      <c r="EB691" s="173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</row>
    <row r="692" spans="1:156" ht="15.75" customHeight="1">
      <c r="A692" s="2"/>
      <c r="B692" s="181"/>
      <c r="C692" s="156"/>
      <c r="D692" s="181"/>
      <c r="E692" s="157"/>
      <c r="F692" s="157"/>
      <c r="G692" s="229">
        <f t="shared" si="454"/>
        <v>0</v>
      </c>
      <c r="H692" s="229">
        <f t="shared" si="450"/>
        <v>0</v>
      </c>
      <c r="I692" s="238">
        <f>SUMIF(B$72:B$91,B682,P$72:P$91)</f>
        <v>0</v>
      </c>
      <c r="J692" s="182"/>
      <c r="K692" s="230"/>
      <c r="L692" s="157"/>
      <c r="M692" s="157"/>
      <c r="N692" s="236"/>
      <c r="O692" s="231">
        <f t="shared" si="451"/>
        <v>0</v>
      </c>
      <c r="P692" s="231">
        <f t="shared" si="452"/>
        <v>0</v>
      </c>
      <c r="Q692" s="232">
        <f t="shared" si="453"/>
        <v>0</v>
      </c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173"/>
      <c r="EB692" s="173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</row>
    <row r="693" spans="1:156" ht="15.75" customHeight="1">
      <c r="A693" s="2"/>
      <c r="B693" s="181"/>
      <c r="C693" s="156"/>
      <c r="D693" s="181"/>
      <c r="E693" s="157"/>
      <c r="F693" s="157"/>
      <c r="G693" s="229">
        <f t="shared" si="454"/>
        <v>0</v>
      </c>
      <c r="H693" s="229">
        <f t="shared" si="450"/>
        <v>0</v>
      </c>
      <c r="I693" s="231"/>
      <c r="J693" s="182"/>
      <c r="K693" s="230"/>
      <c r="L693" s="157"/>
      <c r="M693" s="157"/>
      <c r="N693" s="236"/>
      <c r="O693" s="231">
        <f t="shared" si="451"/>
        <v>0</v>
      </c>
      <c r="P693" s="231">
        <f t="shared" si="452"/>
        <v>0</v>
      </c>
      <c r="Q693" s="232">
        <f t="shared" si="453"/>
        <v>0</v>
      </c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173"/>
      <c r="EB693" s="173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</row>
    <row r="694" spans="1:156" ht="15.75" customHeight="1">
      <c r="A694" s="2"/>
      <c r="B694" s="181"/>
      <c r="C694" s="156"/>
      <c r="D694" s="181"/>
      <c r="E694" s="157"/>
      <c r="F694" s="157"/>
      <c r="G694" s="229">
        <f t="shared" si="454"/>
        <v>0</v>
      </c>
      <c r="H694" s="229">
        <f t="shared" si="450"/>
        <v>0</v>
      </c>
      <c r="I694" s="231"/>
      <c r="J694" s="182"/>
      <c r="K694" s="230"/>
      <c r="L694" s="157"/>
      <c r="M694" s="157"/>
      <c r="N694" s="236"/>
      <c r="O694" s="231">
        <f t="shared" si="451"/>
        <v>0</v>
      </c>
      <c r="P694" s="231">
        <f t="shared" si="452"/>
        <v>0</v>
      </c>
      <c r="Q694" s="232">
        <f t="shared" si="453"/>
        <v>0</v>
      </c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173"/>
      <c r="EB694" s="173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</row>
    <row r="695" spans="1:156" ht="15.75" customHeight="1">
      <c r="A695" s="2"/>
      <c r="B695" s="181"/>
      <c r="C695" s="156"/>
      <c r="D695" s="181"/>
      <c r="E695" s="157"/>
      <c r="F695" s="157"/>
      <c r="G695" s="229">
        <f t="shared" si="454"/>
        <v>0</v>
      </c>
      <c r="H695" s="229">
        <f t="shared" si="450"/>
        <v>0</v>
      </c>
      <c r="I695" s="231"/>
      <c r="J695" s="182"/>
      <c r="K695" s="230"/>
      <c r="L695" s="157"/>
      <c r="M695" s="157"/>
      <c r="N695" s="236"/>
      <c r="O695" s="231">
        <f t="shared" si="451"/>
        <v>0</v>
      </c>
      <c r="P695" s="231">
        <f t="shared" si="452"/>
        <v>0</v>
      </c>
      <c r="Q695" s="232">
        <f t="shared" si="453"/>
        <v>0</v>
      </c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173"/>
      <c r="EB695" s="173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</row>
    <row r="696" spans="1:156" ht="15.75" customHeight="1">
      <c r="A696" s="2"/>
      <c r="B696" s="181"/>
      <c r="C696" s="156"/>
      <c r="D696" s="181"/>
      <c r="E696" s="157"/>
      <c r="F696" s="157"/>
      <c r="G696" s="229">
        <f t="shared" si="454"/>
        <v>0</v>
      </c>
      <c r="H696" s="229">
        <f t="shared" si="450"/>
        <v>0</v>
      </c>
      <c r="I696" s="231"/>
      <c r="J696" s="182"/>
      <c r="K696" s="230"/>
      <c r="L696" s="157"/>
      <c r="M696" s="157"/>
      <c r="N696" s="236"/>
      <c r="O696" s="231">
        <f t="shared" si="451"/>
        <v>0</v>
      </c>
      <c r="P696" s="231">
        <f t="shared" si="452"/>
        <v>0</v>
      </c>
      <c r="Q696" s="232">
        <f t="shared" si="453"/>
        <v>0</v>
      </c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172"/>
      <c r="AD696" s="172"/>
      <c r="AE696" s="172"/>
      <c r="AF696" s="172"/>
      <c r="AG696" s="172"/>
      <c r="AH696" s="172"/>
      <c r="AI696" s="172"/>
      <c r="AJ696" s="172"/>
      <c r="AK696" s="172"/>
      <c r="AL696" s="172"/>
      <c r="AM696" s="172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173"/>
      <c r="EB696" s="173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</row>
    <row r="697" spans="1:156" ht="15.75" customHeight="1">
      <c r="A697" s="2"/>
      <c r="B697" s="181"/>
      <c r="C697" s="156"/>
      <c r="D697" s="181"/>
      <c r="E697" s="157"/>
      <c r="F697" s="157"/>
      <c r="G697" s="229">
        <f t="shared" si="454"/>
        <v>0</v>
      </c>
      <c r="H697" s="229">
        <f t="shared" si="450"/>
        <v>0</v>
      </c>
      <c r="I697" s="231"/>
      <c r="J697" s="182"/>
      <c r="K697" s="230"/>
      <c r="L697" s="157"/>
      <c r="M697" s="157"/>
      <c r="N697" s="236"/>
      <c r="O697" s="231">
        <f t="shared" si="451"/>
        <v>0</v>
      </c>
      <c r="P697" s="231">
        <f t="shared" si="452"/>
        <v>0</v>
      </c>
      <c r="Q697" s="232">
        <f t="shared" si="453"/>
        <v>0</v>
      </c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173"/>
      <c r="EB697" s="173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</row>
    <row r="698" spans="1:156" ht="15.75" customHeight="1">
      <c r="A698" s="2"/>
      <c r="B698" s="181"/>
      <c r="C698" s="156"/>
      <c r="D698" s="181"/>
      <c r="E698" s="157"/>
      <c r="F698" s="157"/>
      <c r="G698" s="229">
        <f t="shared" si="454"/>
        <v>0</v>
      </c>
      <c r="H698" s="229">
        <f t="shared" si="450"/>
        <v>0</v>
      </c>
      <c r="I698" s="231"/>
      <c r="J698" s="182"/>
      <c r="K698" s="230"/>
      <c r="L698" s="157"/>
      <c r="M698" s="157"/>
      <c r="N698" s="236"/>
      <c r="O698" s="231">
        <f t="shared" si="451"/>
        <v>0</v>
      </c>
      <c r="P698" s="231">
        <f t="shared" si="452"/>
        <v>0</v>
      </c>
      <c r="Q698" s="232">
        <f t="shared" si="453"/>
        <v>0</v>
      </c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172"/>
      <c r="AD698" s="172"/>
      <c r="AE698" s="172"/>
      <c r="AF698" s="172"/>
      <c r="AG698" s="172"/>
      <c r="AH698" s="172"/>
      <c r="AI698" s="172"/>
      <c r="AJ698" s="172"/>
      <c r="AK698" s="172"/>
      <c r="AL698" s="172"/>
      <c r="AM698" s="172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173"/>
      <c r="EB698" s="173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</row>
    <row r="699" spans="1:156" ht="15.75" customHeight="1">
      <c r="A699" s="2"/>
      <c r="B699" s="181"/>
      <c r="C699" s="156"/>
      <c r="D699" s="181"/>
      <c r="E699" s="157"/>
      <c r="F699" s="157"/>
      <c r="G699" s="229">
        <f t="shared" si="454"/>
        <v>0</v>
      </c>
      <c r="H699" s="229">
        <f t="shared" si="450"/>
        <v>0</v>
      </c>
      <c r="I699" s="231"/>
      <c r="J699" s="182"/>
      <c r="K699" s="230"/>
      <c r="L699" s="157"/>
      <c r="M699" s="157"/>
      <c r="N699" s="236"/>
      <c r="O699" s="231">
        <f t="shared" si="451"/>
        <v>0</v>
      </c>
      <c r="P699" s="231">
        <f t="shared" si="452"/>
        <v>0</v>
      </c>
      <c r="Q699" s="232">
        <f t="shared" si="453"/>
        <v>0</v>
      </c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173"/>
      <c r="EB699" s="173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</row>
    <row r="700" spans="1:156" ht="15.75" customHeight="1">
      <c r="A700" s="2"/>
      <c r="B700" s="181"/>
      <c r="C700" s="181"/>
      <c r="D700" s="181"/>
      <c r="E700" s="157"/>
      <c r="F700" s="157"/>
      <c r="G700" s="229">
        <f t="shared" si="454"/>
        <v>0</v>
      </c>
      <c r="H700" s="229">
        <f t="shared" si="450"/>
        <v>0</v>
      </c>
      <c r="I700" s="231"/>
      <c r="J700" s="182"/>
      <c r="K700" s="230"/>
      <c r="L700" s="157"/>
      <c r="M700" s="157"/>
      <c r="N700" s="236"/>
      <c r="O700" s="231">
        <f t="shared" si="451"/>
        <v>0</v>
      </c>
      <c r="P700" s="231">
        <f t="shared" si="452"/>
        <v>0</v>
      </c>
      <c r="Q700" s="232">
        <f t="shared" si="453"/>
        <v>0</v>
      </c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172"/>
      <c r="AD700" s="172"/>
      <c r="AE700" s="172"/>
      <c r="AF700" s="172"/>
      <c r="AG700" s="172"/>
      <c r="AH700" s="172"/>
      <c r="AI700" s="172"/>
      <c r="AJ700" s="172"/>
      <c r="AK700" s="172"/>
      <c r="AL700" s="172"/>
      <c r="AM700" s="172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173"/>
      <c r="EB700" s="173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</row>
    <row r="701" spans="1:156" ht="15.75" customHeight="1">
      <c r="A701" s="2"/>
      <c r="B701" s="181"/>
      <c r="C701" s="181"/>
      <c r="D701" s="181"/>
      <c r="E701" s="157"/>
      <c r="F701" s="157"/>
      <c r="G701" s="229">
        <f t="shared" si="454"/>
        <v>0</v>
      </c>
      <c r="H701" s="229">
        <f t="shared" si="450"/>
        <v>0</v>
      </c>
      <c r="I701" s="231"/>
      <c r="J701" s="182"/>
      <c r="K701" s="230"/>
      <c r="L701" s="157"/>
      <c r="M701" s="157"/>
      <c r="N701" s="236"/>
      <c r="O701" s="231">
        <f t="shared" si="451"/>
        <v>0</v>
      </c>
      <c r="P701" s="231">
        <f t="shared" si="452"/>
        <v>0</v>
      </c>
      <c r="Q701" s="232">
        <f t="shared" si="453"/>
        <v>0</v>
      </c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173"/>
      <c r="EB701" s="173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</row>
    <row r="702" spans="1:156" ht="15.75" customHeight="1">
      <c r="A702" s="2"/>
      <c r="B702" s="188" t="s">
        <v>129</v>
      </c>
      <c r="C702" s="188"/>
      <c r="D702" s="244">
        <f>SUM(D682:D701)-L702</f>
        <v>0</v>
      </c>
      <c r="E702" s="245"/>
      <c r="F702" s="245"/>
      <c r="G702" s="245">
        <f>SUM(G682:G701)-SUM(Q682:Q701)</f>
        <v>0</v>
      </c>
      <c r="H702" s="245">
        <f t="shared" si="450"/>
        <v>0</v>
      </c>
      <c r="I702" s="246"/>
      <c r="J702" s="247"/>
      <c r="K702" s="188"/>
      <c r="L702" s="188">
        <f>SUM(L682:L701)</f>
        <v>0</v>
      </c>
      <c r="M702" s="245"/>
      <c r="N702" s="248"/>
      <c r="O702" s="249">
        <f t="shared" ref="O702:P702" si="455">SUM(O682:O701)</f>
        <v>0</v>
      </c>
      <c r="P702" s="249">
        <f t="shared" si="455"/>
        <v>0</v>
      </c>
      <c r="Q702" s="250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173"/>
      <c r="EB702" s="173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</row>
    <row r="703" spans="1:156" ht="15.75" customHeight="1">
      <c r="A703" s="2"/>
      <c r="B703" s="223" t="s">
        <v>88</v>
      </c>
      <c r="C703" s="224" t="s">
        <v>89</v>
      </c>
      <c r="D703" s="224" t="s">
        <v>99</v>
      </c>
      <c r="E703" s="224" t="s">
        <v>114</v>
      </c>
      <c r="F703" s="224" t="s">
        <v>115</v>
      </c>
      <c r="G703" s="224" t="s">
        <v>26</v>
      </c>
      <c r="H703" s="224" t="s">
        <v>100</v>
      </c>
      <c r="I703" s="225"/>
      <c r="J703" s="224" t="s">
        <v>116</v>
      </c>
      <c r="K703" s="224" t="s">
        <v>91</v>
      </c>
      <c r="L703" s="224" t="s">
        <v>99</v>
      </c>
      <c r="M703" s="224" t="s">
        <v>117</v>
      </c>
      <c r="N703" s="224" t="s">
        <v>115</v>
      </c>
      <c r="O703" s="224" t="s">
        <v>94</v>
      </c>
      <c r="P703" s="224" t="s">
        <v>118</v>
      </c>
      <c r="Q703" s="224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173"/>
      <c r="EB703" s="173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</row>
    <row r="704" spans="1:156" ht="15.75" customHeight="1">
      <c r="A704" s="2"/>
      <c r="B704" s="181"/>
      <c r="C704" s="156"/>
      <c r="D704" s="181"/>
      <c r="E704" s="157"/>
      <c r="F704" s="157"/>
      <c r="G704" s="229">
        <f>(D704*E704)+F704</f>
        <v>0</v>
      </c>
      <c r="H704" s="229">
        <f t="shared" ref="H704:H724" si="456">IF(D704=0,0,G704/D704)</f>
        <v>0</v>
      </c>
      <c r="I704" s="739" t="s">
        <v>126</v>
      </c>
      <c r="J704" s="182"/>
      <c r="K704" s="230"/>
      <c r="L704" s="181"/>
      <c r="M704" s="157"/>
      <c r="N704" s="157"/>
      <c r="O704" s="231">
        <f t="shared" ref="O704:O723" si="457">((L704*M704)-N704)-(L704*J704)</f>
        <v>0</v>
      </c>
      <c r="P704" s="231">
        <f t="shared" ref="P704:P723" si="458">IF(J704=0,0,(((L704*M704)-N704)+I714)-(L704*J704))</f>
        <v>0</v>
      </c>
      <c r="Q704" s="232">
        <f t="shared" ref="Q704:Q723" si="459">L704*J704</f>
        <v>0</v>
      </c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173"/>
      <c r="EB704" s="173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</row>
    <row r="705" spans="1:156" ht="15.75" customHeight="1">
      <c r="A705" s="2"/>
      <c r="B705" s="181"/>
      <c r="C705" s="156"/>
      <c r="D705" s="181"/>
      <c r="E705" s="157"/>
      <c r="F705" s="157"/>
      <c r="G705" s="229">
        <f t="shared" ref="G705:G723" si="460">D705*E705+F705</f>
        <v>0</v>
      </c>
      <c r="H705" s="229">
        <f t="shared" si="456"/>
        <v>0</v>
      </c>
      <c r="I705" s="740"/>
      <c r="J705" s="182"/>
      <c r="K705" s="230"/>
      <c r="L705" s="157"/>
      <c r="M705" s="157"/>
      <c r="N705" s="236"/>
      <c r="O705" s="231">
        <f t="shared" si="457"/>
        <v>0</v>
      </c>
      <c r="P705" s="231">
        <f t="shared" si="458"/>
        <v>0</v>
      </c>
      <c r="Q705" s="232">
        <f t="shared" si="459"/>
        <v>0</v>
      </c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173"/>
      <c r="EB705" s="173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</row>
    <row r="706" spans="1:156" ht="15.75" customHeight="1">
      <c r="A706" s="2"/>
      <c r="B706" s="181"/>
      <c r="C706" s="156"/>
      <c r="D706" s="181"/>
      <c r="E706" s="157"/>
      <c r="F706" s="157"/>
      <c r="G706" s="229">
        <f t="shared" si="460"/>
        <v>0</v>
      </c>
      <c r="H706" s="229">
        <f t="shared" si="456"/>
        <v>0</v>
      </c>
      <c r="I706" s="238">
        <f>IF(D724=0,0,G724/D724)</f>
        <v>0</v>
      </c>
      <c r="J706" s="182"/>
      <c r="K706" s="230"/>
      <c r="L706" s="157"/>
      <c r="M706" s="157"/>
      <c r="N706" s="236"/>
      <c r="O706" s="231">
        <f t="shared" si="457"/>
        <v>0</v>
      </c>
      <c r="P706" s="231">
        <f t="shared" si="458"/>
        <v>0</v>
      </c>
      <c r="Q706" s="232">
        <f t="shared" si="459"/>
        <v>0</v>
      </c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173"/>
      <c r="EB706" s="173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</row>
    <row r="707" spans="1:156" ht="15.75" customHeight="1">
      <c r="A707" s="2"/>
      <c r="B707" s="181"/>
      <c r="C707" s="156"/>
      <c r="D707" s="181"/>
      <c r="E707" s="157"/>
      <c r="F707" s="157"/>
      <c r="G707" s="229">
        <f t="shared" si="460"/>
        <v>0</v>
      </c>
      <c r="H707" s="229">
        <f t="shared" si="456"/>
        <v>0</v>
      </c>
      <c r="I707" s="239"/>
      <c r="J707" s="182"/>
      <c r="K707" s="230"/>
      <c r="L707" s="157"/>
      <c r="M707" s="157"/>
      <c r="N707" s="236"/>
      <c r="O707" s="231">
        <f t="shared" si="457"/>
        <v>0</v>
      </c>
      <c r="P707" s="231">
        <f t="shared" si="458"/>
        <v>0</v>
      </c>
      <c r="Q707" s="232">
        <f t="shared" si="459"/>
        <v>0</v>
      </c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173"/>
      <c r="EB707" s="173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</row>
    <row r="708" spans="1:156" ht="15.75" customHeight="1">
      <c r="A708" s="2"/>
      <c r="B708" s="181"/>
      <c r="C708" s="156"/>
      <c r="D708" s="181"/>
      <c r="E708" s="157"/>
      <c r="F708" s="157"/>
      <c r="G708" s="229">
        <f t="shared" si="460"/>
        <v>0</v>
      </c>
      <c r="H708" s="229">
        <f t="shared" si="456"/>
        <v>0</v>
      </c>
      <c r="I708" s="741" t="s">
        <v>127</v>
      </c>
      <c r="J708" s="182"/>
      <c r="K708" s="230"/>
      <c r="L708" s="157"/>
      <c r="M708" s="157"/>
      <c r="N708" s="236"/>
      <c r="O708" s="231">
        <f t="shared" si="457"/>
        <v>0</v>
      </c>
      <c r="P708" s="231">
        <f t="shared" si="458"/>
        <v>0</v>
      </c>
      <c r="Q708" s="232">
        <f t="shared" si="459"/>
        <v>0</v>
      </c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173"/>
      <c r="EB708" s="173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</row>
    <row r="709" spans="1:156" ht="15.75" customHeight="1">
      <c r="A709" s="2"/>
      <c r="B709" s="181"/>
      <c r="C709" s="156"/>
      <c r="D709" s="181"/>
      <c r="E709" s="157"/>
      <c r="F709" s="157"/>
      <c r="G709" s="229">
        <f t="shared" si="460"/>
        <v>0</v>
      </c>
      <c r="H709" s="229">
        <f t="shared" si="456"/>
        <v>0</v>
      </c>
      <c r="I709" s="742"/>
      <c r="J709" s="182"/>
      <c r="K709" s="230"/>
      <c r="L709" s="157"/>
      <c r="M709" s="157"/>
      <c r="N709" s="236"/>
      <c r="O709" s="231">
        <f t="shared" si="457"/>
        <v>0</v>
      </c>
      <c r="P709" s="231">
        <f t="shared" si="458"/>
        <v>0</v>
      </c>
      <c r="Q709" s="232">
        <f t="shared" si="459"/>
        <v>0</v>
      </c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173"/>
      <c r="EB709" s="173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</row>
    <row r="710" spans="1:156" ht="15.75" customHeight="1">
      <c r="A710" s="2"/>
      <c r="B710" s="181"/>
      <c r="C710" s="156"/>
      <c r="D710" s="181"/>
      <c r="E710" s="157"/>
      <c r="F710" s="157"/>
      <c r="G710" s="229">
        <f t="shared" si="460"/>
        <v>0</v>
      </c>
      <c r="H710" s="229">
        <f t="shared" si="456"/>
        <v>0</v>
      </c>
      <c r="I710" s="740"/>
      <c r="J710" s="182"/>
      <c r="K710" s="230"/>
      <c r="L710" s="157"/>
      <c r="M710" s="157"/>
      <c r="N710" s="236"/>
      <c r="O710" s="231">
        <f t="shared" si="457"/>
        <v>0</v>
      </c>
      <c r="P710" s="231">
        <f t="shared" si="458"/>
        <v>0</v>
      </c>
      <c r="Q710" s="232">
        <f t="shared" si="459"/>
        <v>0</v>
      </c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173"/>
      <c r="EB710" s="173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</row>
    <row r="711" spans="1:156" ht="15.75" customHeight="1">
      <c r="A711" s="2"/>
      <c r="B711" s="181"/>
      <c r="C711" s="156"/>
      <c r="D711" s="181"/>
      <c r="E711" s="157"/>
      <c r="F711" s="157"/>
      <c r="G711" s="229">
        <f t="shared" si="460"/>
        <v>0</v>
      </c>
      <c r="H711" s="229">
        <f t="shared" si="456"/>
        <v>0</v>
      </c>
      <c r="I711" s="240">
        <f>IF(D724=0,0,(G724-I714)/D724)</f>
        <v>0</v>
      </c>
      <c r="J711" s="182"/>
      <c r="K711" s="230"/>
      <c r="L711" s="157"/>
      <c r="M711" s="157"/>
      <c r="N711" s="236"/>
      <c r="O711" s="231">
        <f t="shared" si="457"/>
        <v>0</v>
      </c>
      <c r="P711" s="231">
        <f t="shared" si="458"/>
        <v>0</v>
      </c>
      <c r="Q711" s="232">
        <f t="shared" si="459"/>
        <v>0</v>
      </c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173"/>
      <c r="EB711" s="173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</row>
    <row r="712" spans="1:156" ht="15.75" customHeight="1">
      <c r="A712" s="2"/>
      <c r="B712" s="181"/>
      <c r="C712" s="156"/>
      <c r="D712" s="181"/>
      <c r="E712" s="157"/>
      <c r="F712" s="157"/>
      <c r="G712" s="229">
        <f t="shared" si="460"/>
        <v>0</v>
      </c>
      <c r="H712" s="229">
        <f t="shared" si="456"/>
        <v>0</v>
      </c>
      <c r="I712" s="241"/>
      <c r="J712" s="182"/>
      <c r="K712" s="230"/>
      <c r="L712" s="157"/>
      <c r="M712" s="157"/>
      <c r="N712" s="236"/>
      <c r="O712" s="231">
        <f t="shared" si="457"/>
        <v>0</v>
      </c>
      <c r="P712" s="231">
        <f t="shared" si="458"/>
        <v>0</v>
      </c>
      <c r="Q712" s="232">
        <f t="shared" si="459"/>
        <v>0</v>
      </c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173"/>
      <c r="EB712" s="173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</row>
    <row r="713" spans="1:156" ht="15.75" customHeight="1">
      <c r="A713" s="2"/>
      <c r="B713" s="181"/>
      <c r="C713" s="156"/>
      <c r="D713" s="242"/>
      <c r="E713" s="157"/>
      <c r="F713" s="157"/>
      <c r="G713" s="229">
        <f t="shared" si="460"/>
        <v>0</v>
      </c>
      <c r="H713" s="229">
        <f t="shared" si="456"/>
        <v>0</v>
      </c>
      <c r="I713" s="243" t="s">
        <v>128</v>
      </c>
      <c r="J713" s="182"/>
      <c r="K713" s="230"/>
      <c r="L713" s="157"/>
      <c r="M713" s="157"/>
      <c r="N713" s="236"/>
      <c r="O713" s="231">
        <f t="shared" si="457"/>
        <v>0</v>
      </c>
      <c r="P713" s="231">
        <f t="shared" si="458"/>
        <v>0</v>
      </c>
      <c r="Q713" s="232">
        <f t="shared" si="459"/>
        <v>0</v>
      </c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173"/>
      <c r="EB713" s="173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</row>
    <row r="714" spans="1:156" ht="15.75" customHeight="1">
      <c r="A714" s="2"/>
      <c r="B714" s="181"/>
      <c r="C714" s="156"/>
      <c r="D714" s="181"/>
      <c r="E714" s="157"/>
      <c r="F714" s="157"/>
      <c r="G714" s="229">
        <f t="shared" si="460"/>
        <v>0</v>
      </c>
      <c r="H714" s="229">
        <f t="shared" si="456"/>
        <v>0</v>
      </c>
      <c r="I714" s="238">
        <f>SUMIF(B$72:B$91,B704,P$72:P$91)</f>
        <v>0</v>
      </c>
      <c r="J714" s="182"/>
      <c r="K714" s="230"/>
      <c r="L714" s="157"/>
      <c r="M714" s="157"/>
      <c r="N714" s="236"/>
      <c r="O714" s="231">
        <f t="shared" si="457"/>
        <v>0</v>
      </c>
      <c r="P714" s="231">
        <f t="shared" si="458"/>
        <v>0</v>
      </c>
      <c r="Q714" s="232">
        <f t="shared" si="459"/>
        <v>0</v>
      </c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173"/>
      <c r="EB714" s="173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</row>
    <row r="715" spans="1:156" ht="15.75" customHeight="1">
      <c r="A715" s="2"/>
      <c r="B715" s="181"/>
      <c r="C715" s="156"/>
      <c r="D715" s="181"/>
      <c r="E715" s="157"/>
      <c r="F715" s="157"/>
      <c r="G715" s="229">
        <f t="shared" si="460"/>
        <v>0</v>
      </c>
      <c r="H715" s="229">
        <f t="shared" si="456"/>
        <v>0</v>
      </c>
      <c r="I715" s="231"/>
      <c r="J715" s="182"/>
      <c r="K715" s="230"/>
      <c r="L715" s="157"/>
      <c r="M715" s="157"/>
      <c r="N715" s="236"/>
      <c r="O715" s="231">
        <f t="shared" si="457"/>
        <v>0</v>
      </c>
      <c r="P715" s="231">
        <f t="shared" si="458"/>
        <v>0</v>
      </c>
      <c r="Q715" s="232">
        <f t="shared" si="459"/>
        <v>0</v>
      </c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173"/>
      <c r="EB715" s="173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</row>
    <row r="716" spans="1:156" ht="15.75" customHeight="1">
      <c r="A716" s="2"/>
      <c r="B716" s="181"/>
      <c r="C716" s="156"/>
      <c r="D716" s="181"/>
      <c r="E716" s="157"/>
      <c r="F716" s="157"/>
      <c r="G716" s="229">
        <f t="shared" si="460"/>
        <v>0</v>
      </c>
      <c r="H716" s="229">
        <f t="shared" si="456"/>
        <v>0</v>
      </c>
      <c r="I716" s="231"/>
      <c r="J716" s="182"/>
      <c r="K716" s="230"/>
      <c r="L716" s="157"/>
      <c r="M716" s="157"/>
      <c r="N716" s="236"/>
      <c r="O716" s="231">
        <f t="shared" si="457"/>
        <v>0</v>
      </c>
      <c r="P716" s="231">
        <f t="shared" si="458"/>
        <v>0</v>
      </c>
      <c r="Q716" s="232">
        <f t="shared" si="459"/>
        <v>0</v>
      </c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173"/>
      <c r="EB716" s="173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</row>
    <row r="717" spans="1:156" ht="15.75" customHeight="1">
      <c r="A717" s="2"/>
      <c r="B717" s="181"/>
      <c r="C717" s="156"/>
      <c r="D717" s="181"/>
      <c r="E717" s="157"/>
      <c r="F717" s="157"/>
      <c r="G717" s="229">
        <f t="shared" si="460"/>
        <v>0</v>
      </c>
      <c r="H717" s="229">
        <f t="shared" si="456"/>
        <v>0</v>
      </c>
      <c r="I717" s="231"/>
      <c r="J717" s="182"/>
      <c r="K717" s="230"/>
      <c r="L717" s="157"/>
      <c r="M717" s="157"/>
      <c r="N717" s="236"/>
      <c r="O717" s="231">
        <f t="shared" si="457"/>
        <v>0</v>
      </c>
      <c r="P717" s="231">
        <f t="shared" si="458"/>
        <v>0</v>
      </c>
      <c r="Q717" s="232">
        <f t="shared" si="459"/>
        <v>0</v>
      </c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173"/>
      <c r="EB717" s="173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</row>
    <row r="718" spans="1:156" ht="15.75" customHeight="1">
      <c r="A718" s="2"/>
      <c r="B718" s="181"/>
      <c r="C718" s="156"/>
      <c r="D718" s="181"/>
      <c r="E718" s="157"/>
      <c r="F718" s="157"/>
      <c r="G718" s="229">
        <f t="shared" si="460"/>
        <v>0</v>
      </c>
      <c r="H718" s="229">
        <f t="shared" si="456"/>
        <v>0</v>
      </c>
      <c r="I718" s="231"/>
      <c r="J718" s="182"/>
      <c r="K718" s="230"/>
      <c r="L718" s="157"/>
      <c r="M718" s="157"/>
      <c r="N718" s="236"/>
      <c r="O718" s="231">
        <f t="shared" si="457"/>
        <v>0</v>
      </c>
      <c r="P718" s="231">
        <f t="shared" si="458"/>
        <v>0</v>
      </c>
      <c r="Q718" s="232">
        <f t="shared" si="459"/>
        <v>0</v>
      </c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172"/>
      <c r="AD718" s="172"/>
      <c r="AE718" s="172"/>
      <c r="AF718" s="172"/>
      <c r="AG718" s="172"/>
      <c r="AH718" s="172"/>
      <c r="AI718" s="172"/>
      <c r="AJ718" s="172"/>
      <c r="AK718" s="172"/>
      <c r="AL718" s="172"/>
      <c r="AM718" s="172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173"/>
      <c r="EB718" s="173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</row>
    <row r="719" spans="1:156" ht="15.75" customHeight="1">
      <c r="A719" s="2"/>
      <c r="B719" s="181"/>
      <c r="C719" s="156"/>
      <c r="D719" s="181"/>
      <c r="E719" s="157"/>
      <c r="F719" s="157"/>
      <c r="G719" s="229">
        <f t="shared" si="460"/>
        <v>0</v>
      </c>
      <c r="H719" s="229">
        <f t="shared" si="456"/>
        <v>0</v>
      </c>
      <c r="I719" s="231"/>
      <c r="J719" s="182"/>
      <c r="K719" s="230"/>
      <c r="L719" s="157"/>
      <c r="M719" s="157"/>
      <c r="N719" s="236"/>
      <c r="O719" s="231">
        <f t="shared" si="457"/>
        <v>0</v>
      </c>
      <c r="P719" s="231">
        <f t="shared" si="458"/>
        <v>0</v>
      </c>
      <c r="Q719" s="232">
        <f t="shared" si="459"/>
        <v>0</v>
      </c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172"/>
      <c r="AD719" s="172"/>
      <c r="AE719" s="172"/>
      <c r="AF719" s="172"/>
      <c r="AG719" s="172"/>
      <c r="AH719" s="172"/>
      <c r="AI719" s="172"/>
      <c r="AJ719" s="172"/>
      <c r="AK719" s="172"/>
      <c r="AL719" s="172"/>
      <c r="AM719" s="172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173"/>
      <c r="EB719" s="173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</row>
    <row r="720" spans="1:156" ht="15.75" customHeight="1">
      <c r="A720" s="2"/>
      <c r="B720" s="181"/>
      <c r="C720" s="156"/>
      <c r="D720" s="181"/>
      <c r="E720" s="157"/>
      <c r="F720" s="157"/>
      <c r="G720" s="229">
        <f t="shared" si="460"/>
        <v>0</v>
      </c>
      <c r="H720" s="229">
        <f t="shared" si="456"/>
        <v>0</v>
      </c>
      <c r="I720" s="231"/>
      <c r="J720" s="182"/>
      <c r="K720" s="230"/>
      <c r="L720" s="157"/>
      <c r="M720" s="157"/>
      <c r="N720" s="236"/>
      <c r="O720" s="231">
        <f t="shared" si="457"/>
        <v>0</v>
      </c>
      <c r="P720" s="231">
        <f t="shared" si="458"/>
        <v>0</v>
      </c>
      <c r="Q720" s="232">
        <f t="shared" si="459"/>
        <v>0</v>
      </c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172"/>
      <c r="AD720" s="172"/>
      <c r="AE720" s="172"/>
      <c r="AF720" s="172"/>
      <c r="AG720" s="172"/>
      <c r="AH720" s="172"/>
      <c r="AI720" s="172"/>
      <c r="AJ720" s="172"/>
      <c r="AK720" s="172"/>
      <c r="AL720" s="172"/>
      <c r="AM720" s="172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173"/>
      <c r="EB720" s="173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</row>
    <row r="721" spans="1:156" ht="15.75" customHeight="1">
      <c r="A721" s="2"/>
      <c r="B721" s="181"/>
      <c r="C721" s="156"/>
      <c r="D721" s="181"/>
      <c r="E721" s="157"/>
      <c r="F721" s="157"/>
      <c r="G721" s="229">
        <f t="shared" si="460"/>
        <v>0</v>
      </c>
      <c r="H721" s="229">
        <f t="shared" si="456"/>
        <v>0</v>
      </c>
      <c r="I721" s="231"/>
      <c r="J721" s="182"/>
      <c r="K721" s="230"/>
      <c r="L721" s="157"/>
      <c r="M721" s="157"/>
      <c r="N721" s="236"/>
      <c r="O721" s="231">
        <f t="shared" si="457"/>
        <v>0</v>
      </c>
      <c r="P721" s="231">
        <f t="shared" si="458"/>
        <v>0</v>
      </c>
      <c r="Q721" s="232">
        <f t="shared" si="459"/>
        <v>0</v>
      </c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172"/>
      <c r="AD721" s="172"/>
      <c r="AE721" s="172"/>
      <c r="AF721" s="172"/>
      <c r="AG721" s="172"/>
      <c r="AH721" s="172"/>
      <c r="AI721" s="172"/>
      <c r="AJ721" s="172"/>
      <c r="AK721" s="172"/>
      <c r="AL721" s="172"/>
      <c r="AM721" s="172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173"/>
      <c r="EB721" s="173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</row>
    <row r="722" spans="1:156" ht="15.75" customHeight="1">
      <c r="A722" s="2"/>
      <c r="B722" s="181"/>
      <c r="C722" s="181"/>
      <c r="D722" s="181"/>
      <c r="E722" s="157"/>
      <c r="F722" s="157"/>
      <c r="G722" s="229">
        <f t="shared" si="460"/>
        <v>0</v>
      </c>
      <c r="H722" s="229">
        <f t="shared" si="456"/>
        <v>0</v>
      </c>
      <c r="I722" s="231"/>
      <c r="J722" s="182"/>
      <c r="K722" s="230"/>
      <c r="L722" s="157"/>
      <c r="M722" s="157"/>
      <c r="N722" s="236"/>
      <c r="O722" s="231">
        <f t="shared" si="457"/>
        <v>0</v>
      </c>
      <c r="P722" s="231">
        <f t="shared" si="458"/>
        <v>0</v>
      </c>
      <c r="Q722" s="232">
        <f t="shared" si="459"/>
        <v>0</v>
      </c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173"/>
      <c r="EB722" s="173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</row>
    <row r="723" spans="1:156" ht="15.75" customHeight="1">
      <c r="A723" s="2"/>
      <c r="B723" s="181"/>
      <c r="C723" s="181"/>
      <c r="D723" s="181"/>
      <c r="E723" s="157"/>
      <c r="F723" s="157"/>
      <c r="G723" s="229">
        <f t="shared" si="460"/>
        <v>0</v>
      </c>
      <c r="H723" s="229">
        <f t="shared" si="456"/>
        <v>0</v>
      </c>
      <c r="I723" s="231"/>
      <c r="J723" s="182"/>
      <c r="K723" s="230"/>
      <c r="L723" s="157"/>
      <c r="M723" s="157"/>
      <c r="N723" s="236"/>
      <c r="O723" s="231">
        <f t="shared" si="457"/>
        <v>0</v>
      </c>
      <c r="P723" s="231">
        <f t="shared" si="458"/>
        <v>0</v>
      </c>
      <c r="Q723" s="232">
        <f t="shared" si="459"/>
        <v>0</v>
      </c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173"/>
      <c r="EB723" s="173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</row>
    <row r="724" spans="1:156" ht="15.75" customHeight="1">
      <c r="A724" s="2"/>
      <c r="B724" s="188" t="s">
        <v>129</v>
      </c>
      <c r="C724" s="188"/>
      <c r="D724" s="244">
        <f>SUM(D704:D723)-L724</f>
        <v>0</v>
      </c>
      <c r="E724" s="245"/>
      <c r="F724" s="245"/>
      <c r="G724" s="245">
        <f>SUM(G704:G723)-SUM(Q704:Q723)</f>
        <v>0</v>
      </c>
      <c r="H724" s="245">
        <f t="shared" si="456"/>
        <v>0</v>
      </c>
      <c r="I724" s="246"/>
      <c r="J724" s="247"/>
      <c r="K724" s="188"/>
      <c r="L724" s="188">
        <f>SUM(L704:L723)</f>
        <v>0</v>
      </c>
      <c r="M724" s="245"/>
      <c r="N724" s="248"/>
      <c r="O724" s="249">
        <f t="shared" ref="O724:P724" si="461">SUM(O704:O723)</f>
        <v>0</v>
      </c>
      <c r="P724" s="249">
        <f t="shared" si="461"/>
        <v>0</v>
      </c>
      <c r="Q724" s="250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173"/>
      <c r="EB724" s="173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</row>
    <row r="725" spans="1:156" ht="15.75" customHeight="1">
      <c r="A725" s="2"/>
      <c r="B725" s="223" t="s">
        <v>88</v>
      </c>
      <c r="C725" s="224" t="s">
        <v>89</v>
      </c>
      <c r="D725" s="224" t="s">
        <v>99</v>
      </c>
      <c r="E725" s="224" t="s">
        <v>114</v>
      </c>
      <c r="F725" s="224" t="s">
        <v>115</v>
      </c>
      <c r="G725" s="224" t="s">
        <v>26</v>
      </c>
      <c r="H725" s="224" t="s">
        <v>100</v>
      </c>
      <c r="I725" s="225"/>
      <c r="J725" s="224" t="s">
        <v>116</v>
      </c>
      <c r="K725" s="224" t="s">
        <v>91</v>
      </c>
      <c r="L725" s="224" t="s">
        <v>99</v>
      </c>
      <c r="M725" s="224" t="s">
        <v>117</v>
      </c>
      <c r="N725" s="224" t="s">
        <v>115</v>
      </c>
      <c r="O725" s="224" t="s">
        <v>94</v>
      </c>
      <c r="P725" s="224" t="s">
        <v>118</v>
      </c>
      <c r="Q725" s="224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173"/>
      <c r="EB725" s="173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</row>
    <row r="726" spans="1:156" ht="15.75" customHeight="1">
      <c r="A726" s="2"/>
      <c r="B726" s="181"/>
      <c r="C726" s="156"/>
      <c r="D726" s="181"/>
      <c r="E726" s="157"/>
      <c r="F726" s="157"/>
      <c r="G726" s="229">
        <f>(D726*E726)+F726</f>
        <v>0</v>
      </c>
      <c r="H726" s="229">
        <f t="shared" ref="H726:H746" si="462">IF(D726=0,0,G726/D726)</f>
        <v>0</v>
      </c>
      <c r="I726" s="739" t="s">
        <v>126</v>
      </c>
      <c r="J726" s="182"/>
      <c r="K726" s="230"/>
      <c r="L726" s="181"/>
      <c r="M726" s="157"/>
      <c r="N726" s="157"/>
      <c r="O726" s="231">
        <f t="shared" ref="O726:O745" si="463">((L726*M726)-N726)-(L726*J726)</f>
        <v>0</v>
      </c>
      <c r="P726" s="231">
        <f t="shared" ref="P726:P745" si="464">IF(J726=0,0,(((L726*M726)-N726)+I736)-(L726*J726))</f>
        <v>0</v>
      </c>
      <c r="Q726" s="232">
        <f t="shared" ref="Q726:Q745" si="465">L726*J726</f>
        <v>0</v>
      </c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172"/>
      <c r="AD726" s="172"/>
      <c r="AE726" s="172"/>
      <c r="AF726" s="172"/>
      <c r="AG726" s="172"/>
      <c r="AH726" s="172"/>
      <c r="AI726" s="172"/>
      <c r="AJ726" s="172"/>
      <c r="AK726" s="172"/>
      <c r="AL726" s="172"/>
      <c r="AM726" s="172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173"/>
      <c r="EB726" s="173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</row>
    <row r="727" spans="1:156" ht="15.75" customHeight="1">
      <c r="A727" s="2"/>
      <c r="B727" s="181"/>
      <c r="C727" s="156"/>
      <c r="D727" s="181"/>
      <c r="E727" s="157"/>
      <c r="F727" s="157"/>
      <c r="G727" s="229">
        <f t="shared" ref="G727:G745" si="466">D727*E727+F727</f>
        <v>0</v>
      </c>
      <c r="H727" s="229">
        <f t="shared" si="462"/>
        <v>0</v>
      </c>
      <c r="I727" s="740"/>
      <c r="J727" s="182"/>
      <c r="K727" s="230"/>
      <c r="L727" s="157"/>
      <c r="M727" s="157"/>
      <c r="N727" s="236"/>
      <c r="O727" s="231">
        <f t="shared" si="463"/>
        <v>0</v>
      </c>
      <c r="P727" s="231">
        <f t="shared" si="464"/>
        <v>0</v>
      </c>
      <c r="Q727" s="232">
        <f t="shared" si="465"/>
        <v>0</v>
      </c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173"/>
      <c r="EB727" s="173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</row>
    <row r="728" spans="1:156" ht="15.75" customHeight="1">
      <c r="A728" s="2"/>
      <c r="B728" s="181"/>
      <c r="C728" s="156"/>
      <c r="D728" s="181"/>
      <c r="E728" s="157"/>
      <c r="F728" s="157"/>
      <c r="G728" s="229">
        <f t="shared" si="466"/>
        <v>0</v>
      </c>
      <c r="H728" s="229">
        <f t="shared" si="462"/>
        <v>0</v>
      </c>
      <c r="I728" s="238">
        <f>IF(D746=0,0,G746/D746)</f>
        <v>0</v>
      </c>
      <c r="J728" s="182"/>
      <c r="K728" s="230"/>
      <c r="L728" s="157"/>
      <c r="M728" s="157"/>
      <c r="N728" s="236"/>
      <c r="O728" s="231">
        <f t="shared" si="463"/>
        <v>0</v>
      </c>
      <c r="P728" s="231">
        <f t="shared" si="464"/>
        <v>0</v>
      </c>
      <c r="Q728" s="232">
        <f t="shared" si="465"/>
        <v>0</v>
      </c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172"/>
      <c r="AD728" s="172"/>
      <c r="AE728" s="172"/>
      <c r="AF728" s="172"/>
      <c r="AG728" s="172"/>
      <c r="AH728" s="172"/>
      <c r="AI728" s="172"/>
      <c r="AJ728" s="172"/>
      <c r="AK728" s="172"/>
      <c r="AL728" s="172"/>
      <c r="AM728" s="172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173"/>
      <c r="EB728" s="173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</row>
    <row r="729" spans="1:156" ht="15.75" customHeight="1">
      <c r="A729" s="2"/>
      <c r="B729" s="181"/>
      <c r="C729" s="156"/>
      <c r="D729" s="181"/>
      <c r="E729" s="157"/>
      <c r="F729" s="157"/>
      <c r="G729" s="229">
        <f t="shared" si="466"/>
        <v>0</v>
      </c>
      <c r="H729" s="229">
        <f t="shared" si="462"/>
        <v>0</v>
      </c>
      <c r="I729" s="239"/>
      <c r="J729" s="182"/>
      <c r="K729" s="230"/>
      <c r="L729" s="157"/>
      <c r="M729" s="157"/>
      <c r="N729" s="236"/>
      <c r="O729" s="231">
        <f t="shared" si="463"/>
        <v>0</v>
      </c>
      <c r="P729" s="231">
        <f t="shared" si="464"/>
        <v>0</v>
      </c>
      <c r="Q729" s="232">
        <f t="shared" si="465"/>
        <v>0</v>
      </c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172"/>
      <c r="AD729" s="172"/>
      <c r="AE729" s="172"/>
      <c r="AF729" s="172"/>
      <c r="AG729" s="172"/>
      <c r="AH729" s="172"/>
      <c r="AI729" s="172"/>
      <c r="AJ729" s="172"/>
      <c r="AK729" s="172"/>
      <c r="AL729" s="172"/>
      <c r="AM729" s="172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173"/>
      <c r="EB729" s="173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</row>
    <row r="730" spans="1:156" ht="15.75" customHeight="1">
      <c r="A730" s="2"/>
      <c r="B730" s="181"/>
      <c r="C730" s="156"/>
      <c r="D730" s="181"/>
      <c r="E730" s="157"/>
      <c r="F730" s="157"/>
      <c r="G730" s="229">
        <f t="shared" si="466"/>
        <v>0</v>
      </c>
      <c r="H730" s="229">
        <f t="shared" si="462"/>
        <v>0</v>
      </c>
      <c r="I730" s="741" t="s">
        <v>127</v>
      </c>
      <c r="J730" s="182"/>
      <c r="K730" s="230"/>
      <c r="L730" s="157"/>
      <c r="M730" s="157"/>
      <c r="N730" s="236"/>
      <c r="O730" s="231">
        <f t="shared" si="463"/>
        <v>0</v>
      </c>
      <c r="P730" s="231">
        <f t="shared" si="464"/>
        <v>0</v>
      </c>
      <c r="Q730" s="232">
        <f t="shared" si="465"/>
        <v>0</v>
      </c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172"/>
      <c r="AD730" s="172"/>
      <c r="AE730" s="172"/>
      <c r="AF730" s="172"/>
      <c r="AG730" s="172"/>
      <c r="AH730" s="172"/>
      <c r="AI730" s="172"/>
      <c r="AJ730" s="172"/>
      <c r="AK730" s="172"/>
      <c r="AL730" s="172"/>
      <c r="AM730" s="172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173"/>
      <c r="EB730" s="173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</row>
    <row r="731" spans="1:156" ht="15.75" customHeight="1">
      <c r="A731" s="2"/>
      <c r="B731" s="181"/>
      <c r="C731" s="156"/>
      <c r="D731" s="181"/>
      <c r="E731" s="157"/>
      <c r="F731" s="157"/>
      <c r="G731" s="229">
        <f t="shared" si="466"/>
        <v>0</v>
      </c>
      <c r="H731" s="229">
        <f t="shared" si="462"/>
        <v>0</v>
      </c>
      <c r="I731" s="742"/>
      <c r="J731" s="182"/>
      <c r="K731" s="230"/>
      <c r="L731" s="157"/>
      <c r="M731" s="157"/>
      <c r="N731" s="236"/>
      <c r="O731" s="231">
        <f t="shared" si="463"/>
        <v>0</v>
      </c>
      <c r="P731" s="231">
        <f t="shared" si="464"/>
        <v>0</v>
      </c>
      <c r="Q731" s="232">
        <f t="shared" si="465"/>
        <v>0</v>
      </c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172"/>
      <c r="AD731" s="172"/>
      <c r="AE731" s="172"/>
      <c r="AF731" s="172"/>
      <c r="AG731" s="172"/>
      <c r="AH731" s="172"/>
      <c r="AI731" s="172"/>
      <c r="AJ731" s="172"/>
      <c r="AK731" s="172"/>
      <c r="AL731" s="172"/>
      <c r="AM731" s="172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173"/>
      <c r="EB731" s="173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</row>
    <row r="732" spans="1:156" ht="15.75" customHeight="1">
      <c r="A732" s="2"/>
      <c r="B732" s="181"/>
      <c r="C732" s="156"/>
      <c r="D732" s="181"/>
      <c r="E732" s="157"/>
      <c r="F732" s="157"/>
      <c r="G732" s="229">
        <f t="shared" si="466"/>
        <v>0</v>
      </c>
      <c r="H732" s="229">
        <f t="shared" si="462"/>
        <v>0</v>
      </c>
      <c r="I732" s="740"/>
      <c r="J732" s="182"/>
      <c r="K732" s="230"/>
      <c r="L732" s="157"/>
      <c r="M732" s="157"/>
      <c r="N732" s="236"/>
      <c r="O732" s="231">
        <f t="shared" si="463"/>
        <v>0</v>
      </c>
      <c r="P732" s="231">
        <f t="shared" si="464"/>
        <v>0</v>
      </c>
      <c r="Q732" s="232">
        <f t="shared" si="465"/>
        <v>0</v>
      </c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172"/>
      <c r="AD732" s="172"/>
      <c r="AE732" s="172"/>
      <c r="AF732" s="172"/>
      <c r="AG732" s="172"/>
      <c r="AH732" s="172"/>
      <c r="AI732" s="172"/>
      <c r="AJ732" s="172"/>
      <c r="AK732" s="172"/>
      <c r="AL732" s="172"/>
      <c r="AM732" s="172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173"/>
      <c r="EB732" s="173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</row>
    <row r="733" spans="1:156" ht="15.75" customHeight="1">
      <c r="A733" s="2"/>
      <c r="B733" s="181"/>
      <c r="C733" s="156"/>
      <c r="D733" s="181"/>
      <c r="E733" s="157"/>
      <c r="F733" s="157"/>
      <c r="G733" s="229">
        <f t="shared" si="466"/>
        <v>0</v>
      </c>
      <c r="H733" s="229">
        <f t="shared" si="462"/>
        <v>0</v>
      </c>
      <c r="I733" s="240">
        <f>IF(D746=0,0,(G746-I736)/D746)</f>
        <v>0</v>
      </c>
      <c r="J733" s="182"/>
      <c r="K733" s="230"/>
      <c r="L733" s="157"/>
      <c r="M733" s="157"/>
      <c r="N733" s="236"/>
      <c r="O733" s="231">
        <f t="shared" si="463"/>
        <v>0</v>
      </c>
      <c r="P733" s="231">
        <f t="shared" si="464"/>
        <v>0</v>
      </c>
      <c r="Q733" s="232">
        <f t="shared" si="465"/>
        <v>0</v>
      </c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172"/>
      <c r="AD733" s="172"/>
      <c r="AE733" s="172"/>
      <c r="AF733" s="172"/>
      <c r="AG733" s="172"/>
      <c r="AH733" s="172"/>
      <c r="AI733" s="172"/>
      <c r="AJ733" s="172"/>
      <c r="AK733" s="172"/>
      <c r="AL733" s="172"/>
      <c r="AM733" s="172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173"/>
      <c r="EB733" s="173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</row>
    <row r="734" spans="1:156" ht="15.75" customHeight="1">
      <c r="A734" s="2"/>
      <c r="B734" s="181"/>
      <c r="C734" s="156"/>
      <c r="D734" s="181"/>
      <c r="E734" s="157"/>
      <c r="F734" s="157"/>
      <c r="G734" s="229">
        <f t="shared" si="466"/>
        <v>0</v>
      </c>
      <c r="H734" s="229">
        <f t="shared" si="462"/>
        <v>0</v>
      </c>
      <c r="I734" s="241"/>
      <c r="J734" s="182"/>
      <c r="K734" s="230"/>
      <c r="L734" s="157"/>
      <c r="M734" s="157"/>
      <c r="N734" s="236"/>
      <c r="O734" s="231">
        <f t="shared" si="463"/>
        <v>0</v>
      </c>
      <c r="P734" s="231">
        <f t="shared" si="464"/>
        <v>0</v>
      </c>
      <c r="Q734" s="232">
        <f t="shared" si="465"/>
        <v>0</v>
      </c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172"/>
      <c r="AD734" s="172"/>
      <c r="AE734" s="172"/>
      <c r="AF734" s="172"/>
      <c r="AG734" s="172"/>
      <c r="AH734" s="172"/>
      <c r="AI734" s="172"/>
      <c r="AJ734" s="172"/>
      <c r="AK734" s="172"/>
      <c r="AL734" s="172"/>
      <c r="AM734" s="172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173"/>
      <c r="EB734" s="173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</row>
    <row r="735" spans="1:156" ht="15.75" customHeight="1">
      <c r="A735" s="2"/>
      <c r="B735" s="181"/>
      <c r="C735" s="156"/>
      <c r="D735" s="242"/>
      <c r="E735" s="157"/>
      <c r="F735" s="157"/>
      <c r="G735" s="229">
        <f t="shared" si="466"/>
        <v>0</v>
      </c>
      <c r="H735" s="229">
        <f t="shared" si="462"/>
        <v>0</v>
      </c>
      <c r="I735" s="243" t="s">
        <v>128</v>
      </c>
      <c r="J735" s="182"/>
      <c r="K735" s="230"/>
      <c r="L735" s="157"/>
      <c r="M735" s="157"/>
      <c r="N735" s="236"/>
      <c r="O735" s="231">
        <f t="shared" si="463"/>
        <v>0</v>
      </c>
      <c r="P735" s="231">
        <f t="shared" si="464"/>
        <v>0</v>
      </c>
      <c r="Q735" s="232">
        <f t="shared" si="465"/>
        <v>0</v>
      </c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172"/>
      <c r="AD735" s="172"/>
      <c r="AE735" s="172"/>
      <c r="AF735" s="172"/>
      <c r="AG735" s="172"/>
      <c r="AH735" s="172"/>
      <c r="AI735" s="172"/>
      <c r="AJ735" s="172"/>
      <c r="AK735" s="172"/>
      <c r="AL735" s="172"/>
      <c r="AM735" s="172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173"/>
      <c r="EB735" s="173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</row>
    <row r="736" spans="1:156" ht="15.75" customHeight="1">
      <c r="A736" s="2"/>
      <c r="B736" s="181"/>
      <c r="C736" s="156"/>
      <c r="D736" s="181"/>
      <c r="E736" s="157"/>
      <c r="F736" s="157"/>
      <c r="G736" s="229">
        <f t="shared" si="466"/>
        <v>0</v>
      </c>
      <c r="H736" s="229">
        <f t="shared" si="462"/>
        <v>0</v>
      </c>
      <c r="I736" s="238">
        <f>SUMIF(B$72:B$91,B726,P$72:P$91)</f>
        <v>0</v>
      </c>
      <c r="J736" s="182"/>
      <c r="K736" s="230"/>
      <c r="L736" s="157"/>
      <c r="M736" s="157"/>
      <c r="N736" s="236"/>
      <c r="O736" s="231">
        <f t="shared" si="463"/>
        <v>0</v>
      </c>
      <c r="P736" s="231">
        <f t="shared" si="464"/>
        <v>0</v>
      </c>
      <c r="Q736" s="232">
        <f t="shared" si="465"/>
        <v>0</v>
      </c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  <c r="AM736" s="172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173"/>
      <c r="EB736" s="173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</row>
    <row r="737" spans="1:156" ht="15.75" customHeight="1">
      <c r="A737" s="2"/>
      <c r="B737" s="181"/>
      <c r="C737" s="156"/>
      <c r="D737" s="181"/>
      <c r="E737" s="157"/>
      <c r="F737" s="157"/>
      <c r="G737" s="229">
        <f t="shared" si="466"/>
        <v>0</v>
      </c>
      <c r="H737" s="229">
        <f t="shared" si="462"/>
        <v>0</v>
      </c>
      <c r="I737" s="231"/>
      <c r="J737" s="182"/>
      <c r="K737" s="230"/>
      <c r="L737" s="157"/>
      <c r="M737" s="157"/>
      <c r="N737" s="236"/>
      <c r="O737" s="231">
        <f t="shared" si="463"/>
        <v>0</v>
      </c>
      <c r="P737" s="231">
        <f t="shared" si="464"/>
        <v>0</v>
      </c>
      <c r="Q737" s="232">
        <f t="shared" si="465"/>
        <v>0</v>
      </c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172"/>
      <c r="AD737" s="172"/>
      <c r="AE737" s="172"/>
      <c r="AF737" s="172"/>
      <c r="AG737" s="172"/>
      <c r="AH737" s="172"/>
      <c r="AI737" s="172"/>
      <c r="AJ737" s="172"/>
      <c r="AK737" s="172"/>
      <c r="AL737" s="172"/>
      <c r="AM737" s="172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173"/>
      <c r="EB737" s="173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</row>
    <row r="738" spans="1:156" ht="15.75" customHeight="1">
      <c r="A738" s="2"/>
      <c r="B738" s="181"/>
      <c r="C738" s="156"/>
      <c r="D738" s="181"/>
      <c r="E738" s="157"/>
      <c r="F738" s="157"/>
      <c r="G738" s="229">
        <f t="shared" si="466"/>
        <v>0</v>
      </c>
      <c r="H738" s="229">
        <f t="shared" si="462"/>
        <v>0</v>
      </c>
      <c r="I738" s="231"/>
      <c r="J738" s="182"/>
      <c r="K738" s="230"/>
      <c r="L738" s="157"/>
      <c r="M738" s="157"/>
      <c r="N738" s="236"/>
      <c r="O738" s="231">
        <f t="shared" si="463"/>
        <v>0</v>
      </c>
      <c r="P738" s="231">
        <f t="shared" si="464"/>
        <v>0</v>
      </c>
      <c r="Q738" s="232">
        <f t="shared" si="465"/>
        <v>0</v>
      </c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172"/>
      <c r="AD738" s="172"/>
      <c r="AE738" s="172"/>
      <c r="AF738" s="172"/>
      <c r="AG738" s="172"/>
      <c r="AH738" s="172"/>
      <c r="AI738" s="172"/>
      <c r="AJ738" s="172"/>
      <c r="AK738" s="172"/>
      <c r="AL738" s="172"/>
      <c r="AM738" s="172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173"/>
      <c r="EB738" s="173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</row>
    <row r="739" spans="1:156" ht="15.75" customHeight="1">
      <c r="A739" s="2"/>
      <c r="B739" s="181"/>
      <c r="C739" s="156"/>
      <c r="D739" s="181"/>
      <c r="E739" s="157"/>
      <c r="F739" s="157"/>
      <c r="G739" s="229">
        <f t="shared" si="466"/>
        <v>0</v>
      </c>
      <c r="H739" s="229">
        <f t="shared" si="462"/>
        <v>0</v>
      </c>
      <c r="I739" s="231"/>
      <c r="J739" s="182"/>
      <c r="K739" s="230"/>
      <c r="L739" s="157"/>
      <c r="M739" s="157"/>
      <c r="N739" s="236"/>
      <c r="O739" s="231">
        <f t="shared" si="463"/>
        <v>0</v>
      </c>
      <c r="P739" s="231">
        <f t="shared" si="464"/>
        <v>0</v>
      </c>
      <c r="Q739" s="232">
        <f t="shared" si="465"/>
        <v>0</v>
      </c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172"/>
      <c r="AD739" s="172"/>
      <c r="AE739" s="172"/>
      <c r="AF739" s="172"/>
      <c r="AG739" s="172"/>
      <c r="AH739" s="172"/>
      <c r="AI739" s="172"/>
      <c r="AJ739" s="172"/>
      <c r="AK739" s="172"/>
      <c r="AL739" s="172"/>
      <c r="AM739" s="172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173"/>
      <c r="EB739" s="173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</row>
    <row r="740" spans="1:156" ht="15.75" customHeight="1">
      <c r="A740" s="2"/>
      <c r="B740" s="181"/>
      <c r="C740" s="156"/>
      <c r="D740" s="181"/>
      <c r="E740" s="157"/>
      <c r="F740" s="157"/>
      <c r="G740" s="229">
        <f t="shared" si="466"/>
        <v>0</v>
      </c>
      <c r="H740" s="229">
        <f t="shared" si="462"/>
        <v>0</v>
      </c>
      <c r="I740" s="231"/>
      <c r="J740" s="182"/>
      <c r="K740" s="230"/>
      <c r="L740" s="157"/>
      <c r="M740" s="157"/>
      <c r="N740" s="236"/>
      <c r="O740" s="231">
        <f t="shared" si="463"/>
        <v>0</v>
      </c>
      <c r="P740" s="231">
        <f t="shared" si="464"/>
        <v>0</v>
      </c>
      <c r="Q740" s="232">
        <f t="shared" si="465"/>
        <v>0</v>
      </c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172"/>
      <c r="AD740" s="172"/>
      <c r="AE740" s="172"/>
      <c r="AF740" s="172"/>
      <c r="AG740" s="172"/>
      <c r="AH740" s="172"/>
      <c r="AI740" s="172"/>
      <c r="AJ740" s="172"/>
      <c r="AK740" s="172"/>
      <c r="AL740" s="172"/>
      <c r="AM740" s="172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173"/>
      <c r="EB740" s="173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</row>
    <row r="741" spans="1:156" ht="15.75" customHeight="1">
      <c r="A741" s="2"/>
      <c r="B741" s="181"/>
      <c r="C741" s="156"/>
      <c r="D741" s="181"/>
      <c r="E741" s="157"/>
      <c r="F741" s="157"/>
      <c r="G741" s="229">
        <f t="shared" si="466"/>
        <v>0</v>
      </c>
      <c r="H741" s="229">
        <f t="shared" si="462"/>
        <v>0</v>
      </c>
      <c r="I741" s="231"/>
      <c r="J741" s="182"/>
      <c r="K741" s="230"/>
      <c r="L741" s="157"/>
      <c r="M741" s="157"/>
      <c r="N741" s="236"/>
      <c r="O741" s="231">
        <f t="shared" si="463"/>
        <v>0</v>
      </c>
      <c r="P741" s="231">
        <f t="shared" si="464"/>
        <v>0</v>
      </c>
      <c r="Q741" s="232">
        <f t="shared" si="465"/>
        <v>0</v>
      </c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173"/>
      <c r="EB741" s="173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</row>
    <row r="742" spans="1:156" ht="15.75" customHeight="1">
      <c r="A742" s="2"/>
      <c r="B742" s="181"/>
      <c r="C742" s="156"/>
      <c r="D742" s="181"/>
      <c r="E742" s="157"/>
      <c r="F742" s="157"/>
      <c r="G742" s="229">
        <f t="shared" si="466"/>
        <v>0</v>
      </c>
      <c r="H742" s="229">
        <f t="shared" si="462"/>
        <v>0</v>
      </c>
      <c r="I742" s="231"/>
      <c r="J742" s="182"/>
      <c r="K742" s="230"/>
      <c r="L742" s="157"/>
      <c r="M742" s="157"/>
      <c r="N742" s="236"/>
      <c r="O742" s="231">
        <f t="shared" si="463"/>
        <v>0</v>
      </c>
      <c r="P742" s="231">
        <f t="shared" si="464"/>
        <v>0</v>
      </c>
      <c r="Q742" s="232">
        <f t="shared" si="465"/>
        <v>0</v>
      </c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173"/>
      <c r="EB742" s="173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</row>
    <row r="743" spans="1:156" ht="15.75" customHeight="1">
      <c r="A743" s="2"/>
      <c r="B743" s="181"/>
      <c r="C743" s="156"/>
      <c r="D743" s="181"/>
      <c r="E743" s="157"/>
      <c r="F743" s="157"/>
      <c r="G743" s="229">
        <f t="shared" si="466"/>
        <v>0</v>
      </c>
      <c r="H743" s="229">
        <f t="shared" si="462"/>
        <v>0</v>
      </c>
      <c r="I743" s="231"/>
      <c r="J743" s="182"/>
      <c r="K743" s="230"/>
      <c r="L743" s="157"/>
      <c r="M743" s="157"/>
      <c r="N743" s="236"/>
      <c r="O743" s="231">
        <f t="shared" si="463"/>
        <v>0</v>
      </c>
      <c r="P743" s="231">
        <f t="shared" si="464"/>
        <v>0</v>
      </c>
      <c r="Q743" s="232">
        <f t="shared" si="465"/>
        <v>0</v>
      </c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173"/>
      <c r="EB743" s="173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</row>
    <row r="744" spans="1:156" ht="15.75" customHeight="1">
      <c r="A744" s="2"/>
      <c r="B744" s="181"/>
      <c r="C744" s="181"/>
      <c r="D744" s="181"/>
      <c r="E744" s="157"/>
      <c r="F744" s="157"/>
      <c r="G744" s="229">
        <f t="shared" si="466"/>
        <v>0</v>
      </c>
      <c r="H744" s="229">
        <f t="shared" si="462"/>
        <v>0</v>
      </c>
      <c r="I744" s="231"/>
      <c r="J744" s="182"/>
      <c r="K744" s="230"/>
      <c r="L744" s="157"/>
      <c r="M744" s="157"/>
      <c r="N744" s="236"/>
      <c r="O744" s="231">
        <f t="shared" si="463"/>
        <v>0</v>
      </c>
      <c r="P744" s="231">
        <f t="shared" si="464"/>
        <v>0</v>
      </c>
      <c r="Q744" s="232">
        <f t="shared" si="465"/>
        <v>0</v>
      </c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173"/>
      <c r="EB744" s="173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</row>
    <row r="745" spans="1:156" ht="15.75" customHeight="1">
      <c r="A745" s="2"/>
      <c r="B745" s="181"/>
      <c r="C745" s="181"/>
      <c r="D745" s="181"/>
      <c r="E745" s="157"/>
      <c r="F745" s="157"/>
      <c r="G745" s="229">
        <f t="shared" si="466"/>
        <v>0</v>
      </c>
      <c r="H745" s="229">
        <f t="shared" si="462"/>
        <v>0</v>
      </c>
      <c r="I745" s="231"/>
      <c r="J745" s="182"/>
      <c r="K745" s="230"/>
      <c r="L745" s="157"/>
      <c r="M745" s="157"/>
      <c r="N745" s="236"/>
      <c r="O745" s="231">
        <f t="shared" si="463"/>
        <v>0</v>
      </c>
      <c r="P745" s="231">
        <f t="shared" si="464"/>
        <v>0</v>
      </c>
      <c r="Q745" s="232">
        <f t="shared" si="465"/>
        <v>0</v>
      </c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173"/>
      <c r="EB745" s="173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</row>
    <row r="746" spans="1:156" ht="15.75" customHeight="1">
      <c r="A746" s="2"/>
      <c r="B746" s="188" t="s">
        <v>129</v>
      </c>
      <c r="C746" s="188"/>
      <c r="D746" s="244">
        <f>SUM(D726:D745)-L746</f>
        <v>0</v>
      </c>
      <c r="E746" s="245"/>
      <c r="F746" s="245"/>
      <c r="G746" s="245">
        <f>SUM(G726:G745)-SUM(Q726:Q745)</f>
        <v>0</v>
      </c>
      <c r="H746" s="245">
        <f t="shared" si="462"/>
        <v>0</v>
      </c>
      <c r="I746" s="246"/>
      <c r="J746" s="247"/>
      <c r="K746" s="188"/>
      <c r="L746" s="188">
        <f>SUM(L726:L745)</f>
        <v>0</v>
      </c>
      <c r="M746" s="245"/>
      <c r="N746" s="248"/>
      <c r="O746" s="249">
        <f t="shared" ref="O746:P746" si="467">SUM(O726:O745)</f>
        <v>0</v>
      </c>
      <c r="P746" s="249">
        <f t="shared" si="467"/>
        <v>0</v>
      </c>
      <c r="Q746" s="250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173"/>
      <c r="EB746" s="173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</row>
    <row r="747" spans="1:156" ht="15.75" customHeight="1">
      <c r="A747" s="2"/>
      <c r="B747" s="223" t="s">
        <v>88</v>
      </c>
      <c r="C747" s="224" t="s">
        <v>89</v>
      </c>
      <c r="D747" s="224" t="s">
        <v>99</v>
      </c>
      <c r="E747" s="224" t="s">
        <v>114</v>
      </c>
      <c r="F747" s="224" t="s">
        <v>115</v>
      </c>
      <c r="G747" s="224" t="s">
        <v>26</v>
      </c>
      <c r="H747" s="224" t="s">
        <v>100</v>
      </c>
      <c r="I747" s="225"/>
      <c r="J747" s="224" t="s">
        <v>116</v>
      </c>
      <c r="K747" s="224" t="s">
        <v>91</v>
      </c>
      <c r="L747" s="224" t="s">
        <v>99</v>
      </c>
      <c r="M747" s="224" t="s">
        <v>117</v>
      </c>
      <c r="N747" s="224" t="s">
        <v>115</v>
      </c>
      <c r="O747" s="224" t="s">
        <v>94</v>
      </c>
      <c r="P747" s="224" t="s">
        <v>118</v>
      </c>
      <c r="Q747" s="224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173"/>
      <c r="EB747" s="173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</row>
    <row r="748" spans="1:156" ht="15.75" customHeight="1">
      <c r="A748" s="2"/>
      <c r="B748" s="181"/>
      <c r="C748" s="156"/>
      <c r="D748" s="181"/>
      <c r="E748" s="157"/>
      <c r="F748" s="157"/>
      <c r="G748" s="229">
        <f>(D748*E748)+F748</f>
        <v>0</v>
      </c>
      <c r="H748" s="229">
        <f t="shared" ref="H748:H768" si="468">IF(D748=0,0,G748/D748)</f>
        <v>0</v>
      </c>
      <c r="I748" s="739" t="s">
        <v>126</v>
      </c>
      <c r="J748" s="182"/>
      <c r="K748" s="230"/>
      <c r="L748" s="181"/>
      <c r="M748" s="157"/>
      <c r="N748" s="157"/>
      <c r="O748" s="231">
        <f t="shared" ref="O748:O767" si="469">((L748*M748)-N748)-(L748*J748)</f>
        <v>0</v>
      </c>
      <c r="P748" s="231">
        <f t="shared" ref="P748:P767" si="470">IF(J748=0,0,(((L748*M748)-N748)+I758)-(L748*J748))</f>
        <v>0</v>
      </c>
      <c r="Q748" s="232">
        <f t="shared" ref="Q748:Q767" si="471">L748*J748</f>
        <v>0</v>
      </c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172"/>
      <c r="AD748" s="172"/>
      <c r="AE748" s="172"/>
      <c r="AF748" s="172"/>
      <c r="AG748" s="172"/>
      <c r="AH748" s="172"/>
      <c r="AI748" s="172"/>
      <c r="AJ748" s="172"/>
      <c r="AK748" s="172"/>
      <c r="AL748" s="172"/>
      <c r="AM748" s="172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173"/>
      <c r="EB748" s="173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</row>
    <row r="749" spans="1:156" ht="15.75" customHeight="1">
      <c r="A749" s="2"/>
      <c r="B749" s="181"/>
      <c r="C749" s="156"/>
      <c r="D749" s="181"/>
      <c r="E749" s="157"/>
      <c r="F749" s="157"/>
      <c r="G749" s="229">
        <f t="shared" ref="G749:G767" si="472">D749*E749+F749</f>
        <v>0</v>
      </c>
      <c r="H749" s="229">
        <f t="shared" si="468"/>
        <v>0</v>
      </c>
      <c r="I749" s="740"/>
      <c r="J749" s="182"/>
      <c r="K749" s="230"/>
      <c r="L749" s="157"/>
      <c r="M749" s="157"/>
      <c r="N749" s="236"/>
      <c r="O749" s="231">
        <f t="shared" si="469"/>
        <v>0</v>
      </c>
      <c r="P749" s="231">
        <f t="shared" si="470"/>
        <v>0</v>
      </c>
      <c r="Q749" s="232">
        <f t="shared" si="471"/>
        <v>0</v>
      </c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172"/>
      <c r="AD749" s="172"/>
      <c r="AE749" s="172"/>
      <c r="AF749" s="172"/>
      <c r="AG749" s="172"/>
      <c r="AH749" s="172"/>
      <c r="AI749" s="172"/>
      <c r="AJ749" s="172"/>
      <c r="AK749" s="172"/>
      <c r="AL749" s="172"/>
      <c r="AM749" s="172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173"/>
      <c r="EB749" s="173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</row>
    <row r="750" spans="1:156" ht="15.75" customHeight="1">
      <c r="A750" s="2"/>
      <c r="B750" s="181"/>
      <c r="C750" s="156"/>
      <c r="D750" s="181"/>
      <c r="E750" s="157"/>
      <c r="F750" s="157"/>
      <c r="G750" s="229">
        <f t="shared" si="472"/>
        <v>0</v>
      </c>
      <c r="H750" s="229">
        <f t="shared" si="468"/>
        <v>0</v>
      </c>
      <c r="I750" s="238">
        <f>IF(D768=0,0,G768/D768)</f>
        <v>0</v>
      </c>
      <c r="J750" s="182"/>
      <c r="K750" s="230"/>
      <c r="L750" s="157"/>
      <c r="M750" s="157"/>
      <c r="N750" s="236"/>
      <c r="O750" s="231">
        <f t="shared" si="469"/>
        <v>0</v>
      </c>
      <c r="P750" s="231">
        <f t="shared" si="470"/>
        <v>0</v>
      </c>
      <c r="Q750" s="232">
        <f t="shared" si="471"/>
        <v>0</v>
      </c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172"/>
      <c r="AD750" s="172"/>
      <c r="AE750" s="172"/>
      <c r="AF750" s="172"/>
      <c r="AG750" s="172"/>
      <c r="AH750" s="172"/>
      <c r="AI750" s="172"/>
      <c r="AJ750" s="172"/>
      <c r="AK750" s="172"/>
      <c r="AL750" s="172"/>
      <c r="AM750" s="172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173"/>
      <c r="EB750" s="173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</row>
    <row r="751" spans="1:156" ht="15.75" customHeight="1">
      <c r="A751" s="2"/>
      <c r="B751" s="181"/>
      <c r="C751" s="156"/>
      <c r="D751" s="181"/>
      <c r="E751" s="157"/>
      <c r="F751" s="157"/>
      <c r="G751" s="229">
        <f t="shared" si="472"/>
        <v>0</v>
      </c>
      <c r="H751" s="229">
        <f t="shared" si="468"/>
        <v>0</v>
      </c>
      <c r="I751" s="239"/>
      <c r="J751" s="182"/>
      <c r="K751" s="230"/>
      <c r="L751" s="157"/>
      <c r="M751" s="157"/>
      <c r="N751" s="236"/>
      <c r="O751" s="231">
        <f t="shared" si="469"/>
        <v>0</v>
      </c>
      <c r="P751" s="231">
        <f t="shared" si="470"/>
        <v>0</v>
      </c>
      <c r="Q751" s="232">
        <f t="shared" si="471"/>
        <v>0</v>
      </c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172"/>
      <c r="AD751" s="172"/>
      <c r="AE751" s="172"/>
      <c r="AF751" s="172"/>
      <c r="AG751" s="172"/>
      <c r="AH751" s="172"/>
      <c r="AI751" s="172"/>
      <c r="AJ751" s="172"/>
      <c r="AK751" s="172"/>
      <c r="AL751" s="172"/>
      <c r="AM751" s="172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173"/>
      <c r="EB751" s="173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</row>
    <row r="752" spans="1:156" ht="15.75" customHeight="1">
      <c r="A752" s="2"/>
      <c r="B752" s="181"/>
      <c r="C752" s="156"/>
      <c r="D752" s="181"/>
      <c r="E752" s="157"/>
      <c r="F752" s="157"/>
      <c r="G752" s="229">
        <f t="shared" si="472"/>
        <v>0</v>
      </c>
      <c r="H752" s="229">
        <f t="shared" si="468"/>
        <v>0</v>
      </c>
      <c r="I752" s="741" t="s">
        <v>127</v>
      </c>
      <c r="J752" s="182"/>
      <c r="K752" s="230"/>
      <c r="L752" s="157"/>
      <c r="M752" s="157"/>
      <c r="N752" s="236"/>
      <c r="O752" s="231">
        <f t="shared" si="469"/>
        <v>0</v>
      </c>
      <c r="P752" s="231">
        <f t="shared" si="470"/>
        <v>0</v>
      </c>
      <c r="Q752" s="232">
        <f t="shared" si="471"/>
        <v>0</v>
      </c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172"/>
      <c r="AD752" s="172"/>
      <c r="AE752" s="172"/>
      <c r="AF752" s="172"/>
      <c r="AG752" s="172"/>
      <c r="AH752" s="172"/>
      <c r="AI752" s="172"/>
      <c r="AJ752" s="172"/>
      <c r="AK752" s="172"/>
      <c r="AL752" s="172"/>
      <c r="AM752" s="172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173"/>
      <c r="EB752" s="173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</row>
    <row r="753" spans="1:156" ht="15.75" customHeight="1">
      <c r="A753" s="2"/>
      <c r="B753" s="181"/>
      <c r="C753" s="156"/>
      <c r="D753" s="181"/>
      <c r="E753" s="157"/>
      <c r="F753" s="157"/>
      <c r="G753" s="229">
        <f t="shared" si="472"/>
        <v>0</v>
      </c>
      <c r="H753" s="229">
        <f t="shared" si="468"/>
        <v>0</v>
      </c>
      <c r="I753" s="742"/>
      <c r="J753" s="182"/>
      <c r="K753" s="230"/>
      <c r="L753" s="157"/>
      <c r="M753" s="157"/>
      <c r="N753" s="236"/>
      <c r="O753" s="231">
        <f t="shared" si="469"/>
        <v>0</v>
      </c>
      <c r="P753" s="231">
        <f t="shared" si="470"/>
        <v>0</v>
      </c>
      <c r="Q753" s="232">
        <f t="shared" si="471"/>
        <v>0</v>
      </c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172"/>
      <c r="AD753" s="172"/>
      <c r="AE753" s="172"/>
      <c r="AF753" s="172"/>
      <c r="AG753" s="172"/>
      <c r="AH753" s="172"/>
      <c r="AI753" s="172"/>
      <c r="AJ753" s="172"/>
      <c r="AK753" s="172"/>
      <c r="AL753" s="172"/>
      <c r="AM753" s="172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173"/>
      <c r="EB753" s="173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</row>
    <row r="754" spans="1:156" ht="15.75" customHeight="1">
      <c r="A754" s="2"/>
      <c r="B754" s="181"/>
      <c r="C754" s="156"/>
      <c r="D754" s="181"/>
      <c r="E754" s="157"/>
      <c r="F754" s="157"/>
      <c r="G754" s="229">
        <f t="shared" si="472"/>
        <v>0</v>
      </c>
      <c r="H754" s="229">
        <f t="shared" si="468"/>
        <v>0</v>
      </c>
      <c r="I754" s="740"/>
      <c r="J754" s="182"/>
      <c r="K754" s="230"/>
      <c r="L754" s="157"/>
      <c r="M754" s="157"/>
      <c r="N754" s="236"/>
      <c r="O754" s="231">
        <f t="shared" si="469"/>
        <v>0</v>
      </c>
      <c r="P754" s="231">
        <f t="shared" si="470"/>
        <v>0</v>
      </c>
      <c r="Q754" s="232">
        <f t="shared" si="471"/>
        <v>0</v>
      </c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172"/>
      <c r="AD754" s="172"/>
      <c r="AE754" s="172"/>
      <c r="AF754" s="172"/>
      <c r="AG754" s="172"/>
      <c r="AH754" s="172"/>
      <c r="AI754" s="172"/>
      <c r="AJ754" s="172"/>
      <c r="AK754" s="172"/>
      <c r="AL754" s="172"/>
      <c r="AM754" s="172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173"/>
      <c r="EB754" s="173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</row>
    <row r="755" spans="1:156" ht="15.75" customHeight="1">
      <c r="A755" s="2"/>
      <c r="B755" s="181"/>
      <c r="C755" s="156"/>
      <c r="D755" s="181"/>
      <c r="E755" s="157"/>
      <c r="F755" s="157"/>
      <c r="G755" s="229">
        <f t="shared" si="472"/>
        <v>0</v>
      </c>
      <c r="H755" s="229">
        <f t="shared" si="468"/>
        <v>0</v>
      </c>
      <c r="I755" s="240">
        <f>IF(D768=0,0,(G768-I758)/D768)</f>
        <v>0</v>
      </c>
      <c r="J755" s="182"/>
      <c r="K755" s="230"/>
      <c r="L755" s="157"/>
      <c r="M755" s="157"/>
      <c r="N755" s="236"/>
      <c r="O755" s="231">
        <f t="shared" si="469"/>
        <v>0</v>
      </c>
      <c r="P755" s="231">
        <f t="shared" si="470"/>
        <v>0</v>
      </c>
      <c r="Q755" s="232">
        <f t="shared" si="471"/>
        <v>0</v>
      </c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172"/>
      <c r="AD755" s="172"/>
      <c r="AE755" s="172"/>
      <c r="AF755" s="172"/>
      <c r="AG755" s="172"/>
      <c r="AH755" s="172"/>
      <c r="AI755" s="172"/>
      <c r="AJ755" s="172"/>
      <c r="AK755" s="172"/>
      <c r="AL755" s="172"/>
      <c r="AM755" s="172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173"/>
      <c r="EB755" s="173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</row>
    <row r="756" spans="1:156" ht="15.75" customHeight="1">
      <c r="A756" s="2"/>
      <c r="B756" s="181"/>
      <c r="C756" s="156"/>
      <c r="D756" s="181"/>
      <c r="E756" s="157"/>
      <c r="F756" s="157"/>
      <c r="G756" s="229">
        <f t="shared" si="472"/>
        <v>0</v>
      </c>
      <c r="H756" s="229">
        <f t="shared" si="468"/>
        <v>0</v>
      </c>
      <c r="I756" s="241"/>
      <c r="J756" s="182"/>
      <c r="K756" s="230"/>
      <c r="L756" s="157"/>
      <c r="M756" s="157"/>
      <c r="N756" s="236"/>
      <c r="O756" s="231">
        <f t="shared" si="469"/>
        <v>0</v>
      </c>
      <c r="P756" s="231">
        <f t="shared" si="470"/>
        <v>0</v>
      </c>
      <c r="Q756" s="232">
        <f t="shared" si="471"/>
        <v>0</v>
      </c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172"/>
      <c r="AD756" s="172"/>
      <c r="AE756" s="172"/>
      <c r="AF756" s="172"/>
      <c r="AG756" s="172"/>
      <c r="AH756" s="172"/>
      <c r="AI756" s="172"/>
      <c r="AJ756" s="172"/>
      <c r="AK756" s="172"/>
      <c r="AL756" s="172"/>
      <c r="AM756" s="172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173"/>
      <c r="EB756" s="173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</row>
    <row r="757" spans="1:156" ht="15.75" customHeight="1">
      <c r="A757" s="2"/>
      <c r="B757" s="181"/>
      <c r="C757" s="156"/>
      <c r="D757" s="242"/>
      <c r="E757" s="157"/>
      <c r="F757" s="157"/>
      <c r="G757" s="229">
        <f t="shared" si="472"/>
        <v>0</v>
      </c>
      <c r="H757" s="229">
        <f t="shared" si="468"/>
        <v>0</v>
      </c>
      <c r="I757" s="243" t="s">
        <v>128</v>
      </c>
      <c r="J757" s="182"/>
      <c r="K757" s="230"/>
      <c r="L757" s="157"/>
      <c r="M757" s="157"/>
      <c r="N757" s="236"/>
      <c r="O757" s="231">
        <f t="shared" si="469"/>
        <v>0</v>
      </c>
      <c r="P757" s="231">
        <f t="shared" si="470"/>
        <v>0</v>
      </c>
      <c r="Q757" s="232">
        <f t="shared" si="471"/>
        <v>0</v>
      </c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172"/>
      <c r="AD757" s="172"/>
      <c r="AE757" s="172"/>
      <c r="AF757" s="172"/>
      <c r="AG757" s="172"/>
      <c r="AH757" s="172"/>
      <c r="AI757" s="172"/>
      <c r="AJ757" s="172"/>
      <c r="AK757" s="172"/>
      <c r="AL757" s="172"/>
      <c r="AM757" s="172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173"/>
      <c r="EB757" s="173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</row>
    <row r="758" spans="1:156" ht="15.75" customHeight="1">
      <c r="A758" s="2"/>
      <c r="B758" s="181"/>
      <c r="C758" s="156"/>
      <c r="D758" s="181"/>
      <c r="E758" s="157"/>
      <c r="F758" s="157"/>
      <c r="G758" s="229">
        <f t="shared" si="472"/>
        <v>0</v>
      </c>
      <c r="H758" s="229">
        <f t="shared" si="468"/>
        <v>0</v>
      </c>
      <c r="I758" s="238">
        <f>SUMIF(B$72:B$91,B748,P$72:P$91)</f>
        <v>0</v>
      </c>
      <c r="J758" s="182"/>
      <c r="K758" s="230"/>
      <c r="L758" s="157"/>
      <c r="M758" s="157"/>
      <c r="N758" s="236"/>
      <c r="O758" s="231">
        <f t="shared" si="469"/>
        <v>0</v>
      </c>
      <c r="P758" s="231">
        <f t="shared" si="470"/>
        <v>0</v>
      </c>
      <c r="Q758" s="232">
        <f t="shared" si="471"/>
        <v>0</v>
      </c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172"/>
      <c r="AD758" s="172"/>
      <c r="AE758" s="172"/>
      <c r="AF758" s="172"/>
      <c r="AG758" s="172"/>
      <c r="AH758" s="172"/>
      <c r="AI758" s="172"/>
      <c r="AJ758" s="172"/>
      <c r="AK758" s="172"/>
      <c r="AL758" s="172"/>
      <c r="AM758" s="172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173"/>
      <c r="EB758" s="173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</row>
    <row r="759" spans="1:156" ht="15.75" customHeight="1">
      <c r="A759" s="2"/>
      <c r="B759" s="181"/>
      <c r="C759" s="156"/>
      <c r="D759" s="181"/>
      <c r="E759" s="157"/>
      <c r="F759" s="157"/>
      <c r="G759" s="229">
        <f t="shared" si="472"/>
        <v>0</v>
      </c>
      <c r="H759" s="229">
        <f t="shared" si="468"/>
        <v>0</v>
      </c>
      <c r="I759" s="231"/>
      <c r="J759" s="182"/>
      <c r="K759" s="230"/>
      <c r="L759" s="157"/>
      <c r="M759" s="157"/>
      <c r="N759" s="236"/>
      <c r="O759" s="231">
        <f t="shared" si="469"/>
        <v>0</v>
      </c>
      <c r="P759" s="231">
        <f t="shared" si="470"/>
        <v>0</v>
      </c>
      <c r="Q759" s="232">
        <f t="shared" si="471"/>
        <v>0</v>
      </c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172"/>
      <c r="AD759" s="172"/>
      <c r="AE759" s="172"/>
      <c r="AF759" s="172"/>
      <c r="AG759" s="172"/>
      <c r="AH759" s="172"/>
      <c r="AI759" s="172"/>
      <c r="AJ759" s="172"/>
      <c r="AK759" s="172"/>
      <c r="AL759" s="172"/>
      <c r="AM759" s="172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173"/>
      <c r="EB759" s="173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</row>
    <row r="760" spans="1:156" ht="15.75" customHeight="1">
      <c r="A760" s="2"/>
      <c r="B760" s="181"/>
      <c r="C760" s="156"/>
      <c r="D760" s="181"/>
      <c r="E760" s="157"/>
      <c r="F760" s="157"/>
      <c r="G760" s="229">
        <f t="shared" si="472"/>
        <v>0</v>
      </c>
      <c r="H760" s="229">
        <f t="shared" si="468"/>
        <v>0</v>
      </c>
      <c r="I760" s="231"/>
      <c r="J760" s="182"/>
      <c r="K760" s="230"/>
      <c r="L760" s="157"/>
      <c r="M760" s="157"/>
      <c r="N760" s="236"/>
      <c r="O760" s="231">
        <f t="shared" si="469"/>
        <v>0</v>
      </c>
      <c r="P760" s="231">
        <f t="shared" si="470"/>
        <v>0</v>
      </c>
      <c r="Q760" s="232">
        <f t="shared" si="471"/>
        <v>0</v>
      </c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172"/>
      <c r="AD760" s="172"/>
      <c r="AE760" s="172"/>
      <c r="AF760" s="172"/>
      <c r="AG760" s="172"/>
      <c r="AH760" s="172"/>
      <c r="AI760" s="172"/>
      <c r="AJ760" s="172"/>
      <c r="AK760" s="172"/>
      <c r="AL760" s="172"/>
      <c r="AM760" s="172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173"/>
      <c r="EB760" s="173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</row>
    <row r="761" spans="1:156" ht="15.75" customHeight="1">
      <c r="A761" s="2"/>
      <c r="B761" s="181"/>
      <c r="C761" s="156"/>
      <c r="D761" s="181"/>
      <c r="E761" s="157"/>
      <c r="F761" s="157"/>
      <c r="G761" s="229">
        <f t="shared" si="472"/>
        <v>0</v>
      </c>
      <c r="H761" s="229">
        <f t="shared" si="468"/>
        <v>0</v>
      </c>
      <c r="I761" s="231"/>
      <c r="J761" s="182"/>
      <c r="K761" s="230"/>
      <c r="L761" s="157"/>
      <c r="M761" s="157"/>
      <c r="N761" s="236"/>
      <c r="O761" s="231">
        <f t="shared" si="469"/>
        <v>0</v>
      </c>
      <c r="P761" s="231">
        <f t="shared" si="470"/>
        <v>0</v>
      </c>
      <c r="Q761" s="232">
        <f t="shared" si="471"/>
        <v>0</v>
      </c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172"/>
      <c r="AD761" s="172"/>
      <c r="AE761" s="172"/>
      <c r="AF761" s="172"/>
      <c r="AG761" s="172"/>
      <c r="AH761" s="172"/>
      <c r="AI761" s="172"/>
      <c r="AJ761" s="172"/>
      <c r="AK761" s="172"/>
      <c r="AL761" s="172"/>
      <c r="AM761" s="172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173"/>
      <c r="EB761" s="173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</row>
    <row r="762" spans="1:156" ht="15.75" customHeight="1">
      <c r="A762" s="2"/>
      <c r="B762" s="181"/>
      <c r="C762" s="156"/>
      <c r="D762" s="181"/>
      <c r="E762" s="157"/>
      <c r="F762" s="157"/>
      <c r="G762" s="229">
        <f t="shared" si="472"/>
        <v>0</v>
      </c>
      <c r="H762" s="229">
        <f t="shared" si="468"/>
        <v>0</v>
      </c>
      <c r="I762" s="231"/>
      <c r="J762" s="182"/>
      <c r="K762" s="230"/>
      <c r="L762" s="157"/>
      <c r="M762" s="157"/>
      <c r="N762" s="236"/>
      <c r="O762" s="231">
        <f t="shared" si="469"/>
        <v>0</v>
      </c>
      <c r="P762" s="231">
        <f t="shared" si="470"/>
        <v>0</v>
      </c>
      <c r="Q762" s="232">
        <f t="shared" si="471"/>
        <v>0</v>
      </c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172"/>
      <c r="AD762" s="172"/>
      <c r="AE762" s="172"/>
      <c r="AF762" s="172"/>
      <c r="AG762" s="172"/>
      <c r="AH762" s="172"/>
      <c r="AI762" s="172"/>
      <c r="AJ762" s="172"/>
      <c r="AK762" s="172"/>
      <c r="AL762" s="172"/>
      <c r="AM762" s="172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173"/>
      <c r="EB762" s="173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</row>
    <row r="763" spans="1:156" ht="15.75" customHeight="1">
      <c r="A763" s="2"/>
      <c r="B763" s="181"/>
      <c r="C763" s="156"/>
      <c r="D763" s="181"/>
      <c r="E763" s="157"/>
      <c r="F763" s="157"/>
      <c r="G763" s="229">
        <f t="shared" si="472"/>
        <v>0</v>
      </c>
      <c r="H763" s="229">
        <f t="shared" si="468"/>
        <v>0</v>
      </c>
      <c r="I763" s="231"/>
      <c r="J763" s="182"/>
      <c r="K763" s="230"/>
      <c r="L763" s="157"/>
      <c r="M763" s="157"/>
      <c r="N763" s="236"/>
      <c r="O763" s="231">
        <f t="shared" si="469"/>
        <v>0</v>
      </c>
      <c r="P763" s="231">
        <f t="shared" si="470"/>
        <v>0</v>
      </c>
      <c r="Q763" s="232">
        <f t="shared" si="471"/>
        <v>0</v>
      </c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172"/>
      <c r="AD763" s="172"/>
      <c r="AE763" s="172"/>
      <c r="AF763" s="172"/>
      <c r="AG763" s="172"/>
      <c r="AH763" s="172"/>
      <c r="AI763" s="172"/>
      <c r="AJ763" s="172"/>
      <c r="AK763" s="172"/>
      <c r="AL763" s="172"/>
      <c r="AM763" s="172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173"/>
      <c r="EB763" s="173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</row>
    <row r="764" spans="1:156" ht="15.75" customHeight="1">
      <c r="A764" s="2"/>
      <c r="B764" s="181"/>
      <c r="C764" s="156"/>
      <c r="D764" s="181"/>
      <c r="E764" s="157"/>
      <c r="F764" s="157"/>
      <c r="G764" s="229">
        <f t="shared" si="472"/>
        <v>0</v>
      </c>
      <c r="H764" s="229">
        <f t="shared" si="468"/>
        <v>0</v>
      </c>
      <c r="I764" s="231"/>
      <c r="J764" s="182"/>
      <c r="K764" s="230"/>
      <c r="L764" s="157"/>
      <c r="M764" s="157"/>
      <c r="N764" s="236"/>
      <c r="O764" s="231">
        <f t="shared" si="469"/>
        <v>0</v>
      </c>
      <c r="P764" s="231">
        <f t="shared" si="470"/>
        <v>0</v>
      </c>
      <c r="Q764" s="232">
        <f t="shared" si="471"/>
        <v>0</v>
      </c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172"/>
      <c r="AD764" s="172"/>
      <c r="AE764" s="172"/>
      <c r="AF764" s="172"/>
      <c r="AG764" s="172"/>
      <c r="AH764" s="172"/>
      <c r="AI764" s="172"/>
      <c r="AJ764" s="172"/>
      <c r="AK764" s="172"/>
      <c r="AL764" s="172"/>
      <c r="AM764" s="172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173"/>
      <c r="EB764" s="173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</row>
    <row r="765" spans="1:156" ht="15.75" customHeight="1">
      <c r="A765" s="2"/>
      <c r="B765" s="181"/>
      <c r="C765" s="156"/>
      <c r="D765" s="181"/>
      <c r="E765" s="157"/>
      <c r="F765" s="157"/>
      <c r="G765" s="229">
        <f t="shared" si="472"/>
        <v>0</v>
      </c>
      <c r="H765" s="229">
        <f t="shared" si="468"/>
        <v>0</v>
      </c>
      <c r="I765" s="231"/>
      <c r="J765" s="182"/>
      <c r="K765" s="230"/>
      <c r="L765" s="157"/>
      <c r="M765" s="157"/>
      <c r="N765" s="236"/>
      <c r="O765" s="231">
        <f t="shared" si="469"/>
        <v>0</v>
      </c>
      <c r="P765" s="231">
        <f t="shared" si="470"/>
        <v>0</v>
      </c>
      <c r="Q765" s="232">
        <f t="shared" si="471"/>
        <v>0</v>
      </c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172"/>
      <c r="AD765" s="172"/>
      <c r="AE765" s="172"/>
      <c r="AF765" s="172"/>
      <c r="AG765" s="172"/>
      <c r="AH765" s="172"/>
      <c r="AI765" s="172"/>
      <c r="AJ765" s="172"/>
      <c r="AK765" s="172"/>
      <c r="AL765" s="172"/>
      <c r="AM765" s="172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173"/>
      <c r="EB765" s="173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</row>
    <row r="766" spans="1:156" ht="15.75" customHeight="1">
      <c r="A766" s="2"/>
      <c r="B766" s="181"/>
      <c r="C766" s="181"/>
      <c r="D766" s="181"/>
      <c r="E766" s="157"/>
      <c r="F766" s="157"/>
      <c r="G766" s="229">
        <f t="shared" si="472"/>
        <v>0</v>
      </c>
      <c r="H766" s="229">
        <f t="shared" si="468"/>
        <v>0</v>
      </c>
      <c r="I766" s="231"/>
      <c r="J766" s="182"/>
      <c r="K766" s="230"/>
      <c r="L766" s="157"/>
      <c r="M766" s="157"/>
      <c r="N766" s="236"/>
      <c r="O766" s="231">
        <f t="shared" si="469"/>
        <v>0</v>
      </c>
      <c r="P766" s="231">
        <f t="shared" si="470"/>
        <v>0</v>
      </c>
      <c r="Q766" s="232">
        <f t="shared" si="471"/>
        <v>0</v>
      </c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172"/>
      <c r="AD766" s="172"/>
      <c r="AE766" s="172"/>
      <c r="AF766" s="172"/>
      <c r="AG766" s="172"/>
      <c r="AH766" s="172"/>
      <c r="AI766" s="172"/>
      <c r="AJ766" s="172"/>
      <c r="AK766" s="172"/>
      <c r="AL766" s="172"/>
      <c r="AM766" s="172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173"/>
      <c r="EB766" s="173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</row>
    <row r="767" spans="1:156" ht="15.75" customHeight="1">
      <c r="A767" s="2"/>
      <c r="B767" s="181"/>
      <c r="C767" s="181"/>
      <c r="D767" s="181"/>
      <c r="E767" s="157"/>
      <c r="F767" s="157"/>
      <c r="G767" s="229">
        <f t="shared" si="472"/>
        <v>0</v>
      </c>
      <c r="H767" s="229">
        <f t="shared" si="468"/>
        <v>0</v>
      </c>
      <c r="I767" s="231"/>
      <c r="J767" s="182"/>
      <c r="K767" s="230"/>
      <c r="L767" s="157"/>
      <c r="M767" s="157"/>
      <c r="N767" s="236"/>
      <c r="O767" s="231">
        <f t="shared" si="469"/>
        <v>0</v>
      </c>
      <c r="P767" s="231">
        <f t="shared" si="470"/>
        <v>0</v>
      </c>
      <c r="Q767" s="232">
        <f t="shared" si="471"/>
        <v>0</v>
      </c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172"/>
      <c r="AD767" s="172"/>
      <c r="AE767" s="172"/>
      <c r="AF767" s="172"/>
      <c r="AG767" s="172"/>
      <c r="AH767" s="172"/>
      <c r="AI767" s="172"/>
      <c r="AJ767" s="172"/>
      <c r="AK767" s="172"/>
      <c r="AL767" s="172"/>
      <c r="AM767" s="172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173"/>
      <c r="EB767" s="173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</row>
    <row r="768" spans="1:156" ht="15.75" customHeight="1">
      <c r="A768" s="2"/>
      <c r="B768" s="188" t="s">
        <v>129</v>
      </c>
      <c r="C768" s="188"/>
      <c r="D768" s="244">
        <f>SUM(D748:D767)-L768</f>
        <v>0</v>
      </c>
      <c r="E768" s="245"/>
      <c r="F768" s="245"/>
      <c r="G768" s="245">
        <f>SUM(G748:G767)-SUM(Q748:Q767)</f>
        <v>0</v>
      </c>
      <c r="H768" s="245">
        <f t="shared" si="468"/>
        <v>0</v>
      </c>
      <c r="I768" s="246"/>
      <c r="J768" s="247"/>
      <c r="K768" s="188"/>
      <c r="L768" s="188">
        <f>SUM(L748:L767)</f>
        <v>0</v>
      </c>
      <c r="M768" s="245"/>
      <c r="N768" s="248"/>
      <c r="O768" s="249">
        <f t="shared" ref="O768:P768" si="473">SUM(O748:O767)</f>
        <v>0</v>
      </c>
      <c r="P768" s="249">
        <f t="shared" si="473"/>
        <v>0</v>
      </c>
      <c r="Q768" s="250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172"/>
      <c r="AD768" s="172"/>
      <c r="AE768" s="172"/>
      <c r="AF768" s="172"/>
      <c r="AG768" s="172"/>
      <c r="AH768" s="172"/>
      <c r="AI768" s="172"/>
      <c r="AJ768" s="172"/>
      <c r="AK768" s="172"/>
      <c r="AL768" s="172"/>
      <c r="AM768" s="172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173"/>
      <c r="EB768" s="173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</row>
    <row r="769" spans="1:156" ht="15.75" customHeight="1">
      <c r="A769" s="2"/>
      <c r="B769" s="223" t="s">
        <v>88</v>
      </c>
      <c r="C769" s="224" t="s">
        <v>89</v>
      </c>
      <c r="D769" s="224" t="s">
        <v>99</v>
      </c>
      <c r="E769" s="224" t="s">
        <v>114</v>
      </c>
      <c r="F769" s="224" t="s">
        <v>115</v>
      </c>
      <c r="G769" s="224" t="s">
        <v>26</v>
      </c>
      <c r="H769" s="224" t="s">
        <v>100</v>
      </c>
      <c r="I769" s="225"/>
      <c r="J769" s="224" t="s">
        <v>116</v>
      </c>
      <c r="K769" s="224" t="s">
        <v>91</v>
      </c>
      <c r="L769" s="224" t="s">
        <v>99</v>
      </c>
      <c r="M769" s="224" t="s">
        <v>117</v>
      </c>
      <c r="N769" s="224" t="s">
        <v>115</v>
      </c>
      <c r="O769" s="224" t="s">
        <v>94</v>
      </c>
      <c r="P769" s="224" t="s">
        <v>118</v>
      </c>
      <c r="Q769" s="224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172"/>
      <c r="AD769" s="172"/>
      <c r="AE769" s="172"/>
      <c r="AF769" s="172"/>
      <c r="AG769" s="172"/>
      <c r="AH769" s="172"/>
      <c r="AI769" s="172"/>
      <c r="AJ769" s="172"/>
      <c r="AK769" s="172"/>
      <c r="AL769" s="172"/>
      <c r="AM769" s="172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173"/>
      <c r="EB769" s="173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</row>
    <row r="770" spans="1:156" ht="15.75" customHeight="1">
      <c r="A770" s="2"/>
      <c r="B770" s="181"/>
      <c r="C770" s="156"/>
      <c r="D770" s="181"/>
      <c r="E770" s="157"/>
      <c r="F770" s="157"/>
      <c r="G770" s="229">
        <f>(D770*E770)+F770</f>
        <v>0</v>
      </c>
      <c r="H770" s="229">
        <f t="shared" ref="H770:H790" si="474">IF(D770=0,0,G770/D770)</f>
        <v>0</v>
      </c>
      <c r="I770" s="739" t="s">
        <v>126</v>
      </c>
      <c r="J770" s="182"/>
      <c r="K770" s="230"/>
      <c r="L770" s="181"/>
      <c r="M770" s="157"/>
      <c r="N770" s="157"/>
      <c r="O770" s="231">
        <f t="shared" ref="O770:O789" si="475">((L770*M770)-N770)-(L770*J770)</f>
        <v>0</v>
      </c>
      <c r="P770" s="231">
        <f t="shared" ref="P770:P789" si="476">IF(J770=0,0,(((L770*M770)-N770)+I780)-(L770*J770))</f>
        <v>0</v>
      </c>
      <c r="Q770" s="232">
        <f t="shared" ref="Q770:Q789" si="477">L770*J770</f>
        <v>0</v>
      </c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172"/>
      <c r="AD770" s="172"/>
      <c r="AE770" s="172"/>
      <c r="AF770" s="172"/>
      <c r="AG770" s="172"/>
      <c r="AH770" s="172"/>
      <c r="AI770" s="172"/>
      <c r="AJ770" s="172"/>
      <c r="AK770" s="172"/>
      <c r="AL770" s="172"/>
      <c r="AM770" s="172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173"/>
      <c r="EB770" s="173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</row>
    <row r="771" spans="1:156" ht="15.75" customHeight="1">
      <c r="A771" s="2"/>
      <c r="B771" s="181"/>
      <c r="C771" s="156"/>
      <c r="D771" s="181"/>
      <c r="E771" s="157"/>
      <c r="F771" s="157"/>
      <c r="G771" s="229">
        <f t="shared" ref="G771:G789" si="478">D771*E771+F771</f>
        <v>0</v>
      </c>
      <c r="H771" s="229">
        <f t="shared" si="474"/>
        <v>0</v>
      </c>
      <c r="I771" s="740"/>
      <c r="J771" s="182"/>
      <c r="K771" s="230"/>
      <c r="L771" s="157"/>
      <c r="M771" s="157"/>
      <c r="N771" s="236"/>
      <c r="O771" s="231">
        <f t="shared" si="475"/>
        <v>0</v>
      </c>
      <c r="P771" s="231">
        <f t="shared" si="476"/>
        <v>0</v>
      </c>
      <c r="Q771" s="232">
        <f t="shared" si="477"/>
        <v>0</v>
      </c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172"/>
      <c r="AD771" s="172"/>
      <c r="AE771" s="172"/>
      <c r="AF771" s="172"/>
      <c r="AG771" s="172"/>
      <c r="AH771" s="172"/>
      <c r="AI771" s="172"/>
      <c r="AJ771" s="172"/>
      <c r="AK771" s="172"/>
      <c r="AL771" s="172"/>
      <c r="AM771" s="172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173"/>
      <c r="EB771" s="173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</row>
    <row r="772" spans="1:156" ht="15.75" customHeight="1">
      <c r="A772" s="2"/>
      <c r="B772" s="181"/>
      <c r="C772" s="156"/>
      <c r="D772" s="181"/>
      <c r="E772" s="157"/>
      <c r="F772" s="157"/>
      <c r="G772" s="229">
        <f t="shared" si="478"/>
        <v>0</v>
      </c>
      <c r="H772" s="229">
        <f t="shared" si="474"/>
        <v>0</v>
      </c>
      <c r="I772" s="238">
        <f>IF(D790=0,0,G790/D790)</f>
        <v>0</v>
      </c>
      <c r="J772" s="182"/>
      <c r="K772" s="230"/>
      <c r="L772" s="157"/>
      <c r="M772" s="157"/>
      <c r="N772" s="236"/>
      <c r="O772" s="231">
        <f t="shared" si="475"/>
        <v>0</v>
      </c>
      <c r="P772" s="231">
        <f t="shared" si="476"/>
        <v>0</v>
      </c>
      <c r="Q772" s="232">
        <f t="shared" si="477"/>
        <v>0</v>
      </c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172"/>
      <c r="AD772" s="172"/>
      <c r="AE772" s="172"/>
      <c r="AF772" s="172"/>
      <c r="AG772" s="172"/>
      <c r="AH772" s="172"/>
      <c r="AI772" s="172"/>
      <c r="AJ772" s="172"/>
      <c r="AK772" s="172"/>
      <c r="AL772" s="172"/>
      <c r="AM772" s="172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173"/>
      <c r="EB772" s="173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</row>
    <row r="773" spans="1:156" ht="15.75" customHeight="1">
      <c r="A773" s="2"/>
      <c r="B773" s="181"/>
      <c r="C773" s="156"/>
      <c r="D773" s="181"/>
      <c r="E773" s="157"/>
      <c r="F773" s="157"/>
      <c r="G773" s="229">
        <f t="shared" si="478"/>
        <v>0</v>
      </c>
      <c r="H773" s="229">
        <f t="shared" si="474"/>
        <v>0</v>
      </c>
      <c r="I773" s="239"/>
      <c r="J773" s="182"/>
      <c r="K773" s="230"/>
      <c r="L773" s="157"/>
      <c r="M773" s="157"/>
      <c r="N773" s="236"/>
      <c r="O773" s="231">
        <f t="shared" si="475"/>
        <v>0</v>
      </c>
      <c r="P773" s="231">
        <f t="shared" si="476"/>
        <v>0</v>
      </c>
      <c r="Q773" s="232">
        <f t="shared" si="477"/>
        <v>0</v>
      </c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172"/>
      <c r="AD773" s="172"/>
      <c r="AE773" s="172"/>
      <c r="AF773" s="172"/>
      <c r="AG773" s="172"/>
      <c r="AH773" s="172"/>
      <c r="AI773" s="172"/>
      <c r="AJ773" s="172"/>
      <c r="AK773" s="172"/>
      <c r="AL773" s="172"/>
      <c r="AM773" s="172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173"/>
      <c r="EB773" s="173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</row>
    <row r="774" spans="1:156" ht="15.75" customHeight="1">
      <c r="A774" s="2"/>
      <c r="B774" s="181"/>
      <c r="C774" s="156"/>
      <c r="D774" s="181"/>
      <c r="E774" s="157"/>
      <c r="F774" s="157"/>
      <c r="G774" s="229">
        <f t="shared" si="478"/>
        <v>0</v>
      </c>
      <c r="H774" s="229">
        <f t="shared" si="474"/>
        <v>0</v>
      </c>
      <c r="I774" s="741" t="s">
        <v>127</v>
      </c>
      <c r="J774" s="182"/>
      <c r="K774" s="230"/>
      <c r="L774" s="157"/>
      <c r="M774" s="157"/>
      <c r="N774" s="236"/>
      <c r="O774" s="231">
        <f t="shared" si="475"/>
        <v>0</v>
      </c>
      <c r="P774" s="231">
        <f t="shared" si="476"/>
        <v>0</v>
      </c>
      <c r="Q774" s="232">
        <f t="shared" si="477"/>
        <v>0</v>
      </c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172"/>
      <c r="AD774" s="172"/>
      <c r="AE774" s="172"/>
      <c r="AF774" s="172"/>
      <c r="AG774" s="172"/>
      <c r="AH774" s="172"/>
      <c r="AI774" s="172"/>
      <c r="AJ774" s="172"/>
      <c r="AK774" s="172"/>
      <c r="AL774" s="172"/>
      <c r="AM774" s="172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173"/>
      <c r="EB774" s="173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</row>
    <row r="775" spans="1:156" ht="15.75" customHeight="1">
      <c r="A775" s="2"/>
      <c r="B775" s="181"/>
      <c r="C775" s="156"/>
      <c r="D775" s="181"/>
      <c r="E775" s="157"/>
      <c r="F775" s="157"/>
      <c r="G775" s="229">
        <f t="shared" si="478"/>
        <v>0</v>
      </c>
      <c r="H775" s="229">
        <f t="shared" si="474"/>
        <v>0</v>
      </c>
      <c r="I775" s="742"/>
      <c r="J775" s="182"/>
      <c r="K775" s="230"/>
      <c r="L775" s="157"/>
      <c r="M775" s="157"/>
      <c r="N775" s="236"/>
      <c r="O775" s="231">
        <f t="shared" si="475"/>
        <v>0</v>
      </c>
      <c r="P775" s="231">
        <f t="shared" si="476"/>
        <v>0</v>
      </c>
      <c r="Q775" s="232">
        <f t="shared" si="477"/>
        <v>0</v>
      </c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172"/>
      <c r="AD775" s="172"/>
      <c r="AE775" s="172"/>
      <c r="AF775" s="172"/>
      <c r="AG775" s="172"/>
      <c r="AH775" s="172"/>
      <c r="AI775" s="172"/>
      <c r="AJ775" s="172"/>
      <c r="AK775" s="172"/>
      <c r="AL775" s="172"/>
      <c r="AM775" s="172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173"/>
      <c r="EB775" s="173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</row>
    <row r="776" spans="1:156" ht="15.75" customHeight="1">
      <c r="A776" s="2"/>
      <c r="B776" s="181"/>
      <c r="C776" s="156"/>
      <c r="D776" s="181"/>
      <c r="E776" s="157"/>
      <c r="F776" s="157"/>
      <c r="G776" s="229">
        <f t="shared" si="478"/>
        <v>0</v>
      </c>
      <c r="H776" s="229">
        <f t="shared" si="474"/>
        <v>0</v>
      </c>
      <c r="I776" s="740"/>
      <c r="J776" s="182"/>
      <c r="K776" s="230"/>
      <c r="L776" s="157"/>
      <c r="M776" s="157"/>
      <c r="N776" s="236"/>
      <c r="O776" s="231">
        <f t="shared" si="475"/>
        <v>0</v>
      </c>
      <c r="P776" s="231">
        <f t="shared" si="476"/>
        <v>0</v>
      </c>
      <c r="Q776" s="232">
        <f t="shared" si="477"/>
        <v>0</v>
      </c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172"/>
      <c r="AD776" s="172"/>
      <c r="AE776" s="172"/>
      <c r="AF776" s="172"/>
      <c r="AG776" s="172"/>
      <c r="AH776" s="172"/>
      <c r="AI776" s="172"/>
      <c r="AJ776" s="172"/>
      <c r="AK776" s="172"/>
      <c r="AL776" s="172"/>
      <c r="AM776" s="172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173"/>
      <c r="EB776" s="173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</row>
    <row r="777" spans="1:156" ht="15.75" customHeight="1">
      <c r="A777" s="2"/>
      <c r="B777" s="181"/>
      <c r="C777" s="156"/>
      <c r="D777" s="181"/>
      <c r="E777" s="157"/>
      <c r="F777" s="157"/>
      <c r="G777" s="229">
        <f t="shared" si="478"/>
        <v>0</v>
      </c>
      <c r="H777" s="229">
        <f t="shared" si="474"/>
        <v>0</v>
      </c>
      <c r="I777" s="240">
        <f>IF(D790=0,0,(G790-I780)/D790)</f>
        <v>0</v>
      </c>
      <c r="J777" s="182"/>
      <c r="K777" s="230"/>
      <c r="L777" s="157"/>
      <c r="M777" s="157"/>
      <c r="N777" s="236"/>
      <c r="O777" s="231">
        <f t="shared" si="475"/>
        <v>0</v>
      </c>
      <c r="P777" s="231">
        <f t="shared" si="476"/>
        <v>0</v>
      </c>
      <c r="Q777" s="232">
        <f t="shared" si="477"/>
        <v>0</v>
      </c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172"/>
      <c r="AD777" s="172"/>
      <c r="AE777" s="172"/>
      <c r="AF777" s="172"/>
      <c r="AG777" s="172"/>
      <c r="AH777" s="172"/>
      <c r="AI777" s="172"/>
      <c r="AJ777" s="172"/>
      <c r="AK777" s="172"/>
      <c r="AL777" s="172"/>
      <c r="AM777" s="172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173"/>
      <c r="EB777" s="173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</row>
    <row r="778" spans="1:156" ht="15.75" customHeight="1">
      <c r="A778" s="2"/>
      <c r="B778" s="181"/>
      <c r="C778" s="156"/>
      <c r="D778" s="181"/>
      <c r="E778" s="157"/>
      <c r="F778" s="157"/>
      <c r="G778" s="229">
        <f t="shared" si="478"/>
        <v>0</v>
      </c>
      <c r="H778" s="229">
        <f t="shared" si="474"/>
        <v>0</v>
      </c>
      <c r="I778" s="241"/>
      <c r="J778" s="182"/>
      <c r="K778" s="230"/>
      <c r="L778" s="157"/>
      <c r="M778" s="157"/>
      <c r="N778" s="236"/>
      <c r="O778" s="231">
        <f t="shared" si="475"/>
        <v>0</v>
      </c>
      <c r="P778" s="231">
        <f t="shared" si="476"/>
        <v>0</v>
      </c>
      <c r="Q778" s="232">
        <f t="shared" si="477"/>
        <v>0</v>
      </c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172"/>
      <c r="AD778" s="172"/>
      <c r="AE778" s="172"/>
      <c r="AF778" s="172"/>
      <c r="AG778" s="172"/>
      <c r="AH778" s="172"/>
      <c r="AI778" s="172"/>
      <c r="AJ778" s="172"/>
      <c r="AK778" s="172"/>
      <c r="AL778" s="172"/>
      <c r="AM778" s="172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173"/>
      <c r="EB778" s="173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</row>
    <row r="779" spans="1:156" ht="15.75" customHeight="1">
      <c r="A779" s="2"/>
      <c r="B779" s="181"/>
      <c r="C779" s="156"/>
      <c r="D779" s="242"/>
      <c r="E779" s="157"/>
      <c r="F779" s="157"/>
      <c r="G779" s="229">
        <f t="shared" si="478"/>
        <v>0</v>
      </c>
      <c r="H779" s="229">
        <f t="shared" si="474"/>
        <v>0</v>
      </c>
      <c r="I779" s="243" t="s">
        <v>128</v>
      </c>
      <c r="J779" s="182"/>
      <c r="K779" s="230"/>
      <c r="L779" s="157"/>
      <c r="M779" s="157"/>
      <c r="N779" s="236"/>
      <c r="O779" s="231">
        <f t="shared" si="475"/>
        <v>0</v>
      </c>
      <c r="P779" s="231">
        <f t="shared" si="476"/>
        <v>0</v>
      </c>
      <c r="Q779" s="232">
        <f t="shared" si="477"/>
        <v>0</v>
      </c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172"/>
      <c r="AD779" s="172"/>
      <c r="AE779" s="172"/>
      <c r="AF779" s="172"/>
      <c r="AG779" s="172"/>
      <c r="AH779" s="172"/>
      <c r="AI779" s="172"/>
      <c r="AJ779" s="172"/>
      <c r="AK779" s="172"/>
      <c r="AL779" s="172"/>
      <c r="AM779" s="172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173"/>
      <c r="EB779" s="173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</row>
    <row r="780" spans="1:156" ht="15.75" customHeight="1">
      <c r="A780" s="2"/>
      <c r="B780" s="181"/>
      <c r="C780" s="156"/>
      <c r="D780" s="181"/>
      <c r="E780" s="157"/>
      <c r="F780" s="157"/>
      <c r="G780" s="229">
        <f t="shared" si="478"/>
        <v>0</v>
      </c>
      <c r="H780" s="229">
        <f t="shared" si="474"/>
        <v>0</v>
      </c>
      <c r="I780" s="238">
        <f>SUMIF(B$72:B$91,B770,P$72:P$91)</f>
        <v>0</v>
      </c>
      <c r="J780" s="182"/>
      <c r="K780" s="230"/>
      <c r="L780" s="157"/>
      <c r="M780" s="157"/>
      <c r="N780" s="236"/>
      <c r="O780" s="231">
        <f t="shared" si="475"/>
        <v>0</v>
      </c>
      <c r="P780" s="231">
        <f t="shared" si="476"/>
        <v>0</v>
      </c>
      <c r="Q780" s="232">
        <f t="shared" si="477"/>
        <v>0</v>
      </c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172"/>
      <c r="AD780" s="172"/>
      <c r="AE780" s="172"/>
      <c r="AF780" s="172"/>
      <c r="AG780" s="172"/>
      <c r="AH780" s="172"/>
      <c r="AI780" s="172"/>
      <c r="AJ780" s="172"/>
      <c r="AK780" s="172"/>
      <c r="AL780" s="172"/>
      <c r="AM780" s="172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173"/>
      <c r="EB780" s="173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</row>
    <row r="781" spans="1:156" ht="15.75" customHeight="1">
      <c r="A781" s="2"/>
      <c r="B781" s="181"/>
      <c r="C781" s="156"/>
      <c r="D781" s="181"/>
      <c r="E781" s="157"/>
      <c r="F781" s="157"/>
      <c r="G781" s="229">
        <f t="shared" si="478"/>
        <v>0</v>
      </c>
      <c r="H781" s="229">
        <f t="shared" si="474"/>
        <v>0</v>
      </c>
      <c r="I781" s="231"/>
      <c r="J781" s="182"/>
      <c r="K781" s="230"/>
      <c r="L781" s="157"/>
      <c r="M781" s="157"/>
      <c r="N781" s="236"/>
      <c r="O781" s="231">
        <f t="shared" si="475"/>
        <v>0</v>
      </c>
      <c r="P781" s="231">
        <f t="shared" si="476"/>
        <v>0</v>
      </c>
      <c r="Q781" s="232">
        <f t="shared" si="477"/>
        <v>0</v>
      </c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172"/>
      <c r="AD781" s="172"/>
      <c r="AE781" s="172"/>
      <c r="AF781" s="172"/>
      <c r="AG781" s="172"/>
      <c r="AH781" s="172"/>
      <c r="AI781" s="172"/>
      <c r="AJ781" s="172"/>
      <c r="AK781" s="172"/>
      <c r="AL781" s="172"/>
      <c r="AM781" s="172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173"/>
      <c r="EB781" s="173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</row>
    <row r="782" spans="1:156" ht="15.75" customHeight="1">
      <c r="A782" s="2"/>
      <c r="B782" s="181"/>
      <c r="C782" s="156"/>
      <c r="D782" s="181"/>
      <c r="E782" s="157"/>
      <c r="F782" s="157"/>
      <c r="G782" s="229">
        <f t="shared" si="478"/>
        <v>0</v>
      </c>
      <c r="H782" s="229">
        <f t="shared" si="474"/>
        <v>0</v>
      </c>
      <c r="I782" s="231"/>
      <c r="J782" s="182"/>
      <c r="K782" s="230"/>
      <c r="L782" s="157"/>
      <c r="M782" s="157"/>
      <c r="N782" s="236"/>
      <c r="O782" s="231">
        <f t="shared" si="475"/>
        <v>0</v>
      </c>
      <c r="P782" s="231">
        <f t="shared" si="476"/>
        <v>0</v>
      </c>
      <c r="Q782" s="232">
        <f t="shared" si="477"/>
        <v>0</v>
      </c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172"/>
      <c r="AD782" s="172"/>
      <c r="AE782" s="172"/>
      <c r="AF782" s="172"/>
      <c r="AG782" s="172"/>
      <c r="AH782" s="172"/>
      <c r="AI782" s="172"/>
      <c r="AJ782" s="172"/>
      <c r="AK782" s="172"/>
      <c r="AL782" s="172"/>
      <c r="AM782" s="172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173"/>
      <c r="EB782" s="173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</row>
    <row r="783" spans="1:156" ht="15.75" customHeight="1">
      <c r="A783" s="2"/>
      <c r="B783" s="181"/>
      <c r="C783" s="156"/>
      <c r="D783" s="181"/>
      <c r="E783" s="157"/>
      <c r="F783" s="157"/>
      <c r="G783" s="229">
        <f t="shared" si="478"/>
        <v>0</v>
      </c>
      <c r="H783" s="229">
        <f t="shared" si="474"/>
        <v>0</v>
      </c>
      <c r="I783" s="231"/>
      <c r="J783" s="182"/>
      <c r="K783" s="230"/>
      <c r="L783" s="157"/>
      <c r="M783" s="157"/>
      <c r="N783" s="236"/>
      <c r="O783" s="231">
        <f t="shared" si="475"/>
        <v>0</v>
      </c>
      <c r="P783" s="231">
        <f t="shared" si="476"/>
        <v>0</v>
      </c>
      <c r="Q783" s="232">
        <f t="shared" si="477"/>
        <v>0</v>
      </c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172"/>
      <c r="AD783" s="172"/>
      <c r="AE783" s="172"/>
      <c r="AF783" s="172"/>
      <c r="AG783" s="172"/>
      <c r="AH783" s="172"/>
      <c r="AI783" s="172"/>
      <c r="AJ783" s="172"/>
      <c r="AK783" s="172"/>
      <c r="AL783" s="172"/>
      <c r="AM783" s="172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173"/>
      <c r="EB783" s="173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</row>
    <row r="784" spans="1:156" ht="15.75" customHeight="1">
      <c r="A784" s="2"/>
      <c r="B784" s="181"/>
      <c r="C784" s="156"/>
      <c r="D784" s="181"/>
      <c r="E784" s="157"/>
      <c r="F784" s="157"/>
      <c r="G784" s="229">
        <f t="shared" si="478"/>
        <v>0</v>
      </c>
      <c r="H784" s="229">
        <f t="shared" si="474"/>
        <v>0</v>
      </c>
      <c r="I784" s="231"/>
      <c r="J784" s="182"/>
      <c r="K784" s="230"/>
      <c r="L784" s="157"/>
      <c r="M784" s="157"/>
      <c r="N784" s="236"/>
      <c r="O784" s="231">
        <f t="shared" si="475"/>
        <v>0</v>
      </c>
      <c r="P784" s="231">
        <f t="shared" si="476"/>
        <v>0</v>
      </c>
      <c r="Q784" s="232">
        <f t="shared" si="477"/>
        <v>0</v>
      </c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172"/>
      <c r="AD784" s="172"/>
      <c r="AE784" s="172"/>
      <c r="AF784" s="172"/>
      <c r="AG784" s="172"/>
      <c r="AH784" s="172"/>
      <c r="AI784" s="172"/>
      <c r="AJ784" s="172"/>
      <c r="AK784" s="172"/>
      <c r="AL784" s="172"/>
      <c r="AM784" s="172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173"/>
      <c r="EB784" s="173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</row>
    <row r="785" spans="1:156" ht="15.75" customHeight="1">
      <c r="A785" s="2"/>
      <c r="B785" s="181"/>
      <c r="C785" s="156"/>
      <c r="D785" s="181"/>
      <c r="E785" s="157"/>
      <c r="F785" s="157"/>
      <c r="G785" s="229">
        <f t="shared" si="478"/>
        <v>0</v>
      </c>
      <c r="H785" s="229">
        <f t="shared" si="474"/>
        <v>0</v>
      </c>
      <c r="I785" s="231"/>
      <c r="J785" s="182"/>
      <c r="K785" s="230"/>
      <c r="L785" s="157"/>
      <c r="M785" s="157"/>
      <c r="N785" s="236"/>
      <c r="O785" s="231">
        <f t="shared" si="475"/>
        <v>0</v>
      </c>
      <c r="P785" s="231">
        <f t="shared" si="476"/>
        <v>0</v>
      </c>
      <c r="Q785" s="232">
        <f t="shared" si="477"/>
        <v>0</v>
      </c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172"/>
      <c r="AD785" s="172"/>
      <c r="AE785" s="172"/>
      <c r="AF785" s="172"/>
      <c r="AG785" s="172"/>
      <c r="AH785" s="172"/>
      <c r="AI785" s="172"/>
      <c r="AJ785" s="172"/>
      <c r="AK785" s="172"/>
      <c r="AL785" s="172"/>
      <c r="AM785" s="172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173"/>
      <c r="EB785" s="173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</row>
    <row r="786" spans="1:156" ht="15.75" customHeight="1">
      <c r="A786" s="2"/>
      <c r="B786" s="181"/>
      <c r="C786" s="156"/>
      <c r="D786" s="181"/>
      <c r="E786" s="157"/>
      <c r="F786" s="157"/>
      <c r="G786" s="229">
        <f t="shared" si="478"/>
        <v>0</v>
      </c>
      <c r="H786" s="229">
        <f t="shared" si="474"/>
        <v>0</v>
      </c>
      <c r="I786" s="231"/>
      <c r="J786" s="182"/>
      <c r="K786" s="230"/>
      <c r="L786" s="157"/>
      <c r="M786" s="157"/>
      <c r="N786" s="236"/>
      <c r="O786" s="231">
        <f t="shared" si="475"/>
        <v>0</v>
      </c>
      <c r="P786" s="231">
        <f t="shared" si="476"/>
        <v>0</v>
      </c>
      <c r="Q786" s="232">
        <f t="shared" si="477"/>
        <v>0</v>
      </c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172"/>
      <c r="AD786" s="172"/>
      <c r="AE786" s="172"/>
      <c r="AF786" s="172"/>
      <c r="AG786" s="172"/>
      <c r="AH786" s="172"/>
      <c r="AI786" s="172"/>
      <c r="AJ786" s="172"/>
      <c r="AK786" s="172"/>
      <c r="AL786" s="172"/>
      <c r="AM786" s="172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173"/>
      <c r="EB786" s="173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</row>
    <row r="787" spans="1:156" ht="15.75" customHeight="1">
      <c r="A787" s="2"/>
      <c r="B787" s="181"/>
      <c r="C787" s="156"/>
      <c r="D787" s="181"/>
      <c r="E787" s="157"/>
      <c r="F787" s="157"/>
      <c r="G787" s="229">
        <f t="shared" si="478"/>
        <v>0</v>
      </c>
      <c r="H787" s="229">
        <f t="shared" si="474"/>
        <v>0</v>
      </c>
      <c r="I787" s="231"/>
      <c r="J787" s="182"/>
      <c r="K787" s="230"/>
      <c r="L787" s="157"/>
      <c r="M787" s="157"/>
      <c r="N787" s="236"/>
      <c r="O787" s="231">
        <f t="shared" si="475"/>
        <v>0</v>
      </c>
      <c r="P787" s="231">
        <f t="shared" si="476"/>
        <v>0</v>
      </c>
      <c r="Q787" s="232">
        <f t="shared" si="477"/>
        <v>0</v>
      </c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172"/>
      <c r="AD787" s="172"/>
      <c r="AE787" s="172"/>
      <c r="AF787" s="172"/>
      <c r="AG787" s="172"/>
      <c r="AH787" s="172"/>
      <c r="AI787" s="172"/>
      <c r="AJ787" s="172"/>
      <c r="AK787" s="172"/>
      <c r="AL787" s="172"/>
      <c r="AM787" s="172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173"/>
      <c r="EB787" s="173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</row>
    <row r="788" spans="1:156" ht="15.75" customHeight="1">
      <c r="A788" s="2"/>
      <c r="B788" s="181"/>
      <c r="C788" s="181"/>
      <c r="D788" s="181"/>
      <c r="E788" s="157"/>
      <c r="F788" s="157"/>
      <c r="G788" s="229">
        <f t="shared" si="478"/>
        <v>0</v>
      </c>
      <c r="H788" s="229">
        <f t="shared" si="474"/>
        <v>0</v>
      </c>
      <c r="I788" s="231"/>
      <c r="J788" s="182"/>
      <c r="K788" s="230"/>
      <c r="L788" s="157"/>
      <c r="M788" s="157"/>
      <c r="N788" s="236"/>
      <c r="O788" s="231">
        <f t="shared" si="475"/>
        <v>0</v>
      </c>
      <c r="P788" s="231">
        <f t="shared" si="476"/>
        <v>0</v>
      </c>
      <c r="Q788" s="232">
        <f t="shared" si="477"/>
        <v>0</v>
      </c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172"/>
      <c r="AD788" s="172"/>
      <c r="AE788" s="172"/>
      <c r="AF788" s="172"/>
      <c r="AG788" s="172"/>
      <c r="AH788" s="172"/>
      <c r="AI788" s="172"/>
      <c r="AJ788" s="172"/>
      <c r="AK788" s="172"/>
      <c r="AL788" s="172"/>
      <c r="AM788" s="172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173"/>
      <c r="EB788" s="173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</row>
    <row r="789" spans="1:156" ht="15.75" customHeight="1">
      <c r="A789" s="2"/>
      <c r="B789" s="181"/>
      <c r="C789" s="181"/>
      <c r="D789" s="181"/>
      <c r="E789" s="157"/>
      <c r="F789" s="157"/>
      <c r="G789" s="229">
        <f t="shared" si="478"/>
        <v>0</v>
      </c>
      <c r="H789" s="229">
        <f t="shared" si="474"/>
        <v>0</v>
      </c>
      <c r="I789" s="231"/>
      <c r="J789" s="182"/>
      <c r="K789" s="230"/>
      <c r="L789" s="157"/>
      <c r="M789" s="157"/>
      <c r="N789" s="236"/>
      <c r="O789" s="231">
        <f t="shared" si="475"/>
        <v>0</v>
      </c>
      <c r="P789" s="231">
        <f t="shared" si="476"/>
        <v>0</v>
      </c>
      <c r="Q789" s="232">
        <f t="shared" si="477"/>
        <v>0</v>
      </c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172"/>
      <c r="AD789" s="172"/>
      <c r="AE789" s="172"/>
      <c r="AF789" s="172"/>
      <c r="AG789" s="172"/>
      <c r="AH789" s="172"/>
      <c r="AI789" s="172"/>
      <c r="AJ789" s="172"/>
      <c r="AK789" s="172"/>
      <c r="AL789" s="172"/>
      <c r="AM789" s="172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173"/>
      <c r="EB789" s="173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</row>
    <row r="790" spans="1:156" ht="15.75" customHeight="1">
      <c r="A790" s="2"/>
      <c r="B790" s="188" t="s">
        <v>129</v>
      </c>
      <c r="C790" s="188"/>
      <c r="D790" s="244">
        <f>SUM(D770:D789)-L790</f>
        <v>0</v>
      </c>
      <c r="E790" s="245"/>
      <c r="F790" s="245"/>
      <c r="G790" s="245">
        <f>SUM(G770:G789)-SUM(Q770:Q789)</f>
        <v>0</v>
      </c>
      <c r="H790" s="245">
        <f t="shared" si="474"/>
        <v>0</v>
      </c>
      <c r="I790" s="246"/>
      <c r="J790" s="247"/>
      <c r="K790" s="188"/>
      <c r="L790" s="188">
        <f>SUM(L770:L789)</f>
        <v>0</v>
      </c>
      <c r="M790" s="245"/>
      <c r="N790" s="248"/>
      <c r="O790" s="249">
        <f t="shared" ref="O790:P790" si="479">SUM(O770:O789)</f>
        <v>0</v>
      </c>
      <c r="P790" s="249">
        <f t="shared" si="479"/>
        <v>0</v>
      </c>
      <c r="Q790" s="250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172"/>
      <c r="AD790" s="172"/>
      <c r="AE790" s="172"/>
      <c r="AF790" s="172"/>
      <c r="AG790" s="172"/>
      <c r="AH790" s="172"/>
      <c r="AI790" s="172"/>
      <c r="AJ790" s="172"/>
      <c r="AK790" s="172"/>
      <c r="AL790" s="172"/>
      <c r="AM790" s="172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173"/>
      <c r="EB790" s="173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</row>
    <row r="791" spans="1:156" ht="15.75" customHeight="1">
      <c r="A791" s="2"/>
      <c r="B791" s="223" t="s">
        <v>88</v>
      </c>
      <c r="C791" s="224" t="s">
        <v>89</v>
      </c>
      <c r="D791" s="224" t="s">
        <v>99</v>
      </c>
      <c r="E791" s="224" t="s">
        <v>114</v>
      </c>
      <c r="F791" s="224" t="s">
        <v>115</v>
      </c>
      <c r="G791" s="224" t="s">
        <v>26</v>
      </c>
      <c r="H791" s="224" t="s">
        <v>100</v>
      </c>
      <c r="I791" s="225"/>
      <c r="J791" s="224" t="s">
        <v>116</v>
      </c>
      <c r="K791" s="224" t="s">
        <v>91</v>
      </c>
      <c r="L791" s="224" t="s">
        <v>99</v>
      </c>
      <c r="M791" s="224" t="s">
        <v>117</v>
      </c>
      <c r="N791" s="224" t="s">
        <v>115</v>
      </c>
      <c r="O791" s="224" t="s">
        <v>94</v>
      </c>
      <c r="P791" s="224" t="s">
        <v>118</v>
      </c>
      <c r="Q791" s="224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172"/>
      <c r="AD791" s="172"/>
      <c r="AE791" s="172"/>
      <c r="AF791" s="172"/>
      <c r="AG791" s="172"/>
      <c r="AH791" s="172"/>
      <c r="AI791" s="172"/>
      <c r="AJ791" s="172"/>
      <c r="AK791" s="172"/>
      <c r="AL791" s="172"/>
      <c r="AM791" s="172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173"/>
      <c r="EB791" s="173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</row>
    <row r="792" spans="1:156" ht="15.75" customHeight="1">
      <c r="A792" s="2"/>
      <c r="B792" s="181"/>
      <c r="C792" s="156"/>
      <c r="D792" s="181"/>
      <c r="E792" s="157"/>
      <c r="F792" s="157"/>
      <c r="G792" s="229">
        <f>(D792*E792)+F792</f>
        <v>0</v>
      </c>
      <c r="H792" s="229">
        <f t="shared" ref="H792:H812" si="480">IF(D792=0,0,G792/D792)</f>
        <v>0</v>
      </c>
      <c r="I792" s="739" t="s">
        <v>126</v>
      </c>
      <c r="J792" s="182"/>
      <c r="K792" s="230"/>
      <c r="L792" s="181"/>
      <c r="M792" s="157"/>
      <c r="N792" s="157"/>
      <c r="O792" s="231">
        <f t="shared" ref="O792:O811" si="481">((L792*M792)-N792)-(L792*J792)</f>
        <v>0</v>
      </c>
      <c r="P792" s="231">
        <f t="shared" ref="P792:P811" si="482">IF(J792=0,0,(((L792*M792)-N792)+I802)-(L792*J792))</f>
        <v>0</v>
      </c>
      <c r="Q792" s="232">
        <f t="shared" ref="Q792:Q811" si="483">L792*J792</f>
        <v>0</v>
      </c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172"/>
      <c r="AD792" s="172"/>
      <c r="AE792" s="172"/>
      <c r="AF792" s="172"/>
      <c r="AG792" s="172"/>
      <c r="AH792" s="172"/>
      <c r="AI792" s="172"/>
      <c r="AJ792" s="172"/>
      <c r="AK792" s="172"/>
      <c r="AL792" s="172"/>
      <c r="AM792" s="172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173"/>
      <c r="EB792" s="173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</row>
    <row r="793" spans="1:156" ht="15.75" customHeight="1">
      <c r="A793" s="2"/>
      <c r="B793" s="181"/>
      <c r="C793" s="156"/>
      <c r="D793" s="181"/>
      <c r="E793" s="157"/>
      <c r="F793" s="157"/>
      <c r="G793" s="229">
        <f t="shared" ref="G793:G811" si="484">D793*E793+F793</f>
        <v>0</v>
      </c>
      <c r="H793" s="229">
        <f t="shared" si="480"/>
        <v>0</v>
      </c>
      <c r="I793" s="740"/>
      <c r="J793" s="182"/>
      <c r="K793" s="230"/>
      <c r="L793" s="157"/>
      <c r="M793" s="157"/>
      <c r="N793" s="236"/>
      <c r="O793" s="231">
        <f t="shared" si="481"/>
        <v>0</v>
      </c>
      <c r="P793" s="231">
        <f t="shared" si="482"/>
        <v>0</v>
      </c>
      <c r="Q793" s="232">
        <f t="shared" si="483"/>
        <v>0</v>
      </c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172"/>
      <c r="AD793" s="172"/>
      <c r="AE793" s="172"/>
      <c r="AF793" s="172"/>
      <c r="AG793" s="172"/>
      <c r="AH793" s="172"/>
      <c r="AI793" s="172"/>
      <c r="AJ793" s="172"/>
      <c r="AK793" s="172"/>
      <c r="AL793" s="172"/>
      <c r="AM793" s="172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173"/>
      <c r="EB793" s="173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</row>
    <row r="794" spans="1:156" ht="15.75" customHeight="1">
      <c r="A794" s="2"/>
      <c r="B794" s="181"/>
      <c r="C794" s="156"/>
      <c r="D794" s="181"/>
      <c r="E794" s="157"/>
      <c r="F794" s="157"/>
      <c r="G794" s="229">
        <f t="shared" si="484"/>
        <v>0</v>
      </c>
      <c r="H794" s="229">
        <f t="shared" si="480"/>
        <v>0</v>
      </c>
      <c r="I794" s="238">
        <f>IF(D812=0,0,G812/D812)</f>
        <v>0</v>
      </c>
      <c r="J794" s="182"/>
      <c r="K794" s="230"/>
      <c r="L794" s="157"/>
      <c r="M794" s="157"/>
      <c r="N794" s="236"/>
      <c r="O794" s="231">
        <f t="shared" si="481"/>
        <v>0</v>
      </c>
      <c r="P794" s="231">
        <f t="shared" si="482"/>
        <v>0</v>
      </c>
      <c r="Q794" s="232">
        <f t="shared" si="483"/>
        <v>0</v>
      </c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172"/>
      <c r="AD794" s="172"/>
      <c r="AE794" s="172"/>
      <c r="AF794" s="172"/>
      <c r="AG794" s="172"/>
      <c r="AH794" s="172"/>
      <c r="AI794" s="172"/>
      <c r="AJ794" s="172"/>
      <c r="AK794" s="172"/>
      <c r="AL794" s="172"/>
      <c r="AM794" s="172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173"/>
      <c r="EB794" s="173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</row>
    <row r="795" spans="1:156" ht="15.75" customHeight="1">
      <c r="A795" s="2"/>
      <c r="B795" s="181"/>
      <c r="C795" s="156"/>
      <c r="D795" s="181"/>
      <c r="E795" s="157"/>
      <c r="F795" s="157"/>
      <c r="G795" s="229">
        <f t="shared" si="484"/>
        <v>0</v>
      </c>
      <c r="H795" s="229">
        <f t="shared" si="480"/>
        <v>0</v>
      </c>
      <c r="I795" s="239"/>
      <c r="J795" s="182"/>
      <c r="K795" s="230"/>
      <c r="L795" s="157"/>
      <c r="M795" s="157"/>
      <c r="N795" s="236"/>
      <c r="O795" s="231">
        <f t="shared" si="481"/>
        <v>0</v>
      </c>
      <c r="P795" s="231">
        <f t="shared" si="482"/>
        <v>0</v>
      </c>
      <c r="Q795" s="232">
        <f t="shared" si="483"/>
        <v>0</v>
      </c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172"/>
      <c r="AD795" s="172"/>
      <c r="AE795" s="172"/>
      <c r="AF795" s="172"/>
      <c r="AG795" s="172"/>
      <c r="AH795" s="172"/>
      <c r="AI795" s="172"/>
      <c r="AJ795" s="172"/>
      <c r="AK795" s="172"/>
      <c r="AL795" s="172"/>
      <c r="AM795" s="172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173"/>
      <c r="EB795" s="173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</row>
    <row r="796" spans="1:156" ht="15.75" customHeight="1">
      <c r="A796" s="2"/>
      <c r="B796" s="181"/>
      <c r="C796" s="156"/>
      <c r="D796" s="181"/>
      <c r="E796" s="157"/>
      <c r="F796" s="157"/>
      <c r="G796" s="229">
        <f t="shared" si="484"/>
        <v>0</v>
      </c>
      <c r="H796" s="229">
        <f t="shared" si="480"/>
        <v>0</v>
      </c>
      <c r="I796" s="741" t="s">
        <v>127</v>
      </c>
      <c r="J796" s="182"/>
      <c r="K796" s="230"/>
      <c r="L796" s="157"/>
      <c r="M796" s="157"/>
      <c r="N796" s="236"/>
      <c r="O796" s="231">
        <f t="shared" si="481"/>
        <v>0</v>
      </c>
      <c r="P796" s="231">
        <f t="shared" si="482"/>
        <v>0</v>
      </c>
      <c r="Q796" s="232">
        <f t="shared" si="483"/>
        <v>0</v>
      </c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172"/>
      <c r="AD796" s="172"/>
      <c r="AE796" s="172"/>
      <c r="AF796" s="172"/>
      <c r="AG796" s="172"/>
      <c r="AH796" s="172"/>
      <c r="AI796" s="172"/>
      <c r="AJ796" s="172"/>
      <c r="AK796" s="172"/>
      <c r="AL796" s="172"/>
      <c r="AM796" s="172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173"/>
      <c r="EB796" s="173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</row>
    <row r="797" spans="1:156" ht="15.75" customHeight="1">
      <c r="A797" s="2"/>
      <c r="B797" s="181"/>
      <c r="C797" s="156"/>
      <c r="D797" s="181"/>
      <c r="E797" s="157"/>
      <c r="F797" s="157"/>
      <c r="G797" s="229">
        <f t="shared" si="484"/>
        <v>0</v>
      </c>
      <c r="H797" s="229">
        <f t="shared" si="480"/>
        <v>0</v>
      </c>
      <c r="I797" s="742"/>
      <c r="J797" s="182"/>
      <c r="K797" s="230"/>
      <c r="L797" s="157"/>
      <c r="M797" s="157"/>
      <c r="N797" s="236"/>
      <c r="O797" s="231">
        <f t="shared" si="481"/>
        <v>0</v>
      </c>
      <c r="P797" s="231">
        <f t="shared" si="482"/>
        <v>0</v>
      </c>
      <c r="Q797" s="232">
        <f t="shared" si="483"/>
        <v>0</v>
      </c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172"/>
      <c r="AD797" s="172"/>
      <c r="AE797" s="172"/>
      <c r="AF797" s="172"/>
      <c r="AG797" s="172"/>
      <c r="AH797" s="172"/>
      <c r="AI797" s="172"/>
      <c r="AJ797" s="172"/>
      <c r="AK797" s="172"/>
      <c r="AL797" s="172"/>
      <c r="AM797" s="172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173"/>
      <c r="EB797" s="173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</row>
    <row r="798" spans="1:156" ht="15.75" customHeight="1">
      <c r="A798" s="2"/>
      <c r="B798" s="181"/>
      <c r="C798" s="156"/>
      <c r="D798" s="181"/>
      <c r="E798" s="157"/>
      <c r="F798" s="157"/>
      <c r="G798" s="229">
        <f t="shared" si="484"/>
        <v>0</v>
      </c>
      <c r="H798" s="229">
        <f t="shared" si="480"/>
        <v>0</v>
      </c>
      <c r="I798" s="740"/>
      <c r="J798" s="182"/>
      <c r="K798" s="230"/>
      <c r="L798" s="157"/>
      <c r="M798" s="157"/>
      <c r="N798" s="236"/>
      <c r="O798" s="231">
        <f t="shared" si="481"/>
        <v>0</v>
      </c>
      <c r="P798" s="231">
        <f t="shared" si="482"/>
        <v>0</v>
      </c>
      <c r="Q798" s="232">
        <f t="shared" si="483"/>
        <v>0</v>
      </c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172"/>
      <c r="AD798" s="172"/>
      <c r="AE798" s="172"/>
      <c r="AF798" s="172"/>
      <c r="AG798" s="172"/>
      <c r="AH798" s="172"/>
      <c r="AI798" s="172"/>
      <c r="AJ798" s="172"/>
      <c r="AK798" s="172"/>
      <c r="AL798" s="172"/>
      <c r="AM798" s="172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173"/>
      <c r="EB798" s="173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</row>
    <row r="799" spans="1:156" ht="15.75" customHeight="1">
      <c r="A799" s="2"/>
      <c r="B799" s="181"/>
      <c r="C799" s="156"/>
      <c r="D799" s="181"/>
      <c r="E799" s="157"/>
      <c r="F799" s="157"/>
      <c r="G799" s="229">
        <f t="shared" si="484"/>
        <v>0</v>
      </c>
      <c r="H799" s="229">
        <f t="shared" si="480"/>
        <v>0</v>
      </c>
      <c r="I799" s="240">
        <f>IF(D812=0,0,(G812-I802)/D812)</f>
        <v>0</v>
      </c>
      <c r="J799" s="182"/>
      <c r="K799" s="230"/>
      <c r="L799" s="157"/>
      <c r="M799" s="157"/>
      <c r="N799" s="236"/>
      <c r="O799" s="231">
        <f t="shared" si="481"/>
        <v>0</v>
      </c>
      <c r="P799" s="231">
        <f t="shared" si="482"/>
        <v>0</v>
      </c>
      <c r="Q799" s="232">
        <f t="shared" si="483"/>
        <v>0</v>
      </c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172"/>
      <c r="AD799" s="172"/>
      <c r="AE799" s="172"/>
      <c r="AF799" s="172"/>
      <c r="AG799" s="172"/>
      <c r="AH799" s="172"/>
      <c r="AI799" s="172"/>
      <c r="AJ799" s="172"/>
      <c r="AK799" s="172"/>
      <c r="AL799" s="172"/>
      <c r="AM799" s="172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173"/>
      <c r="EB799" s="173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</row>
    <row r="800" spans="1:156" ht="15.75" customHeight="1">
      <c r="A800" s="2"/>
      <c r="B800" s="181"/>
      <c r="C800" s="156"/>
      <c r="D800" s="181"/>
      <c r="E800" s="157"/>
      <c r="F800" s="157"/>
      <c r="G800" s="229">
        <f t="shared" si="484"/>
        <v>0</v>
      </c>
      <c r="H800" s="229">
        <f t="shared" si="480"/>
        <v>0</v>
      </c>
      <c r="I800" s="241"/>
      <c r="J800" s="182"/>
      <c r="K800" s="230"/>
      <c r="L800" s="157"/>
      <c r="M800" s="157"/>
      <c r="N800" s="236"/>
      <c r="O800" s="231">
        <f t="shared" si="481"/>
        <v>0</v>
      </c>
      <c r="P800" s="231">
        <f t="shared" si="482"/>
        <v>0</v>
      </c>
      <c r="Q800" s="232">
        <f t="shared" si="483"/>
        <v>0</v>
      </c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172"/>
      <c r="AD800" s="172"/>
      <c r="AE800" s="172"/>
      <c r="AF800" s="172"/>
      <c r="AG800" s="172"/>
      <c r="AH800" s="172"/>
      <c r="AI800" s="172"/>
      <c r="AJ800" s="172"/>
      <c r="AK800" s="172"/>
      <c r="AL800" s="172"/>
      <c r="AM800" s="172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173"/>
      <c r="EB800" s="173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</row>
    <row r="801" spans="1:156" ht="15.75" customHeight="1">
      <c r="A801" s="2"/>
      <c r="B801" s="181"/>
      <c r="C801" s="156"/>
      <c r="D801" s="242"/>
      <c r="E801" s="157"/>
      <c r="F801" s="157"/>
      <c r="G801" s="229">
        <f t="shared" si="484"/>
        <v>0</v>
      </c>
      <c r="H801" s="229">
        <f t="shared" si="480"/>
        <v>0</v>
      </c>
      <c r="I801" s="243" t="s">
        <v>128</v>
      </c>
      <c r="J801" s="182"/>
      <c r="K801" s="230"/>
      <c r="L801" s="157"/>
      <c r="M801" s="157"/>
      <c r="N801" s="236"/>
      <c r="O801" s="231">
        <f t="shared" si="481"/>
        <v>0</v>
      </c>
      <c r="P801" s="231">
        <f t="shared" si="482"/>
        <v>0</v>
      </c>
      <c r="Q801" s="232">
        <f t="shared" si="483"/>
        <v>0</v>
      </c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172"/>
      <c r="AD801" s="172"/>
      <c r="AE801" s="172"/>
      <c r="AF801" s="172"/>
      <c r="AG801" s="172"/>
      <c r="AH801" s="172"/>
      <c r="AI801" s="172"/>
      <c r="AJ801" s="172"/>
      <c r="AK801" s="172"/>
      <c r="AL801" s="172"/>
      <c r="AM801" s="172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173"/>
      <c r="EB801" s="173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</row>
    <row r="802" spans="1:156" ht="15.75" customHeight="1">
      <c r="A802" s="2"/>
      <c r="B802" s="181"/>
      <c r="C802" s="156"/>
      <c r="D802" s="181"/>
      <c r="E802" s="157"/>
      <c r="F802" s="157"/>
      <c r="G802" s="229">
        <f t="shared" si="484"/>
        <v>0</v>
      </c>
      <c r="H802" s="229">
        <f t="shared" si="480"/>
        <v>0</v>
      </c>
      <c r="I802" s="238">
        <f>SUMIF(B$72:B$91,B792,P$72:P$91)</f>
        <v>0</v>
      </c>
      <c r="J802" s="182"/>
      <c r="K802" s="230"/>
      <c r="L802" s="157"/>
      <c r="M802" s="157"/>
      <c r="N802" s="236"/>
      <c r="O802" s="231">
        <f t="shared" si="481"/>
        <v>0</v>
      </c>
      <c r="P802" s="231">
        <f t="shared" si="482"/>
        <v>0</v>
      </c>
      <c r="Q802" s="232">
        <f t="shared" si="483"/>
        <v>0</v>
      </c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172"/>
      <c r="AD802" s="172"/>
      <c r="AE802" s="172"/>
      <c r="AF802" s="172"/>
      <c r="AG802" s="172"/>
      <c r="AH802" s="172"/>
      <c r="AI802" s="172"/>
      <c r="AJ802" s="172"/>
      <c r="AK802" s="172"/>
      <c r="AL802" s="172"/>
      <c r="AM802" s="172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173"/>
      <c r="EB802" s="173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</row>
    <row r="803" spans="1:156" ht="15.75" customHeight="1">
      <c r="A803" s="2"/>
      <c r="B803" s="181"/>
      <c r="C803" s="156"/>
      <c r="D803" s="181"/>
      <c r="E803" s="157"/>
      <c r="F803" s="157"/>
      <c r="G803" s="229">
        <f t="shared" si="484"/>
        <v>0</v>
      </c>
      <c r="H803" s="229">
        <f t="shared" si="480"/>
        <v>0</v>
      </c>
      <c r="I803" s="231"/>
      <c r="J803" s="182"/>
      <c r="K803" s="230"/>
      <c r="L803" s="157"/>
      <c r="M803" s="157"/>
      <c r="N803" s="236"/>
      <c r="O803" s="231">
        <f t="shared" si="481"/>
        <v>0</v>
      </c>
      <c r="P803" s="231">
        <f t="shared" si="482"/>
        <v>0</v>
      </c>
      <c r="Q803" s="232">
        <f t="shared" si="483"/>
        <v>0</v>
      </c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172"/>
      <c r="AD803" s="172"/>
      <c r="AE803" s="172"/>
      <c r="AF803" s="172"/>
      <c r="AG803" s="172"/>
      <c r="AH803" s="172"/>
      <c r="AI803" s="172"/>
      <c r="AJ803" s="172"/>
      <c r="AK803" s="172"/>
      <c r="AL803" s="172"/>
      <c r="AM803" s="172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173"/>
      <c r="EB803" s="173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</row>
    <row r="804" spans="1:156" ht="15.75" customHeight="1">
      <c r="A804" s="2"/>
      <c r="B804" s="181"/>
      <c r="C804" s="156"/>
      <c r="D804" s="181"/>
      <c r="E804" s="157"/>
      <c r="F804" s="157"/>
      <c r="G804" s="229">
        <f t="shared" si="484"/>
        <v>0</v>
      </c>
      <c r="H804" s="229">
        <f t="shared" si="480"/>
        <v>0</v>
      </c>
      <c r="I804" s="231"/>
      <c r="J804" s="182"/>
      <c r="K804" s="230"/>
      <c r="L804" s="157"/>
      <c r="M804" s="157"/>
      <c r="N804" s="236"/>
      <c r="O804" s="231">
        <f t="shared" si="481"/>
        <v>0</v>
      </c>
      <c r="P804" s="231">
        <f t="shared" si="482"/>
        <v>0</v>
      </c>
      <c r="Q804" s="232">
        <f t="shared" si="483"/>
        <v>0</v>
      </c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172"/>
      <c r="AD804" s="172"/>
      <c r="AE804" s="172"/>
      <c r="AF804" s="172"/>
      <c r="AG804" s="172"/>
      <c r="AH804" s="172"/>
      <c r="AI804" s="172"/>
      <c r="AJ804" s="172"/>
      <c r="AK804" s="172"/>
      <c r="AL804" s="172"/>
      <c r="AM804" s="172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173"/>
      <c r="EB804" s="173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</row>
    <row r="805" spans="1:156" ht="15.75" customHeight="1">
      <c r="A805" s="2"/>
      <c r="B805" s="181"/>
      <c r="C805" s="156"/>
      <c r="D805" s="181"/>
      <c r="E805" s="157"/>
      <c r="F805" s="157"/>
      <c r="G805" s="229">
        <f t="shared" si="484"/>
        <v>0</v>
      </c>
      <c r="H805" s="229">
        <f t="shared" si="480"/>
        <v>0</v>
      </c>
      <c r="I805" s="231"/>
      <c r="J805" s="182"/>
      <c r="K805" s="230"/>
      <c r="L805" s="157"/>
      <c r="M805" s="157"/>
      <c r="N805" s="236"/>
      <c r="O805" s="231">
        <f t="shared" si="481"/>
        <v>0</v>
      </c>
      <c r="P805" s="231">
        <f t="shared" si="482"/>
        <v>0</v>
      </c>
      <c r="Q805" s="232">
        <f t="shared" si="483"/>
        <v>0</v>
      </c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172"/>
      <c r="AD805" s="172"/>
      <c r="AE805" s="172"/>
      <c r="AF805" s="172"/>
      <c r="AG805" s="172"/>
      <c r="AH805" s="172"/>
      <c r="AI805" s="172"/>
      <c r="AJ805" s="172"/>
      <c r="AK805" s="172"/>
      <c r="AL805" s="172"/>
      <c r="AM805" s="172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173"/>
      <c r="EB805" s="173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</row>
    <row r="806" spans="1:156" ht="15.75" customHeight="1">
      <c r="A806" s="2"/>
      <c r="B806" s="181"/>
      <c r="C806" s="156"/>
      <c r="D806" s="181"/>
      <c r="E806" s="157"/>
      <c r="F806" s="157"/>
      <c r="G806" s="229">
        <f t="shared" si="484"/>
        <v>0</v>
      </c>
      <c r="H806" s="229">
        <f t="shared" si="480"/>
        <v>0</v>
      </c>
      <c r="I806" s="231"/>
      <c r="J806" s="182"/>
      <c r="K806" s="230"/>
      <c r="L806" s="157"/>
      <c r="M806" s="157"/>
      <c r="N806" s="236"/>
      <c r="O806" s="231">
        <f t="shared" si="481"/>
        <v>0</v>
      </c>
      <c r="P806" s="231">
        <f t="shared" si="482"/>
        <v>0</v>
      </c>
      <c r="Q806" s="232">
        <f t="shared" si="483"/>
        <v>0</v>
      </c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172"/>
      <c r="AD806" s="172"/>
      <c r="AE806" s="172"/>
      <c r="AF806" s="172"/>
      <c r="AG806" s="172"/>
      <c r="AH806" s="172"/>
      <c r="AI806" s="172"/>
      <c r="AJ806" s="172"/>
      <c r="AK806" s="172"/>
      <c r="AL806" s="172"/>
      <c r="AM806" s="172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173"/>
      <c r="EB806" s="173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</row>
    <row r="807" spans="1:156" ht="15.75" customHeight="1">
      <c r="A807" s="2"/>
      <c r="B807" s="181"/>
      <c r="C807" s="156"/>
      <c r="D807" s="181"/>
      <c r="E807" s="157"/>
      <c r="F807" s="157"/>
      <c r="G807" s="229">
        <f t="shared" si="484"/>
        <v>0</v>
      </c>
      <c r="H807" s="229">
        <f t="shared" si="480"/>
        <v>0</v>
      </c>
      <c r="I807" s="231"/>
      <c r="J807" s="182"/>
      <c r="K807" s="230"/>
      <c r="L807" s="157"/>
      <c r="M807" s="157"/>
      <c r="N807" s="236"/>
      <c r="O807" s="231">
        <f t="shared" si="481"/>
        <v>0</v>
      </c>
      <c r="P807" s="231">
        <f t="shared" si="482"/>
        <v>0</v>
      </c>
      <c r="Q807" s="232">
        <f t="shared" si="483"/>
        <v>0</v>
      </c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172"/>
      <c r="AD807" s="172"/>
      <c r="AE807" s="172"/>
      <c r="AF807" s="172"/>
      <c r="AG807" s="172"/>
      <c r="AH807" s="172"/>
      <c r="AI807" s="172"/>
      <c r="AJ807" s="172"/>
      <c r="AK807" s="172"/>
      <c r="AL807" s="172"/>
      <c r="AM807" s="172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173"/>
      <c r="EB807" s="173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</row>
    <row r="808" spans="1:156" ht="15.75" customHeight="1">
      <c r="A808" s="2"/>
      <c r="B808" s="181"/>
      <c r="C808" s="156"/>
      <c r="D808" s="181"/>
      <c r="E808" s="157"/>
      <c r="F808" s="157"/>
      <c r="G808" s="229">
        <f t="shared" si="484"/>
        <v>0</v>
      </c>
      <c r="H808" s="229">
        <f t="shared" si="480"/>
        <v>0</v>
      </c>
      <c r="I808" s="231"/>
      <c r="J808" s="182"/>
      <c r="K808" s="230"/>
      <c r="L808" s="157"/>
      <c r="M808" s="157"/>
      <c r="N808" s="236"/>
      <c r="O808" s="231">
        <f t="shared" si="481"/>
        <v>0</v>
      </c>
      <c r="P808" s="231">
        <f t="shared" si="482"/>
        <v>0</v>
      </c>
      <c r="Q808" s="232">
        <f t="shared" si="483"/>
        <v>0</v>
      </c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172"/>
      <c r="AD808" s="172"/>
      <c r="AE808" s="172"/>
      <c r="AF808" s="172"/>
      <c r="AG808" s="172"/>
      <c r="AH808" s="172"/>
      <c r="AI808" s="172"/>
      <c r="AJ808" s="172"/>
      <c r="AK808" s="172"/>
      <c r="AL808" s="172"/>
      <c r="AM808" s="172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173"/>
      <c r="EB808" s="173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</row>
    <row r="809" spans="1:156" ht="15.75" customHeight="1">
      <c r="A809" s="2"/>
      <c r="B809" s="181"/>
      <c r="C809" s="156"/>
      <c r="D809" s="181"/>
      <c r="E809" s="157"/>
      <c r="F809" s="157"/>
      <c r="G809" s="229">
        <f t="shared" si="484"/>
        <v>0</v>
      </c>
      <c r="H809" s="229">
        <f t="shared" si="480"/>
        <v>0</v>
      </c>
      <c r="I809" s="231"/>
      <c r="J809" s="182"/>
      <c r="K809" s="230"/>
      <c r="L809" s="157"/>
      <c r="M809" s="157"/>
      <c r="N809" s="236"/>
      <c r="O809" s="231">
        <f t="shared" si="481"/>
        <v>0</v>
      </c>
      <c r="P809" s="231">
        <f t="shared" si="482"/>
        <v>0</v>
      </c>
      <c r="Q809" s="232">
        <f t="shared" si="483"/>
        <v>0</v>
      </c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172"/>
      <c r="AD809" s="172"/>
      <c r="AE809" s="172"/>
      <c r="AF809" s="172"/>
      <c r="AG809" s="172"/>
      <c r="AH809" s="172"/>
      <c r="AI809" s="172"/>
      <c r="AJ809" s="172"/>
      <c r="AK809" s="172"/>
      <c r="AL809" s="172"/>
      <c r="AM809" s="172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173"/>
      <c r="EB809" s="173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</row>
    <row r="810" spans="1:156" ht="15.75" customHeight="1">
      <c r="A810" s="2"/>
      <c r="B810" s="181"/>
      <c r="C810" s="181"/>
      <c r="D810" s="181"/>
      <c r="E810" s="157"/>
      <c r="F810" s="157"/>
      <c r="G810" s="229">
        <f t="shared" si="484"/>
        <v>0</v>
      </c>
      <c r="H810" s="229">
        <f t="shared" si="480"/>
        <v>0</v>
      </c>
      <c r="I810" s="231"/>
      <c r="J810" s="182"/>
      <c r="K810" s="230"/>
      <c r="L810" s="157"/>
      <c r="M810" s="157"/>
      <c r="N810" s="236"/>
      <c r="O810" s="231">
        <f t="shared" si="481"/>
        <v>0</v>
      </c>
      <c r="P810" s="231">
        <f t="shared" si="482"/>
        <v>0</v>
      </c>
      <c r="Q810" s="232">
        <f t="shared" si="483"/>
        <v>0</v>
      </c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172"/>
      <c r="AD810" s="172"/>
      <c r="AE810" s="172"/>
      <c r="AF810" s="172"/>
      <c r="AG810" s="172"/>
      <c r="AH810" s="172"/>
      <c r="AI810" s="172"/>
      <c r="AJ810" s="172"/>
      <c r="AK810" s="172"/>
      <c r="AL810" s="172"/>
      <c r="AM810" s="172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173"/>
      <c r="EB810" s="173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</row>
    <row r="811" spans="1:156" ht="15.75" customHeight="1">
      <c r="A811" s="2"/>
      <c r="B811" s="181"/>
      <c r="C811" s="181"/>
      <c r="D811" s="181"/>
      <c r="E811" s="157"/>
      <c r="F811" s="157"/>
      <c r="G811" s="229">
        <f t="shared" si="484"/>
        <v>0</v>
      </c>
      <c r="H811" s="229">
        <f t="shared" si="480"/>
        <v>0</v>
      </c>
      <c r="I811" s="231"/>
      <c r="J811" s="182"/>
      <c r="K811" s="230"/>
      <c r="L811" s="157"/>
      <c r="M811" s="157"/>
      <c r="N811" s="236"/>
      <c r="O811" s="231">
        <f t="shared" si="481"/>
        <v>0</v>
      </c>
      <c r="P811" s="231">
        <f t="shared" si="482"/>
        <v>0</v>
      </c>
      <c r="Q811" s="232">
        <f t="shared" si="483"/>
        <v>0</v>
      </c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172"/>
      <c r="AD811" s="172"/>
      <c r="AE811" s="172"/>
      <c r="AF811" s="172"/>
      <c r="AG811" s="172"/>
      <c r="AH811" s="172"/>
      <c r="AI811" s="172"/>
      <c r="AJ811" s="172"/>
      <c r="AK811" s="172"/>
      <c r="AL811" s="172"/>
      <c r="AM811" s="172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173"/>
      <c r="EB811" s="173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</row>
    <row r="812" spans="1:156" ht="15.75" customHeight="1">
      <c r="A812" s="2"/>
      <c r="B812" s="188" t="s">
        <v>129</v>
      </c>
      <c r="C812" s="188"/>
      <c r="D812" s="244">
        <f>SUM(D792:D811)-L812</f>
        <v>0</v>
      </c>
      <c r="E812" s="245"/>
      <c r="F812" s="245"/>
      <c r="G812" s="245">
        <f>SUM(G792:G811)-SUM(Q792:Q811)</f>
        <v>0</v>
      </c>
      <c r="H812" s="245">
        <f t="shared" si="480"/>
        <v>0</v>
      </c>
      <c r="I812" s="246"/>
      <c r="J812" s="247"/>
      <c r="K812" s="188"/>
      <c r="L812" s="188">
        <f>SUM(L792:L811)</f>
        <v>0</v>
      </c>
      <c r="M812" s="245"/>
      <c r="N812" s="248"/>
      <c r="O812" s="249">
        <f t="shared" ref="O812:P812" si="485">SUM(O792:O811)</f>
        <v>0</v>
      </c>
      <c r="P812" s="249">
        <f t="shared" si="485"/>
        <v>0</v>
      </c>
      <c r="Q812" s="250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172"/>
      <c r="AD812" s="172"/>
      <c r="AE812" s="172"/>
      <c r="AF812" s="172"/>
      <c r="AG812" s="172"/>
      <c r="AH812" s="172"/>
      <c r="AI812" s="172"/>
      <c r="AJ812" s="172"/>
      <c r="AK812" s="172"/>
      <c r="AL812" s="172"/>
      <c r="AM812" s="172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173"/>
      <c r="EB812" s="173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</row>
    <row r="813" spans="1:156" ht="15.75" customHeight="1">
      <c r="A813" s="2"/>
      <c r="B813" s="223" t="s">
        <v>88</v>
      </c>
      <c r="C813" s="224" t="s">
        <v>89</v>
      </c>
      <c r="D813" s="224" t="s">
        <v>99</v>
      </c>
      <c r="E813" s="224" t="s">
        <v>114</v>
      </c>
      <c r="F813" s="224" t="s">
        <v>115</v>
      </c>
      <c r="G813" s="224" t="s">
        <v>26</v>
      </c>
      <c r="H813" s="224" t="s">
        <v>100</v>
      </c>
      <c r="I813" s="225"/>
      <c r="J813" s="224" t="s">
        <v>116</v>
      </c>
      <c r="K813" s="224" t="s">
        <v>91</v>
      </c>
      <c r="L813" s="224" t="s">
        <v>99</v>
      </c>
      <c r="M813" s="224" t="s">
        <v>117</v>
      </c>
      <c r="N813" s="224" t="s">
        <v>115</v>
      </c>
      <c r="O813" s="224" t="s">
        <v>94</v>
      </c>
      <c r="P813" s="224" t="s">
        <v>118</v>
      </c>
      <c r="Q813" s="224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172"/>
      <c r="AD813" s="172"/>
      <c r="AE813" s="172"/>
      <c r="AF813" s="172"/>
      <c r="AG813" s="172"/>
      <c r="AH813" s="172"/>
      <c r="AI813" s="172"/>
      <c r="AJ813" s="172"/>
      <c r="AK813" s="172"/>
      <c r="AL813" s="172"/>
      <c r="AM813" s="172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173"/>
      <c r="EB813" s="173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</row>
    <row r="814" spans="1:156" ht="15.75" customHeight="1">
      <c r="A814" s="2"/>
      <c r="B814" s="181"/>
      <c r="C814" s="156"/>
      <c r="D814" s="181"/>
      <c r="E814" s="157"/>
      <c r="F814" s="157"/>
      <c r="G814" s="229">
        <f>(D814*E814)+F814</f>
        <v>0</v>
      </c>
      <c r="H814" s="229">
        <f t="shared" ref="H814:H834" si="486">IF(D814=0,0,G814/D814)</f>
        <v>0</v>
      </c>
      <c r="I814" s="739" t="s">
        <v>126</v>
      </c>
      <c r="J814" s="182"/>
      <c r="K814" s="230"/>
      <c r="L814" s="181"/>
      <c r="M814" s="157"/>
      <c r="N814" s="157"/>
      <c r="O814" s="231">
        <f t="shared" ref="O814:O833" si="487">((L814*M814)-N814)-(L814*J814)</f>
        <v>0</v>
      </c>
      <c r="P814" s="231">
        <f t="shared" ref="P814:P833" si="488">IF(J814=0,0,(((L814*M814)-N814)+I824)-(L814*J814))</f>
        <v>0</v>
      </c>
      <c r="Q814" s="232">
        <f t="shared" ref="Q814:Q833" si="489">L814*J814</f>
        <v>0</v>
      </c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172"/>
      <c r="AD814" s="172"/>
      <c r="AE814" s="172"/>
      <c r="AF814" s="172"/>
      <c r="AG814" s="172"/>
      <c r="AH814" s="172"/>
      <c r="AI814" s="172"/>
      <c r="AJ814" s="172"/>
      <c r="AK814" s="172"/>
      <c r="AL814" s="172"/>
      <c r="AM814" s="172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173"/>
      <c r="EB814" s="173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</row>
    <row r="815" spans="1:156" ht="15.75" customHeight="1">
      <c r="A815" s="2"/>
      <c r="B815" s="181"/>
      <c r="C815" s="156"/>
      <c r="D815" s="181"/>
      <c r="E815" s="157"/>
      <c r="F815" s="157"/>
      <c r="G815" s="229">
        <f t="shared" ref="G815:G833" si="490">D815*E815+F815</f>
        <v>0</v>
      </c>
      <c r="H815" s="229">
        <f t="shared" si="486"/>
        <v>0</v>
      </c>
      <c r="I815" s="740"/>
      <c r="J815" s="182"/>
      <c r="K815" s="230"/>
      <c r="L815" s="157"/>
      <c r="M815" s="157"/>
      <c r="N815" s="236"/>
      <c r="O815" s="231">
        <f t="shared" si="487"/>
        <v>0</v>
      </c>
      <c r="P815" s="231">
        <f t="shared" si="488"/>
        <v>0</v>
      </c>
      <c r="Q815" s="232">
        <f t="shared" si="489"/>
        <v>0</v>
      </c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172"/>
      <c r="AD815" s="172"/>
      <c r="AE815" s="172"/>
      <c r="AF815" s="172"/>
      <c r="AG815" s="172"/>
      <c r="AH815" s="172"/>
      <c r="AI815" s="172"/>
      <c r="AJ815" s="172"/>
      <c r="AK815" s="172"/>
      <c r="AL815" s="172"/>
      <c r="AM815" s="172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173"/>
      <c r="EB815" s="173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</row>
    <row r="816" spans="1:156" ht="15.75" customHeight="1">
      <c r="A816" s="2"/>
      <c r="B816" s="181"/>
      <c r="C816" s="156"/>
      <c r="D816" s="181"/>
      <c r="E816" s="157"/>
      <c r="F816" s="157"/>
      <c r="G816" s="229">
        <f t="shared" si="490"/>
        <v>0</v>
      </c>
      <c r="H816" s="229">
        <f t="shared" si="486"/>
        <v>0</v>
      </c>
      <c r="I816" s="238">
        <f>IF(D834=0,0,G834/D834)</f>
        <v>0</v>
      </c>
      <c r="J816" s="182"/>
      <c r="K816" s="230"/>
      <c r="L816" s="157"/>
      <c r="M816" s="157"/>
      <c r="N816" s="236"/>
      <c r="O816" s="231">
        <f t="shared" si="487"/>
        <v>0</v>
      </c>
      <c r="P816" s="231">
        <f t="shared" si="488"/>
        <v>0</v>
      </c>
      <c r="Q816" s="232">
        <f t="shared" si="489"/>
        <v>0</v>
      </c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172"/>
      <c r="AD816" s="172"/>
      <c r="AE816" s="172"/>
      <c r="AF816" s="172"/>
      <c r="AG816" s="172"/>
      <c r="AH816" s="172"/>
      <c r="AI816" s="172"/>
      <c r="AJ816" s="172"/>
      <c r="AK816" s="172"/>
      <c r="AL816" s="172"/>
      <c r="AM816" s="172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173"/>
      <c r="EB816" s="173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</row>
    <row r="817" spans="1:156" ht="15.75" customHeight="1">
      <c r="A817" s="2"/>
      <c r="B817" s="181"/>
      <c r="C817" s="156"/>
      <c r="D817" s="181"/>
      <c r="E817" s="157"/>
      <c r="F817" s="157"/>
      <c r="G817" s="229">
        <f t="shared" si="490"/>
        <v>0</v>
      </c>
      <c r="H817" s="229">
        <f t="shared" si="486"/>
        <v>0</v>
      </c>
      <c r="I817" s="239"/>
      <c r="J817" s="182"/>
      <c r="K817" s="230"/>
      <c r="L817" s="157"/>
      <c r="M817" s="157"/>
      <c r="N817" s="236"/>
      <c r="O817" s="231">
        <f t="shared" si="487"/>
        <v>0</v>
      </c>
      <c r="P817" s="231">
        <f t="shared" si="488"/>
        <v>0</v>
      </c>
      <c r="Q817" s="232">
        <f t="shared" si="489"/>
        <v>0</v>
      </c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172"/>
      <c r="AD817" s="172"/>
      <c r="AE817" s="172"/>
      <c r="AF817" s="172"/>
      <c r="AG817" s="172"/>
      <c r="AH817" s="172"/>
      <c r="AI817" s="172"/>
      <c r="AJ817" s="172"/>
      <c r="AK817" s="172"/>
      <c r="AL817" s="172"/>
      <c r="AM817" s="172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173"/>
      <c r="EB817" s="173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</row>
    <row r="818" spans="1:156" ht="15.75" customHeight="1">
      <c r="A818" s="2"/>
      <c r="B818" s="181"/>
      <c r="C818" s="156"/>
      <c r="D818" s="181"/>
      <c r="E818" s="157"/>
      <c r="F818" s="157"/>
      <c r="G818" s="229">
        <f t="shared" si="490"/>
        <v>0</v>
      </c>
      <c r="H818" s="229">
        <f t="shared" si="486"/>
        <v>0</v>
      </c>
      <c r="I818" s="741" t="s">
        <v>127</v>
      </c>
      <c r="J818" s="182"/>
      <c r="K818" s="230"/>
      <c r="L818" s="157"/>
      <c r="M818" s="157"/>
      <c r="N818" s="236"/>
      <c r="O818" s="231">
        <f t="shared" si="487"/>
        <v>0</v>
      </c>
      <c r="P818" s="231">
        <f t="shared" si="488"/>
        <v>0</v>
      </c>
      <c r="Q818" s="232">
        <f t="shared" si="489"/>
        <v>0</v>
      </c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172"/>
      <c r="AD818" s="172"/>
      <c r="AE818" s="172"/>
      <c r="AF818" s="172"/>
      <c r="AG818" s="172"/>
      <c r="AH818" s="172"/>
      <c r="AI818" s="172"/>
      <c r="AJ818" s="172"/>
      <c r="AK818" s="172"/>
      <c r="AL818" s="172"/>
      <c r="AM818" s="172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173"/>
      <c r="EB818" s="173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</row>
    <row r="819" spans="1:156" ht="15.75" customHeight="1">
      <c r="A819" s="2"/>
      <c r="B819" s="181"/>
      <c r="C819" s="156"/>
      <c r="D819" s="181"/>
      <c r="E819" s="157"/>
      <c r="F819" s="157"/>
      <c r="G819" s="229">
        <f t="shared" si="490"/>
        <v>0</v>
      </c>
      <c r="H819" s="229">
        <f t="shared" si="486"/>
        <v>0</v>
      </c>
      <c r="I819" s="742"/>
      <c r="J819" s="182"/>
      <c r="K819" s="230"/>
      <c r="L819" s="157"/>
      <c r="M819" s="157"/>
      <c r="N819" s="236"/>
      <c r="O819" s="231">
        <f t="shared" si="487"/>
        <v>0</v>
      </c>
      <c r="P819" s="231">
        <f t="shared" si="488"/>
        <v>0</v>
      </c>
      <c r="Q819" s="232">
        <f t="shared" si="489"/>
        <v>0</v>
      </c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172"/>
      <c r="AD819" s="172"/>
      <c r="AE819" s="172"/>
      <c r="AF819" s="172"/>
      <c r="AG819" s="172"/>
      <c r="AH819" s="172"/>
      <c r="AI819" s="172"/>
      <c r="AJ819" s="172"/>
      <c r="AK819" s="172"/>
      <c r="AL819" s="172"/>
      <c r="AM819" s="172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173"/>
      <c r="EB819" s="173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</row>
    <row r="820" spans="1:156" ht="15.75" customHeight="1">
      <c r="A820" s="2"/>
      <c r="B820" s="181"/>
      <c r="C820" s="156"/>
      <c r="D820" s="181"/>
      <c r="E820" s="157"/>
      <c r="F820" s="157"/>
      <c r="G820" s="229">
        <f t="shared" si="490"/>
        <v>0</v>
      </c>
      <c r="H820" s="229">
        <f t="shared" si="486"/>
        <v>0</v>
      </c>
      <c r="I820" s="740"/>
      <c r="J820" s="182"/>
      <c r="K820" s="230"/>
      <c r="L820" s="157"/>
      <c r="M820" s="157"/>
      <c r="N820" s="236"/>
      <c r="O820" s="231">
        <f t="shared" si="487"/>
        <v>0</v>
      </c>
      <c r="P820" s="231">
        <f t="shared" si="488"/>
        <v>0</v>
      </c>
      <c r="Q820" s="232">
        <f t="shared" si="489"/>
        <v>0</v>
      </c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172"/>
      <c r="AD820" s="172"/>
      <c r="AE820" s="172"/>
      <c r="AF820" s="172"/>
      <c r="AG820" s="172"/>
      <c r="AH820" s="172"/>
      <c r="AI820" s="172"/>
      <c r="AJ820" s="172"/>
      <c r="AK820" s="172"/>
      <c r="AL820" s="172"/>
      <c r="AM820" s="172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173"/>
      <c r="EB820" s="173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</row>
    <row r="821" spans="1:156" ht="15.75" customHeight="1">
      <c r="A821" s="2"/>
      <c r="B821" s="181"/>
      <c r="C821" s="156"/>
      <c r="D821" s="181"/>
      <c r="E821" s="157"/>
      <c r="F821" s="157"/>
      <c r="G821" s="229">
        <f t="shared" si="490"/>
        <v>0</v>
      </c>
      <c r="H821" s="229">
        <f t="shared" si="486"/>
        <v>0</v>
      </c>
      <c r="I821" s="240">
        <f>IF(D834=0,0,(G834-I824)/D834)</f>
        <v>0</v>
      </c>
      <c r="J821" s="182"/>
      <c r="K821" s="230"/>
      <c r="L821" s="157"/>
      <c r="M821" s="157"/>
      <c r="N821" s="236"/>
      <c r="O821" s="231">
        <f t="shared" si="487"/>
        <v>0</v>
      </c>
      <c r="P821" s="231">
        <f t="shared" si="488"/>
        <v>0</v>
      </c>
      <c r="Q821" s="232">
        <f t="shared" si="489"/>
        <v>0</v>
      </c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172"/>
      <c r="AD821" s="172"/>
      <c r="AE821" s="172"/>
      <c r="AF821" s="172"/>
      <c r="AG821" s="172"/>
      <c r="AH821" s="172"/>
      <c r="AI821" s="172"/>
      <c r="AJ821" s="172"/>
      <c r="AK821" s="172"/>
      <c r="AL821" s="172"/>
      <c r="AM821" s="172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173"/>
      <c r="EB821" s="173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</row>
    <row r="822" spans="1:156" ht="15.75" customHeight="1">
      <c r="A822" s="2"/>
      <c r="B822" s="181"/>
      <c r="C822" s="156"/>
      <c r="D822" s="181"/>
      <c r="E822" s="157"/>
      <c r="F822" s="157"/>
      <c r="G822" s="229">
        <f t="shared" si="490"/>
        <v>0</v>
      </c>
      <c r="H822" s="229">
        <f t="shared" si="486"/>
        <v>0</v>
      </c>
      <c r="I822" s="241"/>
      <c r="J822" s="182"/>
      <c r="K822" s="230"/>
      <c r="L822" s="157"/>
      <c r="M822" s="157"/>
      <c r="N822" s="236"/>
      <c r="O822" s="231">
        <f t="shared" si="487"/>
        <v>0</v>
      </c>
      <c r="P822" s="231">
        <f t="shared" si="488"/>
        <v>0</v>
      </c>
      <c r="Q822" s="232">
        <f t="shared" si="489"/>
        <v>0</v>
      </c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172"/>
      <c r="AD822" s="172"/>
      <c r="AE822" s="172"/>
      <c r="AF822" s="172"/>
      <c r="AG822" s="172"/>
      <c r="AH822" s="172"/>
      <c r="AI822" s="172"/>
      <c r="AJ822" s="172"/>
      <c r="AK822" s="172"/>
      <c r="AL822" s="172"/>
      <c r="AM822" s="172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173"/>
      <c r="EB822" s="173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</row>
    <row r="823" spans="1:156" ht="15.75" customHeight="1">
      <c r="A823" s="2"/>
      <c r="B823" s="181"/>
      <c r="C823" s="156"/>
      <c r="D823" s="242"/>
      <c r="E823" s="157"/>
      <c r="F823" s="157"/>
      <c r="G823" s="229">
        <f t="shared" si="490"/>
        <v>0</v>
      </c>
      <c r="H823" s="229">
        <f t="shared" si="486"/>
        <v>0</v>
      </c>
      <c r="I823" s="243" t="s">
        <v>128</v>
      </c>
      <c r="J823" s="182"/>
      <c r="K823" s="230"/>
      <c r="L823" s="157"/>
      <c r="M823" s="157"/>
      <c r="N823" s="236"/>
      <c r="O823" s="231">
        <f t="shared" si="487"/>
        <v>0</v>
      </c>
      <c r="P823" s="231">
        <f t="shared" si="488"/>
        <v>0</v>
      </c>
      <c r="Q823" s="232">
        <f t="shared" si="489"/>
        <v>0</v>
      </c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172"/>
      <c r="AD823" s="172"/>
      <c r="AE823" s="172"/>
      <c r="AF823" s="172"/>
      <c r="AG823" s="172"/>
      <c r="AH823" s="172"/>
      <c r="AI823" s="172"/>
      <c r="AJ823" s="172"/>
      <c r="AK823" s="172"/>
      <c r="AL823" s="172"/>
      <c r="AM823" s="172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173"/>
      <c r="EB823" s="173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</row>
    <row r="824" spans="1:156" ht="15.75" customHeight="1">
      <c r="A824" s="2"/>
      <c r="B824" s="181"/>
      <c r="C824" s="156"/>
      <c r="D824" s="181"/>
      <c r="E824" s="157"/>
      <c r="F824" s="157"/>
      <c r="G824" s="229">
        <f t="shared" si="490"/>
        <v>0</v>
      </c>
      <c r="H824" s="229">
        <f t="shared" si="486"/>
        <v>0</v>
      </c>
      <c r="I824" s="238">
        <f>SUMIF(B$72:B$91,B814,P$72:P$91)</f>
        <v>0</v>
      </c>
      <c r="J824" s="182"/>
      <c r="K824" s="230"/>
      <c r="L824" s="157"/>
      <c r="M824" s="157"/>
      <c r="N824" s="236"/>
      <c r="O824" s="231">
        <f t="shared" si="487"/>
        <v>0</v>
      </c>
      <c r="P824" s="231">
        <f t="shared" si="488"/>
        <v>0</v>
      </c>
      <c r="Q824" s="232">
        <f t="shared" si="489"/>
        <v>0</v>
      </c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172"/>
      <c r="AD824" s="172"/>
      <c r="AE824" s="172"/>
      <c r="AF824" s="172"/>
      <c r="AG824" s="172"/>
      <c r="AH824" s="172"/>
      <c r="AI824" s="172"/>
      <c r="AJ824" s="172"/>
      <c r="AK824" s="172"/>
      <c r="AL824" s="172"/>
      <c r="AM824" s="172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173"/>
      <c r="EB824" s="173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</row>
    <row r="825" spans="1:156" ht="15.75" customHeight="1">
      <c r="A825" s="2"/>
      <c r="B825" s="181"/>
      <c r="C825" s="156"/>
      <c r="D825" s="181"/>
      <c r="E825" s="157"/>
      <c r="F825" s="157"/>
      <c r="G825" s="229">
        <f t="shared" si="490"/>
        <v>0</v>
      </c>
      <c r="H825" s="229">
        <f t="shared" si="486"/>
        <v>0</v>
      </c>
      <c r="I825" s="231"/>
      <c r="J825" s="182"/>
      <c r="K825" s="230"/>
      <c r="L825" s="157"/>
      <c r="M825" s="157"/>
      <c r="N825" s="236"/>
      <c r="O825" s="231">
        <f t="shared" si="487"/>
        <v>0</v>
      </c>
      <c r="P825" s="231">
        <f t="shared" si="488"/>
        <v>0</v>
      </c>
      <c r="Q825" s="232">
        <f t="shared" si="489"/>
        <v>0</v>
      </c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172"/>
      <c r="AD825" s="172"/>
      <c r="AE825" s="172"/>
      <c r="AF825" s="172"/>
      <c r="AG825" s="172"/>
      <c r="AH825" s="172"/>
      <c r="AI825" s="172"/>
      <c r="AJ825" s="172"/>
      <c r="AK825" s="172"/>
      <c r="AL825" s="172"/>
      <c r="AM825" s="172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173"/>
      <c r="EB825" s="173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</row>
    <row r="826" spans="1:156" ht="15.75" customHeight="1">
      <c r="A826" s="2"/>
      <c r="B826" s="181"/>
      <c r="C826" s="156"/>
      <c r="D826" s="181"/>
      <c r="E826" s="157"/>
      <c r="F826" s="157"/>
      <c r="G826" s="229">
        <f t="shared" si="490"/>
        <v>0</v>
      </c>
      <c r="H826" s="229">
        <f t="shared" si="486"/>
        <v>0</v>
      </c>
      <c r="I826" s="231"/>
      <c r="J826" s="182"/>
      <c r="K826" s="230"/>
      <c r="L826" s="157"/>
      <c r="M826" s="157"/>
      <c r="N826" s="236"/>
      <c r="O826" s="231">
        <f t="shared" si="487"/>
        <v>0</v>
      </c>
      <c r="P826" s="231">
        <f t="shared" si="488"/>
        <v>0</v>
      </c>
      <c r="Q826" s="232">
        <f t="shared" si="489"/>
        <v>0</v>
      </c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172"/>
      <c r="AD826" s="172"/>
      <c r="AE826" s="172"/>
      <c r="AF826" s="172"/>
      <c r="AG826" s="172"/>
      <c r="AH826" s="172"/>
      <c r="AI826" s="172"/>
      <c r="AJ826" s="172"/>
      <c r="AK826" s="172"/>
      <c r="AL826" s="172"/>
      <c r="AM826" s="172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173"/>
      <c r="EB826" s="173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</row>
    <row r="827" spans="1:156" ht="15.75" customHeight="1">
      <c r="A827" s="2"/>
      <c r="B827" s="181"/>
      <c r="C827" s="156"/>
      <c r="D827" s="181"/>
      <c r="E827" s="157"/>
      <c r="F827" s="157"/>
      <c r="G827" s="229">
        <f t="shared" si="490"/>
        <v>0</v>
      </c>
      <c r="H827" s="229">
        <f t="shared" si="486"/>
        <v>0</v>
      </c>
      <c r="I827" s="231"/>
      <c r="J827" s="182"/>
      <c r="K827" s="230"/>
      <c r="L827" s="157"/>
      <c r="M827" s="157"/>
      <c r="N827" s="236"/>
      <c r="O827" s="231">
        <f t="shared" si="487"/>
        <v>0</v>
      </c>
      <c r="P827" s="231">
        <f t="shared" si="488"/>
        <v>0</v>
      </c>
      <c r="Q827" s="232">
        <f t="shared" si="489"/>
        <v>0</v>
      </c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172"/>
      <c r="AD827" s="172"/>
      <c r="AE827" s="172"/>
      <c r="AF827" s="172"/>
      <c r="AG827" s="172"/>
      <c r="AH827" s="172"/>
      <c r="AI827" s="172"/>
      <c r="AJ827" s="172"/>
      <c r="AK827" s="172"/>
      <c r="AL827" s="172"/>
      <c r="AM827" s="172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173"/>
      <c r="EB827" s="173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</row>
    <row r="828" spans="1:156" ht="15.75" customHeight="1">
      <c r="A828" s="2"/>
      <c r="B828" s="181"/>
      <c r="C828" s="156"/>
      <c r="D828" s="181"/>
      <c r="E828" s="157"/>
      <c r="F828" s="157"/>
      <c r="G828" s="229">
        <f t="shared" si="490"/>
        <v>0</v>
      </c>
      <c r="H828" s="229">
        <f t="shared" si="486"/>
        <v>0</v>
      </c>
      <c r="I828" s="231"/>
      <c r="J828" s="182"/>
      <c r="K828" s="230"/>
      <c r="L828" s="157"/>
      <c r="M828" s="157"/>
      <c r="N828" s="236"/>
      <c r="O828" s="231">
        <f t="shared" si="487"/>
        <v>0</v>
      </c>
      <c r="P828" s="231">
        <f t="shared" si="488"/>
        <v>0</v>
      </c>
      <c r="Q828" s="232">
        <f t="shared" si="489"/>
        <v>0</v>
      </c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172"/>
      <c r="AD828" s="172"/>
      <c r="AE828" s="172"/>
      <c r="AF828" s="172"/>
      <c r="AG828" s="172"/>
      <c r="AH828" s="172"/>
      <c r="AI828" s="172"/>
      <c r="AJ828" s="172"/>
      <c r="AK828" s="172"/>
      <c r="AL828" s="172"/>
      <c r="AM828" s="172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173"/>
      <c r="EB828" s="173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</row>
    <row r="829" spans="1:156" ht="15.75" customHeight="1">
      <c r="A829" s="2"/>
      <c r="B829" s="181"/>
      <c r="C829" s="156"/>
      <c r="D829" s="181"/>
      <c r="E829" s="157"/>
      <c r="F829" s="157"/>
      <c r="G829" s="229">
        <f t="shared" si="490"/>
        <v>0</v>
      </c>
      <c r="H829" s="229">
        <f t="shared" si="486"/>
        <v>0</v>
      </c>
      <c r="I829" s="231"/>
      <c r="J829" s="182"/>
      <c r="K829" s="230"/>
      <c r="L829" s="157"/>
      <c r="M829" s="157"/>
      <c r="N829" s="236"/>
      <c r="O829" s="231">
        <f t="shared" si="487"/>
        <v>0</v>
      </c>
      <c r="P829" s="231">
        <f t="shared" si="488"/>
        <v>0</v>
      </c>
      <c r="Q829" s="232">
        <f t="shared" si="489"/>
        <v>0</v>
      </c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172"/>
      <c r="AD829" s="172"/>
      <c r="AE829" s="172"/>
      <c r="AF829" s="172"/>
      <c r="AG829" s="172"/>
      <c r="AH829" s="172"/>
      <c r="AI829" s="172"/>
      <c r="AJ829" s="172"/>
      <c r="AK829" s="172"/>
      <c r="AL829" s="172"/>
      <c r="AM829" s="172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173"/>
      <c r="EB829" s="173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</row>
    <row r="830" spans="1:156" ht="15.75" customHeight="1">
      <c r="A830" s="2"/>
      <c r="B830" s="181"/>
      <c r="C830" s="156"/>
      <c r="D830" s="181"/>
      <c r="E830" s="157"/>
      <c r="F830" s="157"/>
      <c r="G830" s="229">
        <f t="shared" si="490"/>
        <v>0</v>
      </c>
      <c r="H830" s="229">
        <f t="shared" si="486"/>
        <v>0</v>
      </c>
      <c r="I830" s="231"/>
      <c r="J830" s="182"/>
      <c r="K830" s="230"/>
      <c r="L830" s="157"/>
      <c r="M830" s="157"/>
      <c r="N830" s="236"/>
      <c r="O830" s="231">
        <f t="shared" si="487"/>
        <v>0</v>
      </c>
      <c r="P830" s="231">
        <f t="shared" si="488"/>
        <v>0</v>
      </c>
      <c r="Q830" s="232">
        <f t="shared" si="489"/>
        <v>0</v>
      </c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172"/>
      <c r="AD830" s="172"/>
      <c r="AE830" s="172"/>
      <c r="AF830" s="172"/>
      <c r="AG830" s="172"/>
      <c r="AH830" s="172"/>
      <c r="AI830" s="172"/>
      <c r="AJ830" s="172"/>
      <c r="AK830" s="172"/>
      <c r="AL830" s="172"/>
      <c r="AM830" s="172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173"/>
      <c r="EB830" s="173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</row>
    <row r="831" spans="1:156" ht="15.75" customHeight="1">
      <c r="A831" s="2"/>
      <c r="B831" s="181"/>
      <c r="C831" s="156"/>
      <c r="D831" s="181"/>
      <c r="E831" s="157"/>
      <c r="F831" s="157"/>
      <c r="G831" s="229">
        <f t="shared" si="490"/>
        <v>0</v>
      </c>
      <c r="H831" s="229">
        <f t="shared" si="486"/>
        <v>0</v>
      </c>
      <c r="I831" s="231"/>
      <c r="J831" s="182"/>
      <c r="K831" s="230"/>
      <c r="L831" s="157"/>
      <c r="M831" s="157"/>
      <c r="N831" s="236"/>
      <c r="O831" s="231">
        <f t="shared" si="487"/>
        <v>0</v>
      </c>
      <c r="P831" s="231">
        <f t="shared" si="488"/>
        <v>0</v>
      </c>
      <c r="Q831" s="232">
        <f t="shared" si="489"/>
        <v>0</v>
      </c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172"/>
      <c r="AD831" s="172"/>
      <c r="AE831" s="172"/>
      <c r="AF831" s="172"/>
      <c r="AG831" s="172"/>
      <c r="AH831" s="172"/>
      <c r="AI831" s="172"/>
      <c r="AJ831" s="172"/>
      <c r="AK831" s="172"/>
      <c r="AL831" s="172"/>
      <c r="AM831" s="172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173"/>
      <c r="EB831" s="173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</row>
    <row r="832" spans="1:156" ht="15.75" customHeight="1">
      <c r="A832" s="2"/>
      <c r="B832" s="181"/>
      <c r="C832" s="181"/>
      <c r="D832" s="181"/>
      <c r="E832" s="157"/>
      <c r="F832" s="157"/>
      <c r="G832" s="229">
        <f t="shared" si="490"/>
        <v>0</v>
      </c>
      <c r="H832" s="229">
        <f t="shared" si="486"/>
        <v>0</v>
      </c>
      <c r="I832" s="231"/>
      <c r="J832" s="182"/>
      <c r="K832" s="230"/>
      <c r="L832" s="157"/>
      <c r="M832" s="157"/>
      <c r="N832" s="236"/>
      <c r="O832" s="231">
        <f t="shared" si="487"/>
        <v>0</v>
      </c>
      <c r="P832" s="231">
        <f t="shared" si="488"/>
        <v>0</v>
      </c>
      <c r="Q832" s="232">
        <f t="shared" si="489"/>
        <v>0</v>
      </c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172"/>
      <c r="AD832" s="172"/>
      <c r="AE832" s="172"/>
      <c r="AF832" s="172"/>
      <c r="AG832" s="172"/>
      <c r="AH832" s="172"/>
      <c r="AI832" s="172"/>
      <c r="AJ832" s="172"/>
      <c r="AK832" s="172"/>
      <c r="AL832" s="172"/>
      <c r="AM832" s="172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173"/>
      <c r="EB832" s="173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</row>
    <row r="833" spans="1:156" ht="15.75" customHeight="1">
      <c r="A833" s="2"/>
      <c r="B833" s="181"/>
      <c r="C833" s="181"/>
      <c r="D833" s="181"/>
      <c r="E833" s="157"/>
      <c r="F833" s="157"/>
      <c r="G833" s="229">
        <f t="shared" si="490"/>
        <v>0</v>
      </c>
      <c r="H833" s="229">
        <f t="shared" si="486"/>
        <v>0</v>
      </c>
      <c r="I833" s="231"/>
      <c r="J833" s="182"/>
      <c r="K833" s="230"/>
      <c r="L833" s="157"/>
      <c r="M833" s="157"/>
      <c r="N833" s="236"/>
      <c r="O833" s="231">
        <f t="shared" si="487"/>
        <v>0</v>
      </c>
      <c r="P833" s="231">
        <f t="shared" si="488"/>
        <v>0</v>
      </c>
      <c r="Q833" s="232">
        <f t="shared" si="489"/>
        <v>0</v>
      </c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172"/>
      <c r="AD833" s="172"/>
      <c r="AE833" s="172"/>
      <c r="AF833" s="172"/>
      <c r="AG833" s="172"/>
      <c r="AH833" s="172"/>
      <c r="AI833" s="172"/>
      <c r="AJ833" s="172"/>
      <c r="AK833" s="172"/>
      <c r="AL833" s="172"/>
      <c r="AM833" s="172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173"/>
      <c r="EB833" s="173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</row>
    <row r="834" spans="1:156" ht="15.75" customHeight="1">
      <c r="A834" s="2"/>
      <c r="B834" s="188" t="s">
        <v>129</v>
      </c>
      <c r="C834" s="188"/>
      <c r="D834" s="244">
        <f>SUM(D814:D833)-L834</f>
        <v>0</v>
      </c>
      <c r="E834" s="245"/>
      <c r="F834" s="245"/>
      <c r="G834" s="245">
        <f>SUM(G814:G833)-SUM(Q814:Q833)</f>
        <v>0</v>
      </c>
      <c r="H834" s="245">
        <f t="shared" si="486"/>
        <v>0</v>
      </c>
      <c r="I834" s="246"/>
      <c r="J834" s="247"/>
      <c r="K834" s="188"/>
      <c r="L834" s="188">
        <f>SUM(L814:L833)</f>
        <v>0</v>
      </c>
      <c r="M834" s="245"/>
      <c r="N834" s="248"/>
      <c r="O834" s="249">
        <f t="shared" ref="O834:P834" si="491">SUM(O814:O833)</f>
        <v>0</v>
      </c>
      <c r="P834" s="249">
        <f t="shared" si="491"/>
        <v>0</v>
      </c>
      <c r="Q834" s="250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172"/>
      <c r="AD834" s="172"/>
      <c r="AE834" s="172"/>
      <c r="AF834" s="172"/>
      <c r="AG834" s="172"/>
      <c r="AH834" s="172"/>
      <c r="AI834" s="172"/>
      <c r="AJ834" s="172"/>
      <c r="AK834" s="172"/>
      <c r="AL834" s="172"/>
      <c r="AM834" s="172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173"/>
      <c r="EB834" s="173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</row>
    <row r="835" spans="1:156" ht="15.75" customHeight="1">
      <c r="A835" s="2"/>
      <c r="B835" s="223" t="s">
        <v>88</v>
      </c>
      <c r="C835" s="224" t="s">
        <v>89</v>
      </c>
      <c r="D835" s="224" t="s">
        <v>99</v>
      </c>
      <c r="E835" s="224" t="s">
        <v>114</v>
      </c>
      <c r="F835" s="224" t="s">
        <v>115</v>
      </c>
      <c r="G835" s="224" t="s">
        <v>26</v>
      </c>
      <c r="H835" s="224" t="s">
        <v>100</v>
      </c>
      <c r="I835" s="225"/>
      <c r="J835" s="224" t="s">
        <v>116</v>
      </c>
      <c r="K835" s="224" t="s">
        <v>91</v>
      </c>
      <c r="L835" s="224" t="s">
        <v>99</v>
      </c>
      <c r="M835" s="224" t="s">
        <v>117</v>
      </c>
      <c r="N835" s="224" t="s">
        <v>115</v>
      </c>
      <c r="O835" s="224" t="s">
        <v>94</v>
      </c>
      <c r="P835" s="224" t="s">
        <v>118</v>
      </c>
      <c r="Q835" s="224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172"/>
      <c r="AD835" s="172"/>
      <c r="AE835" s="172"/>
      <c r="AF835" s="172"/>
      <c r="AG835" s="172"/>
      <c r="AH835" s="172"/>
      <c r="AI835" s="172"/>
      <c r="AJ835" s="172"/>
      <c r="AK835" s="172"/>
      <c r="AL835" s="172"/>
      <c r="AM835" s="172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173"/>
      <c r="EB835" s="173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</row>
    <row r="836" spans="1:156" ht="15.75" customHeight="1">
      <c r="A836" s="2"/>
      <c r="B836" s="181"/>
      <c r="C836" s="156"/>
      <c r="D836" s="181"/>
      <c r="E836" s="157"/>
      <c r="F836" s="157"/>
      <c r="G836" s="229">
        <f>(D836*E836)+F836</f>
        <v>0</v>
      </c>
      <c r="H836" s="229">
        <f t="shared" ref="H836:H856" si="492">IF(D836=0,0,G836/D836)</f>
        <v>0</v>
      </c>
      <c r="I836" s="739" t="s">
        <v>126</v>
      </c>
      <c r="J836" s="182"/>
      <c r="K836" s="230"/>
      <c r="L836" s="181"/>
      <c r="M836" s="157"/>
      <c r="N836" s="157"/>
      <c r="O836" s="231">
        <f t="shared" ref="O836:O855" si="493">((L836*M836)-N836)-(L836*J836)</f>
        <v>0</v>
      </c>
      <c r="P836" s="231">
        <f t="shared" ref="P836:P855" si="494">IF(J836=0,0,(((L836*M836)-N836)+I846)-(L836*J836))</f>
        <v>0</v>
      </c>
      <c r="Q836" s="232">
        <f t="shared" ref="Q836:Q855" si="495">L836*J836</f>
        <v>0</v>
      </c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172"/>
      <c r="AD836" s="172"/>
      <c r="AE836" s="172"/>
      <c r="AF836" s="172"/>
      <c r="AG836" s="172"/>
      <c r="AH836" s="172"/>
      <c r="AI836" s="172"/>
      <c r="AJ836" s="172"/>
      <c r="AK836" s="172"/>
      <c r="AL836" s="172"/>
      <c r="AM836" s="172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173"/>
      <c r="EB836" s="173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</row>
    <row r="837" spans="1:156" ht="15.75" customHeight="1">
      <c r="A837" s="2"/>
      <c r="B837" s="181"/>
      <c r="C837" s="156"/>
      <c r="D837" s="181"/>
      <c r="E837" s="157"/>
      <c r="F837" s="157"/>
      <c r="G837" s="229">
        <f t="shared" ref="G837:G855" si="496">D837*E837+F837</f>
        <v>0</v>
      </c>
      <c r="H837" s="229">
        <f t="shared" si="492"/>
        <v>0</v>
      </c>
      <c r="I837" s="740"/>
      <c r="J837" s="182"/>
      <c r="K837" s="230"/>
      <c r="L837" s="157"/>
      <c r="M837" s="157"/>
      <c r="N837" s="236"/>
      <c r="O837" s="231">
        <f t="shared" si="493"/>
        <v>0</v>
      </c>
      <c r="P837" s="231">
        <f t="shared" si="494"/>
        <v>0</v>
      </c>
      <c r="Q837" s="232">
        <f t="shared" si="495"/>
        <v>0</v>
      </c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172"/>
      <c r="AD837" s="172"/>
      <c r="AE837" s="172"/>
      <c r="AF837" s="172"/>
      <c r="AG837" s="172"/>
      <c r="AH837" s="172"/>
      <c r="AI837" s="172"/>
      <c r="AJ837" s="172"/>
      <c r="AK837" s="172"/>
      <c r="AL837" s="172"/>
      <c r="AM837" s="172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173"/>
      <c r="EB837" s="173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</row>
    <row r="838" spans="1:156" ht="15.75" customHeight="1">
      <c r="A838" s="2"/>
      <c r="B838" s="181"/>
      <c r="C838" s="156"/>
      <c r="D838" s="181"/>
      <c r="E838" s="157"/>
      <c r="F838" s="157"/>
      <c r="G838" s="229">
        <f t="shared" si="496"/>
        <v>0</v>
      </c>
      <c r="H838" s="229">
        <f t="shared" si="492"/>
        <v>0</v>
      </c>
      <c r="I838" s="238">
        <f>IF(D856=0,0,G856/D856)</f>
        <v>0</v>
      </c>
      <c r="J838" s="182"/>
      <c r="K838" s="230"/>
      <c r="L838" s="157"/>
      <c r="M838" s="157"/>
      <c r="N838" s="236"/>
      <c r="O838" s="231">
        <f t="shared" si="493"/>
        <v>0</v>
      </c>
      <c r="P838" s="231">
        <f t="shared" si="494"/>
        <v>0</v>
      </c>
      <c r="Q838" s="232">
        <f t="shared" si="495"/>
        <v>0</v>
      </c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172"/>
      <c r="AD838" s="172"/>
      <c r="AE838" s="172"/>
      <c r="AF838" s="172"/>
      <c r="AG838" s="172"/>
      <c r="AH838" s="172"/>
      <c r="AI838" s="172"/>
      <c r="AJ838" s="172"/>
      <c r="AK838" s="172"/>
      <c r="AL838" s="172"/>
      <c r="AM838" s="172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173"/>
      <c r="EB838" s="173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</row>
    <row r="839" spans="1:156" ht="15.75" customHeight="1">
      <c r="A839" s="2"/>
      <c r="B839" s="181"/>
      <c r="C839" s="156"/>
      <c r="D839" s="181"/>
      <c r="E839" s="157"/>
      <c r="F839" s="157"/>
      <c r="G839" s="229">
        <f t="shared" si="496"/>
        <v>0</v>
      </c>
      <c r="H839" s="229">
        <f t="shared" si="492"/>
        <v>0</v>
      </c>
      <c r="I839" s="239"/>
      <c r="J839" s="182"/>
      <c r="K839" s="230"/>
      <c r="L839" s="157"/>
      <c r="M839" s="157"/>
      <c r="N839" s="236"/>
      <c r="O839" s="231">
        <f t="shared" si="493"/>
        <v>0</v>
      </c>
      <c r="P839" s="231">
        <f t="shared" si="494"/>
        <v>0</v>
      </c>
      <c r="Q839" s="232">
        <f t="shared" si="495"/>
        <v>0</v>
      </c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172"/>
      <c r="AD839" s="172"/>
      <c r="AE839" s="172"/>
      <c r="AF839" s="172"/>
      <c r="AG839" s="172"/>
      <c r="AH839" s="172"/>
      <c r="AI839" s="172"/>
      <c r="AJ839" s="172"/>
      <c r="AK839" s="172"/>
      <c r="AL839" s="172"/>
      <c r="AM839" s="172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173"/>
      <c r="EB839" s="173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</row>
    <row r="840" spans="1:156" ht="15.75" customHeight="1">
      <c r="A840" s="2"/>
      <c r="B840" s="181"/>
      <c r="C840" s="156"/>
      <c r="D840" s="181"/>
      <c r="E840" s="157"/>
      <c r="F840" s="157"/>
      <c r="G840" s="229">
        <f t="shared" si="496"/>
        <v>0</v>
      </c>
      <c r="H840" s="229">
        <f t="shared" si="492"/>
        <v>0</v>
      </c>
      <c r="I840" s="741" t="s">
        <v>127</v>
      </c>
      <c r="J840" s="182"/>
      <c r="K840" s="230"/>
      <c r="L840" s="157"/>
      <c r="M840" s="157"/>
      <c r="N840" s="236"/>
      <c r="O840" s="231">
        <f t="shared" si="493"/>
        <v>0</v>
      </c>
      <c r="P840" s="231">
        <f t="shared" si="494"/>
        <v>0</v>
      </c>
      <c r="Q840" s="232">
        <f t="shared" si="495"/>
        <v>0</v>
      </c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172"/>
      <c r="AD840" s="172"/>
      <c r="AE840" s="172"/>
      <c r="AF840" s="172"/>
      <c r="AG840" s="172"/>
      <c r="AH840" s="172"/>
      <c r="AI840" s="172"/>
      <c r="AJ840" s="172"/>
      <c r="AK840" s="172"/>
      <c r="AL840" s="172"/>
      <c r="AM840" s="172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173"/>
      <c r="EB840" s="173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</row>
    <row r="841" spans="1:156" ht="15.75" customHeight="1">
      <c r="A841" s="2"/>
      <c r="B841" s="181"/>
      <c r="C841" s="156"/>
      <c r="D841" s="181"/>
      <c r="E841" s="157"/>
      <c r="F841" s="157"/>
      <c r="G841" s="229">
        <f t="shared" si="496"/>
        <v>0</v>
      </c>
      <c r="H841" s="229">
        <f t="shared" si="492"/>
        <v>0</v>
      </c>
      <c r="I841" s="742"/>
      <c r="J841" s="182"/>
      <c r="K841" s="230"/>
      <c r="L841" s="157"/>
      <c r="M841" s="157"/>
      <c r="N841" s="236"/>
      <c r="O841" s="231">
        <f t="shared" si="493"/>
        <v>0</v>
      </c>
      <c r="P841" s="231">
        <f t="shared" si="494"/>
        <v>0</v>
      </c>
      <c r="Q841" s="232">
        <f t="shared" si="495"/>
        <v>0</v>
      </c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172"/>
      <c r="AD841" s="172"/>
      <c r="AE841" s="172"/>
      <c r="AF841" s="172"/>
      <c r="AG841" s="172"/>
      <c r="AH841" s="172"/>
      <c r="AI841" s="172"/>
      <c r="AJ841" s="172"/>
      <c r="AK841" s="172"/>
      <c r="AL841" s="172"/>
      <c r="AM841" s="172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173"/>
      <c r="EB841" s="173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</row>
    <row r="842" spans="1:156" ht="15.75" customHeight="1">
      <c r="A842" s="2"/>
      <c r="B842" s="181"/>
      <c r="C842" s="156"/>
      <c r="D842" s="181"/>
      <c r="E842" s="157"/>
      <c r="F842" s="157"/>
      <c r="G842" s="229">
        <f t="shared" si="496"/>
        <v>0</v>
      </c>
      <c r="H842" s="229">
        <f t="shared" si="492"/>
        <v>0</v>
      </c>
      <c r="I842" s="740"/>
      <c r="J842" s="182"/>
      <c r="K842" s="230"/>
      <c r="L842" s="157"/>
      <c r="M842" s="157"/>
      <c r="N842" s="236"/>
      <c r="O842" s="231">
        <f t="shared" si="493"/>
        <v>0</v>
      </c>
      <c r="P842" s="231">
        <f t="shared" si="494"/>
        <v>0</v>
      </c>
      <c r="Q842" s="232">
        <f t="shared" si="495"/>
        <v>0</v>
      </c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172"/>
      <c r="AD842" s="172"/>
      <c r="AE842" s="172"/>
      <c r="AF842" s="172"/>
      <c r="AG842" s="172"/>
      <c r="AH842" s="172"/>
      <c r="AI842" s="172"/>
      <c r="AJ842" s="172"/>
      <c r="AK842" s="172"/>
      <c r="AL842" s="172"/>
      <c r="AM842" s="172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173"/>
      <c r="EB842" s="173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</row>
    <row r="843" spans="1:156" ht="15.75" customHeight="1">
      <c r="A843" s="2"/>
      <c r="B843" s="181"/>
      <c r="C843" s="156"/>
      <c r="D843" s="181"/>
      <c r="E843" s="157"/>
      <c r="F843" s="157"/>
      <c r="G843" s="229">
        <f t="shared" si="496"/>
        <v>0</v>
      </c>
      <c r="H843" s="229">
        <f t="shared" si="492"/>
        <v>0</v>
      </c>
      <c r="I843" s="240">
        <f>IF(D856=0,0,(G856-I846)/D856)</f>
        <v>0</v>
      </c>
      <c r="J843" s="182"/>
      <c r="K843" s="230"/>
      <c r="L843" s="157"/>
      <c r="M843" s="157"/>
      <c r="N843" s="236"/>
      <c r="O843" s="231">
        <f t="shared" si="493"/>
        <v>0</v>
      </c>
      <c r="P843" s="231">
        <f t="shared" si="494"/>
        <v>0</v>
      </c>
      <c r="Q843" s="232">
        <f t="shared" si="495"/>
        <v>0</v>
      </c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172"/>
      <c r="AD843" s="172"/>
      <c r="AE843" s="172"/>
      <c r="AF843" s="172"/>
      <c r="AG843" s="172"/>
      <c r="AH843" s="172"/>
      <c r="AI843" s="172"/>
      <c r="AJ843" s="172"/>
      <c r="AK843" s="172"/>
      <c r="AL843" s="172"/>
      <c r="AM843" s="172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173"/>
      <c r="EB843" s="173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</row>
    <row r="844" spans="1:156" ht="15.75" customHeight="1">
      <c r="A844" s="2"/>
      <c r="B844" s="181"/>
      <c r="C844" s="156"/>
      <c r="D844" s="181"/>
      <c r="E844" s="157"/>
      <c r="F844" s="157"/>
      <c r="G844" s="229">
        <f t="shared" si="496"/>
        <v>0</v>
      </c>
      <c r="H844" s="229">
        <f t="shared" si="492"/>
        <v>0</v>
      </c>
      <c r="I844" s="241"/>
      <c r="J844" s="182"/>
      <c r="K844" s="230"/>
      <c r="L844" s="157"/>
      <c r="M844" s="157"/>
      <c r="N844" s="236"/>
      <c r="O844" s="231">
        <f t="shared" si="493"/>
        <v>0</v>
      </c>
      <c r="P844" s="231">
        <f t="shared" si="494"/>
        <v>0</v>
      </c>
      <c r="Q844" s="232">
        <f t="shared" si="495"/>
        <v>0</v>
      </c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172"/>
      <c r="AD844" s="172"/>
      <c r="AE844" s="172"/>
      <c r="AF844" s="172"/>
      <c r="AG844" s="172"/>
      <c r="AH844" s="172"/>
      <c r="AI844" s="172"/>
      <c r="AJ844" s="172"/>
      <c r="AK844" s="172"/>
      <c r="AL844" s="172"/>
      <c r="AM844" s="172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173"/>
      <c r="EB844" s="173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</row>
    <row r="845" spans="1:156" ht="15.75" customHeight="1">
      <c r="A845" s="2"/>
      <c r="B845" s="181"/>
      <c r="C845" s="156"/>
      <c r="D845" s="242"/>
      <c r="E845" s="157"/>
      <c r="F845" s="157"/>
      <c r="G845" s="229">
        <f t="shared" si="496"/>
        <v>0</v>
      </c>
      <c r="H845" s="229">
        <f t="shared" si="492"/>
        <v>0</v>
      </c>
      <c r="I845" s="243" t="s">
        <v>128</v>
      </c>
      <c r="J845" s="182"/>
      <c r="K845" s="230"/>
      <c r="L845" s="157"/>
      <c r="M845" s="157"/>
      <c r="N845" s="236"/>
      <c r="O845" s="231">
        <f t="shared" si="493"/>
        <v>0</v>
      </c>
      <c r="P845" s="231">
        <f t="shared" si="494"/>
        <v>0</v>
      </c>
      <c r="Q845" s="232">
        <f t="shared" si="495"/>
        <v>0</v>
      </c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172"/>
      <c r="AD845" s="172"/>
      <c r="AE845" s="172"/>
      <c r="AF845" s="172"/>
      <c r="AG845" s="172"/>
      <c r="AH845" s="172"/>
      <c r="AI845" s="172"/>
      <c r="AJ845" s="172"/>
      <c r="AK845" s="172"/>
      <c r="AL845" s="172"/>
      <c r="AM845" s="172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173"/>
      <c r="EB845" s="173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</row>
    <row r="846" spans="1:156" ht="15.75" customHeight="1">
      <c r="A846" s="2"/>
      <c r="B846" s="181"/>
      <c r="C846" s="156"/>
      <c r="D846" s="181"/>
      <c r="E846" s="157"/>
      <c r="F846" s="157"/>
      <c r="G846" s="229">
        <f t="shared" si="496"/>
        <v>0</v>
      </c>
      <c r="H846" s="229">
        <f t="shared" si="492"/>
        <v>0</v>
      </c>
      <c r="I846" s="238">
        <f>SUMIF(B$72:B$91,B836,P$72:P$91)</f>
        <v>0</v>
      </c>
      <c r="J846" s="182"/>
      <c r="K846" s="230"/>
      <c r="L846" s="157"/>
      <c r="M846" s="157"/>
      <c r="N846" s="236"/>
      <c r="O846" s="231">
        <f t="shared" si="493"/>
        <v>0</v>
      </c>
      <c r="P846" s="231">
        <f t="shared" si="494"/>
        <v>0</v>
      </c>
      <c r="Q846" s="232">
        <f t="shared" si="495"/>
        <v>0</v>
      </c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172"/>
      <c r="AD846" s="172"/>
      <c r="AE846" s="172"/>
      <c r="AF846" s="172"/>
      <c r="AG846" s="172"/>
      <c r="AH846" s="172"/>
      <c r="AI846" s="172"/>
      <c r="AJ846" s="172"/>
      <c r="AK846" s="172"/>
      <c r="AL846" s="172"/>
      <c r="AM846" s="172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173"/>
      <c r="EB846" s="173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</row>
    <row r="847" spans="1:156" ht="15.75" customHeight="1">
      <c r="A847" s="2"/>
      <c r="B847" s="181"/>
      <c r="C847" s="156"/>
      <c r="D847" s="181"/>
      <c r="E847" s="157"/>
      <c r="F847" s="157"/>
      <c r="G847" s="229">
        <f t="shared" si="496"/>
        <v>0</v>
      </c>
      <c r="H847" s="229">
        <f t="shared" si="492"/>
        <v>0</v>
      </c>
      <c r="I847" s="231"/>
      <c r="J847" s="182"/>
      <c r="K847" s="230"/>
      <c r="L847" s="157"/>
      <c r="M847" s="157"/>
      <c r="N847" s="236"/>
      <c r="O847" s="231">
        <f t="shared" si="493"/>
        <v>0</v>
      </c>
      <c r="P847" s="231">
        <f t="shared" si="494"/>
        <v>0</v>
      </c>
      <c r="Q847" s="232">
        <f t="shared" si="495"/>
        <v>0</v>
      </c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172"/>
      <c r="AD847" s="172"/>
      <c r="AE847" s="172"/>
      <c r="AF847" s="172"/>
      <c r="AG847" s="172"/>
      <c r="AH847" s="172"/>
      <c r="AI847" s="172"/>
      <c r="AJ847" s="172"/>
      <c r="AK847" s="172"/>
      <c r="AL847" s="172"/>
      <c r="AM847" s="172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173"/>
      <c r="EB847" s="173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</row>
    <row r="848" spans="1:156" ht="15.75" customHeight="1">
      <c r="A848" s="2"/>
      <c r="B848" s="181"/>
      <c r="C848" s="156"/>
      <c r="D848" s="181"/>
      <c r="E848" s="157"/>
      <c r="F848" s="157"/>
      <c r="G848" s="229">
        <f t="shared" si="496"/>
        <v>0</v>
      </c>
      <c r="H848" s="229">
        <f t="shared" si="492"/>
        <v>0</v>
      </c>
      <c r="I848" s="231"/>
      <c r="J848" s="182"/>
      <c r="K848" s="230"/>
      <c r="L848" s="157"/>
      <c r="M848" s="157"/>
      <c r="N848" s="236"/>
      <c r="O848" s="231">
        <f t="shared" si="493"/>
        <v>0</v>
      </c>
      <c r="P848" s="231">
        <f t="shared" si="494"/>
        <v>0</v>
      </c>
      <c r="Q848" s="232">
        <f t="shared" si="495"/>
        <v>0</v>
      </c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172"/>
      <c r="AD848" s="172"/>
      <c r="AE848" s="172"/>
      <c r="AF848" s="172"/>
      <c r="AG848" s="172"/>
      <c r="AH848" s="172"/>
      <c r="AI848" s="172"/>
      <c r="AJ848" s="172"/>
      <c r="AK848" s="172"/>
      <c r="AL848" s="172"/>
      <c r="AM848" s="172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173"/>
      <c r="EB848" s="173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</row>
    <row r="849" spans="1:156" ht="15.75" customHeight="1">
      <c r="A849" s="2"/>
      <c r="B849" s="181"/>
      <c r="C849" s="156"/>
      <c r="D849" s="181"/>
      <c r="E849" s="157"/>
      <c r="F849" s="157"/>
      <c r="G849" s="229">
        <f t="shared" si="496"/>
        <v>0</v>
      </c>
      <c r="H849" s="229">
        <f t="shared" si="492"/>
        <v>0</v>
      </c>
      <c r="I849" s="231"/>
      <c r="J849" s="182"/>
      <c r="K849" s="230"/>
      <c r="L849" s="157"/>
      <c r="M849" s="157"/>
      <c r="N849" s="236"/>
      <c r="O849" s="231">
        <f t="shared" si="493"/>
        <v>0</v>
      </c>
      <c r="P849" s="231">
        <f t="shared" si="494"/>
        <v>0</v>
      </c>
      <c r="Q849" s="232">
        <f t="shared" si="495"/>
        <v>0</v>
      </c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172"/>
      <c r="AD849" s="172"/>
      <c r="AE849" s="172"/>
      <c r="AF849" s="172"/>
      <c r="AG849" s="172"/>
      <c r="AH849" s="172"/>
      <c r="AI849" s="172"/>
      <c r="AJ849" s="172"/>
      <c r="AK849" s="172"/>
      <c r="AL849" s="172"/>
      <c r="AM849" s="172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173"/>
      <c r="EB849" s="173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</row>
    <row r="850" spans="1:156" ht="15.75" customHeight="1">
      <c r="A850" s="2"/>
      <c r="B850" s="181"/>
      <c r="C850" s="156"/>
      <c r="D850" s="181"/>
      <c r="E850" s="157"/>
      <c r="F850" s="157"/>
      <c r="G850" s="229">
        <f t="shared" si="496"/>
        <v>0</v>
      </c>
      <c r="H850" s="229">
        <f t="shared" si="492"/>
        <v>0</v>
      </c>
      <c r="I850" s="231"/>
      <c r="J850" s="182"/>
      <c r="K850" s="230"/>
      <c r="L850" s="157"/>
      <c r="M850" s="157"/>
      <c r="N850" s="236"/>
      <c r="O850" s="231">
        <f t="shared" si="493"/>
        <v>0</v>
      </c>
      <c r="P850" s="231">
        <f t="shared" si="494"/>
        <v>0</v>
      </c>
      <c r="Q850" s="232">
        <f t="shared" si="495"/>
        <v>0</v>
      </c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172"/>
      <c r="AD850" s="172"/>
      <c r="AE850" s="172"/>
      <c r="AF850" s="172"/>
      <c r="AG850" s="172"/>
      <c r="AH850" s="172"/>
      <c r="AI850" s="172"/>
      <c r="AJ850" s="172"/>
      <c r="AK850" s="172"/>
      <c r="AL850" s="172"/>
      <c r="AM850" s="172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173"/>
      <c r="EB850" s="173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</row>
    <row r="851" spans="1:156" ht="15.75" customHeight="1">
      <c r="A851" s="2"/>
      <c r="B851" s="181"/>
      <c r="C851" s="156"/>
      <c r="D851" s="181"/>
      <c r="E851" s="157"/>
      <c r="F851" s="157"/>
      <c r="G851" s="229">
        <f t="shared" si="496"/>
        <v>0</v>
      </c>
      <c r="H851" s="229">
        <f t="shared" si="492"/>
        <v>0</v>
      </c>
      <c r="I851" s="231"/>
      <c r="J851" s="182"/>
      <c r="K851" s="230"/>
      <c r="L851" s="157"/>
      <c r="M851" s="157"/>
      <c r="N851" s="236"/>
      <c r="O851" s="231">
        <f t="shared" si="493"/>
        <v>0</v>
      </c>
      <c r="P851" s="231">
        <f t="shared" si="494"/>
        <v>0</v>
      </c>
      <c r="Q851" s="232">
        <f t="shared" si="495"/>
        <v>0</v>
      </c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172"/>
      <c r="AD851" s="172"/>
      <c r="AE851" s="172"/>
      <c r="AF851" s="172"/>
      <c r="AG851" s="172"/>
      <c r="AH851" s="172"/>
      <c r="AI851" s="172"/>
      <c r="AJ851" s="172"/>
      <c r="AK851" s="172"/>
      <c r="AL851" s="172"/>
      <c r="AM851" s="172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173"/>
      <c r="EB851" s="173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</row>
    <row r="852" spans="1:156" ht="15.75" customHeight="1">
      <c r="A852" s="2"/>
      <c r="B852" s="181"/>
      <c r="C852" s="156"/>
      <c r="D852" s="181"/>
      <c r="E852" s="157"/>
      <c r="F852" s="157"/>
      <c r="G852" s="229">
        <f t="shared" si="496"/>
        <v>0</v>
      </c>
      <c r="H852" s="229">
        <f t="shared" si="492"/>
        <v>0</v>
      </c>
      <c r="I852" s="231"/>
      <c r="J852" s="182"/>
      <c r="K852" s="230"/>
      <c r="L852" s="157"/>
      <c r="M852" s="157"/>
      <c r="N852" s="236"/>
      <c r="O852" s="231">
        <f t="shared" si="493"/>
        <v>0</v>
      </c>
      <c r="P852" s="231">
        <f t="shared" si="494"/>
        <v>0</v>
      </c>
      <c r="Q852" s="232">
        <f t="shared" si="495"/>
        <v>0</v>
      </c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172"/>
      <c r="AD852" s="172"/>
      <c r="AE852" s="172"/>
      <c r="AF852" s="172"/>
      <c r="AG852" s="172"/>
      <c r="AH852" s="172"/>
      <c r="AI852" s="172"/>
      <c r="AJ852" s="172"/>
      <c r="AK852" s="172"/>
      <c r="AL852" s="172"/>
      <c r="AM852" s="172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173"/>
      <c r="EB852" s="173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</row>
    <row r="853" spans="1:156" ht="15.75" customHeight="1">
      <c r="A853" s="2"/>
      <c r="B853" s="181"/>
      <c r="C853" s="156"/>
      <c r="D853" s="181"/>
      <c r="E853" s="157"/>
      <c r="F853" s="157"/>
      <c r="G853" s="229">
        <f t="shared" si="496"/>
        <v>0</v>
      </c>
      <c r="H853" s="229">
        <f t="shared" si="492"/>
        <v>0</v>
      </c>
      <c r="I853" s="231"/>
      <c r="J853" s="182"/>
      <c r="K853" s="230"/>
      <c r="L853" s="157"/>
      <c r="M853" s="157"/>
      <c r="N853" s="236"/>
      <c r="O853" s="231">
        <f t="shared" si="493"/>
        <v>0</v>
      </c>
      <c r="P853" s="231">
        <f t="shared" si="494"/>
        <v>0</v>
      </c>
      <c r="Q853" s="232">
        <f t="shared" si="495"/>
        <v>0</v>
      </c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172"/>
      <c r="AD853" s="172"/>
      <c r="AE853" s="172"/>
      <c r="AF853" s="172"/>
      <c r="AG853" s="172"/>
      <c r="AH853" s="172"/>
      <c r="AI853" s="172"/>
      <c r="AJ853" s="172"/>
      <c r="AK853" s="172"/>
      <c r="AL853" s="172"/>
      <c r="AM853" s="172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173"/>
      <c r="EB853" s="173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</row>
    <row r="854" spans="1:156" ht="15.75" customHeight="1">
      <c r="A854" s="2"/>
      <c r="B854" s="181"/>
      <c r="C854" s="181"/>
      <c r="D854" s="181"/>
      <c r="E854" s="157"/>
      <c r="F854" s="157"/>
      <c r="G854" s="229">
        <f t="shared" si="496"/>
        <v>0</v>
      </c>
      <c r="H854" s="229">
        <f t="shared" si="492"/>
        <v>0</v>
      </c>
      <c r="I854" s="231"/>
      <c r="J854" s="182"/>
      <c r="K854" s="230"/>
      <c r="L854" s="157"/>
      <c r="M854" s="157"/>
      <c r="N854" s="236"/>
      <c r="O854" s="231">
        <f t="shared" si="493"/>
        <v>0</v>
      </c>
      <c r="P854" s="231">
        <f t="shared" si="494"/>
        <v>0</v>
      </c>
      <c r="Q854" s="232">
        <f t="shared" si="495"/>
        <v>0</v>
      </c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172"/>
      <c r="AD854" s="172"/>
      <c r="AE854" s="172"/>
      <c r="AF854" s="172"/>
      <c r="AG854" s="172"/>
      <c r="AH854" s="172"/>
      <c r="AI854" s="172"/>
      <c r="AJ854" s="172"/>
      <c r="AK854" s="172"/>
      <c r="AL854" s="172"/>
      <c r="AM854" s="172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173"/>
      <c r="EB854" s="173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</row>
    <row r="855" spans="1:156" ht="15.75" customHeight="1">
      <c r="A855" s="2"/>
      <c r="B855" s="181"/>
      <c r="C855" s="181"/>
      <c r="D855" s="181"/>
      <c r="E855" s="157"/>
      <c r="F855" s="157"/>
      <c r="G855" s="229">
        <f t="shared" si="496"/>
        <v>0</v>
      </c>
      <c r="H855" s="229">
        <f t="shared" si="492"/>
        <v>0</v>
      </c>
      <c r="I855" s="231"/>
      <c r="J855" s="182"/>
      <c r="K855" s="230"/>
      <c r="L855" s="157"/>
      <c r="M855" s="157"/>
      <c r="N855" s="236"/>
      <c r="O855" s="231">
        <f t="shared" si="493"/>
        <v>0</v>
      </c>
      <c r="P855" s="231">
        <f t="shared" si="494"/>
        <v>0</v>
      </c>
      <c r="Q855" s="232">
        <f t="shared" si="495"/>
        <v>0</v>
      </c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172"/>
      <c r="AD855" s="172"/>
      <c r="AE855" s="172"/>
      <c r="AF855" s="172"/>
      <c r="AG855" s="172"/>
      <c r="AH855" s="172"/>
      <c r="AI855" s="172"/>
      <c r="AJ855" s="172"/>
      <c r="AK855" s="172"/>
      <c r="AL855" s="172"/>
      <c r="AM855" s="172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173"/>
      <c r="EB855" s="173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</row>
    <row r="856" spans="1:156" ht="15.75" customHeight="1">
      <c r="A856" s="2"/>
      <c r="B856" s="188" t="s">
        <v>129</v>
      </c>
      <c r="C856" s="188"/>
      <c r="D856" s="244">
        <f>SUM(D836:D855)-L856</f>
        <v>0</v>
      </c>
      <c r="E856" s="245"/>
      <c r="F856" s="245"/>
      <c r="G856" s="245">
        <f>SUM(G836:G855)-SUM(Q836:Q855)</f>
        <v>0</v>
      </c>
      <c r="H856" s="245">
        <f t="shared" si="492"/>
        <v>0</v>
      </c>
      <c r="I856" s="246"/>
      <c r="J856" s="247"/>
      <c r="K856" s="188"/>
      <c r="L856" s="188">
        <f>SUM(L836:L855)</f>
        <v>0</v>
      </c>
      <c r="M856" s="245"/>
      <c r="N856" s="248"/>
      <c r="O856" s="249">
        <f t="shared" ref="O856:P856" si="497">SUM(O836:O855)</f>
        <v>0</v>
      </c>
      <c r="P856" s="249">
        <f t="shared" si="497"/>
        <v>0</v>
      </c>
      <c r="Q856" s="250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172"/>
      <c r="AD856" s="172"/>
      <c r="AE856" s="172"/>
      <c r="AF856" s="172"/>
      <c r="AG856" s="172"/>
      <c r="AH856" s="172"/>
      <c r="AI856" s="172"/>
      <c r="AJ856" s="172"/>
      <c r="AK856" s="172"/>
      <c r="AL856" s="172"/>
      <c r="AM856" s="172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173"/>
      <c r="EB856" s="173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</row>
    <row r="857" spans="1:156" ht="15.75" customHeight="1">
      <c r="A857" s="2"/>
      <c r="B857" s="223" t="s">
        <v>88</v>
      </c>
      <c r="C857" s="224" t="s">
        <v>89</v>
      </c>
      <c r="D857" s="224" t="s">
        <v>99</v>
      </c>
      <c r="E857" s="224" t="s">
        <v>114</v>
      </c>
      <c r="F857" s="224" t="s">
        <v>115</v>
      </c>
      <c r="G857" s="224" t="s">
        <v>26</v>
      </c>
      <c r="H857" s="224" t="s">
        <v>100</v>
      </c>
      <c r="I857" s="225"/>
      <c r="J857" s="224" t="s">
        <v>116</v>
      </c>
      <c r="K857" s="224" t="s">
        <v>91</v>
      </c>
      <c r="L857" s="224" t="s">
        <v>99</v>
      </c>
      <c r="M857" s="224" t="s">
        <v>117</v>
      </c>
      <c r="N857" s="224" t="s">
        <v>115</v>
      </c>
      <c r="O857" s="224" t="s">
        <v>94</v>
      </c>
      <c r="P857" s="224" t="s">
        <v>118</v>
      </c>
      <c r="Q857" s="224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172"/>
      <c r="AD857" s="172"/>
      <c r="AE857" s="172"/>
      <c r="AF857" s="172"/>
      <c r="AG857" s="172"/>
      <c r="AH857" s="172"/>
      <c r="AI857" s="172"/>
      <c r="AJ857" s="172"/>
      <c r="AK857" s="172"/>
      <c r="AL857" s="172"/>
      <c r="AM857" s="172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173"/>
      <c r="EB857" s="173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</row>
    <row r="858" spans="1:156" ht="15.75" customHeight="1">
      <c r="A858" s="2"/>
      <c r="B858" s="181"/>
      <c r="C858" s="156"/>
      <c r="D858" s="181"/>
      <c r="E858" s="157"/>
      <c r="F858" s="157"/>
      <c r="G858" s="229">
        <f>(D858*E858)+F858</f>
        <v>0</v>
      </c>
      <c r="H858" s="229">
        <f t="shared" ref="H858:H878" si="498">IF(D858=0,0,G858/D858)</f>
        <v>0</v>
      </c>
      <c r="I858" s="739" t="s">
        <v>126</v>
      </c>
      <c r="J858" s="182"/>
      <c r="K858" s="230"/>
      <c r="L858" s="181"/>
      <c r="M858" s="157"/>
      <c r="N858" s="157"/>
      <c r="O858" s="231">
        <f t="shared" ref="O858:O877" si="499">((L858*M858)-N858)-(L858*J858)</f>
        <v>0</v>
      </c>
      <c r="P858" s="231">
        <f t="shared" ref="P858:P877" si="500">IF(J858=0,0,(((L858*M858)-N858)+I868)-(L858*J858))</f>
        <v>0</v>
      </c>
      <c r="Q858" s="232">
        <f t="shared" ref="Q858:Q877" si="501">L858*J858</f>
        <v>0</v>
      </c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172"/>
      <c r="AD858" s="172"/>
      <c r="AE858" s="172"/>
      <c r="AF858" s="172"/>
      <c r="AG858" s="172"/>
      <c r="AH858" s="172"/>
      <c r="AI858" s="172"/>
      <c r="AJ858" s="172"/>
      <c r="AK858" s="172"/>
      <c r="AL858" s="172"/>
      <c r="AM858" s="172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173"/>
      <c r="EB858" s="173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</row>
    <row r="859" spans="1:156" ht="15.75" customHeight="1">
      <c r="A859" s="2"/>
      <c r="B859" s="181"/>
      <c r="C859" s="156"/>
      <c r="D859" s="181"/>
      <c r="E859" s="157"/>
      <c r="F859" s="157"/>
      <c r="G859" s="229">
        <f t="shared" ref="G859:G877" si="502">D859*E859+F859</f>
        <v>0</v>
      </c>
      <c r="H859" s="229">
        <f t="shared" si="498"/>
        <v>0</v>
      </c>
      <c r="I859" s="740"/>
      <c r="J859" s="182"/>
      <c r="K859" s="230"/>
      <c r="L859" s="157"/>
      <c r="M859" s="157"/>
      <c r="N859" s="236"/>
      <c r="O859" s="231">
        <f t="shared" si="499"/>
        <v>0</v>
      </c>
      <c r="P859" s="231">
        <f t="shared" si="500"/>
        <v>0</v>
      </c>
      <c r="Q859" s="232">
        <f t="shared" si="501"/>
        <v>0</v>
      </c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172"/>
      <c r="AD859" s="172"/>
      <c r="AE859" s="172"/>
      <c r="AF859" s="172"/>
      <c r="AG859" s="172"/>
      <c r="AH859" s="172"/>
      <c r="AI859" s="172"/>
      <c r="AJ859" s="172"/>
      <c r="AK859" s="172"/>
      <c r="AL859" s="172"/>
      <c r="AM859" s="172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173"/>
      <c r="EB859" s="173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</row>
    <row r="860" spans="1:156" ht="15.75" customHeight="1">
      <c r="A860" s="2"/>
      <c r="B860" s="181"/>
      <c r="C860" s="156"/>
      <c r="D860" s="181"/>
      <c r="E860" s="157"/>
      <c r="F860" s="157"/>
      <c r="G860" s="229">
        <f t="shared" si="502"/>
        <v>0</v>
      </c>
      <c r="H860" s="229">
        <f t="shared" si="498"/>
        <v>0</v>
      </c>
      <c r="I860" s="238">
        <f>IF(D878=0,0,G878/D878)</f>
        <v>0</v>
      </c>
      <c r="J860" s="182"/>
      <c r="K860" s="230"/>
      <c r="L860" s="157"/>
      <c r="M860" s="157"/>
      <c r="N860" s="236"/>
      <c r="O860" s="231">
        <f t="shared" si="499"/>
        <v>0</v>
      </c>
      <c r="P860" s="231">
        <f t="shared" si="500"/>
        <v>0</v>
      </c>
      <c r="Q860" s="232">
        <f t="shared" si="501"/>
        <v>0</v>
      </c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172"/>
      <c r="AD860" s="172"/>
      <c r="AE860" s="172"/>
      <c r="AF860" s="172"/>
      <c r="AG860" s="172"/>
      <c r="AH860" s="172"/>
      <c r="AI860" s="172"/>
      <c r="AJ860" s="172"/>
      <c r="AK860" s="172"/>
      <c r="AL860" s="172"/>
      <c r="AM860" s="172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173"/>
      <c r="EB860" s="173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</row>
    <row r="861" spans="1:156" ht="15.75" customHeight="1">
      <c r="A861" s="2"/>
      <c r="B861" s="181"/>
      <c r="C861" s="156"/>
      <c r="D861" s="181"/>
      <c r="E861" s="157"/>
      <c r="F861" s="157"/>
      <c r="G861" s="229">
        <f t="shared" si="502"/>
        <v>0</v>
      </c>
      <c r="H861" s="229">
        <f t="shared" si="498"/>
        <v>0</v>
      </c>
      <c r="I861" s="239"/>
      <c r="J861" s="182"/>
      <c r="K861" s="230"/>
      <c r="L861" s="157"/>
      <c r="M861" s="157"/>
      <c r="N861" s="236"/>
      <c r="O861" s="231">
        <f t="shared" si="499"/>
        <v>0</v>
      </c>
      <c r="P861" s="231">
        <f t="shared" si="500"/>
        <v>0</v>
      </c>
      <c r="Q861" s="232">
        <f t="shared" si="501"/>
        <v>0</v>
      </c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172"/>
      <c r="AD861" s="172"/>
      <c r="AE861" s="172"/>
      <c r="AF861" s="172"/>
      <c r="AG861" s="172"/>
      <c r="AH861" s="172"/>
      <c r="AI861" s="172"/>
      <c r="AJ861" s="172"/>
      <c r="AK861" s="172"/>
      <c r="AL861" s="172"/>
      <c r="AM861" s="172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173"/>
      <c r="EB861" s="173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</row>
    <row r="862" spans="1:156" ht="15.75" customHeight="1">
      <c r="A862" s="2"/>
      <c r="B862" s="181"/>
      <c r="C862" s="156"/>
      <c r="D862" s="181"/>
      <c r="E862" s="157"/>
      <c r="F862" s="157"/>
      <c r="G862" s="229">
        <f t="shared" si="502"/>
        <v>0</v>
      </c>
      <c r="H862" s="229">
        <f t="shared" si="498"/>
        <v>0</v>
      </c>
      <c r="I862" s="741" t="s">
        <v>127</v>
      </c>
      <c r="J862" s="182"/>
      <c r="K862" s="230"/>
      <c r="L862" s="157"/>
      <c r="M862" s="157"/>
      <c r="N862" s="236"/>
      <c r="O862" s="231">
        <f t="shared" si="499"/>
        <v>0</v>
      </c>
      <c r="P862" s="231">
        <f t="shared" si="500"/>
        <v>0</v>
      </c>
      <c r="Q862" s="232">
        <f t="shared" si="501"/>
        <v>0</v>
      </c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172"/>
      <c r="AD862" s="172"/>
      <c r="AE862" s="172"/>
      <c r="AF862" s="172"/>
      <c r="AG862" s="172"/>
      <c r="AH862" s="172"/>
      <c r="AI862" s="172"/>
      <c r="AJ862" s="172"/>
      <c r="AK862" s="172"/>
      <c r="AL862" s="172"/>
      <c r="AM862" s="172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173"/>
      <c r="EB862" s="173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</row>
    <row r="863" spans="1:156" ht="15.75" customHeight="1">
      <c r="A863" s="2"/>
      <c r="B863" s="181"/>
      <c r="C863" s="156"/>
      <c r="D863" s="181"/>
      <c r="E863" s="157"/>
      <c r="F863" s="157"/>
      <c r="G863" s="229">
        <f t="shared" si="502"/>
        <v>0</v>
      </c>
      <c r="H863" s="229">
        <f t="shared" si="498"/>
        <v>0</v>
      </c>
      <c r="I863" s="742"/>
      <c r="J863" s="182"/>
      <c r="K863" s="230"/>
      <c r="L863" s="157"/>
      <c r="M863" s="157"/>
      <c r="N863" s="236"/>
      <c r="O863" s="231">
        <f t="shared" si="499"/>
        <v>0</v>
      </c>
      <c r="P863" s="231">
        <f t="shared" si="500"/>
        <v>0</v>
      </c>
      <c r="Q863" s="232">
        <f t="shared" si="501"/>
        <v>0</v>
      </c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172"/>
      <c r="AD863" s="172"/>
      <c r="AE863" s="172"/>
      <c r="AF863" s="172"/>
      <c r="AG863" s="172"/>
      <c r="AH863" s="172"/>
      <c r="AI863" s="172"/>
      <c r="AJ863" s="172"/>
      <c r="AK863" s="172"/>
      <c r="AL863" s="172"/>
      <c r="AM863" s="172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173"/>
      <c r="EB863" s="173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</row>
    <row r="864" spans="1:156" ht="15.75" customHeight="1">
      <c r="A864" s="2"/>
      <c r="B864" s="181"/>
      <c r="C864" s="156"/>
      <c r="D864" s="181"/>
      <c r="E864" s="157"/>
      <c r="F864" s="157"/>
      <c r="G864" s="229">
        <f t="shared" si="502"/>
        <v>0</v>
      </c>
      <c r="H864" s="229">
        <f t="shared" si="498"/>
        <v>0</v>
      </c>
      <c r="I864" s="740"/>
      <c r="J864" s="182"/>
      <c r="K864" s="230"/>
      <c r="L864" s="157"/>
      <c r="M864" s="157"/>
      <c r="N864" s="236"/>
      <c r="O864" s="231">
        <f t="shared" si="499"/>
        <v>0</v>
      </c>
      <c r="P864" s="231">
        <f t="shared" si="500"/>
        <v>0</v>
      </c>
      <c r="Q864" s="232">
        <f t="shared" si="501"/>
        <v>0</v>
      </c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172"/>
      <c r="AD864" s="172"/>
      <c r="AE864" s="172"/>
      <c r="AF864" s="172"/>
      <c r="AG864" s="172"/>
      <c r="AH864" s="172"/>
      <c r="AI864" s="172"/>
      <c r="AJ864" s="172"/>
      <c r="AK864" s="172"/>
      <c r="AL864" s="172"/>
      <c r="AM864" s="172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173"/>
      <c r="EB864" s="173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</row>
    <row r="865" spans="1:156" ht="15.75" customHeight="1">
      <c r="A865" s="2"/>
      <c r="B865" s="181"/>
      <c r="C865" s="156"/>
      <c r="D865" s="181"/>
      <c r="E865" s="157"/>
      <c r="F865" s="157"/>
      <c r="G865" s="229">
        <f t="shared" si="502"/>
        <v>0</v>
      </c>
      <c r="H865" s="229">
        <f t="shared" si="498"/>
        <v>0</v>
      </c>
      <c r="I865" s="240">
        <f>IF(D878=0,0,(G878-I868)/D878)</f>
        <v>0</v>
      </c>
      <c r="J865" s="182"/>
      <c r="K865" s="230"/>
      <c r="L865" s="157"/>
      <c r="M865" s="157"/>
      <c r="N865" s="236"/>
      <c r="O865" s="231">
        <f t="shared" si="499"/>
        <v>0</v>
      </c>
      <c r="P865" s="231">
        <f t="shared" si="500"/>
        <v>0</v>
      </c>
      <c r="Q865" s="232">
        <f t="shared" si="501"/>
        <v>0</v>
      </c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172"/>
      <c r="AD865" s="172"/>
      <c r="AE865" s="172"/>
      <c r="AF865" s="172"/>
      <c r="AG865" s="172"/>
      <c r="AH865" s="172"/>
      <c r="AI865" s="172"/>
      <c r="AJ865" s="172"/>
      <c r="AK865" s="172"/>
      <c r="AL865" s="172"/>
      <c r="AM865" s="172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173"/>
      <c r="EB865" s="173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</row>
    <row r="866" spans="1:156" ht="15.75" customHeight="1">
      <c r="A866" s="2"/>
      <c r="B866" s="181"/>
      <c r="C866" s="156"/>
      <c r="D866" s="181"/>
      <c r="E866" s="157"/>
      <c r="F866" s="157"/>
      <c r="G866" s="229">
        <f t="shared" si="502"/>
        <v>0</v>
      </c>
      <c r="H866" s="229">
        <f t="shared" si="498"/>
        <v>0</v>
      </c>
      <c r="I866" s="241"/>
      <c r="J866" s="182"/>
      <c r="K866" s="230"/>
      <c r="L866" s="157"/>
      <c r="M866" s="157"/>
      <c r="N866" s="236"/>
      <c r="O866" s="231">
        <f t="shared" si="499"/>
        <v>0</v>
      </c>
      <c r="P866" s="231">
        <f t="shared" si="500"/>
        <v>0</v>
      </c>
      <c r="Q866" s="232">
        <f t="shared" si="501"/>
        <v>0</v>
      </c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172"/>
      <c r="AD866" s="172"/>
      <c r="AE866" s="172"/>
      <c r="AF866" s="172"/>
      <c r="AG866" s="172"/>
      <c r="AH866" s="172"/>
      <c r="AI866" s="172"/>
      <c r="AJ866" s="172"/>
      <c r="AK866" s="172"/>
      <c r="AL866" s="172"/>
      <c r="AM866" s="172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173"/>
      <c r="EB866" s="173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</row>
    <row r="867" spans="1:156" ht="15.75" customHeight="1">
      <c r="A867" s="2"/>
      <c r="B867" s="181"/>
      <c r="C867" s="156"/>
      <c r="D867" s="242"/>
      <c r="E867" s="157"/>
      <c r="F867" s="157"/>
      <c r="G867" s="229">
        <f t="shared" si="502"/>
        <v>0</v>
      </c>
      <c r="H867" s="229">
        <f t="shared" si="498"/>
        <v>0</v>
      </c>
      <c r="I867" s="243" t="s">
        <v>128</v>
      </c>
      <c r="J867" s="182"/>
      <c r="K867" s="230"/>
      <c r="L867" s="157"/>
      <c r="M867" s="157"/>
      <c r="N867" s="236"/>
      <c r="O867" s="231">
        <f t="shared" si="499"/>
        <v>0</v>
      </c>
      <c r="P867" s="231">
        <f t="shared" si="500"/>
        <v>0</v>
      </c>
      <c r="Q867" s="232">
        <f t="shared" si="501"/>
        <v>0</v>
      </c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172"/>
      <c r="AD867" s="172"/>
      <c r="AE867" s="172"/>
      <c r="AF867" s="172"/>
      <c r="AG867" s="172"/>
      <c r="AH867" s="172"/>
      <c r="AI867" s="172"/>
      <c r="AJ867" s="172"/>
      <c r="AK867" s="172"/>
      <c r="AL867" s="172"/>
      <c r="AM867" s="172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173"/>
      <c r="EB867" s="173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</row>
    <row r="868" spans="1:156" ht="15.75" customHeight="1">
      <c r="A868" s="2"/>
      <c r="B868" s="181"/>
      <c r="C868" s="156"/>
      <c r="D868" s="181"/>
      <c r="E868" s="157"/>
      <c r="F868" s="157"/>
      <c r="G868" s="229">
        <f t="shared" si="502"/>
        <v>0</v>
      </c>
      <c r="H868" s="229">
        <f t="shared" si="498"/>
        <v>0</v>
      </c>
      <c r="I868" s="238">
        <f>SUMIF(B$72:B$91,B858,P$72:P$91)</f>
        <v>0</v>
      </c>
      <c r="J868" s="182"/>
      <c r="K868" s="230"/>
      <c r="L868" s="157"/>
      <c r="M868" s="157"/>
      <c r="N868" s="236"/>
      <c r="O868" s="231">
        <f t="shared" si="499"/>
        <v>0</v>
      </c>
      <c r="P868" s="231">
        <f t="shared" si="500"/>
        <v>0</v>
      </c>
      <c r="Q868" s="232">
        <f t="shared" si="501"/>
        <v>0</v>
      </c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172"/>
      <c r="AD868" s="172"/>
      <c r="AE868" s="172"/>
      <c r="AF868" s="172"/>
      <c r="AG868" s="172"/>
      <c r="AH868" s="172"/>
      <c r="AI868" s="172"/>
      <c r="AJ868" s="172"/>
      <c r="AK868" s="172"/>
      <c r="AL868" s="172"/>
      <c r="AM868" s="172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173"/>
      <c r="EB868" s="173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</row>
    <row r="869" spans="1:156" ht="15.75" customHeight="1">
      <c r="A869" s="2"/>
      <c r="B869" s="181"/>
      <c r="C869" s="156"/>
      <c r="D869" s="181"/>
      <c r="E869" s="157"/>
      <c r="F869" s="157"/>
      <c r="G869" s="229">
        <f t="shared" si="502"/>
        <v>0</v>
      </c>
      <c r="H869" s="229">
        <f t="shared" si="498"/>
        <v>0</v>
      </c>
      <c r="I869" s="231"/>
      <c r="J869" s="182"/>
      <c r="K869" s="230"/>
      <c r="L869" s="157"/>
      <c r="M869" s="157"/>
      <c r="N869" s="236"/>
      <c r="O869" s="231">
        <f t="shared" si="499"/>
        <v>0</v>
      </c>
      <c r="P869" s="231">
        <f t="shared" si="500"/>
        <v>0</v>
      </c>
      <c r="Q869" s="232">
        <f t="shared" si="501"/>
        <v>0</v>
      </c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172"/>
      <c r="AD869" s="172"/>
      <c r="AE869" s="172"/>
      <c r="AF869" s="172"/>
      <c r="AG869" s="172"/>
      <c r="AH869" s="172"/>
      <c r="AI869" s="172"/>
      <c r="AJ869" s="172"/>
      <c r="AK869" s="172"/>
      <c r="AL869" s="172"/>
      <c r="AM869" s="172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173"/>
      <c r="EB869" s="173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</row>
    <row r="870" spans="1:156" ht="15.75" customHeight="1">
      <c r="A870" s="2"/>
      <c r="B870" s="181"/>
      <c r="C870" s="156"/>
      <c r="D870" s="181"/>
      <c r="E870" s="157"/>
      <c r="F870" s="157"/>
      <c r="G870" s="229">
        <f t="shared" si="502"/>
        <v>0</v>
      </c>
      <c r="H870" s="229">
        <f t="shared" si="498"/>
        <v>0</v>
      </c>
      <c r="I870" s="231"/>
      <c r="J870" s="182"/>
      <c r="K870" s="230"/>
      <c r="L870" s="157"/>
      <c r="M870" s="157"/>
      <c r="N870" s="236"/>
      <c r="O870" s="231">
        <f t="shared" si="499"/>
        <v>0</v>
      </c>
      <c r="P870" s="231">
        <f t="shared" si="500"/>
        <v>0</v>
      </c>
      <c r="Q870" s="232">
        <f t="shared" si="501"/>
        <v>0</v>
      </c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172"/>
      <c r="AD870" s="172"/>
      <c r="AE870" s="172"/>
      <c r="AF870" s="172"/>
      <c r="AG870" s="172"/>
      <c r="AH870" s="172"/>
      <c r="AI870" s="172"/>
      <c r="AJ870" s="172"/>
      <c r="AK870" s="172"/>
      <c r="AL870" s="172"/>
      <c r="AM870" s="172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173"/>
      <c r="EB870" s="173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</row>
    <row r="871" spans="1:156" ht="15.75" customHeight="1">
      <c r="A871" s="2"/>
      <c r="B871" s="181"/>
      <c r="C871" s="156"/>
      <c r="D871" s="181"/>
      <c r="E871" s="157"/>
      <c r="F871" s="157"/>
      <c r="G871" s="229">
        <f t="shared" si="502"/>
        <v>0</v>
      </c>
      <c r="H871" s="229">
        <f t="shared" si="498"/>
        <v>0</v>
      </c>
      <c r="I871" s="231"/>
      <c r="J871" s="182"/>
      <c r="K871" s="230"/>
      <c r="L871" s="157"/>
      <c r="M871" s="157"/>
      <c r="N871" s="236"/>
      <c r="O871" s="231">
        <f t="shared" si="499"/>
        <v>0</v>
      </c>
      <c r="P871" s="231">
        <f t="shared" si="500"/>
        <v>0</v>
      </c>
      <c r="Q871" s="232">
        <f t="shared" si="501"/>
        <v>0</v>
      </c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172"/>
      <c r="AD871" s="172"/>
      <c r="AE871" s="172"/>
      <c r="AF871" s="172"/>
      <c r="AG871" s="172"/>
      <c r="AH871" s="172"/>
      <c r="AI871" s="172"/>
      <c r="AJ871" s="172"/>
      <c r="AK871" s="172"/>
      <c r="AL871" s="172"/>
      <c r="AM871" s="172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173"/>
      <c r="EB871" s="173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</row>
    <row r="872" spans="1:156" ht="15.75" customHeight="1">
      <c r="A872" s="2"/>
      <c r="B872" s="181"/>
      <c r="C872" s="156"/>
      <c r="D872" s="181"/>
      <c r="E872" s="157"/>
      <c r="F872" s="157"/>
      <c r="G872" s="229">
        <f t="shared" si="502"/>
        <v>0</v>
      </c>
      <c r="H872" s="229">
        <f t="shared" si="498"/>
        <v>0</v>
      </c>
      <c r="I872" s="231"/>
      <c r="J872" s="182"/>
      <c r="K872" s="230"/>
      <c r="L872" s="157"/>
      <c r="M872" s="157"/>
      <c r="N872" s="236"/>
      <c r="O872" s="231">
        <f t="shared" si="499"/>
        <v>0</v>
      </c>
      <c r="P872" s="231">
        <f t="shared" si="500"/>
        <v>0</v>
      </c>
      <c r="Q872" s="232">
        <f t="shared" si="501"/>
        <v>0</v>
      </c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172"/>
      <c r="AD872" s="172"/>
      <c r="AE872" s="172"/>
      <c r="AF872" s="172"/>
      <c r="AG872" s="172"/>
      <c r="AH872" s="172"/>
      <c r="AI872" s="172"/>
      <c r="AJ872" s="172"/>
      <c r="AK872" s="172"/>
      <c r="AL872" s="172"/>
      <c r="AM872" s="172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173"/>
      <c r="EB872" s="173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</row>
    <row r="873" spans="1:156" ht="15.75" customHeight="1">
      <c r="A873" s="2"/>
      <c r="B873" s="181"/>
      <c r="C873" s="156"/>
      <c r="D873" s="181"/>
      <c r="E873" s="157"/>
      <c r="F873" s="157"/>
      <c r="G873" s="229">
        <f t="shared" si="502"/>
        <v>0</v>
      </c>
      <c r="H873" s="229">
        <f t="shared" si="498"/>
        <v>0</v>
      </c>
      <c r="I873" s="231"/>
      <c r="J873" s="182"/>
      <c r="K873" s="230"/>
      <c r="L873" s="157"/>
      <c r="M873" s="157"/>
      <c r="N873" s="236"/>
      <c r="O873" s="231">
        <f t="shared" si="499"/>
        <v>0</v>
      </c>
      <c r="P873" s="231">
        <f t="shared" si="500"/>
        <v>0</v>
      </c>
      <c r="Q873" s="232">
        <f t="shared" si="501"/>
        <v>0</v>
      </c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172"/>
      <c r="AD873" s="172"/>
      <c r="AE873" s="172"/>
      <c r="AF873" s="172"/>
      <c r="AG873" s="172"/>
      <c r="AH873" s="172"/>
      <c r="AI873" s="172"/>
      <c r="AJ873" s="172"/>
      <c r="AK873" s="172"/>
      <c r="AL873" s="172"/>
      <c r="AM873" s="172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173"/>
      <c r="EB873" s="173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</row>
    <row r="874" spans="1:156" ht="15.75" customHeight="1">
      <c r="A874" s="2"/>
      <c r="B874" s="181"/>
      <c r="C874" s="156"/>
      <c r="D874" s="181"/>
      <c r="E874" s="157"/>
      <c r="F874" s="157"/>
      <c r="G874" s="229">
        <f t="shared" si="502"/>
        <v>0</v>
      </c>
      <c r="H874" s="229">
        <f t="shared" si="498"/>
        <v>0</v>
      </c>
      <c r="I874" s="231"/>
      <c r="J874" s="182"/>
      <c r="K874" s="230"/>
      <c r="L874" s="157"/>
      <c r="M874" s="157"/>
      <c r="N874" s="236"/>
      <c r="O874" s="231">
        <f t="shared" si="499"/>
        <v>0</v>
      </c>
      <c r="P874" s="231">
        <f t="shared" si="500"/>
        <v>0</v>
      </c>
      <c r="Q874" s="232">
        <f t="shared" si="501"/>
        <v>0</v>
      </c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172"/>
      <c r="AD874" s="172"/>
      <c r="AE874" s="172"/>
      <c r="AF874" s="172"/>
      <c r="AG874" s="172"/>
      <c r="AH874" s="172"/>
      <c r="AI874" s="172"/>
      <c r="AJ874" s="172"/>
      <c r="AK874" s="172"/>
      <c r="AL874" s="172"/>
      <c r="AM874" s="172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173"/>
      <c r="EB874" s="173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</row>
    <row r="875" spans="1:156" ht="15.75" customHeight="1">
      <c r="A875" s="2"/>
      <c r="B875" s="181"/>
      <c r="C875" s="156"/>
      <c r="D875" s="181"/>
      <c r="E875" s="157"/>
      <c r="F875" s="157"/>
      <c r="G875" s="229">
        <f t="shared" si="502"/>
        <v>0</v>
      </c>
      <c r="H875" s="229">
        <f t="shared" si="498"/>
        <v>0</v>
      </c>
      <c r="I875" s="231"/>
      <c r="J875" s="182"/>
      <c r="K875" s="230"/>
      <c r="L875" s="157"/>
      <c r="M875" s="157"/>
      <c r="N875" s="236"/>
      <c r="O875" s="231">
        <f t="shared" si="499"/>
        <v>0</v>
      </c>
      <c r="P875" s="231">
        <f t="shared" si="500"/>
        <v>0</v>
      </c>
      <c r="Q875" s="232">
        <f t="shared" si="501"/>
        <v>0</v>
      </c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172"/>
      <c r="AD875" s="172"/>
      <c r="AE875" s="172"/>
      <c r="AF875" s="172"/>
      <c r="AG875" s="172"/>
      <c r="AH875" s="172"/>
      <c r="AI875" s="172"/>
      <c r="AJ875" s="172"/>
      <c r="AK875" s="172"/>
      <c r="AL875" s="172"/>
      <c r="AM875" s="172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173"/>
      <c r="EB875" s="173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</row>
    <row r="876" spans="1:156" ht="15.75" customHeight="1">
      <c r="A876" s="2"/>
      <c r="B876" s="181"/>
      <c r="C876" s="181"/>
      <c r="D876" s="181"/>
      <c r="E876" s="157"/>
      <c r="F876" s="157"/>
      <c r="G876" s="229">
        <f t="shared" si="502"/>
        <v>0</v>
      </c>
      <c r="H876" s="229">
        <f t="shared" si="498"/>
        <v>0</v>
      </c>
      <c r="I876" s="231"/>
      <c r="J876" s="182"/>
      <c r="K876" s="230"/>
      <c r="L876" s="157"/>
      <c r="M876" s="157"/>
      <c r="N876" s="236"/>
      <c r="O876" s="231">
        <f t="shared" si="499"/>
        <v>0</v>
      </c>
      <c r="P876" s="231">
        <f t="shared" si="500"/>
        <v>0</v>
      </c>
      <c r="Q876" s="232">
        <f t="shared" si="501"/>
        <v>0</v>
      </c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172"/>
      <c r="AD876" s="172"/>
      <c r="AE876" s="172"/>
      <c r="AF876" s="172"/>
      <c r="AG876" s="172"/>
      <c r="AH876" s="172"/>
      <c r="AI876" s="172"/>
      <c r="AJ876" s="172"/>
      <c r="AK876" s="172"/>
      <c r="AL876" s="172"/>
      <c r="AM876" s="172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173"/>
      <c r="EB876" s="173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</row>
    <row r="877" spans="1:156" ht="15.75" customHeight="1">
      <c r="A877" s="2"/>
      <c r="B877" s="181"/>
      <c r="C877" s="181"/>
      <c r="D877" s="181"/>
      <c r="E877" s="157"/>
      <c r="F877" s="157"/>
      <c r="G877" s="229">
        <f t="shared" si="502"/>
        <v>0</v>
      </c>
      <c r="H877" s="229">
        <f t="shared" si="498"/>
        <v>0</v>
      </c>
      <c r="I877" s="231"/>
      <c r="J877" s="182"/>
      <c r="K877" s="230"/>
      <c r="L877" s="157"/>
      <c r="M877" s="157"/>
      <c r="N877" s="236"/>
      <c r="O877" s="231">
        <f t="shared" si="499"/>
        <v>0</v>
      </c>
      <c r="P877" s="231">
        <f t="shared" si="500"/>
        <v>0</v>
      </c>
      <c r="Q877" s="232">
        <f t="shared" si="501"/>
        <v>0</v>
      </c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172"/>
      <c r="AD877" s="172"/>
      <c r="AE877" s="172"/>
      <c r="AF877" s="172"/>
      <c r="AG877" s="172"/>
      <c r="AH877" s="172"/>
      <c r="AI877" s="172"/>
      <c r="AJ877" s="172"/>
      <c r="AK877" s="172"/>
      <c r="AL877" s="172"/>
      <c r="AM877" s="172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173"/>
      <c r="EB877" s="173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</row>
    <row r="878" spans="1:156" ht="15.75" customHeight="1">
      <c r="A878" s="2"/>
      <c r="B878" s="188" t="s">
        <v>129</v>
      </c>
      <c r="C878" s="188"/>
      <c r="D878" s="244">
        <f>SUM(D858:D877)-L878</f>
        <v>0</v>
      </c>
      <c r="E878" s="245"/>
      <c r="F878" s="245"/>
      <c r="G878" s="245">
        <f>SUM(G858:G877)-SUM(Q858:Q877)</f>
        <v>0</v>
      </c>
      <c r="H878" s="245">
        <f t="shared" si="498"/>
        <v>0</v>
      </c>
      <c r="I878" s="246"/>
      <c r="J878" s="247"/>
      <c r="K878" s="188"/>
      <c r="L878" s="188">
        <f>SUM(L858:L877)</f>
        <v>0</v>
      </c>
      <c r="M878" s="245"/>
      <c r="N878" s="248"/>
      <c r="O878" s="249">
        <f t="shared" ref="O878:P878" si="503">SUM(O858:O877)</f>
        <v>0</v>
      </c>
      <c r="P878" s="249">
        <f t="shared" si="503"/>
        <v>0</v>
      </c>
      <c r="Q878" s="250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172"/>
      <c r="AD878" s="172"/>
      <c r="AE878" s="172"/>
      <c r="AF878" s="172"/>
      <c r="AG878" s="172"/>
      <c r="AH878" s="172"/>
      <c r="AI878" s="172"/>
      <c r="AJ878" s="172"/>
      <c r="AK878" s="172"/>
      <c r="AL878" s="172"/>
      <c r="AM878" s="172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173"/>
      <c r="EB878" s="173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</row>
    <row r="879" spans="1:156" ht="15.75" customHeight="1">
      <c r="A879" s="2"/>
      <c r="B879" s="223" t="s">
        <v>88</v>
      </c>
      <c r="C879" s="224" t="s">
        <v>89</v>
      </c>
      <c r="D879" s="224" t="s">
        <v>99</v>
      </c>
      <c r="E879" s="224" t="s">
        <v>114</v>
      </c>
      <c r="F879" s="224" t="s">
        <v>115</v>
      </c>
      <c r="G879" s="224" t="s">
        <v>26</v>
      </c>
      <c r="H879" s="224" t="s">
        <v>100</v>
      </c>
      <c r="I879" s="225"/>
      <c r="J879" s="224" t="s">
        <v>116</v>
      </c>
      <c r="K879" s="224" t="s">
        <v>91</v>
      </c>
      <c r="L879" s="224" t="s">
        <v>99</v>
      </c>
      <c r="M879" s="224" t="s">
        <v>117</v>
      </c>
      <c r="N879" s="224" t="s">
        <v>115</v>
      </c>
      <c r="O879" s="224" t="s">
        <v>94</v>
      </c>
      <c r="P879" s="224" t="s">
        <v>118</v>
      </c>
      <c r="Q879" s="224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172"/>
      <c r="AD879" s="172"/>
      <c r="AE879" s="172"/>
      <c r="AF879" s="172"/>
      <c r="AG879" s="172"/>
      <c r="AH879" s="172"/>
      <c r="AI879" s="172"/>
      <c r="AJ879" s="172"/>
      <c r="AK879" s="172"/>
      <c r="AL879" s="172"/>
      <c r="AM879" s="172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173"/>
      <c r="EB879" s="173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</row>
    <row r="880" spans="1:156" ht="15.75" customHeight="1">
      <c r="A880" s="2"/>
      <c r="B880" s="181"/>
      <c r="C880" s="156"/>
      <c r="D880" s="181"/>
      <c r="E880" s="157"/>
      <c r="F880" s="157"/>
      <c r="G880" s="229">
        <f>(D880*E880)+F880</f>
        <v>0</v>
      </c>
      <c r="H880" s="229">
        <f t="shared" ref="H880:H900" si="504">IF(D880=0,0,G880/D880)</f>
        <v>0</v>
      </c>
      <c r="I880" s="739" t="s">
        <v>126</v>
      </c>
      <c r="J880" s="182"/>
      <c r="K880" s="230"/>
      <c r="L880" s="181"/>
      <c r="M880" s="157"/>
      <c r="N880" s="157"/>
      <c r="O880" s="231">
        <f t="shared" ref="O880:O899" si="505">((L880*M880)-N880)-(L880*J880)</f>
        <v>0</v>
      </c>
      <c r="P880" s="231">
        <f t="shared" ref="P880:P899" si="506">IF(J880=0,0,(((L880*M880)-N880)+I890)-(L880*J880))</f>
        <v>0</v>
      </c>
      <c r="Q880" s="232">
        <f t="shared" ref="Q880:Q899" si="507">L880*J880</f>
        <v>0</v>
      </c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172"/>
      <c r="AD880" s="172"/>
      <c r="AE880" s="172"/>
      <c r="AF880" s="172"/>
      <c r="AG880" s="172"/>
      <c r="AH880" s="172"/>
      <c r="AI880" s="172"/>
      <c r="AJ880" s="172"/>
      <c r="AK880" s="172"/>
      <c r="AL880" s="172"/>
      <c r="AM880" s="172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173"/>
      <c r="EB880" s="173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</row>
    <row r="881" spans="1:156" ht="15.75" customHeight="1">
      <c r="A881" s="2"/>
      <c r="B881" s="181"/>
      <c r="C881" s="156"/>
      <c r="D881" s="181"/>
      <c r="E881" s="157"/>
      <c r="F881" s="157"/>
      <c r="G881" s="229">
        <f t="shared" ref="G881:G899" si="508">D881*E881+F881</f>
        <v>0</v>
      </c>
      <c r="H881" s="229">
        <f t="shared" si="504"/>
        <v>0</v>
      </c>
      <c r="I881" s="740"/>
      <c r="J881" s="182"/>
      <c r="K881" s="230"/>
      <c r="L881" s="157"/>
      <c r="M881" s="157"/>
      <c r="N881" s="236"/>
      <c r="O881" s="231">
        <f t="shared" si="505"/>
        <v>0</v>
      </c>
      <c r="P881" s="231">
        <f t="shared" si="506"/>
        <v>0</v>
      </c>
      <c r="Q881" s="232">
        <f t="shared" si="507"/>
        <v>0</v>
      </c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172"/>
      <c r="AD881" s="172"/>
      <c r="AE881" s="172"/>
      <c r="AF881" s="172"/>
      <c r="AG881" s="172"/>
      <c r="AH881" s="172"/>
      <c r="AI881" s="172"/>
      <c r="AJ881" s="172"/>
      <c r="AK881" s="172"/>
      <c r="AL881" s="172"/>
      <c r="AM881" s="172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173"/>
      <c r="EB881" s="173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</row>
    <row r="882" spans="1:156" ht="15.75" customHeight="1">
      <c r="A882" s="2"/>
      <c r="B882" s="181"/>
      <c r="C882" s="156"/>
      <c r="D882" s="181"/>
      <c r="E882" s="157"/>
      <c r="F882" s="157"/>
      <c r="G882" s="229">
        <f t="shared" si="508"/>
        <v>0</v>
      </c>
      <c r="H882" s="229">
        <f t="shared" si="504"/>
        <v>0</v>
      </c>
      <c r="I882" s="238">
        <f>IF(D900=0,0,G900/D900)</f>
        <v>0</v>
      </c>
      <c r="J882" s="182"/>
      <c r="K882" s="230"/>
      <c r="L882" s="157"/>
      <c r="M882" s="157"/>
      <c r="N882" s="236"/>
      <c r="O882" s="231">
        <f t="shared" si="505"/>
        <v>0</v>
      </c>
      <c r="P882" s="231">
        <f t="shared" si="506"/>
        <v>0</v>
      </c>
      <c r="Q882" s="232">
        <f t="shared" si="507"/>
        <v>0</v>
      </c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172"/>
      <c r="AD882" s="172"/>
      <c r="AE882" s="172"/>
      <c r="AF882" s="172"/>
      <c r="AG882" s="172"/>
      <c r="AH882" s="172"/>
      <c r="AI882" s="172"/>
      <c r="AJ882" s="172"/>
      <c r="AK882" s="172"/>
      <c r="AL882" s="172"/>
      <c r="AM882" s="172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173"/>
      <c r="EB882" s="173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</row>
    <row r="883" spans="1:156" ht="15.75" customHeight="1">
      <c r="A883" s="2"/>
      <c r="B883" s="181"/>
      <c r="C883" s="156"/>
      <c r="D883" s="181"/>
      <c r="E883" s="157"/>
      <c r="F883" s="157"/>
      <c r="G883" s="229">
        <f t="shared" si="508"/>
        <v>0</v>
      </c>
      <c r="H883" s="229">
        <f t="shared" si="504"/>
        <v>0</v>
      </c>
      <c r="I883" s="239"/>
      <c r="J883" s="182"/>
      <c r="K883" s="230"/>
      <c r="L883" s="157"/>
      <c r="M883" s="157"/>
      <c r="N883" s="236"/>
      <c r="O883" s="231">
        <f t="shared" si="505"/>
        <v>0</v>
      </c>
      <c r="P883" s="231">
        <f t="shared" si="506"/>
        <v>0</v>
      </c>
      <c r="Q883" s="232">
        <f t="shared" si="507"/>
        <v>0</v>
      </c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172"/>
      <c r="AD883" s="172"/>
      <c r="AE883" s="172"/>
      <c r="AF883" s="172"/>
      <c r="AG883" s="172"/>
      <c r="AH883" s="172"/>
      <c r="AI883" s="172"/>
      <c r="AJ883" s="172"/>
      <c r="AK883" s="172"/>
      <c r="AL883" s="172"/>
      <c r="AM883" s="172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173"/>
      <c r="EB883" s="173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</row>
    <row r="884" spans="1:156" ht="15.75" customHeight="1">
      <c r="A884" s="2"/>
      <c r="B884" s="181"/>
      <c r="C884" s="156"/>
      <c r="D884" s="181"/>
      <c r="E884" s="157"/>
      <c r="F884" s="157"/>
      <c r="G884" s="229">
        <f t="shared" si="508"/>
        <v>0</v>
      </c>
      <c r="H884" s="229">
        <f t="shared" si="504"/>
        <v>0</v>
      </c>
      <c r="I884" s="741" t="s">
        <v>127</v>
      </c>
      <c r="J884" s="182"/>
      <c r="K884" s="230"/>
      <c r="L884" s="157"/>
      <c r="M884" s="157"/>
      <c r="N884" s="236"/>
      <c r="O884" s="231">
        <f t="shared" si="505"/>
        <v>0</v>
      </c>
      <c r="P884" s="231">
        <f t="shared" si="506"/>
        <v>0</v>
      </c>
      <c r="Q884" s="232">
        <f t="shared" si="507"/>
        <v>0</v>
      </c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172"/>
      <c r="AD884" s="172"/>
      <c r="AE884" s="172"/>
      <c r="AF884" s="172"/>
      <c r="AG884" s="172"/>
      <c r="AH884" s="172"/>
      <c r="AI884" s="172"/>
      <c r="AJ884" s="172"/>
      <c r="AK884" s="172"/>
      <c r="AL884" s="172"/>
      <c r="AM884" s="172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173"/>
      <c r="EB884" s="173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</row>
    <row r="885" spans="1:156" ht="15.75" customHeight="1">
      <c r="A885" s="2"/>
      <c r="B885" s="181"/>
      <c r="C885" s="156"/>
      <c r="D885" s="181"/>
      <c r="E885" s="157"/>
      <c r="F885" s="157"/>
      <c r="G885" s="229">
        <f t="shared" si="508"/>
        <v>0</v>
      </c>
      <c r="H885" s="229">
        <f t="shared" si="504"/>
        <v>0</v>
      </c>
      <c r="I885" s="742"/>
      <c r="J885" s="182"/>
      <c r="K885" s="230"/>
      <c r="L885" s="157"/>
      <c r="M885" s="157"/>
      <c r="N885" s="236"/>
      <c r="O885" s="231">
        <f t="shared" si="505"/>
        <v>0</v>
      </c>
      <c r="P885" s="231">
        <f t="shared" si="506"/>
        <v>0</v>
      </c>
      <c r="Q885" s="232">
        <f t="shared" si="507"/>
        <v>0</v>
      </c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172"/>
      <c r="AD885" s="172"/>
      <c r="AE885" s="172"/>
      <c r="AF885" s="172"/>
      <c r="AG885" s="172"/>
      <c r="AH885" s="172"/>
      <c r="AI885" s="172"/>
      <c r="AJ885" s="172"/>
      <c r="AK885" s="172"/>
      <c r="AL885" s="172"/>
      <c r="AM885" s="172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173"/>
      <c r="EB885" s="173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</row>
    <row r="886" spans="1:156" ht="15.75" customHeight="1">
      <c r="A886" s="2"/>
      <c r="B886" s="181"/>
      <c r="C886" s="156"/>
      <c r="D886" s="181"/>
      <c r="E886" s="157"/>
      <c r="F886" s="157"/>
      <c r="G886" s="229">
        <f t="shared" si="508"/>
        <v>0</v>
      </c>
      <c r="H886" s="229">
        <f t="shared" si="504"/>
        <v>0</v>
      </c>
      <c r="I886" s="740"/>
      <c r="J886" s="182"/>
      <c r="K886" s="230"/>
      <c r="L886" s="157"/>
      <c r="M886" s="157"/>
      <c r="N886" s="236"/>
      <c r="O886" s="231">
        <f t="shared" si="505"/>
        <v>0</v>
      </c>
      <c r="P886" s="231">
        <f t="shared" si="506"/>
        <v>0</v>
      </c>
      <c r="Q886" s="232">
        <f t="shared" si="507"/>
        <v>0</v>
      </c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172"/>
      <c r="AD886" s="172"/>
      <c r="AE886" s="172"/>
      <c r="AF886" s="172"/>
      <c r="AG886" s="172"/>
      <c r="AH886" s="172"/>
      <c r="AI886" s="172"/>
      <c r="AJ886" s="172"/>
      <c r="AK886" s="172"/>
      <c r="AL886" s="172"/>
      <c r="AM886" s="172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173"/>
      <c r="EB886" s="173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</row>
    <row r="887" spans="1:156" ht="15.75" customHeight="1">
      <c r="A887" s="2"/>
      <c r="B887" s="181"/>
      <c r="C887" s="156"/>
      <c r="D887" s="181"/>
      <c r="E887" s="157"/>
      <c r="F887" s="157"/>
      <c r="G887" s="229">
        <f t="shared" si="508"/>
        <v>0</v>
      </c>
      <c r="H887" s="229">
        <f t="shared" si="504"/>
        <v>0</v>
      </c>
      <c r="I887" s="240">
        <f>IF(D900=0,0,(G900-I890)/D900)</f>
        <v>0</v>
      </c>
      <c r="J887" s="182"/>
      <c r="K887" s="230"/>
      <c r="L887" s="157"/>
      <c r="M887" s="157"/>
      <c r="N887" s="236"/>
      <c r="O887" s="231">
        <f t="shared" si="505"/>
        <v>0</v>
      </c>
      <c r="P887" s="231">
        <f t="shared" si="506"/>
        <v>0</v>
      </c>
      <c r="Q887" s="232">
        <f t="shared" si="507"/>
        <v>0</v>
      </c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172"/>
      <c r="AD887" s="172"/>
      <c r="AE887" s="172"/>
      <c r="AF887" s="172"/>
      <c r="AG887" s="172"/>
      <c r="AH887" s="172"/>
      <c r="AI887" s="172"/>
      <c r="AJ887" s="172"/>
      <c r="AK887" s="172"/>
      <c r="AL887" s="172"/>
      <c r="AM887" s="172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173"/>
      <c r="EB887" s="173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</row>
    <row r="888" spans="1:156" ht="15.75" customHeight="1">
      <c r="A888" s="2"/>
      <c r="B888" s="181"/>
      <c r="C888" s="156"/>
      <c r="D888" s="181"/>
      <c r="E888" s="157"/>
      <c r="F888" s="157"/>
      <c r="G888" s="229">
        <f t="shared" si="508"/>
        <v>0</v>
      </c>
      <c r="H888" s="229">
        <f t="shared" si="504"/>
        <v>0</v>
      </c>
      <c r="I888" s="241"/>
      <c r="J888" s="182"/>
      <c r="K888" s="230"/>
      <c r="L888" s="157"/>
      <c r="M888" s="157"/>
      <c r="N888" s="236"/>
      <c r="O888" s="231">
        <f t="shared" si="505"/>
        <v>0</v>
      </c>
      <c r="P888" s="231">
        <f t="shared" si="506"/>
        <v>0</v>
      </c>
      <c r="Q888" s="232">
        <f t="shared" si="507"/>
        <v>0</v>
      </c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172"/>
      <c r="AD888" s="172"/>
      <c r="AE888" s="172"/>
      <c r="AF888" s="172"/>
      <c r="AG888" s="172"/>
      <c r="AH888" s="172"/>
      <c r="AI888" s="172"/>
      <c r="AJ888" s="172"/>
      <c r="AK888" s="172"/>
      <c r="AL888" s="172"/>
      <c r="AM888" s="172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173"/>
      <c r="EB888" s="173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</row>
    <row r="889" spans="1:156" ht="15.75" customHeight="1">
      <c r="A889" s="2"/>
      <c r="B889" s="181"/>
      <c r="C889" s="156"/>
      <c r="D889" s="242"/>
      <c r="E889" s="157"/>
      <c r="F889" s="157"/>
      <c r="G889" s="229">
        <f t="shared" si="508"/>
        <v>0</v>
      </c>
      <c r="H889" s="229">
        <f t="shared" si="504"/>
        <v>0</v>
      </c>
      <c r="I889" s="243" t="s">
        <v>128</v>
      </c>
      <c r="J889" s="182"/>
      <c r="K889" s="230"/>
      <c r="L889" s="157"/>
      <c r="M889" s="157"/>
      <c r="N889" s="236"/>
      <c r="O889" s="231">
        <f t="shared" si="505"/>
        <v>0</v>
      </c>
      <c r="P889" s="231">
        <f t="shared" si="506"/>
        <v>0</v>
      </c>
      <c r="Q889" s="232">
        <f t="shared" si="507"/>
        <v>0</v>
      </c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172"/>
      <c r="AD889" s="172"/>
      <c r="AE889" s="172"/>
      <c r="AF889" s="172"/>
      <c r="AG889" s="172"/>
      <c r="AH889" s="172"/>
      <c r="AI889" s="172"/>
      <c r="AJ889" s="172"/>
      <c r="AK889" s="172"/>
      <c r="AL889" s="172"/>
      <c r="AM889" s="172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173"/>
      <c r="EB889" s="173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</row>
    <row r="890" spans="1:156" ht="15.75" customHeight="1">
      <c r="A890" s="2"/>
      <c r="B890" s="181"/>
      <c r="C890" s="156"/>
      <c r="D890" s="181"/>
      <c r="E890" s="157"/>
      <c r="F890" s="157"/>
      <c r="G890" s="229">
        <f t="shared" si="508"/>
        <v>0</v>
      </c>
      <c r="H890" s="229">
        <f t="shared" si="504"/>
        <v>0</v>
      </c>
      <c r="I890" s="238">
        <f>SUMIF(B$72:B$91,B880,P$72:P$91)</f>
        <v>0</v>
      </c>
      <c r="J890" s="182"/>
      <c r="K890" s="230"/>
      <c r="L890" s="157"/>
      <c r="M890" s="157"/>
      <c r="N890" s="236"/>
      <c r="O890" s="231">
        <f t="shared" si="505"/>
        <v>0</v>
      </c>
      <c r="P890" s="231">
        <f t="shared" si="506"/>
        <v>0</v>
      </c>
      <c r="Q890" s="232">
        <f t="shared" si="507"/>
        <v>0</v>
      </c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172"/>
      <c r="AD890" s="172"/>
      <c r="AE890" s="172"/>
      <c r="AF890" s="172"/>
      <c r="AG890" s="172"/>
      <c r="AH890" s="172"/>
      <c r="AI890" s="172"/>
      <c r="AJ890" s="172"/>
      <c r="AK890" s="172"/>
      <c r="AL890" s="172"/>
      <c r="AM890" s="172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173"/>
      <c r="EB890" s="173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</row>
    <row r="891" spans="1:156" ht="15.75" customHeight="1">
      <c r="A891" s="2"/>
      <c r="B891" s="181"/>
      <c r="C891" s="156"/>
      <c r="D891" s="181"/>
      <c r="E891" s="157"/>
      <c r="F891" s="157"/>
      <c r="G891" s="229">
        <f t="shared" si="508"/>
        <v>0</v>
      </c>
      <c r="H891" s="229">
        <f t="shared" si="504"/>
        <v>0</v>
      </c>
      <c r="I891" s="231"/>
      <c r="J891" s="182"/>
      <c r="K891" s="230"/>
      <c r="L891" s="157"/>
      <c r="M891" s="157"/>
      <c r="N891" s="236"/>
      <c r="O891" s="231">
        <f t="shared" si="505"/>
        <v>0</v>
      </c>
      <c r="P891" s="231">
        <f t="shared" si="506"/>
        <v>0</v>
      </c>
      <c r="Q891" s="232">
        <f t="shared" si="507"/>
        <v>0</v>
      </c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172"/>
      <c r="AD891" s="172"/>
      <c r="AE891" s="172"/>
      <c r="AF891" s="172"/>
      <c r="AG891" s="172"/>
      <c r="AH891" s="172"/>
      <c r="AI891" s="172"/>
      <c r="AJ891" s="172"/>
      <c r="AK891" s="172"/>
      <c r="AL891" s="172"/>
      <c r="AM891" s="172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173"/>
      <c r="EB891" s="173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</row>
    <row r="892" spans="1:156" ht="15.75" customHeight="1">
      <c r="A892" s="2"/>
      <c r="B892" s="181"/>
      <c r="C892" s="156"/>
      <c r="D892" s="181"/>
      <c r="E892" s="157"/>
      <c r="F892" s="157"/>
      <c r="G892" s="229">
        <f t="shared" si="508"/>
        <v>0</v>
      </c>
      <c r="H892" s="229">
        <f t="shared" si="504"/>
        <v>0</v>
      </c>
      <c r="I892" s="231"/>
      <c r="J892" s="182"/>
      <c r="K892" s="230"/>
      <c r="L892" s="157"/>
      <c r="M892" s="157"/>
      <c r="N892" s="236"/>
      <c r="O892" s="231">
        <f t="shared" si="505"/>
        <v>0</v>
      </c>
      <c r="P892" s="231">
        <f t="shared" si="506"/>
        <v>0</v>
      </c>
      <c r="Q892" s="232">
        <f t="shared" si="507"/>
        <v>0</v>
      </c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172"/>
      <c r="AD892" s="172"/>
      <c r="AE892" s="172"/>
      <c r="AF892" s="172"/>
      <c r="AG892" s="172"/>
      <c r="AH892" s="172"/>
      <c r="AI892" s="172"/>
      <c r="AJ892" s="172"/>
      <c r="AK892" s="172"/>
      <c r="AL892" s="172"/>
      <c r="AM892" s="172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173"/>
      <c r="EB892" s="173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</row>
    <row r="893" spans="1:156" ht="15.75" customHeight="1">
      <c r="A893" s="2"/>
      <c r="B893" s="181"/>
      <c r="C893" s="156"/>
      <c r="D893" s="181"/>
      <c r="E893" s="157"/>
      <c r="F893" s="157"/>
      <c r="G893" s="229">
        <f t="shared" si="508"/>
        <v>0</v>
      </c>
      <c r="H893" s="229">
        <f t="shared" si="504"/>
        <v>0</v>
      </c>
      <c r="I893" s="231"/>
      <c r="J893" s="182"/>
      <c r="K893" s="230"/>
      <c r="L893" s="157"/>
      <c r="M893" s="157"/>
      <c r="N893" s="236"/>
      <c r="O893" s="231">
        <f t="shared" si="505"/>
        <v>0</v>
      </c>
      <c r="P893" s="231">
        <f t="shared" si="506"/>
        <v>0</v>
      </c>
      <c r="Q893" s="232">
        <f t="shared" si="507"/>
        <v>0</v>
      </c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172"/>
      <c r="AD893" s="172"/>
      <c r="AE893" s="172"/>
      <c r="AF893" s="172"/>
      <c r="AG893" s="172"/>
      <c r="AH893" s="172"/>
      <c r="AI893" s="172"/>
      <c r="AJ893" s="172"/>
      <c r="AK893" s="172"/>
      <c r="AL893" s="172"/>
      <c r="AM893" s="172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173"/>
      <c r="EB893" s="173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</row>
    <row r="894" spans="1:156" ht="15.75" customHeight="1">
      <c r="A894" s="2"/>
      <c r="B894" s="181"/>
      <c r="C894" s="156"/>
      <c r="D894" s="181"/>
      <c r="E894" s="157"/>
      <c r="F894" s="157"/>
      <c r="G894" s="229">
        <f t="shared" si="508"/>
        <v>0</v>
      </c>
      <c r="H894" s="229">
        <f t="shared" si="504"/>
        <v>0</v>
      </c>
      <c r="I894" s="231"/>
      <c r="J894" s="182"/>
      <c r="K894" s="230"/>
      <c r="L894" s="157"/>
      <c r="M894" s="157"/>
      <c r="N894" s="236"/>
      <c r="O894" s="231">
        <f t="shared" si="505"/>
        <v>0</v>
      </c>
      <c r="P894" s="231">
        <f t="shared" si="506"/>
        <v>0</v>
      </c>
      <c r="Q894" s="232">
        <f t="shared" si="507"/>
        <v>0</v>
      </c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172"/>
      <c r="AD894" s="172"/>
      <c r="AE894" s="172"/>
      <c r="AF894" s="172"/>
      <c r="AG894" s="172"/>
      <c r="AH894" s="172"/>
      <c r="AI894" s="172"/>
      <c r="AJ894" s="172"/>
      <c r="AK894" s="172"/>
      <c r="AL894" s="172"/>
      <c r="AM894" s="172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173"/>
      <c r="EB894" s="173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</row>
    <row r="895" spans="1:156" ht="15.75" customHeight="1">
      <c r="A895" s="2"/>
      <c r="B895" s="181"/>
      <c r="C895" s="156"/>
      <c r="D895" s="181"/>
      <c r="E895" s="157"/>
      <c r="F895" s="157"/>
      <c r="G895" s="229">
        <f t="shared" si="508"/>
        <v>0</v>
      </c>
      <c r="H895" s="229">
        <f t="shared" si="504"/>
        <v>0</v>
      </c>
      <c r="I895" s="231"/>
      <c r="J895" s="182"/>
      <c r="K895" s="230"/>
      <c r="L895" s="157"/>
      <c r="M895" s="157"/>
      <c r="N895" s="236"/>
      <c r="O895" s="231">
        <f t="shared" si="505"/>
        <v>0</v>
      </c>
      <c r="P895" s="231">
        <f t="shared" si="506"/>
        <v>0</v>
      </c>
      <c r="Q895" s="232">
        <f t="shared" si="507"/>
        <v>0</v>
      </c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172"/>
      <c r="AD895" s="172"/>
      <c r="AE895" s="172"/>
      <c r="AF895" s="172"/>
      <c r="AG895" s="172"/>
      <c r="AH895" s="172"/>
      <c r="AI895" s="172"/>
      <c r="AJ895" s="172"/>
      <c r="AK895" s="172"/>
      <c r="AL895" s="172"/>
      <c r="AM895" s="172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173"/>
      <c r="EB895" s="173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</row>
    <row r="896" spans="1:156" ht="15.75" customHeight="1">
      <c r="A896" s="2"/>
      <c r="B896" s="181"/>
      <c r="C896" s="156"/>
      <c r="D896" s="181"/>
      <c r="E896" s="157"/>
      <c r="F896" s="157"/>
      <c r="G896" s="229">
        <f t="shared" si="508"/>
        <v>0</v>
      </c>
      <c r="H896" s="229">
        <f t="shared" si="504"/>
        <v>0</v>
      </c>
      <c r="I896" s="231"/>
      <c r="J896" s="182"/>
      <c r="K896" s="230"/>
      <c r="L896" s="157"/>
      <c r="M896" s="157"/>
      <c r="N896" s="236"/>
      <c r="O896" s="231">
        <f t="shared" si="505"/>
        <v>0</v>
      </c>
      <c r="P896" s="231">
        <f t="shared" si="506"/>
        <v>0</v>
      </c>
      <c r="Q896" s="232">
        <f t="shared" si="507"/>
        <v>0</v>
      </c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172"/>
      <c r="AD896" s="172"/>
      <c r="AE896" s="172"/>
      <c r="AF896" s="172"/>
      <c r="AG896" s="172"/>
      <c r="AH896" s="172"/>
      <c r="AI896" s="172"/>
      <c r="AJ896" s="172"/>
      <c r="AK896" s="172"/>
      <c r="AL896" s="172"/>
      <c r="AM896" s="172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173"/>
      <c r="EB896" s="173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</row>
    <row r="897" spans="1:156" ht="15.75" customHeight="1">
      <c r="A897" s="2"/>
      <c r="B897" s="181"/>
      <c r="C897" s="156"/>
      <c r="D897" s="181"/>
      <c r="E897" s="157"/>
      <c r="F897" s="157"/>
      <c r="G897" s="229">
        <f t="shared" si="508"/>
        <v>0</v>
      </c>
      <c r="H897" s="229">
        <f t="shared" si="504"/>
        <v>0</v>
      </c>
      <c r="I897" s="231"/>
      <c r="J897" s="182"/>
      <c r="K897" s="230"/>
      <c r="L897" s="157"/>
      <c r="M897" s="157"/>
      <c r="N897" s="236"/>
      <c r="O897" s="231">
        <f t="shared" si="505"/>
        <v>0</v>
      </c>
      <c r="P897" s="231">
        <f t="shared" si="506"/>
        <v>0</v>
      </c>
      <c r="Q897" s="232">
        <f t="shared" si="507"/>
        <v>0</v>
      </c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172"/>
      <c r="AD897" s="172"/>
      <c r="AE897" s="172"/>
      <c r="AF897" s="172"/>
      <c r="AG897" s="172"/>
      <c r="AH897" s="172"/>
      <c r="AI897" s="172"/>
      <c r="AJ897" s="172"/>
      <c r="AK897" s="172"/>
      <c r="AL897" s="172"/>
      <c r="AM897" s="172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173"/>
      <c r="EB897" s="173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</row>
    <row r="898" spans="1:156" ht="15.75" customHeight="1">
      <c r="A898" s="2"/>
      <c r="B898" s="181"/>
      <c r="C898" s="181"/>
      <c r="D898" s="181"/>
      <c r="E898" s="157"/>
      <c r="F898" s="157"/>
      <c r="G898" s="229">
        <f t="shared" si="508"/>
        <v>0</v>
      </c>
      <c r="H898" s="229">
        <f t="shared" si="504"/>
        <v>0</v>
      </c>
      <c r="I898" s="231"/>
      <c r="J898" s="182"/>
      <c r="K898" s="230"/>
      <c r="L898" s="157"/>
      <c r="M898" s="157"/>
      <c r="N898" s="236"/>
      <c r="O898" s="231">
        <f t="shared" si="505"/>
        <v>0</v>
      </c>
      <c r="P898" s="231">
        <f t="shared" si="506"/>
        <v>0</v>
      </c>
      <c r="Q898" s="232">
        <f t="shared" si="507"/>
        <v>0</v>
      </c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172"/>
      <c r="AD898" s="172"/>
      <c r="AE898" s="172"/>
      <c r="AF898" s="172"/>
      <c r="AG898" s="172"/>
      <c r="AH898" s="172"/>
      <c r="AI898" s="172"/>
      <c r="AJ898" s="172"/>
      <c r="AK898" s="172"/>
      <c r="AL898" s="172"/>
      <c r="AM898" s="172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173"/>
      <c r="EB898" s="173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</row>
    <row r="899" spans="1:156" ht="15.75" customHeight="1">
      <c r="A899" s="2"/>
      <c r="B899" s="181"/>
      <c r="C899" s="181"/>
      <c r="D899" s="181"/>
      <c r="E899" s="157"/>
      <c r="F899" s="157"/>
      <c r="G899" s="229">
        <f t="shared" si="508"/>
        <v>0</v>
      </c>
      <c r="H899" s="229">
        <f t="shared" si="504"/>
        <v>0</v>
      </c>
      <c r="I899" s="231"/>
      <c r="J899" s="182"/>
      <c r="K899" s="230"/>
      <c r="L899" s="157"/>
      <c r="M899" s="157"/>
      <c r="N899" s="236"/>
      <c r="O899" s="231">
        <f t="shared" si="505"/>
        <v>0</v>
      </c>
      <c r="P899" s="231">
        <f t="shared" si="506"/>
        <v>0</v>
      </c>
      <c r="Q899" s="232">
        <f t="shared" si="507"/>
        <v>0</v>
      </c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172"/>
      <c r="AD899" s="172"/>
      <c r="AE899" s="172"/>
      <c r="AF899" s="172"/>
      <c r="AG899" s="172"/>
      <c r="AH899" s="172"/>
      <c r="AI899" s="172"/>
      <c r="AJ899" s="172"/>
      <c r="AK899" s="172"/>
      <c r="AL899" s="172"/>
      <c r="AM899" s="172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173"/>
      <c r="EB899" s="173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</row>
    <row r="900" spans="1:156" ht="15.75" customHeight="1">
      <c r="A900" s="2"/>
      <c r="B900" s="188" t="s">
        <v>129</v>
      </c>
      <c r="C900" s="188"/>
      <c r="D900" s="244">
        <f>SUM(D880:D899)-L900</f>
        <v>0</v>
      </c>
      <c r="E900" s="245"/>
      <c r="F900" s="245"/>
      <c r="G900" s="245">
        <f>SUM(G880:G899)-SUM(Q880:Q899)</f>
        <v>0</v>
      </c>
      <c r="H900" s="245">
        <f t="shared" si="504"/>
        <v>0</v>
      </c>
      <c r="I900" s="246"/>
      <c r="J900" s="247"/>
      <c r="K900" s="188"/>
      <c r="L900" s="188">
        <f>SUM(L880:L899)</f>
        <v>0</v>
      </c>
      <c r="M900" s="245"/>
      <c r="N900" s="248"/>
      <c r="O900" s="249">
        <f t="shared" ref="O900:P900" si="509">SUM(O880:O899)</f>
        <v>0</v>
      </c>
      <c r="P900" s="249">
        <f t="shared" si="509"/>
        <v>0</v>
      </c>
      <c r="Q900" s="250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172"/>
      <c r="AD900" s="172"/>
      <c r="AE900" s="172"/>
      <c r="AF900" s="172"/>
      <c r="AG900" s="172"/>
      <c r="AH900" s="172"/>
      <c r="AI900" s="172"/>
      <c r="AJ900" s="172"/>
      <c r="AK900" s="172"/>
      <c r="AL900" s="172"/>
      <c r="AM900" s="172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173"/>
      <c r="EB900" s="173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</row>
    <row r="901" spans="1:156" ht="15.75" customHeight="1">
      <c r="A901" s="2"/>
      <c r="B901" s="223" t="s">
        <v>88</v>
      </c>
      <c r="C901" s="224" t="s">
        <v>89</v>
      </c>
      <c r="D901" s="224" t="s">
        <v>99</v>
      </c>
      <c r="E901" s="224" t="s">
        <v>114</v>
      </c>
      <c r="F901" s="224" t="s">
        <v>115</v>
      </c>
      <c r="G901" s="224" t="s">
        <v>26</v>
      </c>
      <c r="H901" s="224" t="s">
        <v>100</v>
      </c>
      <c r="I901" s="225"/>
      <c r="J901" s="224" t="s">
        <v>116</v>
      </c>
      <c r="K901" s="224" t="s">
        <v>91</v>
      </c>
      <c r="L901" s="224" t="s">
        <v>99</v>
      </c>
      <c r="M901" s="224" t="s">
        <v>117</v>
      </c>
      <c r="N901" s="224" t="s">
        <v>115</v>
      </c>
      <c r="O901" s="224" t="s">
        <v>94</v>
      </c>
      <c r="P901" s="224" t="s">
        <v>118</v>
      </c>
      <c r="Q901" s="224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172"/>
      <c r="AD901" s="172"/>
      <c r="AE901" s="172"/>
      <c r="AF901" s="172"/>
      <c r="AG901" s="172"/>
      <c r="AH901" s="172"/>
      <c r="AI901" s="172"/>
      <c r="AJ901" s="172"/>
      <c r="AK901" s="172"/>
      <c r="AL901" s="172"/>
      <c r="AM901" s="172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173"/>
      <c r="EB901" s="173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</row>
    <row r="902" spans="1:156" ht="15.75" customHeight="1">
      <c r="A902" s="2"/>
      <c r="B902" s="181"/>
      <c r="C902" s="156"/>
      <c r="D902" s="181"/>
      <c r="E902" s="157"/>
      <c r="F902" s="157"/>
      <c r="G902" s="229">
        <f>(D902*E902)+F902</f>
        <v>0</v>
      </c>
      <c r="H902" s="229">
        <f t="shared" ref="H902:H922" si="510">IF(D902=0,0,G902/D902)</f>
        <v>0</v>
      </c>
      <c r="I902" s="739" t="s">
        <v>126</v>
      </c>
      <c r="J902" s="182"/>
      <c r="K902" s="230"/>
      <c r="L902" s="181"/>
      <c r="M902" s="157"/>
      <c r="N902" s="157"/>
      <c r="O902" s="231">
        <f t="shared" ref="O902:O921" si="511">((L902*M902)-N902)-(L902*J902)</f>
        <v>0</v>
      </c>
      <c r="P902" s="231">
        <f t="shared" ref="P902:P921" si="512">IF(J902=0,0,(((L902*M902)-N902)+I912)-(L902*J902))</f>
        <v>0</v>
      </c>
      <c r="Q902" s="232">
        <f t="shared" ref="Q902:Q921" si="513">L902*J902</f>
        <v>0</v>
      </c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172"/>
      <c r="AD902" s="172"/>
      <c r="AE902" s="172"/>
      <c r="AF902" s="172"/>
      <c r="AG902" s="172"/>
      <c r="AH902" s="172"/>
      <c r="AI902" s="172"/>
      <c r="AJ902" s="172"/>
      <c r="AK902" s="172"/>
      <c r="AL902" s="172"/>
      <c r="AM902" s="172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173"/>
      <c r="EB902" s="173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</row>
    <row r="903" spans="1:156" ht="15.75" customHeight="1">
      <c r="A903" s="2"/>
      <c r="B903" s="181"/>
      <c r="C903" s="156"/>
      <c r="D903" s="181"/>
      <c r="E903" s="157"/>
      <c r="F903" s="157"/>
      <c r="G903" s="229">
        <f t="shared" ref="G903:G921" si="514">D903*E903+F903</f>
        <v>0</v>
      </c>
      <c r="H903" s="229">
        <f t="shared" si="510"/>
        <v>0</v>
      </c>
      <c r="I903" s="740"/>
      <c r="J903" s="182"/>
      <c r="K903" s="230"/>
      <c r="L903" s="157"/>
      <c r="M903" s="157"/>
      <c r="N903" s="236"/>
      <c r="O903" s="231">
        <f t="shared" si="511"/>
        <v>0</v>
      </c>
      <c r="P903" s="231">
        <f t="shared" si="512"/>
        <v>0</v>
      </c>
      <c r="Q903" s="232">
        <f t="shared" si="513"/>
        <v>0</v>
      </c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172"/>
      <c r="AD903" s="172"/>
      <c r="AE903" s="172"/>
      <c r="AF903" s="172"/>
      <c r="AG903" s="172"/>
      <c r="AH903" s="172"/>
      <c r="AI903" s="172"/>
      <c r="AJ903" s="172"/>
      <c r="AK903" s="172"/>
      <c r="AL903" s="172"/>
      <c r="AM903" s="172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173"/>
      <c r="EB903" s="173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</row>
    <row r="904" spans="1:156" ht="15.75" customHeight="1">
      <c r="A904" s="2"/>
      <c r="B904" s="181"/>
      <c r="C904" s="156"/>
      <c r="D904" s="181"/>
      <c r="E904" s="157"/>
      <c r="F904" s="157"/>
      <c r="G904" s="229">
        <f t="shared" si="514"/>
        <v>0</v>
      </c>
      <c r="H904" s="229">
        <f t="shared" si="510"/>
        <v>0</v>
      </c>
      <c r="I904" s="238">
        <f>IF(D922=0,0,G922/D922)</f>
        <v>0</v>
      </c>
      <c r="J904" s="182"/>
      <c r="K904" s="230"/>
      <c r="L904" s="157"/>
      <c r="M904" s="157"/>
      <c r="N904" s="236"/>
      <c r="O904" s="231">
        <f t="shared" si="511"/>
        <v>0</v>
      </c>
      <c r="P904" s="231">
        <f t="shared" si="512"/>
        <v>0</v>
      </c>
      <c r="Q904" s="232">
        <f t="shared" si="513"/>
        <v>0</v>
      </c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172"/>
      <c r="AD904" s="172"/>
      <c r="AE904" s="172"/>
      <c r="AF904" s="172"/>
      <c r="AG904" s="172"/>
      <c r="AH904" s="172"/>
      <c r="AI904" s="172"/>
      <c r="AJ904" s="172"/>
      <c r="AK904" s="172"/>
      <c r="AL904" s="172"/>
      <c r="AM904" s="172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173"/>
      <c r="EB904" s="173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</row>
    <row r="905" spans="1:156" ht="15.75" customHeight="1">
      <c r="A905" s="2"/>
      <c r="B905" s="181"/>
      <c r="C905" s="156"/>
      <c r="D905" s="181"/>
      <c r="E905" s="157"/>
      <c r="F905" s="157"/>
      <c r="G905" s="229">
        <f t="shared" si="514"/>
        <v>0</v>
      </c>
      <c r="H905" s="229">
        <f t="shared" si="510"/>
        <v>0</v>
      </c>
      <c r="I905" s="239"/>
      <c r="J905" s="182"/>
      <c r="K905" s="230"/>
      <c r="L905" s="157"/>
      <c r="M905" s="157"/>
      <c r="N905" s="236"/>
      <c r="O905" s="231">
        <f t="shared" si="511"/>
        <v>0</v>
      </c>
      <c r="P905" s="231">
        <f t="shared" si="512"/>
        <v>0</v>
      </c>
      <c r="Q905" s="232">
        <f t="shared" si="513"/>
        <v>0</v>
      </c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172"/>
      <c r="AD905" s="172"/>
      <c r="AE905" s="172"/>
      <c r="AF905" s="172"/>
      <c r="AG905" s="172"/>
      <c r="AH905" s="172"/>
      <c r="AI905" s="172"/>
      <c r="AJ905" s="172"/>
      <c r="AK905" s="172"/>
      <c r="AL905" s="172"/>
      <c r="AM905" s="172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173"/>
      <c r="EB905" s="173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</row>
    <row r="906" spans="1:156" ht="15.75" customHeight="1">
      <c r="A906" s="2"/>
      <c r="B906" s="181"/>
      <c r="C906" s="156"/>
      <c r="D906" s="181"/>
      <c r="E906" s="157"/>
      <c r="F906" s="157"/>
      <c r="G906" s="229">
        <f t="shared" si="514"/>
        <v>0</v>
      </c>
      <c r="H906" s="229">
        <f t="shared" si="510"/>
        <v>0</v>
      </c>
      <c r="I906" s="741" t="s">
        <v>127</v>
      </c>
      <c r="J906" s="182"/>
      <c r="K906" s="230"/>
      <c r="L906" s="157"/>
      <c r="M906" s="157"/>
      <c r="N906" s="236"/>
      <c r="O906" s="231">
        <f t="shared" si="511"/>
        <v>0</v>
      </c>
      <c r="P906" s="231">
        <f t="shared" si="512"/>
        <v>0</v>
      </c>
      <c r="Q906" s="232">
        <f t="shared" si="513"/>
        <v>0</v>
      </c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172"/>
      <c r="AD906" s="172"/>
      <c r="AE906" s="172"/>
      <c r="AF906" s="172"/>
      <c r="AG906" s="172"/>
      <c r="AH906" s="172"/>
      <c r="AI906" s="172"/>
      <c r="AJ906" s="172"/>
      <c r="AK906" s="172"/>
      <c r="AL906" s="172"/>
      <c r="AM906" s="172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173"/>
      <c r="EB906" s="173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</row>
    <row r="907" spans="1:156" ht="15.75" customHeight="1">
      <c r="A907" s="2"/>
      <c r="B907" s="181"/>
      <c r="C907" s="156"/>
      <c r="D907" s="181"/>
      <c r="E907" s="157"/>
      <c r="F907" s="157"/>
      <c r="G907" s="229">
        <f t="shared" si="514"/>
        <v>0</v>
      </c>
      <c r="H907" s="229">
        <f t="shared" si="510"/>
        <v>0</v>
      </c>
      <c r="I907" s="742"/>
      <c r="J907" s="182"/>
      <c r="K907" s="230"/>
      <c r="L907" s="157"/>
      <c r="M907" s="157"/>
      <c r="N907" s="236"/>
      <c r="O907" s="231">
        <f t="shared" si="511"/>
        <v>0</v>
      </c>
      <c r="P907" s="231">
        <f t="shared" si="512"/>
        <v>0</v>
      </c>
      <c r="Q907" s="232">
        <f t="shared" si="513"/>
        <v>0</v>
      </c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172"/>
      <c r="AD907" s="172"/>
      <c r="AE907" s="172"/>
      <c r="AF907" s="172"/>
      <c r="AG907" s="172"/>
      <c r="AH907" s="172"/>
      <c r="AI907" s="172"/>
      <c r="AJ907" s="172"/>
      <c r="AK907" s="172"/>
      <c r="AL907" s="172"/>
      <c r="AM907" s="172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173"/>
      <c r="EB907" s="173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</row>
    <row r="908" spans="1:156" ht="15.75" customHeight="1">
      <c r="A908" s="2"/>
      <c r="B908" s="181"/>
      <c r="C908" s="156"/>
      <c r="D908" s="181"/>
      <c r="E908" s="157"/>
      <c r="F908" s="157"/>
      <c r="G908" s="229">
        <f t="shared" si="514"/>
        <v>0</v>
      </c>
      <c r="H908" s="229">
        <f t="shared" si="510"/>
        <v>0</v>
      </c>
      <c r="I908" s="740"/>
      <c r="J908" s="182"/>
      <c r="K908" s="230"/>
      <c r="L908" s="157"/>
      <c r="M908" s="157"/>
      <c r="N908" s="236"/>
      <c r="O908" s="231">
        <f t="shared" si="511"/>
        <v>0</v>
      </c>
      <c r="P908" s="231">
        <f t="shared" si="512"/>
        <v>0</v>
      </c>
      <c r="Q908" s="232">
        <f t="shared" si="513"/>
        <v>0</v>
      </c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172"/>
      <c r="AD908" s="172"/>
      <c r="AE908" s="172"/>
      <c r="AF908" s="172"/>
      <c r="AG908" s="172"/>
      <c r="AH908" s="172"/>
      <c r="AI908" s="172"/>
      <c r="AJ908" s="172"/>
      <c r="AK908" s="172"/>
      <c r="AL908" s="172"/>
      <c r="AM908" s="172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173"/>
      <c r="EB908" s="173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</row>
    <row r="909" spans="1:156" ht="15.75" customHeight="1">
      <c r="A909" s="2"/>
      <c r="B909" s="181"/>
      <c r="C909" s="156"/>
      <c r="D909" s="181"/>
      <c r="E909" s="157"/>
      <c r="F909" s="157"/>
      <c r="G909" s="229">
        <f t="shared" si="514"/>
        <v>0</v>
      </c>
      <c r="H909" s="229">
        <f t="shared" si="510"/>
        <v>0</v>
      </c>
      <c r="I909" s="240">
        <f>IF(D922=0,0,(G922-I912)/D922)</f>
        <v>0</v>
      </c>
      <c r="J909" s="182"/>
      <c r="K909" s="230"/>
      <c r="L909" s="157"/>
      <c r="M909" s="157"/>
      <c r="N909" s="236"/>
      <c r="O909" s="231">
        <f t="shared" si="511"/>
        <v>0</v>
      </c>
      <c r="P909" s="231">
        <f t="shared" si="512"/>
        <v>0</v>
      </c>
      <c r="Q909" s="232">
        <f t="shared" si="513"/>
        <v>0</v>
      </c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172"/>
      <c r="AD909" s="172"/>
      <c r="AE909" s="172"/>
      <c r="AF909" s="172"/>
      <c r="AG909" s="172"/>
      <c r="AH909" s="172"/>
      <c r="AI909" s="172"/>
      <c r="AJ909" s="172"/>
      <c r="AK909" s="172"/>
      <c r="AL909" s="172"/>
      <c r="AM909" s="172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173"/>
      <c r="EB909" s="173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</row>
    <row r="910" spans="1:156" ht="15.75" customHeight="1">
      <c r="A910" s="2"/>
      <c r="B910" s="181"/>
      <c r="C910" s="156"/>
      <c r="D910" s="181"/>
      <c r="E910" s="157"/>
      <c r="F910" s="157"/>
      <c r="G910" s="229">
        <f t="shared" si="514"/>
        <v>0</v>
      </c>
      <c r="H910" s="229">
        <f t="shared" si="510"/>
        <v>0</v>
      </c>
      <c r="I910" s="241"/>
      <c r="J910" s="182"/>
      <c r="K910" s="230"/>
      <c r="L910" s="157"/>
      <c r="M910" s="157"/>
      <c r="N910" s="236"/>
      <c r="O910" s="231">
        <f t="shared" si="511"/>
        <v>0</v>
      </c>
      <c r="P910" s="231">
        <f t="shared" si="512"/>
        <v>0</v>
      </c>
      <c r="Q910" s="232">
        <f t="shared" si="513"/>
        <v>0</v>
      </c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172"/>
      <c r="AD910" s="172"/>
      <c r="AE910" s="172"/>
      <c r="AF910" s="172"/>
      <c r="AG910" s="172"/>
      <c r="AH910" s="172"/>
      <c r="AI910" s="172"/>
      <c r="AJ910" s="172"/>
      <c r="AK910" s="172"/>
      <c r="AL910" s="172"/>
      <c r="AM910" s="172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173"/>
      <c r="EB910" s="173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</row>
    <row r="911" spans="1:156" ht="15.75" customHeight="1">
      <c r="A911" s="2"/>
      <c r="B911" s="181"/>
      <c r="C911" s="156"/>
      <c r="D911" s="242"/>
      <c r="E911" s="157"/>
      <c r="F911" s="157"/>
      <c r="G911" s="229">
        <f t="shared" si="514"/>
        <v>0</v>
      </c>
      <c r="H911" s="229">
        <f t="shared" si="510"/>
        <v>0</v>
      </c>
      <c r="I911" s="243" t="s">
        <v>128</v>
      </c>
      <c r="J911" s="182"/>
      <c r="K911" s="230"/>
      <c r="L911" s="157"/>
      <c r="M911" s="157"/>
      <c r="N911" s="236"/>
      <c r="O911" s="231">
        <f t="shared" si="511"/>
        <v>0</v>
      </c>
      <c r="P911" s="231">
        <f t="shared" si="512"/>
        <v>0</v>
      </c>
      <c r="Q911" s="232">
        <f t="shared" si="513"/>
        <v>0</v>
      </c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172"/>
      <c r="AD911" s="172"/>
      <c r="AE911" s="172"/>
      <c r="AF911" s="172"/>
      <c r="AG911" s="172"/>
      <c r="AH911" s="172"/>
      <c r="AI911" s="172"/>
      <c r="AJ911" s="172"/>
      <c r="AK911" s="172"/>
      <c r="AL911" s="172"/>
      <c r="AM911" s="172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173"/>
      <c r="EB911" s="173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</row>
    <row r="912" spans="1:156" ht="15.75" customHeight="1">
      <c r="A912" s="2"/>
      <c r="B912" s="181"/>
      <c r="C912" s="156"/>
      <c r="D912" s="181"/>
      <c r="E912" s="157"/>
      <c r="F912" s="157"/>
      <c r="G912" s="229">
        <f t="shared" si="514"/>
        <v>0</v>
      </c>
      <c r="H912" s="229">
        <f t="shared" si="510"/>
        <v>0</v>
      </c>
      <c r="I912" s="238">
        <f>SUMIF(B$72:B$91,B902,P$72:P$91)</f>
        <v>0</v>
      </c>
      <c r="J912" s="182"/>
      <c r="K912" s="230"/>
      <c r="L912" s="157"/>
      <c r="M912" s="157"/>
      <c r="N912" s="236"/>
      <c r="O912" s="231">
        <f t="shared" si="511"/>
        <v>0</v>
      </c>
      <c r="P912" s="231">
        <f t="shared" si="512"/>
        <v>0</v>
      </c>
      <c r="Q912" s="232">
        <f t="shared" si="513"/>
        <v>0</v>
      </c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172"/>
      <c r="AD912" s="172"/>
      <c r="AE912" s="172"/>
      <c r="AF912" s="172"/>
      <c r="AG912" s="172"/>
      <c r="AH912" s="172"/>
      <c r="AI912" s="172"/>
      <c r="AJ912" s="172"/>
      <c r="AK912" s="172"/>
      <c r="AL912" s="172"/>
      <c r="AM912" s="172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173"/>
      <c r="EB912" s="173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</row>
    <row r="913" spans="1:156" ht="15.75" customHeight="1">
      <c r="A913" s="2"/>
      <c r="B913" s="181"/>
      <c r="C913" s="156"/>
      <c r="D913" s="181"/>
      <c r="E913" s="157"/>
      <c r="F913" s="157"/>
      <c r="G913" s="229">
        <f t="shared" si="514"/>
        <v>0</v>
      </c>
      <c r="H913" s="229">
        <f t="shared" si="510"/>
        <v>0</v>
      </c>
      <c r="I913" s="231"/>
      <c r="J913" s="182"/>
      <c r="K913" s="230"/>
      <c r="L913" s="157"/>
      <c r="M913" s="157"/>
      <c r="N913" s="236"/>
      <c r="O913" s="231">
        <f t="shared" si="511"/>
        <v>0</v>
      </c>
      <c r="P913" s="231">
        <f t="shared" si="512"/>
        <v>0</v>
      </c>
      <c r="Q913" s="232">
        <f t="shared" si="513"/>
        <v>0</v>
      </c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172"/>
      <c r="AD913" s="172"/>
      <c r="AE913" s="172"/>
      <c r="AF913" s="172"/>
      <c r="AG913" s="172"/>
      <c r="AH913" s="172"/>
      <c r="AI913" s="172"/>
      <c r="AJ913" s="172"/>
      <c r="AK913" s="172"/>
      <c r="AL913" s="172"/>
      <c r="AM913" s="172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173"/>
      <c r="EB913" s="173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</row>
    <row r="914" spans="1:156" ht="15.75" customHeight="1">
      <c r="A914" s="2"/>
      <c r="B914" s="181"/>
      <c r="C914" s="156"/>
      <c r="D914" s="181"/>
      <c r="E914" s="157"/>
      <c r="F914" s="157"/>
      <c r="G914" s="229">
        <f t="shared" si="514"/>
        <v>0</v>
      </c>
      <c r="H914" s="229">
        <f t="shared" si="510"/>
        <v>0</v>
      </c>
      <c r="I914" s="231"/>
      <c r="J914" s="182"/>
      <c r="K914" s="230"/>
      <c r="L914" s="157"/>
      <c r="M914" s="157"/>
      <c r="N914" s="236"/>
      <c r="O914" s="231">
        <f t="shared" si="511"/>
        <v>0</v>
      </c>
      <c r="P914" s="231">
        <f t="shared" si="512"/>
        <v>0</v>
      </c>
      <c r="Q914" s="232">
        <f t="shared" si="513"/>
        <v>0</v>
      </c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172"/>
      <c r="AD914" s="172"/>
      <c r="AE914" s="172"/>
      <c r="AF914" s="172"/>
      <c r="AG914" s="172"/>
      <c r="AH914" s="172"/>
      <c r="AI914" s="172"/>
      <c r="AJ914" s="172"/>
      <c r="AK914" s="172"/>
      <c r="AL914" s="172"/>
      <c r="AM914" s="172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173"/>
      <c r="EB914" s="173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</row>
    <row r="915" spans="1:156" ht="15.75" customHeight="1">
      <c r="A915" s="2"/>
      <c r="B915" s="181"/>
      <c r="C915" s="156"/>
      <c r="D915" s="181"/>
      <c r="E915" s="157"/>
      <c r="F915" s="157"/>
      <c r="G915" s="229">
        <f t="shared" si="514"/>
        <v>0</v>
      </c>
      <c r="H915" s="229">
        <f t="shared" si="510"/>
        <v>0</v>
      </c>
      <c r="I915" s="231"/>
      <c r="J915" s="182"/>
      <c r="K915" s="230"/>
      <c r="L915" s="157"/>
      <c r="M915" s="157"/>
      <c r="N915" s="236"/>
      <c r="O915" s="231">
        <f t="shared" si="511"/>
        <v>0</v>
      </c>
      <c r="P915" s="231">
        <f t="shared" si="512"/>
        <v>0</v>
      </c>
      <c r="Q915" s="232">
        <f t="shared" si="513"/>
        <v>0</v>
      </c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172"/>
      <c r="AD915" s="172"/>
      <c r="AE915" s="172"/>
      <c r="AF915" s="172"/>
      <c r="AG915" s="172"/>
      <c r="AH915" s="172"/>
      <c r="AI915" s="172"/>
      <c r="AJ915" s="172"/>
      <c r="AK915" s="172"/>
      <c r="AL915" s="172"/>
      <c r="AM915" s="172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173"/>
      <c r="EB915" s="173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</row>
    <row r="916" spans="1:156" ht="15.75" customHeight="1">
      <c r="A916" s="2"/>
      <c r="B916" s="181"/>
      <c r="C916" s="156"/>
      <c r="D916" s="181"/>
      <c r="E916" s="157"/>
      <c r="F916" s="157"/>
      <c r="G916" s="229">
        <f t="shared" si="514"/>
        <v>0</v>
      </c>
      <c r="H916" s="229">
        <f t="shared" si="510"/>
        <v>0</v>
      </c>
      <c r="I916" s="231"/>
      <c r="J916" s="182"/>
      <c r="K916" s="230"/>
      <c r="L916" s="157"/>
      <c r="M916" s="157"/>
      <c r="N916" s="236"/>
      <c r="O916" s="231">
        <f t="shared" si="511"/>
        <v>0</v>
      </c>
      <c r="P916" s="231">
        <f t="shared" si="512"/>
        <v>0</v>
      </c>
      <c r="Q916" s="232">
        <f t="shared" si="513"/>
        <v>0</v>
      </c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172"/>
      <c r="AD916" s="172"/>
      <c r="AE916" s="172"/>
      <c r="AF916" s="172"/>
      <c r="AG916" s="172"/>
      <c r="AH916" s="172"/>
      <c r="AI916" s="172"/>
      <c r="AJ916" s="172"/>
      <c r="AK916" s="172"/>
      <c r="AL916" s="172"/>
      <c r="AM916" s="172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173"/>
      <c r="EB916" s="173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</row>
    <row r="917" spans="1:156" ht="15.75" customHeight="1">
      <c r="A917" s="2"/>
      <c r="B917" s="181"/>
      <c r="C917" s="156"/>
      <c r="D917" s="181"/>
      <c r="E917" s="157"/>
      <c r="F917" s="157"/>
      <c r="G917" s="229">
        <f t="shared" si="514"/>
        <v>0</v>
      </c>
      <c r="H917" s="229">
        <f t="shared" si="510"/>
        <v>0</v>
      </c>
      <c r="I917" s="231"/>
      <c r="J917" s="182"/>
      <c r="K917" s="230"/>
      <c r="L917" s="157"/>
      <c r="M917" s="157"/>
      <c r="N917" s="236"/>
      <c r="O917" s="231">
        <f t="shared" si="511"/>
        <v>0</v>
      </c>
      <c r="P917" s="231">
        <f t="shared" si="512"/>
        <v>0</v>
      </c>
      <c r="Q917" s="232">
        <f t="shared" si="513"/>
        <v>0</v>
      </c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172"/>
      <c r="AD917" s="172"/>
      <c r="AE917" s="172"/>
      <c r="AF917" s="172"/>
      <c r="AG917" s="172"/>
      <c r="AH917" s="172"/>
      <c r="AI917" s="172"/>
      <c r="AJ917" s="172"/>
      <c r="AK917" s="172"/>
      <c r="AL917" s="172"/>
      <c r="AM917" s="172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173"/>
      <c r="EB917" s="173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</row>
    <row r="918" spans="1:156" ht="15.75" customHeight="1">
      <c r="A918" s="2"/>
      <c r="B918" s="181"/>
      <c r="C918" s="156"/>
      <c r="D918" s="181"/>
      <c r="E918" s="157"/>
      <c r="F918" s="157"/>
      <c r="G918" s="229">
        <f t="shared" si="514"/>
        <v>0</v>
      </c>
      <c r="H918" s="229">
        <f t="shared" si="510"/>
        <v>0</v>
      </c>
      <c r="I918" s="231"/>
      <c r="J918" s="182"/>
      <c r="K918" s="230"/>
      <c r="L918" s="157"/>
      <c r="M918" s="157"/>
      <c r="N918" s="236"/>
      <c r="O918" s="231">
        <f t="shared" si="511"/>
        <v>0</v>
      </c>
      <c r="P918" s="231">
        <f t="shared" si="512"/>
        <v>0</v>
      </c>
      <c r="Q918" s="232">
        <f t="shared" si="513"/>
        <v>0</v>
      </c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172"/>
      <c r="AD918" s="172"/>
      <c r="AE918" s="172"/>
      <c r="AF918" s="172"/>
      <c r="AG918" s="172"/>
      <c r="AH918" s="172"/>
      <c r="AI918" s="172"/>
      <c r="AJ918" s="172"/>
      <c r="AK918" s="172"/>
      <c r="AL918" s="172"/>
      <c r="AM918" s="172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173"/>
      <c r="EB918" s="173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</row>
    <row r="919" spans="1:156" ht="15.75" customHeight="1">
      <c r="A919" s="2"/>
      <c r="B919" s="181"/>
      <c r="C919" s="156"/>
      <c r="D919" s="181"/>
      <c r="E919" s="157"/>
      <c r="F919" s="157"/>
      <c r="G919" s="229">
        <f t="shared" si="514"/>
        <v>0</v>
      </c>
      <c r="H919" s="229">
        <f t="shared" si="510"/>
        <v>0</v>
      </c>
      <c r="I919" s="231"/>
      <c r="J919" s="182"/>
      <c r="K919" s="230"/>
      <c r="L919" s="157"/>
      <c r="M919" s="157"/>
      <c r="N919" s="236"/>
      <c r="O919" s="231">
        <f t="shared" si="511"/>
        <v>0</v>
      </c>
      <c r="P919" s="231">
        <f t="shared" si="512"/>
        <v>0</v>
      </c>
      <c r="Q919" s="232">
        <f t="shared" si="513"/>
        <v>0</v>
      </c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172"/>
      <c r="AD919" s="172"/>
      <c r="AE919" s="172"/>
      <c r="AF919" s="172"/>
      <c r="AG919" s="172"/>
      <c r="AH919" s="172"/>
      <c r="AI919" s="172"/>
      <c r="AJ919" s="172"/>
      <c r="AK919" s="172"/>
      <c r="AL919" s="172"/>
      <c r="AM919" s="172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173"/>
      <c r="EB919" s="173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</row>
    <row r="920" spans="1:156" ht="15.75" customHeight="1">
      <c r="A920" s="2"/>
      <c r="B920" s="181"/>
      <c r="C920" s="181"/>
      <c r="D920" s="181"/>
      <c r="E920" s="157"/>
      <c r="F920" s="157"/>
      <c r="G920" s="229">
        <f t="shared" si="514"/>
        <v>0</v>
      </c>
      <c r="H920" s="229">
        <f t="shared" si="510"/>
        <v>0</v>
      </c>
      <c r="I920" s="231"/>
      <c r="J920" s="182"/>
      <c r="K920" s="230"/>
      <c r="L920" s="157"/>
      <c r="M920" s="157"/>
      <c r="N920" s="236"/>
      <c r="O920" s="231">
        <f t="shared" si="511"/>
        <v>0</v>
      </c>
      <c r="P920" s="231">
        <f t="shared" si="512"/>
        <v>0</v>
      </c>
      <c r="Q920" s="232">
        <f t="shared" si="513"/>
        <v>0</v>
      </c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172"/>
      <c r="AD920" s="172"/>
      <c r="AE920" s="172"/>
      <c r="AF920" s="172"/>
      <c r="AG920" s="172"/>
      <c r="AH920" s="172"/>
      <c r="AI920" s="172"/>
      <c r="AJ920" s="172"/>
      <c r="AK920" s="172"/>
      <c r="AL920" s="172"/>
      <c r="AM920" s="172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173"/>
      <c r="EB920" s="173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</row>
    <row r="921" spans="1:156" ht="15.75" customHeight="1">
      <c r="A921" s="2"/>
      <c r="B921" s="181"/>
      <c r="C921" s="181"/>
      <c r="D921" s="181"/>
      <c r="E921" s="157"/>
      <c r="F921" s="157"/>
      <c r="G921" s="229">
        <f t="shared" si="514"/>
        <v>0</v>
      </c>
      <c r="H921" s="229">
        <f t="shared" si="510"/>
        <v>0</v>
      </c>
      <c r="I921" s="231"/>
      <c r="J921" s="182"/>
      <c r="K921" s="230"/>
      <c r="L921" s="157"/>
      <c r="M921" s="157"/>
      <c r="N921" s="236"/>
      <c r="O921" s="231">
        <f t="shared" si="511"/>
        <v>0</v>
      </c>
      <c r="P921" s="231">
        <f t="shared" si="512"/>
        <v>0</v>
      </c>
      <c r="Q921" s="232">
        <f t="shared" si="513"/>
        <v>0</v>
      </c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172"/>
      <c r="AD921" s="172"/>
      <c r="AE921" s="172"/>
      <c r="AF921" s="172"/>
      <c r="AG921" s="172"/>
      <c r="AH921" s="172"/>
      <c r="AI921" s="172"/>
      <c r="AJ921" s="172"/>
      <c r="AK921" s="172"/>
      <c r="AL921" s="172"/>
      <c r="AM921" s="172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173"/>
      <c r="EB921" s="173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</row>
    <row r="922" spans="1:156" ht="15.75" customHeight="1">
      <c r="A922" s="2"/>
      <c r="B922" s="188" t="s">
        <v>129</v>
      </c>
      <c r="C922" s="188"/>
      <c r="D922" s="244">
        <f>SUM(D902:D921)-L922</f>
        <v>0</v>
      </c>
      <c r="E922" s="245"/>
      <c r="F922" s="245"/>
      <c r="G922" s="245">
        <f>SUM(G902:G921)-SUM(Q902:Q921)</f>
        <v>0</v>
      </c>
      <c r="H922" s="245">
        <f t="shared" si="510"/>
        <v>0</v>
      </c>
      <c r="I922" s="246"/>
      <c r="J922" s="247"/>
      <c r="K922" s="188"/>
      <c r="L922" s="188">
        <f>SUM(L902:L921)</f>
        <v>0</v>
      </c>
      <c r="M922" s="245"/>
      <c r="N922" s="248"/>
      <c r="O922" s="249">
        <f t="shared" ref="O922:P922" si="515">SUM(O902:O921)</f>
        <v>0</v>
      </c>
      <c r="P922" s="249">
        <f t="shared" si="515"/>
        <v>0</v>
      </c>
      <c r="Q922" s="250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172"/>
      <c r="AD922" s="172"/>
      <c r="AE922" s="172"/>
      <c r="AF922" s="172"/>
      <c r="AG922" s="172"/>
      <c r="AH922" s="172"/>
      <c r="AI922" s="172"/>
      <c r="AJ922" s="172"/>
      <c r="AK922" s="172"/>
      <c r="AL922" s="172"/>
      <c r="AM922" s="172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173"/>
      <c r="EB922" s="173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</row>
    <row r="923" spans="1:156" ht="15.75" customHeight="1">
      <c r="A923" s="2"/>
      <c r="B923" s="223" t="s">
        <v>88</v>
      </c>
      <c r="C923" s="224" t="s">
        <v>89</v>
      </c>
      <c r="D923" s="224" t="s">
        <v>99</v>
      </c>
      <c r="E923" s="224" t="s">
        <v>114</v>
      </c>
      <c r="F923" s="224" t="s">
        <v>115</v>
      </c>
      <c r="G923" s="224" t="s">
        <v>26</v>
      </c>
      <c r="H923" s="224" t="s">
        <v>100</v>
      </c>
      <c r="I923" s="225"/>
      <c r="J923" s="224" t="s">
        <v>116</v>
      </c>
      <c r="K923" s="224" t="s">
        <v>91</v>
      </c>
      <c r="L923" s="224" t="s">
        <v>99</v>
      </c>
      <c r="M923" s="224" t="s">
        <v>117</v>
      </c>
      <c r="N923" s="224" t="s">
        <v>115</v>
      </c>
      <c r="O923" s="224" t="s">
        <v>94</v>
      </c>
      <c r="P923" s="224" t="s">
        <v>118</v>
      </c>
      <c r="Q923" s="224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172"/>
      <c r="AD923" s="172"/>
      <c r="AE923" s="172"/>
      <c r="AF923" s="172"/>
      <c r="AG923" s="172"/>
      <c r="AH923" s="172"/>
      <c r="AI923" s="172"/>
      <c r="AJ923" s="172"/>
      <c r="AK923" s="172"/>
      <c r="AL923" s="172"/>
      <c r="AM923" s="172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173"/>
      <c r="EB923" s="173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</row>
    <row r="924" spans="1:156" ht="15.75" customHeight="1">
      <c r="A924" s="2"/>
      <c r="B924" s="181"/>
      <c r="C924" s="156"/>
      <c r="D924" s="181"/>
      <c r="E924" s="157"/>
      <c r="F924" s="157"/>
      <c r="G924" s="229">
        <f>(D924*E924)+F924</f>
        <v>0</v>
      </c>
      <c r="H924" s="229">
        <f t="shared" ref="H924:H944" si="516">IF(D924=0,0,G924/D924)</f>
        <v>0</v>
      </c>
      <c r="I924" s="739" t="s">
        <v>126</v>
      </c>
      <c r="J924" s="182"/>
      <c r="K924" s="230"/>
      <c r="L924" s="181"/>
      <c r="M924" s="157"/>
      <c r="N924" s="157"/>
      <c r="O924" s="231">
        <f t="shared" ref="O924:O943" si="517">((L924*M924)-N924)-(L924*J924)</f>
        <v>0</v>
      </c>
      <c r="P924" s="231">
        <f t="shared" ref="P924:P943" si="518">IF(J924=0,0,(((L924*M924)-N924)+I934)-(L924*J924))</f>
        <v>0</v>
      </c>
      <c r="Q924" s="232">
        <f t="shared" ref="Q924:Q943" si="519">L924*J924</f>
        <v>0</v>
      </c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172"/>
      <c r="AD924" s="172"/>
      <c r="AE924" s="172"/>
      <c r="AF924" s="172"/>
      <c r="AG924" s="172"/>
      <c r="AH924" s="172"/>
      <c r="AI924" s="172"/>
      <c r="AJ924" s="172"/>
      <c r="AK924" s="172"/>
      <c r="AL924" s="172"/>
      <c r="AM924" s="172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173"/>
      <c r="EB924" s="173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</row>
    <row r="925" spans="1:156" ht="15.75" customHeight="1">
      <c r="A925" s="2"/>
      <c r="B925" s="181"/>
      <c r="C925" s="156"/>
      <c r="D925" s="181"/>
      <c r="E925" s="157"/>
      <c r="F925" s="157"/>
      <c r="G925" s="229">
        <f t="shared" ref="G925:G943" si="520">D925*E925+F925</f>
        <v>0</v>
      </c>
      <c r="H925" s="229">
        <f t="shared" si="516"/>
        <v>0</v>
      </c>
      <c r="I925" s="740"/>
      <c r="J925" s="182"/>
      <c r="K925" s="230"/>
      <c r="L925" s="157"/>
      <c r="M925" s="157"/>
      <c r="N925" s="236"/>
      <c r="O925" s="231">
        <f t="shared" si="517"/>
        <v>0</v>
      </c>
      <c r="P925" s="231">
        <f t="shared" si="518"/>
        <v>0</v>
      </c>
      <c r="Q925" s="232">
        <f t="shared" si="519"/>
        <v>0</v>
      </c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172"/>
      <c r="AD925" s="172"/>
      <c r="AE925" s="172"/>
      <c r="AF925" s="172"/>
      <c r="AG925" s="172"/>
      <c r="AH925" s="172"/>
      <c r="AI925" s="172"/>
      <c r="AJ925" s="172"/>
      <c r="AK925" s="172"/>
      <c r="AL925" s="172"/>
      <c r="AM925" s="172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173"/>
      <c r="EB925" s="173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</row>
    <row r="926" spans="1:156" ht="15.75" customHeight="1">
      <c r="A926" s="2"/>
      <c r="B926" s="181"/>
      <c r="C926" s="156"/>
      <c r="D926" s="181"/>
      <c r="E926" s="157"/>
      <c r="F926" s="157"/>
      <c r="G926" s="229">
        <f t="shared" si="520"/>
        <v>0</v>
      </c>
      <c r="H926" s="229">
        <f t="shared" si="516"/>
        <v>0</v>
      </c>
      <c r="I926" s="238">
        <f>IF(D944=0,0,G944/D944)</f>
        <v>0</v>
      </c>
      <c r="J926" s="182"/>
      <c r="K926" s="230"/>
      <c r="L926" s="157"/>
      <c r="M926" s="157"/>
      <c r="N926" s="236"/>
      <c r="O926" s="231">
        <f t="shared" si="517"/>
        <v>0</v>
      </c>
      <c r="P926" s="231">
        <f t="shared" si="518"/>
        <v>0</v>
      </c>
      <c r="Q926" s="232">
        <f t="shared" si="519"/>
        <v>0</v>
      </c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172"/>
      <c r="AD926" s="172"/>
      <c r="AE926" s="172"/>
      <c r="AF926" s="172"/>
      <c r="AG926" s="172"/>
      <c r="AH926" s="172"/>
      <c r="AI926" s="172"/>
      <c r="AJ926" s="172"/>
      <c r="AK926" s="172"/>
      <c r="AL926" s="172"/>
      <c r="AM926" s="172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173"/>
      <c r="EB926" s="173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</row>
    <row r="927" spans="1:156" ht="15.75" customHeight="1">
      <c r="A927" s="2"/>
      <c r="B927" s="181"/>
      <c r="C927" s="156"/>
      <c r="D927" s="181"/>
      <c r="E927" s="157"/>
      <c r="F927" s="157"/>
      <c r="G927" s="229">
        <f t="shared" si="520"/>
        <v>0</v>
      </c>
      <c r="H927" s="229">
        <f t="shared" si="516"/>
        <v>0</v>
      </c>
      <c r="I927" s="239"/>
      <c r="J927" s="182"/>
      <c r="K927" s="230"/>
      <c r="L927" s="157"/>
      <c r="M927" s="157"/>
      <c r="N927" s="236"/>
      <c r="O927" s="231">
        <f t="shared" si="517"/>
        <v>0</v>
      </c>
      <c r="P927" s="231">
        <f t="shared" si="518"/>
        <v>0</v>
      </c>
      <c r="Q927" s="232">
        <f t="shared" si="519"/>
        <v>0</v>
      </c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172"/>
      <c r="AD927" s="172"/>
      <c r="AE927" s="172"/>
      <c r="AF927" s="172"/>
      <c r="AG927" s="172"/>
      <c r="AH927" s="172"/>
      <c r="AI927" s="172"/>
      <c r="AJ927" s="172"/>
      <c r="AK927" s="172"/>
      <c r="AL927" s="172"/>
      <c r="AM927" s="172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173"/>
      <c r="EB927" s="173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</row>
    <row r="928" spans="1:156" ht="15.75" customHeight="1">
      <c r="A928" s="2"/>
      <c r="B928" s="181"/>
      <c r="C928" s="156"/>
      <c r="D928" s="181"/>
      <c r="E928" s="157"/>
      <c r="F928" s="157"/>
      <c r="G928" s="229">
        <f t="shared" si="520"/>
        <v>0</v>
      </c>
      <c r="H928" s="229">
        <f t="shared" si="516"/>
        <v>0</v>
      </c>
      <c r="I928" s="741" t="s">
        <v>127</v>
      </c>
      <c r="J928" s="182"/>
      <c r="K928" s="230"/>
      <c r="L928" s="157"/>
      <c r="M928" s="157"/>
      <c r="N928" s="236"/>
      <c r="O928" s="231">
        <f t="shared" si="517"/>
        <v>0</v>
      </c>
      <c r="P928" s="231">
        <f t="shared" si="518"/>
        <v>0</v>
      </c>
      <c r="Q928" s="232">
        <f t="shared" si="519"/>
        <v>0</v>
      </c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172"/>
      <c r="AD928" s="172"/>
      <c r="AE928" s="172"/>
      <c r="AF928" s="172"/>
      <c r="AG928" s="172"/>
      <c r="AH928" s="172"/>
      <c r="AI928" s="172"/>
      <c r="AJ928" s="172"/>
      <c r="AK928" s="172"/>
      <c r="AL928" s="172"/>
      <c r="AM928" s="172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173"/>
      <c r="EB928" s="173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</row>
    <row r="929" spans="1:156" ht="15.75" customHeight="1">
      <c r="A929" s="2"/>
      <c r="B929" s="181"/>
      <c r="C929" s="156"/>
      <c r="D929" s="181"/>
      <c r="E929" s="157"/>
      <c r="F929" s="157"/>
      <c r="G929" s="229">
        <f t="shared" si="520"/>
        <v>0</v>
      </c>
      <c r="H929" s="229">
        <f t="shared" si="516"/>
        <v>0</v>
      </c>
      <c r="I929" s="742"/>
      <c r="J929" s="182"/>
      <c r="K929" s="230"/>
      <c r="L929" s="157"/>
      <c r="M929" s="157"/>
      <c r="N929" s="236"/>
      <c r="O929" s="231">
        <f t="shared" si="517"/>
        <v>0</v>
      </c>
      <c r="P929" s="231">
        <f t="shared" si="518"/>
        <v>0</v>
      </c>
      <c r="Q929" s="232">
        <f t="shared" si="519"/>
        <v>0</v>
      </c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172"/>
      <c r="AD929" s="172"/>
      <c r="AE929" s="172"/>
      <c r="AF929" s="172"/>
      <c r="AG929" s="172"/>
      <c r="AH929" s="172"/>
      <c r="AI929" s="172"/>
      <c r="AJ929" s="172"/>
      <c r="AK929" s="172"/>
      <c r="AL929" s="172"/>
      <c r="AM929" s="172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173"/>
      <c r="EB929" s="173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</row>
    <row r="930" spans="1:156" ht="15.75" customHeight="1">
      <c r="A930" s="2"/>
      <c r="B930" s="181"/>
      <c r="C930" s="156"/>
      <c r="D930" s="181"/>
      <c r="E930" s="157"/>
      <c r="F930" s="157"/>
      <c r="G930" s="229">
        <f t="shared" si="520"/>
        <v>0</v>
      </c>
      <c r="H930" s="229">
        <f t="shared" si="516"/>
        <v>0</v>
      </c>
      <c r="I930" s="740"/>
      <c r="J930" s="182"/>
      <c r="K930" s="230"/>
      <c r="L930" s="157"/>
      <c r="M930" s="157"/>
      <c r="N930" s="236"/>
      <c r="O930" s="231">
        <f t="shared" si="517"/>
        <v>0</v>
      </c>
      <c r="P930" s="231">
        <f t="shared" si="518"/>
        <v>0</v>
      </c>
      <c r="Q930" s="232">
        <f t="shared" si="519"/>
        <v>0</v>
      </c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172"/>
      <c r="AD930" s="172"/>
      <c r="AE930" s="172"/>
      <c r="AF930" s="172"/>
      <c r="AG930" s="172"/>
      <c r="AH930" s="172"/>
      <c r="AI930" s="172"/>
      <c r="AJ930" s="172"/>
      <c r="AK930" s="172"/>
      <c r="AL930" s="172"/>
      <c r="AM930" s="172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173"/>
      <c r="EB930" s="173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</row>
    <row r="931" spans="1:156" ht="15.75" customHeight="1">
      <c r="A931" s="2"/>
      <c r="B931" s="181"/>
      <c r="C931" s="156"/>
      <c r="D931" s="181"/>
      <c r="E931" s="157"/>
      <c r="F931" s="157"/>
      <c r="G931" s="229">
        <f t="shared" si="520"/>
        <v>0</v>
      </c>
      <c r="H931" s="229">
        <f t="shared" si="516"/>
        <v>0</v>
      </c>
      <c r="I931" s="240">
        <f>IF(D944=0,0,(G944-I934)/D944)</f>
        <v>0</v>
      </c>
      <c r="J931" s="182"/>
      <c r="K931" s="230"/>
      <c r="L931" s="157"/>
      <c r="M931" s="157"/>
      <c r="N931" s="236"/>
      <c r="O931" s="231">
        <f t="shared" si="517"/>
        <v>0</v>
      </c>
      <c r="P931" s="231">
        <f t="shared" si="518"/>
        <v>0</v>
      </c>
      <c r="Q931" s="232">
        <f t="shared" si="519"/>
        <v>0</v>
      </c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172"/>
      <c r="AD931" s="172"/>
      <c r="AE931" s="172"/>
      <c r="AF931" s="172"/>
      <c r="AG931" s="172"/>
      <c r="AH931" s="172"/>
      <c r="AI931" s="172"/>
      <c r="AJ931" s="172"/>
      <c r="AK931" s="172"/>
      <c r="AL931" s="172"/>
      <c r="AM931" s="172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173"/>
      <c r="EB931" s="173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</row>
    <row r="932" spans="1:156" ht="15.75" customHeight="1">
      <c r="A932" s="2"/>
      <c r="B932" s="181"/>
      <c r="C932" s="156"/>
      <c r="D932" s="181"/>
      <c r="E932" s="157"/>
      <c r="F932" s="157"/>
      <c r="G932" s="229">
        <f t="shared" si="520"/>
        <v>0</v>
      </c>
      <c r="H932" s="229">
        <f t="shared" si="516"/>
        <v>0</v>
      </c>
      <c r="I932" s="241"/>
      <c r="J932" s="182"/>
      <c r="K932" s="230"/>
      <c r="L932" s="157"/>
      <c r="M932" s="157"/>
      <c r="N932" s="236"/>
      <c r="O932" s="231">
        <f t="shared" si="517"/>
        <v>0</v>
      </c>
      <c r="P932" s="231">
        <f t="shared" si="518"/>
        <v>0</v>
      </c>
      <c r="Q932" s="232">
        <f t="shared" si="519"/>
        <v>0</v>
      </c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172"/>
      <c r="AD932" s="172"/>
      <c r="AE932" s="172"/>
      <c r="AF932" s="172"/>
      <c r="AG932" s="172"/>
      <c r="AH932" s="172"/>
      <c r="AI932" s="172"/>
      <c r="AJ932" s="172"/>
      <c r="AK932" s="172"/>
      <c r="AL932" s="172"/>
      <c r="AM932" s="172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173"/>
      <c r="EB932" s="173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</row>
    <row r="933" spans="1:156" ht="15.75" customHeight="1">
      <c r="A933" s="2"/>
      <c r="B933" s="181"/>
      <c r="C933" s="156"/>
      <c r="D933" s="242"/>
      <c r="E933" s="157"/>
      <c r="F933" s="157"/>
      <c r="G933" s="229">
        <f t="shared" si="520"/>
        <v>0</v>
      </c>
      <c r="H933" s="229">
        <f t="shared" si="516"/>
        <v>0</v>
      </c>
      <c r="I933" s="243" t="s">
        <v>128</v>
      </c>
      <c r="J933" s="182"/>
      <c r="K933" s="230"/>
      <c r="L933" s="157"/>
      <c r="M933" s="157"/>
      <c r="N933" s="236"/>
      <c r="O933" s="231">
        <f t="shared" si="517"/>
        <v>0</v>
      </c>
      <c r="P933" s="231">
        <f t="shared" si="518"/>
        <v>0</v>
      </c>
      <c r="Q933" s="232">
        <f t="shared" si="519"/>
        <v>0</v>
      </c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172"/>
      <c r="AD933" s="172"/>
      <c r="AE933" s="172"/>
      <c r="AF933" s="172"/>
      <c r="AG933" s="172"/>
      <c r="AH933" s="172"/>
      <c r="AI933" s="172"/>
      <c r="AJ933" s="172"/>
      <c r="AK933" s="172"/>
      <c r="AL933" s="172"/>
      <c r="AM933" s="172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173"/>
      <c r="EB933" s="173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</row>
    <row r="934" spans="1:156" ht="15.75" customHeight="1">
      <c r="A934" s="2"/>
      <c r="B934" s="181"/>
      <c r="C934" s="156"/>
      <c r="D934" s="181"/>
      <c r="E934" s="157"/>
      <c r="F934" s="157"/>
      <c r="G934" s="229">
        <f t="shared" si="520"/>
        <v>0</v>
      </c>
      <c r="H934" s="229">
        <f t="shared" si="516"/>
        <v>0</v>
      </c>
      <c r="I934" s="238">
        <f>SUMIF(B$72:B$91,B924,P$72:P$91)</f>
        <v>0</v>
      </c>
      <c r="J934" s="182"/>
      <c r="K934" s="230"/>
      <c r="L934" s="157"/>
      <c r="M934" s="157"/>
      <c r="N934" s="236"/>
      <c r="O934" s="231">
        <f t="shared" si="517"/>
        <v>0</v>
      </c>
      <c r="P934" s="231">
        <f t="shared" si="518"/>
        <v>0</v>
      </c>
      <c r="Q934" s="232">
        <f t="shared" si="519"/>
        <v>0</v>
      </c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172"/>
      <c r="AD934" s="172"/>
      <c r="AE934" s="172"/>
      <c r="AF934" s="172"/>
      <c r="AG934" s="172"/>
      <c r="AH934" s="172"/>
      <c r="AI934" s="172"/>
      <c r="AJ934" s="172"/>
      <c r="AK934" s="172"/>
      <c r="AL934" s="172"/>
      <c r="AM934" s="172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173"/>
      <c r="EB934" s="173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</row>
    <row r="935" spans="1:156" ht="15.75" customHeight="1">
      <c r="A935" s="2"/>
      <c r="B935" s="181"/>
      <c r="C935" s="156"/>
      <c r="D935" s="181"/>
      <c r="E935" s="157"/>
      <c r="F935" s="157"/>
      <c r="G935" s="229">
        <f t="shared" si="520"/>
        <v>0</v>
      </c>
      <c r="H935" s="229">
        <f t="shared" si="516"/>
        <v>0</v>
      </c>
      <c r="I935" s="231"/>
      <c r="J935" s="182"/>
      <c r="K935" s="230"/>
      <c r="L935" s="157"/>
      <c r="M935" s="157"/>
      <c r="N935" s="236"/>
      <c r="O935" s="231">
        <f t="shared" si="517"/>
        <v>0</v>
      </c>
      <c r="P935" s="231">
        <f t="shared" si="518"/>
        <v>0</v>
      </c>
      <c r="Q935" s="232">
        <f t="shared" si="519"/>
        <v>0</v>
      </c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172"/>
      <c r="AD935" s="172"/>
      <c r="AE935" s="172"/>
      <c r="AF935" s="172"/>
      <c r="AG935" s="172"/>
      <c r="AH935" s="172"/>
      <c r="AI935" s="172"/>
      <c r="AJ935" s="172"/>
      <c r="AK935" s="172"/>
      <c r="AL935" s="172"/>
      <c r="AM935" s="172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173"/>
      <c r="EB935" s="173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</row>
    <row r="936" spans="1:156" ht="15.75" customHeight="1">
      <c r="A936" s="2"/>
      <c r="B936" s="181"/>
      <c r="C936" s="156"/>
      <c r="D936" s="181"/>
      <c r="E936" s="157"/>
      <c r="F936" s="157"/>
      <c r="G936" s="229">
        <f t="shared" si="520"/>
        <v>0</v>
      </c>
      <c r="H936" s="229">
        <f t="shared" si="516"/>
        <v>0</v>
      </c>
      <c r="I936" s="231"/>
      <c r="J936" s="182"/>
      <c r="K936" s="230"/>
      <c r="L936" s="157"/>
      <c r="M936" s="157"/>
      <c r="N936" s="236"/>
      <c r="O936" s="231">
        <f t="shared" si="517"/>
        <v>0</v>
      </c>
      <c r="P936" s="231">
        <f t="shared" si="518"/>
        <v>0</v>
      </c>
      <c r="Q936" s="232">
        <f t="shared" si="519"/>
        <v>0</v>
      </c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172"/>
      <c r="AD936" s="172"/>
      <c r="AE936" s="172"/>
      <c r="AF936" s="172"/>
      <c r="AG936" s="172"/>
      <c r="AH936" s="172"/>
      <c r="AI936" s="172"/>
      <c r="AJ936" s="172"/>
      <c r="AK936" s="172"/>
      <c r="AL936" s="172"/>
      <c r="AM936" s="172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173"/>
      <c r="EB936" s="173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</row>
    <row r="937" spans="1:156" ht="15.75" customHeight="1">
      <c r="A937" s="2"/>
      <c r="B937" s="181"/>
      <c r="C937" s="156"/>
      <c r="D937" s="181"/>
      <c r="E937" s="157"/>
      <c r="F937" s="157"/>
      <c r="G937" s="229">
        <f t="shared" si="520"/>
        <v>0</v>
      </c>
      <c r="H937" s="229">
        <f t="shared" si="516"/>
        <v>0</v>
      </c>
      <c r="I937" s="231"/>
      <c r="J937" s="182"/>
      <c r="K937" s="230"/>
      <c r="L937" s="157"/>
      <c r="M937" s="157"/>
      <c r="N937" s="236"/>
      <c r="O937" s="231">
        <f t="shared" si="517"/>
        <v>0</v>
      </c>
      <c r="P937" s="231">
        <f t="shared" si="518"/>
        <v>0</v>
      </c>
      <c r="Q937" s="232">
        <f t="shared" si="519"/>
        <v>0</v>
      </c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172"/>
      <c r="AD937" s="172"/>
      <c r="AE937" s="172"/>
      <c r="AF937" s="172"/>
      <c r="AG937" s="172"/>
      <c r="AH937" s="172"/>
      <c r="AI937" s="172"/>
      <c r="AJ937" s="172"/>
      <c r="AK937" s="172"/>
      <c r="AL937" s="172"/>
      <c r="AM937" s="172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173"/>
      <c r="EB937" s="173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</row>
    <row r="938" spans="1:156" ht="15.75" customHeight="1">
      <c r="A938" s="2"/>
      <c r="B938" s="181"/>
      <c r="C938" s="156"/>
      <c r="D938" s="181"/>
      <c r="E938" s="157"/>
      <c r="F938" s="157"/>
      <c r="G938" s="229">
        <f t="shared" si="520"/>
        <v>0</v>
      </c>
      <c r="H938" s="229">
        <f t="shared" si="516"/>
        <v>0</v>
      </c>
      <c r="I938" s="231"/>
      <c r="J938" s="182"/>
      <c r="K938" s="230"/>
      <c r="L938" s="157"/>
      <c r="M938" s="157"/>
      <c r="N938" s="236"/>
      <c r="O938" s="231">
        <f t="shared" si="517"/>
        <v>0</v>
      </c>
      <c r="P938" s="231">
        <f t="shared" si="518"/>
        <v>0</v>
      </c>
      <c r="Q938" s="232">
        <f t="shared" si="519"/>
        <v>0</v>
      </c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172"/>
      <c r="AD938" s="172"/>
      <c r="AE938" s="172"/>
      <c r="AF938" s="172"/>
      <c r="AG938" s="172"/>
      <c r="AH938" s="172"/>
      <c r="AI938" s="172"/>
      <c r="AJ938" s="172"/>
      <c r="AK938" s="172"/>
      <c r="AL938" s="172"/>
      <c r="AM938" s="172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173"/>
      <c r="EB938" s="173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</row>
    <row r="939" spans="1:156" ht="15.75" customHeight="1">
      <c r="A939" s="2"/>
      <c r="B939" s="181"/>
      <c r="C939" s="156"/>
      <c r="D939" s="181"/>
      <c r="E939" s="157"/>
      <c r="F939" s="157"/>
      <c r="G939" s="229">
        <f t="shared" si="520"/>
        <v>0</v>
      </c>
      <c r="H939" s="229">
        <f t="shared" si="516"/>
        <v>0</v>
      </c>
      <c r="I939" s="231"/>
      <c r="J939" s="182"/>
      <c r="K939" s="230"/>
      <c r="L939" s="157"/>
      <c r="M939" s="157"/>
      <c r="N939" s="236"/>
      <c r="O939" s="231">
        <f t="shared" si="517"/>
        <v>0</v>
      </c>
      <c r="P939" s="231">
        <f t="shared" si="518"/>
        <v>0</v>
      </c>
      <c r="Q939" s="232">
        <f t="shared" si="519"/>
        <v>0</v>
      </c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172"/>
      <c r="AD939" s="172"/>
      <c r="AE939" s="172"/>
      <c r="AF939" s="172"/>
      <c r="AG939" s="172"/>
      <c r="AH939" s="172"/>
      <c r="AI939" s="172"/>
      <c r="AJ939" s="172"/>
      <c r="AK939" s="172"/>
      <c r="AL939" s="172"/>
      <c r="AM939" s="172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173"/>
      <c r="EB939" s="173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</row>
    <row r="940" spans="1:156" ht="15.75" customHeight="1">
      <c r="A940" s="2"/>
      <c r="B940" s="181"/>
      <c r="C940" s="156"/>
      <c r="D940" s="181"/>
      <c r="E940" s="157"/>
      <c r="F940" s="157"/>
      <c r="G940" s="229">
        <f t="shared" si="520"/>
        <v>0</v>
      </c>
      <c r="H940" s="229">
        <f t="shared" si="516"/>
        <v>0</v>
      </c>
      <c r="I940" s="231"/>
      <c r="J940" s="182"/>
      <c r="K940" s="230"/>
      <c r="L940" s="157"/>
      <c r="M940" s="157"/>
      <c r="N940" s="236"/>
      <c r="O940" s="231">
        <f t="shared" si="517"/>
        <v>0</v>
      </c>
      <c r="P940" s="231">
        <f t="shared" si="518"/>
        <v>0</v>
      </c>
      <c r="Q940" s="232">
        <f t="shared" si="519"/>
        <v>0</v>
      </c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172"/>
      <c r="AD940" s="172"/>
      <c r="AE940" s="172"/>
      <c r="AF940" s="172"/>
      <c r="AG940" s="172"/>
      <c r="AH940" s="172"/>
      <c r="AI940" s="172"/>
      <c r="AJ940" s="172"/>
      <c r="AK940" s="172"/>
      <c r="AL940" s="172"/>
      <c r="AM940" s="172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173"/>
      <c r="EB940" s="173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</row>
    <row r="941" spans="1:156" ht="15.75" customHeight="1">
      <c r="A941" s="2"/>
      <c r="B941" s="181"/>
      <c r="C941" s="156"/>
      <c r="D941" s="181"/>
      <c r="E941" s="157"/>
      <c r="F941" s="157"/>
      <c r="G941" s="229">
        <f t="shared" si="520"/>
        <v>0</v>
      </c>
      <c r="H941" s="229">
        <f t="shared" si="516"/>
        <v>0</v>
      </c>
      <c r="I941" s="231"/>
      <c r="J941" s="182"/>
      <c r="K941" s="230"/>
      <c r="L941" s="157"/>
      <c r="M941" s="157"/>
      <c r="N941" s="236"/>
      <c r="O941" s="231">
        <f t="shared" si="517"/>
        <v>0</v>
      </c>
      <c r="P941" s="231">
        <f t="shared" si="518"/>
        <v>0</v>
      </c>
      <c r="Q941" s="232">
        <f t="shared" si="519"/>
        <v>0</v>
      </c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172"/>
      <c r="AD941" s="172"/>
      <c r="AE941" s="172"/>
      <c r="AF941" s="172"/>
      <c r="AG941" s="172"/>
      <c r="AH941" s="172"/>
      <c r="AI941" s="172"/>
      <c r="AJ941" s="172"/>
      <c r="AK941" s="172"/>
      <c r="AL941" s="172"/>
      <c r="AM941" s="172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173"/>
      <c r="EB941" s="173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</row>
    <row r="942" spans="1:156" ht="15.75" customHeight="1">
      <c r="A942" s="2"/>
      <c r="B942" s="181"/>
      <c r="C942" s="181"/>
      <c r="D942" s="181"/>
      <c r="E942" s="157"/>
      <c r="F942" s="157"/>
      <c r="G942" s="229">
        <f t="shared" si="520"/>
        <v>0</v>
      </c>
      <c r="H942" s="229">
        <f t="shared" si="516"/>
        <v>0</v>
      </c>
      <c r="I942" s="231"/>
      <c r="J942" s="182"/>
      <c r="K942" s="230"/>
      <c r="L942" s="157"/>
      <c r="M942" s="157"/>
      <c r="N942" s="236"/>
      <c r="O942" s="231">
        <f t="shared" si="517"/>
        <v>0</v>
      </c>
      <c r="P942" s="231">
        <f t="shared" si="518"/>
        <v>0</v>
      </c>
      <c r="Q942" s="232">
        <f t="shared" si="519"/>
        <v>0</v>
      </c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172"/>
      <c r="AD942" s="172"/>
      <c r="AE942" s="172"/>
      <c r="AF942" s="172"/>
      <c r="AG942" s="172"/>
      <c r="AH942" s="172"/>
      <c r="AI942" s="172"/>
      <c r="AJ942" s="172"/>
      <c r="AK942" s="172"/>
      <c r="AL942" s="172"/>
      <c r="AM942" s="172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173"/>
      <c r="EB942" s="173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</row>
    <row r="943" spans="1:156" ht="15.75" customHeight="1">
      <c r="A943" s="2"/>
      <c r="B943" s="181"/>
      <c r="C943" s="181"/>
      <c r="D943" s="181"/>
      <c r="E943" s="157"/>
      <c r="F943" s="157"/>
      <c r="G943" s="229">
        <f t="shared" si="520"/>
        <v>0</v>
      </c>
      <c r="H943" s="229">
        <f t="shared" si="516"/>
        <v>0</v>
      </c>
      <c r="I943" s="231"/>
      <c r="J943" s="182"/>
      <c r="K943" s="230"/>
      <c r="L943" s="157"/>
      <c r="M943" s="157"/>
      <c r="N943" s="236"/>
      <c r="O943" s="231">
        <f t="shared" si="517"/>
        <v>0</v>
      </c>
      <c r="P943" s="231">
        <f t="shared" si="518"/>
        <v>0</v>
      </c>
      <c r="Q943" s="232">
        <f t="shared" si="519"/>
        <v>0</v>
      </c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172"/>
      <c r="AD943" s="172"/>
      <c r="AE943" s="172"/>
      <c r="AF943" s="172"/>
      <c r="AG943" s="172"/>
      <c r="AH943" s="172"/>
      <c r="AI943" s="172"/>
      <c r="AJ943" s="172"/>
      <c r="AK943" s="172"/>
      <c r="AL943" s="172"/>
      <c r="AM943" s="172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173"/>
      <c r="EB943" s="173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</row>
    <row r="944" spans="1:156" ht="15.75" customHeight="1">
      <c r="A944" s="2"/>
      <c r="B944" s="188" t="s">
        <v>129</v>
      </c>
      <c r="C944" s="188"/>
      <c r="D944" s="244">
        <f>SUM(D924:D943)-L944</f>
        <v>0</v>
      </c>
      <c r="E944" s="245"/>
      <c r="F944" s="245"/>
      <c r="G944" s="245">
        <f>SUM(G924:G943)-SUM(Q924:Q943)</f>
        <v>0</v>
      </c>
      <c r="H944" s="245">
        <f t="shared" si="516"/>
        <v>0</v>
      </c>
      <c r="I944" s="246"/>
      <c r="J944" s="247"/>
      <c r="K944" s="188"/>
      <c r="L944" s="188">
        <f>SUM(L924:L943)</f>
        <v>0</v>
      </c>
      <c r="M944" s="245"/>
      <c r="N944" s="248"/>
      <c r="O944" s="249">
        <f t="shared" ref="O944:P944" si="521">SUM(O924:O943)</f>
        <v>0</v>
      </c>
      <c r="P944" s="249">
        <f t="shared" si="521"/>
        <v>0</v>
      </c>
      <c r="Q944" s="250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172"/>
      <c r="AD944" s="172"/>
      <c r="AE944" s="172"/>
      <c r="AF944" s="172"/>
      <c r="AG944" s="172"/>
      <c r="AH944" s="172"/>
      <c r="AI944" s="172"/>
      <c r="AJ944" s="172"/>
      <c r="AK944" s="172"/>
      <c r="AL944" s="172"/>
      <c r="AM944" s="172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173"/>
      <c r="EB944" s="173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</row>
    <row r="945" spans="1:156" ht="15.75" customHeight="1">
      <c r="A945" s="2"/>
      <c r="B945" s="223" t="s">
        <v>88</v>
      </c>
      <c r="C945" s="224" t="s">
        <v>89</v>
      </c>
      <c r="D945" s="224" t="s">
        <v>99</v>
      </c>
      <c r="E945" s="224" t="s">
        <v>114</v>
      </c>
      <c r="F945" s="224" t="s">
        <v>115</v>
      </c>
      <c r="G945" s="224" t="s">
        <v>26</v>
      </c>
      <c r="H945" s="224" t="s">
        <v>100</v>
      </c>
      <c r="I945" s="225"/>
      <c r="J945" s="224" t="s">
        <v>116</v>
      </c>
      <c r="K945" s="224" t="s">
        <v>91</v>
      </c>
      <c r="L945" s="224" t="s">
        <v>99</v>
      </c>
      <c r="M945" s="224" t="s">
        <v>117</v>
      </c>
      <c r="N945" s="224" t="s">
        <v>115</v>
      </c>
      <c r="O945" s="224" t="s">
        <v>94</v>
      </c>
      <c r="P945" s="224" t="s">
        <v>118</v>
      </c>
      <c r="Q945" s="224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172"/>
      <c r="AD945" s="172"/>
      <c r="AE945" s="172"/>
      <c r="AF945" s="172"/>
      <c r="AG945" s="172"/>
      <c r="AH945" s="172"/>
      <c r="AI945" s="172"/>
      <c r="AJ945" s="172"/>
      <c r="AK945" s="172"/>
      <c r="AL945" s="172"/>
      <c r="AM945" s="172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173"/>
      <c r="EB945" s="173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</row>
    <row r="946" spans="1:156" ht="15.75" customHeight="1">
      <c r="A946" s="2"/>
      <c r="B946" s="181"/>
      <c r="C946" s="156"/>
      <c r="D946" s="181"/>
      <c r="E946" s="157"/>
      <c r="F946" s="157"/>
      <c r="G946" s="229">
        <f>(D946*E946)+F946</f>
        <v>0</v>
      </c>
      <c r="H946" s="229">
        <f t="shared" ref="H946:H966" si="522">IF(D946=0,0,G946/D946)</f>
        <v>0</v>
      </c>
      <c r="I946" s="739" t="s">
        <v>126</v>
      </c>
      <c r="J946" s="182"/>
      <c r="K946" s="230"/>
      <c r="L946" s="181"/>
      <c r="M946" s="157"/>
      <c r="N946" s="157"/>
      <c r="O946" s="231">
        <f t="shared" ref="O946:O965" si="523">((L946*M946)-N946)-(L946*J946)</f>
        <v>0</v>
      </c>
      <c r="P946" s="231">
        <f t="shared" ref="P946:P965" si="524">IF(J946=0,0,(((L946*M946)-N946)+I956)-(L946*J946))</f>
        <v>0</v>
      </c>
      <c r="Q946" s="232">
        <f t="shared" ref="Q946:Q965" si="525">L946*J946</f>
        <v>0</v>
      </c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172"/>
      <c r="AD946" s="172"/>
      <c r="AE946" s="172"/>
      <c r="AF946" s="172"/>
      <c r="AG946" s="172"/>
      <c r="AH946" s="172"/>
      <c r="AI946" s="172"/>
      <c r="AJ946" s="172"/>
      <c r="AK946" s="172"/>
      <c r="AL946" s="172"/>
      <c r="AM946" s="172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173"/>
      <c r="EB946" s="173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</row>
    <row r="947" spans="1:156" ht="15.75" customHeight="1">
      <c r="A947" s="2"/>
      <c r="B947" s="181"/>
      <c r="C947" s="156"/>
      <c r="D947" s="181"/>
      <c r="E947" s="157"/>
      <c r="F947" s="157"/>
      <c r="G947" s="229">
        <f t="shared" ref="G947:G965" si="526">D947*E947+F947</f>
        <v>0</v>
      </c>
      <c r="H947" s="229">
        <f t="shared" si="522"/>
        <v>0</v>
      </c>
      <c r="I947" s="740"/>
      <c r="J947" s="182"/>
      <c r="K947" s="230"/>
      <c r="L947" s="157"/>
      <c r="M947" s="157"/>
      <c r="N947" s="236"/>
      <c r="O947" s="231">
        <f t="shared" si="523"/>
        <v>0</v>
      </c>
      <c r="P947" s="231">
        <f t="shared" si="524"/>
        <v>0</v>
      </c>
      <c r="Q947" s="232">
        <f t="shared" si="525"/>
        <v>0</v>
      </c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172"/>
      <c r="AD947" s="172"/>
      <c r="AE947" s="172"/>
      <c r="AF947" s="172"/>
      <c r="AG947" s="172"/>
      <c r="AH947" s="172"/>
      <c r="AI947" s="172"/>
      <c r="AJ947" s="172"/>
      <c r="AK947" s="172"/>
      <c r="AL947" s="172"/>
      <c r="AM947" s="172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173"/>
      <c r="EB947" s="173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</row>
    <row r="948" spans="1:156" ht="15.75" customHeight="1">
      <c r="A948" s="2"/>
      <c r="B948" s="181"/>
      <c r="C948" s="156"/>
      <c r="D948" s="181"/>
      <c r="E948" s="157"/>
      <c r="F948" s="157"/>
      <c r="G948" s="229">
        <f t="shared" si="526"/>
        <v>0</v>
      </c>
      <c r="H948" s="229">
        <f t="shared" si="522"/>
        <v>0</v>
      </c>
      <c r="I948" s="238">
        <f>IF(D966=0,0,G966/D966)</f>
        <v>0</v>
      </c>
      <c r="J948" s="182"/>
      <c r="K948" s="230"/>
      <c r="L948" s="157"/>
      <c r="M948" s="157"/>
      <c r="N948" s="236"/>
      <c r="O948" s="231">
        <f t="shared" si="523"/>
        <v>0</v>
      </c>
      <c r="P948" s="231">
        <f t="shared" si="524"/>
        <v>0</v>
      </c>
      <c r="Q948" s="232">
        <f t="shared" si="525"/>
        <v>0</v>
      </c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172"/>
      <c r="AD948" s="172"/>
      <c r="AE948" s="172"/>
      <c r="AF948" s="172"/>
      <c r="AG948" s="172"/>
      <c r="AH948" s="172"/>
      <c r="AI948" s="172"/>
      <c r="AJ948" s="172"/>
      <c r="AK948" s="172"/>
      <c r="AL948" s="172"/>
      <c r="AM948" s="172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173"/>
      <c r="EB948" s="173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</row>
    <row r="949" spans="1:156" ht="15.75" customHeight="1">
      <c r="A949" s="2"/>
      <c r="B949" s="181"/>
      <c r="C949" s="156"/>
      <c r="D949" s="181"/>
      <c r="E949" s="157"/>
      <c r="F949" s="157"/>
      <c r="G949" s="229">
        <f t="shared" si="526"/>
        <v>0</v>
      </c>
      <c r="H949" s="229">
        <f t="shared" si="522"/>
        <v>0</v>
      </c>
      <c r="I949" s="239"/>
      <c r="J949" s="182"/>
      <c r="K949" s="230"/>
      <c r="L949" s="157"/>
      <c r="M949" s="157"/>
      <c r="N949" s="236"/>
      <c r="O949" s="231">
        <f t="shared" si="523"/>
        <v>0</v>
      </c>
      <c r="P949" s="231">
        <f t="shared" si="524"/>
        <v>0</v>
      </c>
      <c r="Q949" s="232">
        <f t="shared" si="525"/>
        <v>0</v>
      </c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172"/>
      <c r="AD949" s="172"/>
      <c r="AE949" s="172"/>
      <c r="AF949" s="172"/>
      <c r="AG949" s="172"/>
      <c r="AH949" s="172"/>
      <c r="AI949" s="172"/>
      <c r="AJ949" s="172"/>
      <c r="AK949" s="172"/>
      <c r="AL949" s="172"/>
      <c r="AM949" s="172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173"/>
      <c r="EB949" s="173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</row>
    <row r="950" spans="1:156" ht="15.75" customHeight="1">
      <c r="A950" s="2"/>
      <c r="B950" s="181"/>
      <c r="C950" s="156"/>
      <c r="D950" s="181"/>
      <c r="E950" s="157"/>
      <c r="F950" s="157"/>
      <c r="G950" s="229">
        <f t="shared" si="526"/>
        <v>0</v>
      </c>
      <c r="H950" s="229">
        <f t="shared" si="522"/>
        <v>0</v>
      </c>
      <c r="I950" s="741" t="s">
        <v>127</v>
      </c>
      <c r="J950" s="182"/>
      <c r="K950" s="230"/>
      <c r="L950" s="157"/>
      <c r="M950" s="157"/>
      <c r="N950" s="236"/>
      <c r="O950" s="231">
        <f t="shared" si="523"/>
        <v>0</v>
      </c>
      <c r="P950" s="231">
        <f t="shared" si="524"/>
        <v>0</v>
      </c>
      <c r="Q950" s="232">
        <f t="shared" si="525"/>
        <v>0</v>
      </c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172"/>
      <c r="AD950" s="172"/>
      <c r="AE950" s="172"/>
      <c r="AF950" s="172"/>
      <c r="AG950" s="172"/>
      <c r="AH950" s="172"/>
      <c r="AI950" s="172"/>
      <c r="AJ950" s="172"/>
      <c r="AK950" s="172"/>
      <c r="AL950" s="172"/>
      <c r="AM950" s="172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173"/>
      <c r="EB950" s="173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</row>
    <row r="951" spans="1:156" ht="15.75" customHeight="1">
      <c r="A951" s="2"/>
      <c r="B951" s="181"/>
      <c r="C951" s="156"/>
      <c r="D951" s="181"/>
      <c r="E951" s="157"/>
      <c r="F951" s="157"/>
      <c r="G951" s="229">
        <f t="shared" si="526"/>
        <v>0</v>
      </c>
      <c r="H951" s="229">
        <f t="shared" si="522"/>
        <v>0</v>
      </c>
      <c r="I951" s="742"/>
      <c r="J951" s="182"/>
      <c r="K951" s="230"/>
      <c r="L951" s="157"/>
      <c r="M951" s="157"/>
      <c r="N951" s="236"/>
      <c r="O951" s="231">
        <f t="shared" si="523"/>
        <v>0</v>
      </c>
      <c r="P951" s="231">
        <f t="shared" si="524"/>
        <v>0</v>
      </c>
      <c r="Q951" s="232">
        <f t="shared" si="525"/>
        <v>0</v>
      </c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172"/>
      <c r="AD951" s="172"/>
      <c r="AE951" s="172"/>
      <c r="AF951" s="172"/>
      <c r="AG951" s="172"/>
      <c r="AH951" s="172"/>
      <c r="AI951" s="172"/>
      <c r="AJ951" s="172"/>
      <c r="AK951" s="172"/>
      <c r="AL951" s="172"/>
      <c r="AM951" s="172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173"/>
      <c r="EB951" s="173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</row>
    <row r="952" spans="1:156" ht="15.75" customHeight="1">
      <c r="A952" s="2"/>
      <c r="B952" s="181"/>
      <c r="C952" s="156"/>
      <c r="D952" s="181"/>
      <c r="E952" s="157"/>
      <c r="F952" s="157"/>
      <c r="G952" s="229">
        <f t="shared" si="526"/>
        <v>0</v>
      </c>
      <c r="H952" s="229">
        <f t="shared" si="522"/>
        <v>0</v>
      </c>
      <c r="I952" s="740"/>
      <c r="J952" s="182"/>
      <c r="K952" s="230"/>
      <c r="L952" s="157"/>
      <c r="M952" s="157"/>
      <c r="N952" s="236"/>
      <c r="O952" s="231">
        <f t="shared" si="523"/>
        <v>0</v>
      </c>
      <c r="P952" s="231">
        <f t="shared" si="524"/>
        <v>0</v>
      </c>
      <c r="Q952" s="232">
        <f t="shared" si="525"/>
        <v>0</v>
      </c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172"/>
      <c r="AD952" s="172"/>
      <c r="AE952" s="172"/>
      <c r="AF952" s="172"/>
      <c r="AG952" s="172"/>
      <c r="AH952" s="172"/>
      <c r="AI952" s="172"/>
      <c r="AJ952" s="172"/>
      <c r="AK952" s="172"/>
      <c r="AL952" s="172"/>
      <c r="AM952" s="172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173"/>
      <c r="EB952" s="173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</row>
    <row r="953" spans="1:156" ht="15.75" customHeight="1">
      <c r="A953" s="2"/>
      <c r="B953" s="181"/>
      <c r="C953" s="156"/>
      <c r="D953" s="181"/>
      <c r="E953" s="157"/>
      <c r="F953" s="157"/>
      <c r="G953" s="229">
        <f t="shared" si="526"/>
        <v>0</v>
      </c>
      <c r="H953" s="229">
        <f t="shared" si="522"/>
        <v>0</v>
      </c>
      <c r="I953" s="240">
        <f>IF(D966=0,0,(G966-I956)/D966)</f>
        <v>0</v>
      </c>
      <c r="J953" s="182"/>
      <c r="K953" s="230"/>
      <c r="L953" s="157"/>
      <c r="M953" s="157"/>
      <c r="N953" s="236"/>
      <c r="O953" s="231">
        <f t="shared" si="523"/>
        <v>0</v>
      </c>
      <c r="P953" s="231">
        <f t="shared" si="524"/>
        <v>0</v>
      </c>
      <c r="Q953" s="232">
        <f t="shared" si="525"/>
        <v>0</v>
      </c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172"/>
      <c r="AD953" s="172"/>
      <c r="AE953" s="172"/>
      <c r="AF953" s="172"/>
      <c r="AG953" s="172"/>
      <c r="AH953" s="172"/>
      <c r="AI953" s="172"/>
      <c r="AJ953" s="172"/>
      <c r="AK953" s="172"/>
      <c r="AL953" s="172"/>
      <c r="AM953" s="172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173"/>
      <c r="EB953" s="173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</row>
    <row r="954" spans="1:156" ht="15.75" customHeight="1">
      <c r="A954" s="2"/>
      <c r="B954" s="181"/>
      <c r="C954" s="156"/>
      <c r="D954" s="181"/>
      <c r="E954" s="157"/>
      <c r="F954" s="157"/>
      <c r="G954" s="229">
        <f t="shared" si="526"/>
        <v>0</v>
      </c>
      <c r="H954" s="229">
        <f t="shared" si="522"/>
        <v>0</v>
      </c>
      <c r="I954" s="241"/>
      <c r="J954" s="182"/>
      <c r="K954" s="230"/>
      <c r="L954" s="157"/>
      <c r="M954" s="157"/>
      <c r="N954" s="236"/>
      <c r="O954" s="231">
        <f t="shared" si="523"/>
        <v>0</v>
      </c>
      <c r="P954" s="231">
        <f t="shared" si="524"/>
        <v>0</v>
      </c>
      <c r="Q954" s="232">
        <f t="shared" si="525"/>
        <v>0</v>
      </c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172"/>
      <c r="AD954" s="172"/>
      <c r="AE954" s="172"/>
      <c r="AF954" s="172"/>
      <c r="AG954" s="172"/>
      <c r="AH954" s="172"/>
      <c r="AI954" s="172"/>
      <c r="AJ954" s="172"/>
      <c r="AK954" s="172"/>
      <c r="AL954" s="172"/>
      <c r="AM954" s="172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173"/>
      <c r="EB954" s="173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</row>
    <row r="955" spans="1:156" ht="15.75" customHeight="1">
      <c r="A955" s="2"/>
      <c r="B955" s="181"/>
      <c r="C955" s="156"/>
      <c r="D955" s="242"/>
      <c r="E955" s="157"/>
      <c r="F955" s="157"/>
      <c r="G955" s="229">
        <f t="shared" si="526"/>
        <v>0</v>
      </c>
      <c r="H955" s="229">
        <f t="shared" si="522"/>
        <v>0</v>
      </c>
      <c r="I955" s="243" t="s">
        <v>128</v>
      </c>
      <c r="J955" s="182"/>
      <c r="K955" s="230"/>
      <c r="L955" s="157"/>
      <c r="M955" s="157"/>
      <c r="N955" s="236"/>
      <c r="O955" s="231">
        <f t="shared" si="523"/>
        <v>0</v>
      </c>
      <c r="P955" s="231">
        <f t="shared" si="524"/>
        <v>0</v>
      </c>
      <c r="Q955" s="232">
        <f t="shared" si="525"/>
        <v>0</v>
      </c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172"/>
      <c r="AD955" s="172"/>
      <c r="AE955" s="172"/>
      <c r="AF955" s="172"/>
      <c r="AG955" s="172"/>
      <c r="AH955" s="172"/>
      <c r="AI955" s="172"/>
      <c r="AJ955" s="172"/>
      <c r="AK955" s="172"/>
      <c r="AL955" s="172"/>
      <c r="AM955" s="172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173"/>
      <c r="EB955" s="173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</row>
    <row r="956" spans="1:156" ht="15.75" customHeight="1">
      <c r="A956" s="2"/>
      <c r="B956" s="181"/>
      <c r="C956" s="156"/>
      <c r="D956" s="181"/>
      <c r="E956" s="157"/>
      <c r="F956" s="157"/>
      <c r="G956" s="229">
        <f t="shared" si="526"/>
        <v>0</v>
      </c>
      <c r="H956" s="229">
        <f t="shared" si="522"/>
        <v>0</v>
      </c>
      <c r="I956" s="238">
        <f>SUMIF(B$72:B$91,B946,P$72:P$91)</f>
        <v>0</v>
      </c>
      <c r="J956" s="182"/>
      <c r="K956" s="230"/>
      <c r="L956" s="157"/>
      <c r="M956" s="157"/>
      <c r="N956" s="236"/>
      <c r="O956" s="231">
        <f t="shared" si="523"/>
        <v>0</v>
      </c>
      <c r="P956" s="231">
        <f t="shared" si="524"/>
        <v>0</v>
      </c>
      <c r="Q956" s="232">
        <f t="shared" si="525"/>
        <v>0</v>
      </c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172"/>
      <c r="AD956" s="172"/>
      <c r="AE956" s="172"/>
      <c r="AF956" s="172"/>
      <c r="AG956" s="172"/>
      <c r="AH956" s="172"/>
      <c r="AI956" s="172"/>
      <c r="AJ956" s="172"/>
      <c r="AK956" s="172"/>
      <c r="AL956" s="172"/>
      <c r="AM956" s="172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173"/>
      <c r="EB956" s="173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</row>
    <row r="957" spans="1:156" ht="15.75" customHeight="1">
      <c r="A957" s="2"/>
      <c r="B957" s="181"/>
      <c r="C957" s="156"/>
      <c r="D957" s="181"/>
      <c r="E957" s="157"/>
      <c r="F957" s="157"/>
      <c r="G957" s="229">
        <f t="shared" si="526"/>
        <v>0</v>
      </c>
      <c r="H957" s="229">
        <f t="shared" si="522"/>
        <v>0</v>
      </c>
      <c r="I957" s="231"/>
      <c r="J957" s="182"/>
      <c r="K957" s="230"/>
      <c r="L957" s="157"/>
      <c r="M957" s="157"/>
      <c r="N957" s="236"/>
      <c r="O957" s="231">
        <f t="shared" si="523"/>
        <v>0</v>
      </c>
      <c r="P957" s="231">
        <f t="shared" si="524"/>
        <v>0</v>
      </c>
      <c r="Q957" s="232">
        <f t="shared" si="525"/>
        <v>0</v>
      </c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172"/>
      <c r="AD957" s="172"/>
      <c r="AE957" s="172"/>
      <c r="AF957" s="172"/>
      <c r="AG957" s="172"/>
      <c r="AH957" s="172"/>
      <c r="AI957" s="172"/>
      <c r="AJ957" s="172"/>
      <c r="AK957" s="172"/>
      <c r="AL957" s="172"/>
      <c r="AM957" s="172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173"/>
      <c r="EB957" s="173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</row>
    <row r="958" spans="1:156" ht="15.75" customHeight="1">
      <c r="A958" s="2"/>
      <c r="B958" s="181"/>
      <c r="C958" s="156"/>
      <c r="D958" s="181"/>
      <c r="E958" s="157"/>
      <c r="F958" s="157"/>
      <c r="G958" s="229">
        <f t="shared" si="526"/>
        <v>0</v>
      </c>
      <c r="H958" s="229">
        <f t="shared" si="522"/>
        <v>0</v>
      </c>
      <c r="I958" s="231"/>
      <c r="J958" s="182"/>
      <c r="K958" s="230"/>
      <c r="L958" s="157"/>
      <c r="M958" s="157"/>
      <c r="N958" s="236"/>
      <c r="O958" s="231">
        <f t="shared" si="523"/>
        <v>0</v>
      </c>
      <c r="P958" s="231">
        <f t="shared" si="524"/>
        <v>0</v>
      </c>
      <c r="Q958" s="232">
        <f t="shared" si="525"/>
        <v>0</v>
      </c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172"/>
      <c r="AD958" s="172"/>
      <c r="AE958" s="172"/>
      <c r="AF958" s="172"/>
      <c r="AG958" s="172"/>
      <c r="AH958" s="172"/>
      <c r="AI958" s="172"/>
      <c r="AJ958" s="172"/>
      <c r="AK958" s="172"/>
      <c r="AL958" s="172"/>
      <c r="AM958" s="172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173"/>
      <c r="EB958" s="173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</row>
    <row r="959" spans="1:156" ht="15.75" customHeight="1">
      <c r="A959" s="2"/>
      <c r="B959" s="181"/>
      <c r="C959" s="156"/>
      <c r="D959" s="181"/>
      <c r="E959" s="157"/>
      <c r="F959" s="157"/>
      <c r="G959" s="229">
        <f t="shared" si="526"/>
        <v>0</v>
      </c>
      <c r="H959" s="229">
        <f t="shared" si="522"/>
        <v>0</v>
      </c>
      <c r="I959" s="231"/>
      <c r="J959" s="182"/>
      <c r="K959" s="230"/>
      <c r="L959" s="157"/>
      <c r="M959" s="157"/>
      <c r="N959" s="236"/>
      <c r="O959" s="231">
        <f t="shared" si="523"/>
        <v>0</v>
      </c>
      <c r="P959" s="231">
        <f t="shared" si="524"/>
        <v>0</v>
      </c>
      <c r="Q959" s="232">
        <f t="shared" si="525"/>
        <v>0</v>
      </c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172"/>
      <c r="AD959" s="172"/>
      <c r="AE959" s="172"/>
      <c r="AF959" s="172"/>
      <c r="AG959" s="172"/>
      <c r="AH959" s="172"/>
      <c r="AI959" s="172"/>
      <c r="AJ959" s="172"/>
      <c r="AK959" s="172"/>
      <c r="AL959" s="172"/>
      <c r="AM959" s="172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173"/>
      <c r="EB959" s="173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</row>
    <row r="960" spans="1:156" ht="15.75" customHeight="1">
      <c r="A960" s="2"/>
      <c r="B960" s="181"/>
      <c r="C960" s="156"/>
      <c r="D960" s="181"/>
      <c r="E960" s="157"/>
      <c r="F960" s="157"/>
      <c r="G960" s="229">
        <f t="shared" si="526"/>
        <v>0</v>
      </c>
      <c r="H960" s="229">
        <f t="shared" si="522"/>
        <v>0</v>
      </c>
      <c r="I960" s="231"/>
      <c r="J960" s="182"/>
      <c r="K960" s="230"/>
      <c r="L960" s="157"/>
      <c r="M960" s="157"/>
      <c r="N960" s="236"/>
      <c r="O960" s="231">
        <f t="shared" si="523"/>
        <v>0</v>
      </c>
      <c r="P960" s="231">
        <f t="shared" si="524"/>
        <v>0</v>
      </c>
      <c r="Q960" s="232">
        <f t="shared" si="525"/>
        <v>0</v>
      </c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172"/>
      <c r="AD960" s="172"/>
      <c r="AE960" s="172"/>
      <c r="AF960" s="172"/>
      <c r="AG960" s="172"/>
      <c r="AH960" s="172"/>
      <c r="AI960" s="172"/>
      <c r="AJ960" s="172"/>
      <c r="AK960" s="172"/>
      <c r="AL960" s="172"/>
      <c r="AM960" s="172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173"/>
      <c r="EB960" s="173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</row>
    <row r="961" spans="1:156" ht="15.75" customHeight="1">
      <c r="A961" s="2"/>
      <c r="B961" s="181"/>
      <c r="C961" s="156"/>
      <c r="D961" s="181"/>
      <c r="E961" s="157"/>
      <c r="F961" s="157"/>
      <c r="G961" s="229">
        <f t="shared" si="526"/>
        <v>0</v>
      </c>
      <c r="H961" s="229">
        <f t="shared" si="522"/>
        <v>0</v>
      </c>
      <c r="I961" s="231"/>
      <c r="J961" s="182"/>
      <c r="K961" s="230"/>
      <c r="L961" s="157"/>
      <c r="M961" s="157"/>
      <c r="N961" s="236"/>
      <c r="O961" s="231">
        <f t="shared" si="523"/>
        <v>0</v>
      </c>
      <c r="P961" s="231">
        <f t="shared" si="524"/>
        <v>0</v>
      </c>
      <c r="Q961" s="232">
        <f t="shared" si="525"/>
        <v>0</v>
      </c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172"/>
      <c r="AD961" s="172"/>
      <c r="AE961" s="172"/>
      <c r="AF961" s="172"/>
      <c r="AG961" s="172"/>
      <c r="AH961" s="172"/>
      <c r="AI961" s="172"/>
      <c r="AJ961" s="172"/>
      <c r="AK961" s="172"/>
      <c r="AL961" s="172"/>
      <c r="AM961" s="172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173"/>
      <c r="EB961" s="173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</row>
    <row r="962" spans="1:156" ht="15.75" customHeight="1">
      <c r="A962" s="2"/>
      <c r="B962" s="181"/>
      <c r="C962" s="156"/>
      <c r="D962" s="181"/>
      <c r="E962" s="157"/>
      <c r="F962" s="157"/>
      <c r="G962" s="229">
        <f t="shared" si="526"/>
        <v>0</v>
      </c>
      <c r="H962" s="229">
        <f t="shared" si="522"/>
        <v>0</v>
      </c>
      <c r="I962" s="231"/>
      <c r="J962" s="182"/>
      <c r="K962" s="230"/>
      <c r="L962" s="157"/>
      <c r="M962" s="157"/>
      <c r="N962" s="236"/>
      <c r="O962" s="231">
        <f t="shared" si="523"/>
        <v>0</v>
      </c>
      <c r="P962" s="231">
        <f t="shared" si="524"/>
        <v>0</v>
      </c>
      <c r="Q962" s="232">
        <f t="shared" si="525"/>
        <v>0</v>
      </c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172"/>
      <c r="AD962" s="172"/>
      <c r="AE962" s="172"/>
      <c r="AF962" s="172"/>
      <c r="AG962" s="172"/>
      <c r="AH962" s="172"/>
      <c r="AI962" s="172"/>
      <c r="AJ962" s="172"/>
      <c r="AK962" s="172"/>
      <c r="AL962" s="172"/>
      <c r="AM962" s="172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173"/>
      <c r="EB962" s="173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</row>
    <row r="963" spans="1:156" ht="15.75" customHeight="1">
      <c r="A963" s="2"/>
      <c r="B963" s="181"/>
      <c r="C963" s="156"/>
      <c r="D963" s="181"/>
      <c r="E963" s="157"/>
      <c r="F963" s="157"/>
      <c r="G963" s="229">
        <f t="shared" si="526"/>
        <v>0</v>
      </c>
      <c r="H963" s="229">
        <f t="shared" si="522"/>
        <v>0</v>
      </c>
      <c r="I963" s="231"/>
      <c r="J963" s="182"/>
      <c r="K963" s="230"/>
      <c r="L963" s="157"/>
      <c r="M963" s="157"/>
      <c r="N963" s="236"/>
      <c r="O963" s="231">
        <f t="shared" si="523"/>
        <v>0</v>
      </c>
      <c r="P963" s="231">
        <f t="shared" si="524"/>
        <v>0</v>
      </c>
      <c r="Q963" s="232">
        <f t="shared" si="525"/>
        <v>0</v>
      </c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172"/>
      <c r="AD963" s="172"/>
      <c r="AE963" s="172"/>
      <c r="AF963" s="172"/>
      <c r="AG963" s="172"/>
      <c r="AH963" s="172"/>
      <c r="AI963" s="172"/>
      <c r="AJ963" s="172"/>
      <c r="AK963" s="172"/>
      <c r="AL963" s="172"/>
      <c r="AM963" s="172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173"/>
      <c r="EB963" s="173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</row>
    <row r="964" spans="1:156" ht="15.75" customHeight="1">
      <c r="A964" s="2"/>
      <c r="B964" s="181"/>
      <c r="C964" s="181"/>
      <c r="D964" s="181"/>
      <c r="E964" s="157"/>
      <c r="F964" s="157"/>
      <c r="G964" s="229">
        <f t="shared" si="526"/>
        <v>0</v>
      </c>
      <c r="H964" s="229">
        <f t="shared" si="522"/>
        <v>0</v>
      </c>
      <c r="I964" s="231"/>
      <c r="J964" s="182"/>
      <c r="K964" s="230"/>
      <c r="L964" s="157"/>
      <c r="M964" s="157"/>
      <c r="N964" s="236"/>
      <c r="O964" s="231">
        <f t="shared" si="523"/>
        <v>0</v>
      </c>
      <c r="P964" s="231">
        <f t="shared" si="524"/>
        <v>0</v>
      </c>
      <c r="Q964" s="232">
        <f t="shared" si="525"/>
        <v>0</v>
      </c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172"/>
      <c r="AD964" s="172"/>
      <c r="AE964" s="172"/>
      <c r="AF964" s="172"/>
      <c r="AG964" s="172"/>
      <c r="AH964" s="172"/>
      <c r="AI964" s="172"/>
      <c r="AJ964" s="172"/>
      <c r="AK964" s="172"/>
      <c r="AL964" s="172"/>
      <c r="AM964" s="172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173"/>
      <c r="EB964" s="173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</row>
    <row r="965" spans="1:156" ht="15.75" customHeight="1">
      <c r="A965" s="2"/>
      <c r="B965" s="181"/>
      <c r="C965" s="181"/>
      <c r="D965" s="181"/>
      <c r="E965" s="157"/>
      <c r="F965" s="157"/>
      <c r="G965" s="229">
        <f t="shared" si="526"/>
        <v>0</v>
      </c>
      <c r="H965" s="229">
        <f t="shared" si="522"/>
        <v>0</v>
      </c>
      <c r="I965" s="231"/>
      <c r="J965" s="182"/>
      <c r="K965" s="230"/>
      <c r="L965" s="157"/>
      <c r="M965" s="157"/>
      <c r="N965" s="236"/>
      <c r="O965" s="231">
        <f t="shared" si="523"/>
        <v>0</v>
      </c>
      <c r="P965" s="231">
        <f t="shared" si="524"/>
        <v>0</v>
      </c>
      <c r="Q965" s="232">
        <f t="shared" si="525"/>
        <v>0</v>
      </c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172"/>
      <c r="AD965" s="172"/>
      <c r="AE965" s="172"/>
      <c r="AF965" s="172"/>
      <c r="AG965" s="172"/>
      <c r="AH965" s="172"/>
      <c r="AI965" s="172"/>
      <c r="AJ965" s="172"/>
      <c r="AK965" s="172"/>
      <c r="AL965" s="172"/>
      <c r="AM965" s="172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173"/>
      <c r="EB965" s="173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</row>
    <row r="966" spans="1:156" ht="15.75" customHeight="1">
      <c r="A966" s="2"/>
      <c r="B966" s="188" t="s">
        <v>129</v>
      </c>
      <c r="C966" s="188"/>
      <c r="D966" s="244">
        <f>SUM(D946:D965)-L966</f>
        <v>0</v>
      </c>
      <c r="E966" s="245"/>
      <c r="F966" s="245"/>
      <c r="G966" s="245">
        <f>SUM(G946:G965)-SUM(Q946:Q965)</f>
        <v>0</v>
      </c>
      <c r="H966" s="245">
        <f t="shared" si="522"/>
        <v>0</v>
      </c>
      <c r="I966" s="246"/>
      <c r="J966" s="247"/>
      <c r="K966" s="188"/>
      <c r="L966" s="188">
        <f>SUM(L946:L965)</f>
        <v>0</v>
      </c>
      <c r="M966" s="245"/>
      <c r="N966" s="248"/>
      <c r="O966" s="249">
        <f t="shared" ref="O966:P966" si="527">SUM(O946:O965)</f>
        <v>0</v>
      </c>
      <c r="P966" s="249">
        <f t="shared" si="527"/>
        <v>0</v>
      </c>
      <c r="Q966" s="250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172"/>
      <c r="AD966" s="172"/>
      <c r="AE966" s="172"/>
      <c r="AF966" s="172"/>
      <c r="AG966" s="172"/>
      <c r="AH966" s="172"/>
      <c r="AI966" s="172"/>
      <c r="AJ966" s="172"/>
      <c r="AK966" s="172"/>
      <c r="AL966" s="172"/>
      <c r="AM966" s="172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173"/>
      <c r="EB966" s="173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</row>
    <row r="967" spans="1:156" ht="15.75" customHeight="1">
      <c r="A967" s="2"/>
      <c r="B967" s="223" t="s">
        <v>88</v>
      </c>
      <c r="C967" s="224" t="s">
        <v>89</v>
      </c>
      <c r="D967" s="224" t="s">
        <v>99</v>
      </c>
      <c r="E967" s="224" t="s">
        <v>114</v>
      </c>
      <c r="F967" s="224" t="s">
        <v>115</v>
      </c>
      <c r="G967" s="224" t="s">
        <v>26</v>
      </c>
      <c r="H967" s="224" t="s">
        <v>100</v>
      </c>
      <c r="I967" s="225"/>
      <c r="J967" s="224" t="s">
        <v>116</v>
      </c>
      <c r="K967" s="224" t="s">
        <v>91</v>
      </c>
      <c r="L967" s="224" t="s">
        <v>99</v>
      </c>
      <c r="M967" s="224" t="s">
        <v>117</v>
      </c>
      <c r="N967" s="224" t="s">
        <v>115</v>
      </c>
      <c r="O967" s="224" t="s">
        <v>94</v>
      </c>
      <c r="P967" s="224" t="s">
        <v>118</v>
      </c>
      <c r="Q967" s="224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172"/>
      <c r="AD967" s="172"/>
      <c r="AE967" s="172"/>
      <c r="AF967" s="172"/>
      <c r="AG967" s="172"/>
      <c r="AH967" s="172"/>
      <c r="AI967" s="172"/>
      <c r="AJ967" s="172"/>
      <c r="AK967" s="172"/>
      <c r="AL967" s="172"/>
      <c r="AM967" s="172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173"/>
      <c r="EB967" s="173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</row>
    <row r="968" spans="1:156" ht="15.75" customHeight="1">
      <c r="A968" s="2"/>
      <c r="B968" s="181"/>
      <c r="C968" s="156"/>
      <c r="D968" s="181"/>
      <c r="E968" s="157"/>
      <c r="F968" s="157"/>
      <c r="G968" s="229">
        <f>(D968*E968)+F968</f>
        <v>0</v>
      </c>
      <c r="H968" s="229">
        <f t="shared" ref="H968:H988" si="528">IF(D968=0,0,G968/D968)</f>
        <v>0</v>
      </c>
      <c r="I968" s="739" t="s">
        <v>126</v>
      </c>
      <c r="J968" s="182"/>
      <c r="K968" s="230"/>
      <c r="L968" s="181"/>
      <c r="M968" s="157"/>
      <c r="N968" s="157"/>
      <c r="O968" s="231">
        <f t="shared" ref="O968:O987" si="529">((L968*M968)-N968)-(L968*J968)</f>
        <v>0</v>
      </c>
      <c r="P968" s="231">
        <f t="shared" ref="P968:P987" si="530">IF(J968=0,0,(((L968*M968)-N968)+I978)-(L968*J968))</f>
        <v>0</v>
      </c>
      <c r="Q968" s="232">
        <f t="shared" ref="Q968:Q987" si="531">L968*J968</f>
        <v>0</v>
      </c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172"/>
      <c r="AD968" s="172"/>
      <c r="AE968" s="172"/>
      <c r="AF968" s="172"/>
      <c r="AG968" s="172"/>
      <c r="AH968" s="172"/>
      <c r="AI968" s="172"/>
      <c r="AJ968" s="172"/>
      <c r="AK968" s="172"/>
      <c r="AL968" s="172"/>
      <c r="AM968" s="172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173"/>
      <c r="EB968" s="173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</row>
    <row r="969" spans="1:156" ht="15.75" customHeight="1">
      <c r="A969" s="2"/>
      <c r="B969" s="181"/>
      <c r="C969" s="156"/>
      <c r="D969" s="181"/>
      <c r="E969" s="157"/>
      <c r="F969" s="157"/>
      <c r="G969" s="229">
        <f t="shared" ref="G969:G987" si="532">D969*E969+F969</f>
        <v>0</v>
      </c>
      <c r="H969" s="229">
        <f t="shared" si="528"/>
        <v>0</v>
      </c>
      <c r="I969" s="740"/>
      <c r="J969" s="182"/>
      <c r="K969" s="230"/>
      <c r="L969" s="157"/>
      <c r="M969" s="157"/>
      <c r="N969" s="236"/>
      <c r="O969" s="231">
        <f t="shared" si="529"/>
        <v>0</v>
      </c>
      <c r="P969" s="231">
        <f t="shared" si="530"/>
        <v>0</v>
      </c>
      <c r="Q969" s="232">
        <f t="shared" si="531"/>
        <v>0</v>
      </c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172"/>
      <c r="AD969" s="172"/>
      <c r="AE969" s="172"/>
      <c r="AF969" s="172"/>
      <c r="AG969" s="172"/>
      <c r="AH969" s="172"/>
      <c r="AI969" s="172"/>
      <c r="AJ969" s="172"/>
      <c r="AK969" s="172"/>
      <c r="AL969" s="172"/>
      <c r="AM969" s="172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173"/>
      <c r="EB969" s="173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</row>
    <row r="970" spans="1:156" ht="15.75" customHeight="1">
      <c r="A970" s="2"/>
      <c r="B970" s="181"/>
      <c r="C970" s="156"/>
      <c r="D970" s="181"/>
      <c r="E970" s="157"/>
      <c r="F970" s="157"/>
      <c r="G970" s="229">
        <f t="shared" si="532"/>
        <v>0</v>
      </c>
      <c r="H970" s="229">
        <f t="shared" si="528"/>
        <v>0</v>
      </c>
      <c r="I970" s="238">
        <f>IF(D988=0,0,G988/D988)</f>
        <v>0</v>
      </c>
      <c r="J970" s="182"/>
      <c r="K970" s="230"/>
      <c r="L970" s="157"/>
      <c r="M970" s="157"/>
      <c r="N970" s="236"/>
      <c r="O970" s="231">
        <f t="shared" si="529"/>
        <v>0</v>
      </c>
      <c r="P970" s="231">
        <f t="shared" si="530"/>
        <v>0</v>
      </c>
      <c r="Q970" s="232">
        <f t="shared" si="531"/>
        <v>0</v>
      </c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172"/>
      <c r="AD970" s="172"/>
      <c r="AE970" s="172"/>
      <c r="AF970" s="172"/>
      <c r="AG970" s="172"/>
      <c r="AH970" s="172"/>
      <c r="AI970" s="172"/>
      <c r="AJ970" s="172"/>
      <c r="AK970" s="172"/>
      <c r="AL970" s="172"/>
      <c r="AM970" s="172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173"/>
      <c r="EB970" s="173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</row>
    <row r="971" spans="1:156" ht="15.75" customHeight="1">
      <c r="A971" s="2"/>
      <c r="B971" s="181"/>
      <c r="C971" s="156"/>
      <c r="D971" s="181"/>
      <c r="E971" s="157"/>
      <c r="F971" s="157"/>
      <c r="G971" s="229">
        <f t="shared" si="532"/>
        <v>0</v>
      </c>
      <c r="H971" s="229">
        <f t="shared" si="528"/>
        <v>0</v>
      </c>
      <c r="I971" s="239"/>
      <c r="J971" s="182"/>
      <c r="K971" s="230"/>
      <c r="L971" s="157"/>
      <c r="M971" s="157"/>
      <c r="N971" s="236"/>
      <c r="O971" s="231">
        <f t="shared" si="529"/>
        <v>0</v>
      </c>
      <c r="P971" s="231">
        <f t="shared" si="530"/>
        <v>0</v>
      </c>
      <c r="Q971" s="232">
        <f t="shared" si="531"/>
        <v>0</v>
      </c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172"/>
      <c r="AD971" s="172"/>
      <c r="AE971" s="172"/>
      <c r="AF971" s="172"/>
      <c r="AG971" s="172"/>
      <c r="AH971" s="172"/>
      <c r="AI971" s="172"/>
      <c r="AJ971" s="172"/>
      <c r="AK971" s="172"/>
      <c r="AL971" s="172"/>
      <c r="AM971" s="172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173"/>
      <c r="EB971" s="173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</row>
    <row r="972" spans="1:156" ht="15.75" customHeight="1">
      <c r="A972" s="2"/>
      <c r="B972" s="181"/>
      <c r="C972" s="156"/>
      <c r="D972" s="181"/>
      <c r="E972" s="157"/>
      <c r="F972" s="157"/>
      <c r="G972" s="229">
        <f t="shared" si="532"/>
        <v>0</v>
      </c>
      <c r="H972" s="229">
        <f t="shared" si="528"/>
        <v>0</v>
      </c>
      <c r="I972" s="741" t="s">
        <v>127</v>
      </c>
      <c r="J972" s="182"/>
      <c r="K972" s="230"/>
      <c r="L972" s="157"/>
      <c r="M972" s="157"/>
      <c r="N972" s="236"/>
      <c r="O972" s="231">
        <f t="shared" si="529"/>
        <v>0</v>
      </c>
      <c r="P972" s="231">
        <f t="shared" si="530"/>
        <v>0</v>
      </c>
      <c r="Q972" s="232">
        <f t="shared" si="531"/>
        <v>0</v>
      </c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172"/>
      <c r="AD972" s="172"/>
      <c r="AE972" s="172"/>
      <c r="AF972" s="172"/>
      <c r="AG972" s="172"/>
      <c r="AH972" s="172"/>
      <c r="AI972" s="172"/>
      <c r="AJ972" s="172"/>
      <c r="AK972" s="172"/>
      <c r="AL972" s="172"/>
      <c r="AM972" s="172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173"/>
      <c r="EB972" s="173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</row>
    <row r="973" spans="1:156" ht="15.75" customHeight="1">
      <c r="A973" s="2"/>
      <c r="B973" s="181"/>
      <c r="C973" s="156"/>
      <c r="D973" s="181"/>
      <c r="E973" s="157"/>
      <c r="F973" s="157"/>
      <c r="G973" s="229">
        <f t="shared" si="532"/>
        <v>0</v>
      </c>
      <c r="H973" s="229">
        <f t="shared" si="528"/>
        <v>0</v>
      </c>
      <c r="I973" s="742"/>
      <c r="J973" s="182"/>
      <c r="K973" s="230"/>
      <c r="L973" s="157"/>
      <c r="M973" s="157"/>
      <c r="N973" s="236"/>
      <c r="O973" s="231">
        <f t="shared" si="529"/>
        <v>0</v>
      </c>
      <c r="P973" s="231">
        <f t="shared" si="530"/>
        <v>0</v>
      </c>
      <c r="Q973" s="232">
        <f t="shared" si="531"/>
        <v>0</v>
      </c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172"/>
      <c r="AD973" s="172"/>
      <c r="AE973" s="172"/>
      <c r="AF973" s="172"/>
      <c r="AG973" s="172"/>
      <c r="AH973" s="172"/>
      <c r="AI973" s="172"/>
      <c r="AJ973" s="172"/>
      <c r="AK973" s="172"/>
      <c r="AL973" s="172"/>
      <c r="AM973" s="172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173"/>
      <c r="EB973" s="173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</row>
    <row r="974" spans="1:156" ht="15.75" customHeight="1">
      <c r="A974" s="2"/>
      <c r="B974" s="181"/>
      <c r="C974" s="156"/>
      <c r="D974" s="181"/>
      <c r="E974" s="157"/>
      <c r="F974" s="157"/>
      <c r="G974" s="229">
        <f t="shared" si="532"/>
        <v>0</v>
      </c>
      <c r="H974" s="229">
        <f t="shared" si="528"/>
        <v>0</v>
      </c>
      <c r="I974" s="740"/>
      <c r="J974" s="182"/>
      <c r="K974" s="230"/>
      <c r="L974" s="157"/>
      <c r="M974" s="157"/>
      <c r="N974" s="236"/>
      <c r="O974" s="231">
        <f t="shared" si="529"/>
        <v>0</v>
      </c>
      <c r="P974" s="231">
        <f t="shared" si="530"/>
        <v>0</v>
      </c>
      <c r="Q974" s="232">
        <f t="shared" si="531"/>
        <v>0</v>
      </c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172"/>
      <c r="AD974" s="172"/>
      <c r="AE974" s="172"/>
      <c r="AF974" s="172"/>
      <c r="AG974" s="172"/>
      <c r="AH974" s="172"/>
      <c r="AI974" s="172"/>
      <c r="AJ974" s="172"/>
      <c r="AK974" s="172"/>
      <c r="AL974" s="172"/>
      <c r="AM974" s="172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173"/>
      <c r="EB974" s="173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</row>
    <row r="975" spans="1:156" ht="15.75" customHeight="1">
      <c r="A975" s="2"/>
      <c r="B975" s="181"/>
      <c r="C975" s="156"/>
      <c r="D975" s="181"/>
      <c r="E975" s="157"/>
      <c r="F975" s="157"/>
      <c r="G975" s="229">
        <f t="shared" si="532"/>
        <v>0</v>
      </c>
      <c r="H975" s="229">
        <f t="shared" si="528"/>
        <v>0</v>
      </c>
      <c r="I975" s="240">
        <f>IF(D988=0,0,(G988-I978)/D988)</f>
        <v>0</v>
      </c>
      <c r="J975" s="182"/>
      <c r="K975" s="230"/>
      <c r="L975" s="157"/>
      <c r="M975" s="157"/>
      <c r="N975" s="236"/>
      <c r="O975" s="231">
        <f t="shared" si="529"/>
        <v>0</v>
      </c>
      <c r="P975" s="231">
        <f t="shared" si="530"/>
        <v>0</v>
      </c>
      <c r="Q975" s="232">
        <f t="shared" si="531"/>
        <v>0</v>
      </c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172"/>
      <c r="AD975" s="172"/>
      <c r="AE975" s="172"/>
      <c r="AF975" s="172"/>
      <c r="AG975" s="172"/>
      <c r="AH975" s="172"/>
      <c r="AI975" s="172"/>
      <c r="AJ975" s="172"/>
      <c r="AK975" s="172"/>
      <c r="AL975" s="172"/>
      <c r="AM975" s="172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173"/>
      <c r="EB975" s="173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</row>
    <row r="976" spans="1:156" ht="15.75" customHeight="1">
      <c r="A976" s="2"/>
      <c r="B976" s="181"/>
      <c r="C976" s="156"/>
      <c r="D976" s="181"/>
      <c r="E976" s="157"/>
      <c r="F976" s="157"/>
      <c r="G976" s="229">
        <f t="shared" si="532"/>
        <v>0</v>
      </c>
      <c r="H976" s="229">
        <f t="shared" si="528"/>
        <v>0</v>
      </c>
      <c r="I976" s="241"/>
      <c r="J976" s="182"/>
      <c r="K976" s="230"/>
      <c r="L976" s="157"/>
      <c r="M976" s="157"/>
      <c r="N976" s="236"/>
      <c r="O976" s="231">
        <f t="shared" si="529"/>
        <v>0</v>
      </c>
      <c r="P976" s="231">
        <f t="shared" si="530"/>
        <v>0</v>
      </c>
      <c r="Q976" s="232">
        <f t="shared" si="531"/>
        <v>0</v>
      </c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172"/>
      <c r="AD976" s="172"/>
      <c r="AE976" s="172"/>
      <c r="AF976" s="172"/>
      <c r="AG976" s="172"/>
      <c r="AH976" s="172"/>
      <c r="AI976" s="172"/>
      <c r="AJ976" s="172"/>
      <c r="AK976" s="172"/>
      <c r="AL976" s="172"/>
      <c r="AM976" s="172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173"/>
      <c r="EB976" s="173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</row>
    <row r="977" spans="1:156" ht="15.75" customHeight="1">
      <c r="A977" s="2"/>
      <c r="B977" s="181"/>
      <c r="C977" s="156"/>
      <c r="D977" s="242"/>
      <c r="E977" s="157"/>
      <c r="F977" s="157"/>
      <c r="G977" s="229">
        <f t="shared" si="532"/>
        <v>0</v>
      </c>
      <c r="H977" s="229">
        <f t="shared" si="528"/>
        <v>0</v>
      </c>
      <c r="I977" s="243" t="s">
        <v>128</v>
      </c>
      <c r="J977" s="182"/>
      <c r="K977" s="230"/>
      <c r="L977" s="157"/>
      <c r="M977" s="157"/>
      <c r="N977" s="236"/>
      <c r="O977" s="231">
        <f t="shared" si="529"/>
        <v>0</v>
      </c>
      <c r="P977" s="231">
        <f t="shared" si="530"/>
        <v>0</v>
      </c>
      <c r="Q977" s="232">
        <f t="shared" si="531"/>
        <v>0</v>
      </c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172"/>
      <c r="AD977" s="172"/>
      <c r="AE977" s="172"/>
      <c r="AF977" s="172"/>
      <c r="AG977" s="172"/>
      <c r="AH977" s="172"/>
      <c r="AI977" s="172"/>
      <c r="AJ977" s="172"/>
      <c r="AK977" s="172"/>
      <c r="AL977" s="172"/>
      <c r="AM977" s="172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173"/>
      <c r="EB977" s="173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</row>
    <row r="978" spans="1:156" ht="15.75" customHeight="1">
      <c r="A978" s="2"/>
      <c r="B978" s="181"/>
      <c r="C978" s="156"/>
      <c r="D978" s="181"/>
      <c r="E978" s="157"/>
      <c r="F978" s="157"/>
      <c r="G978" s="229">
        <f t="shared" si="532"/>
        <v>0</v>
      </c>
      <c r="H978" s="229">
        <f t="shared" si="528"/>
        <v>0</v>
      </c>
      <c r="I978" s="238">
        <f>SUMIF(B$72:B$91,B968,P$72:P$91)</f>
        <v>0</v>
      </c>
      <c r="J978" s="182"/>
      <c r="K978" s="230"/>
      <c r="L978" s="157"/>
      <c r="M978" s="157"/>
      <c r="N978" s="236"/>
      <c r="O978" s="231">
        <f t="shared" si="529"/>
        <v>0</v>
      </c>
      <c r="P978" s="231">
        <f t="shared" si="530"/>
        <v>0</v>
      </c>
      <c r="Q978" s="232">
        <f t="shared" si="531"/>
        <v>0</v>
      </c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172"/>
      <c r="AD978" s="172"/>
      <c r="AE978" s="172"/>
      <c r="AF978" s="172"/>
      <c r="AG978" s="172"/>
      <c r="AH978" s="172"/>
      <c r="AI978" s="172"/>
      <c r="AJ978" s="172"/>
      <c r="AK978" s="172"/>
      <c r="AL978" s="172"/>
      <c r="AM978" s="172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173"/>
      <c r="EB978" s="173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</row>
    <row r="979" spans="1:156" ht="15.75" customHeight="1">
      <c r="A979" s="2"/>
      <c r="B979" s="181"/>
      <c r="C979" s="156"/>
      <c r="D979" s="181"/>
      <c r="E979" s="157"/>
      <c r="F979" s="157"/>
      <c r="G979" s="229">
        <f t="shared" si="532"/>
        <v>0</v>
      </c>
      <c r="H979" s="229">
        <f t="shared" si="528"/>
        <v>0</v>
      </c>
      <c r="I979" s="231"/>
      <c r="J979" s="182"/>
      <c r="K979" s="230"/>
      <c r="L979" s="157"/>
      <c r="M979" s="157"/>
      <c r="N979" s="236"/>
      <c r="O979" s="231">
        <f t="shared" si="529"/>
        <v>0</v>
      </c>
      <c r="P979" s="231">
        <f t="shared" si="530"/>
        <v>0</v>
      </c>
      <c r="Q979" s="232">
        <f t="shared" si="531"/>
        <v>0</v>
      </c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172"/>
      <c r="AD979" s="172"/>
      <c r="AE979" s="172"/>
      <c r="AF979" s="172"/>
      <c r="AG979" s="172"/>
      <c r="AH979" s="172"/>
      <c r="AI979" s="172"/>
      <c r="AJ979" s="172"/>
      <c r="AK979" s="172"/>
      <c r="AL979" s="172"/>
      <c r="AM979" s="172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173"/>
      <c r="EB979" s="173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</row>
    <row r="980" spans="1:156" ht="15.75" customHeight="1">
      <c r="A980" s="2"/>
      <c r="B980" s="181"/>
      <c r="C980" s="156"/>
      <c r="D980" s="181"/>
      <c r="E980" s="157"/>
      <c r="F980" s="157"/>
      <c r="G980" s="229">
        <f t="shared" si="532"/>
        <v>0</v>
      </c>
      <c r="H980" s="229">
        <f t="shared" si="528"/>
        <v>0</v>
      </c>
      <c r="I980" s="231"/>
      <c r="J980" s="182"/>
      <c r="K980" s="230"/>
      <c r="L980" s="157"/>
      <c r="M980" s="157"/>
      <c r="N980" s="236"/>
      <c r="O980" s="231">
        <f t="shared" si="529"/>
        <v>0</v>
      </c>
      <c r="P980" s="231">
        <f t="shared" si="530"/>
        <v>0</v>
      </c>
      <c r="Q980" s="232">
        <f t="shared" si="531"/>
        <v>0</v>
      </c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172"/>
      <c r="AD980" s="172"/>
      <c r="AE980" s="172"/>
      <c r="AF980" s="172"/>
      <c r="AG980" s="172"/>
      <c r="AH980" s="172"/>
      <c r="AI980" s="172"/>
      <c r="AJ980" s="172"/>
      <c r="AK980" s="172"/>
      <c r="AL980" s="172"/>
      <c r="AM980" s="172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173"/>
      <c r="EB980" s="173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</row>
    <row r="981" spans="1:156" ht="15.75" customHeight="1">
      <c r="A981" s="2"/>
      <c r="B981" s="181"/>
      <c r="C981" s="156"/>
      <c r="D981" s="181"/>
      <c r="E981" s="157"/>
      <c r="F981" s="157"/>
      <c r="G981" s="229">
        <f t="shared" si="532"/>
        <v>0</v>
      </c>
      <c r="H981" s="229">
        <f t="shared" si="528"/>
        <v>0</v>
      </c>
      <c r="I981" s="231"/>
      <c r="J981" s="182"/>
      <c r="K981" s="230"/>
      <c r="L981" s="157"/>
      <c r="M981" s="157"/>
      <c r="N981" s="236"/>
      <c r="O981" s="231">
        <f t="shared" si="529"/>
        <v>0</v>
      </c>
      <c r="P981" s="231">
        <f t="shared" si="530"/>
        <v>0</v>
      </c>
      <c r="Q981" s="232">
        <f t="shared" si="531"/>
        <v>0</v>
      </c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172"/>
      <c r="AD981" s="172"/>
      <c r="AE981" s="172"/>
      <c r="AF981" s="172"/>
      <c r="AG981" s="172"/>
      <c r="AH981" s="172"/>
      <c r="AI981" s="172"/>
      <c r="AJ981" s="172"/>
      <c r="AK981" s="172"/>
      <c r="AL981" s="172"/>
      <c r="AM981" s="172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173"/>
      <c r="EB981" s="173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</row>
    <row r="982" spans="1:156" ht="15.75" customHeight="1">
      <c r="A982" s="2"/>
      <c r="B982" s="181"/>
      <c r="C982" s="156"/>
      <c r="D982" s="181"/>
      <c r="E982" s="157"/>
      <c r="F982" s="157"/>
      <c r="G982" s="229">
        <f t="shared" si="532"/>
        <v>0</v>
      </c>
      <c r="H982" s="229">
        <f t="shared" si="528"/>
        <v>0</v>
      </c>
      <c r="I982" s="231"/>
      <c r="J982" s="182"/>
      <c r="K982" s="230"/>
      <c r="L982" s="157"/>
      <c r="M982" s="157"/>
      <c r="N982" s="236"/>
      <c r="O982" s="231">
        <f t="shared" si="529"/>
        <v>0</v>
      </c>
      <c r="P982" s="231">
        <f t="shared" si="530"/>
        <v>0</v>
      </c>
      <c r="Q982" s="232">
        <f t="shared" si="531"/>
        <v>0</v>
      </c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172"/>
      <c r="AD982" s="172"/>
      <c r="AE982" s="172"/>
      <c r="AF982" s="172"/>
      <c r="AG982" s="172"/>
      <c r="AH982" s="172"/>
      <c r="AI982" s="172"/>
      <c r="AJ982" s="172"/>
      <c r="AK982" s="172"/>
      <c r="AL982" s="172"/>
      <c r="AM982" s="172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173"/>
      <c r="EB982" s="173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</row>
    <row r="983" spans="1:156" ht="15.75" customHeight="1">
      <c r="A983" s="2"/>
      <c r="B983" s="181"/>
      <c r="C983" s="156"/>
      <c r="D983" s="181"/>
      <c r="E983" s="157"/>
      <c r="F983" s="157"/>
      <c r="G983" s="229">
        <f t="shared" si="532"/>
        <v>0</v>
      </c>
      <c r="H983" s="229">
        <f t="shared" si="528"/>
        <v>0</v>
      </c>
      <c r="I983" s="231"/>
      <c r="J983" s="182"/>
      <c r="K983" s="230"/>
      <c r="L983" s="157"/>
      <c r="M983" s="157"/>
      <c r="N983" s="236"/>
      <c r="O983" s="231">
        <f t="shared" si="529"/>
        <v>0</v>
      </c>
      <c r="P983" s="231">
        <f t="shared" si="530"/>
        <v>0</v>
      </c>
      <c r="Q983" s="232">
        <f t="shared" si="531"/>
        <v>0</v>
      </c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172"/>
      <c r="AD983" s="172"/>
      <c r="AE983" s="172"/>
      <c r="AF983" s="172"/>
      <c r="AG983" s="172"/>
      <c r="AH983" s="172"/>
      <c r="AI983" s="172"/>
      <c r="AJ983" s="172"/>
      <c r="AK983" s="172"/>
      <c r="AL983" s="172"/>
      <c r="AM983" s="172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173"/>
      <c r="EB983" s="173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</row>
    <row r="984" spans="1:156" ht="15.75" customHeight="1">
      <c r="A984" s="2"/>
      <c r="B984" s="181"/>
      <c r="C984" s="156"/>
      <c r="D984" s="181"/>
      <c r="E984" s="157"/>
      <c r="F984" s="157"/>
      <c r="G984" s="229">
        <f t="shared" si="532"/>
        <v>0</v>
      </c>
      <c r="H984" s="229">
        <f t="shared" si="528"/>
        <v>0</v>
      </c>
      <c r="I984" s="231"/>
      <c r="J984" s="182"/>
      <c r="K984" s="230"/>
      <c r="L984" s="157"/>
      <c r="M984" s="157"/>
      <c r="N984" s="236"/>
      <c r="O984" s="231">
        <f t="shared" si="529"/>
        <v>0</v>
      </c>
      <c r="P984" s="231">
        <f t="shared" si="530"/>
        <v>0</v>
      </c>
      <c r="Q984" s="232">
        <f t="shared" si="531"/>
        <v>0</v>
      </c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172"/>
      <c r="AD984" s="172"/>
      <c r="AE984" s="172"/>
      <c r="AF984" s="172"/>
      <c r="AG984" s="172"/>
      <c r="AH984" s="172"/>
      <c r="AI984" s="172"/>
      <c r="AJ984" s="172"/>
      <c r="AK984" s="172"/>
      <c r="AL984" s="172"/>
      <c r="AM984" s="172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173"/>
      <c r="EB984" s="173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</row>
    <row r="985" spans="1:156" ht="15.75" customHeight="1">
      <c r="A985" s="2"/>
      <c r="B985" s="181"/>
      <c r="C985" s="156"/>
      <c r="D985" s="181"/>
      <c r="E985" s="157"/>
      <c r="F985" s="157"/>
      <c r="G985" s="229">
        <f t="shared" si="532"/>
        <v>0</v>
      </c>
      <c r="H985" s="229">
        <f t="shared" si="528"/>
        <v>0</v>
      </c>
      <c r="I985" s="231"/>
      <c r="J985" s="182"/>
      <c r="K985" s="230"/>
      <c r="L985" s="157"/>
      <c r="M985" s="157"/>
      <c r="N985" s="236"/>
      <c r="O985" s="231">
        <f t="shared" si="529"/>
        <v>0</v>
      </c>
      <c r="P985" s="231">
        <f t="shared" si="530"/>
        <v>0</v>
      </c>
      <c r="Q985" s="232">
        <f t="shared" si="531"/>
        <v>0</v>
      </c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172"/>
      <c r="AD985" s="172"/>
      <c r="AE985" s="172"/>
      <c r="AF985" s="172"/>
      <c r="AG985" s="172"/>
      <c r="AH985" s="172"/>
      <c r="AI985" s="172"/>
      <c r="AJ985" s="172"/>
      <c r="AK985" s="172"/>
      <c r="AL985" s="172"/>
      <c r="AM985" s="172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173"/>
      <c r="EB985" s="173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</row>
    <row r="986" spans="1:156" ht="15.75" customHeight="1">
      <c r="A986" s="2"/>
      <c r="B986" s="181"/>
      <c r="C986" s="181"/>
      <c r="D986" s="181"/>
      <c r="E986" s="157"/>
      <c r="F986" s="157"/>
      <c r="G986" s="229">
        <f t="shared" si="532"/>
        <v>0</v>
      </c>
      <c r="H986" s="229">
        <f t="shared" si="528"/>
        <v>0</v>
      </c>
      <c r="I986" s="231"/>
      <c r="J986" s="182"/>
      <c r="K986" s="230"/>
      <c r="L986" s="157"/>
      <c r="M986" s="157"/>
      <c r="N986" s="236"/>
      <c r="O986" s="231">
        <f t="shared" si="529"/>
        <v>0</v>
      </c>
      <c r="P986" s="231">
        <f t="shared" si="530"/>
        <v>0</v>
      </c>
      <c r="Q986" s="232">
        <f t="shared" si="531"/>
        <v>0</v>
      </c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172"/>
      <c r="AD986" s="172"/>
      <c r="AE986" s="172"/>
      <c r="AF986" s="172"/>
      <c r="AG986" s="172"/>
      <c r="AH986" s="172"/>
      <c r="AI986" s="172"/>
      <c r="AJ986" s="172"/>
      <c r="AK986" s="172"/>
      <c r="AL986" s="172"/>
      <c r="AM986" s="172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173"/>
      <c r="EB986" s="173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</row>
    <row r="987" spans="1:156" ht="15.75" customHeight="1">
      <c r="A987" s="2"/>
      <c r="B987" s="181"/>
      <c r="C987" s="181"/>
      <c r="D987" s="181"/>
      <c r="E987" s="157"/>
      <c r="F987" s="157"/>
      <c r="G987" s="229">
        <f t="shared" si="532"/>
        <v>0</v>
      </c>
      <c r="H987" s="229">
        <f t="shared" si="528"/>
        <v>0</v>
      </c>
      <c r="I987" s="231"/>
      <c r="J987" s="182"/>
      <c r="K987" s="230"/>
      <c r="L987" s="157"/>
      <c r="M987" s="157"/>
      <c r="N987" s="236"/>
      <c r="O987" s="231">
        <f t="shared" si="529"/>
        <v>0</v>
      </c>
      <c r="P987" s="231">
        <f t="shared" si="530"/>
        <v>0</v>
      </c>
      <c r="Q987" s="232">
        <f t="shared" si="531"/>
        <v>0</v>
      </c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172"/>
      <c r="AD987" s="172"/>
      <c r="AE987" s="172"/>
      <c r="AF987" s="172"/>
      <c r="AG987" s="172"/>
      <c r="AH987" s="172"/>
      <c r="AI987" s="172"/>
      <c r="AJ987" s="172"/>
      <c r="AK987" s="172"/>
      <c r="AL987" s="172"/>
      <c r="AM987" s="172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173"/>
      <c r="EB987" s="173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</row>
    <row r="988" spans="1:156" ht="15.75" customHeight="1">
      <c r="A988" s="2"/>
      <c r="B988" s="188" t="s">
        <v>129</v>
      </c>
      <c r="C988" s="188"/>
      <c r="D988" s="244">
        <f>SUM(D968:D987)-L988</f>
        <v>0</v>
      </c>
      <c r="E988" s="245"/>
      <c r="F988" s="245"/>
      <c r="G988" s="245">
        <f>SUM(G968:G987)-SUM(Q968:Q987)</f>
        <v>0</v>
      </c>
      <c r="H988" s="245">
        <f t="shared" si="528"/>
        <v>0</v>
      </c>
      <c r="I988" s="246"/>
      <c r="J988" s="247"/>
      <c r="K988" s="188"/>
      <c r="L988" s="188">
        <f>SUM(L968:L987)</f>
        <v>0</v>
      </c>
      <c r="M988" s="245"/>
      <c r="N988" s="248"/>
      <c r="O988" s="249">
        <f t="shared" ref="O988:P988" si="533">SUM(O968:O987)</f>
        <v>0</v>
      </c>
      <c r="P988" s="249">
        <f t="shared" si="533"/>
        <v>0</v>
      </c>
      <c r="Q988" s="250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172"/>
      <c r="AD988" s="172"/>
      <c r="AE988" s="172"/>
      <c r="AF988" s="172"/>
      <c r="AG988" s="172"/>
      <c r="AH988" s="172"/>
      <c r="AI988" s="172"/>
      <c r="AJ988" s="172"/>
      <c r="AK988" s="172"/>
      <c r="AL988" s="172"/>
      <c r="AM988" s="172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173"/>
      <c r="EB988" s="173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</row>
    <row r="989" spans="1:156" ht="15.75" customHeight="1">
      <c r="A989" s="2"/>
      <c r="B989" s="2"/>
      <c r="C989" s="2"/>
      <c r="D989" s="2"/>
      <c r="E989" s="27"/>
      <c r="F989" s="27"/>
      <c r="G989" s="2"/>
      <c r="H989" s="27"/>
      <c r="I989" s="27"/>
      <c r="J989" s="27"/>
      <c r="K989" s="27"/>
      <c r="L989" s="27"/>
      <c r="M989" s="27"/>
      <c r="N989" s="27"/>
      <c r="O989" s="249" t="s">
        <v>94</v>
      </c>
      <c r="P989" s="224" t="s">
        <v>118</v>
      </c>
      <c r="Q989" s="27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172"/>
      <c r="AD989" s="172"/>
      <c r="AE989" s="172"/>
      <c r="AF989" s="172"/>
      <c r="AG989" s="172"/>
      <c r="AH989" s="172"/>
      <c r="AI989" s="172"/>
      <c r="AJ989" s="172"/>
      <c r="AK989" s="172"/>
      <c r="AL989" s="172"/>
      <c r="AM989" s="172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173"/>
      <c r="EB989" s="173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</row>
    <row r="990" spans="1:156" ht="15.75" customHeight="1">
      <c r="A990" s="2"/>
      <c r="B990" s="2"/>
      <c r="C990" s="2"/>
      <c r="D990" s="2"/>
      <c r="E990" s="27"/>
      <c r="F990" s="27"/>
      <c r="G990" s="2"/>
      <c r="H990" s="27"/>
      <c r="I990" s="27"/>
      <c r="J990" s="27"/>
      <c r="K990" s="27"/>
      <c r="L990" s="27"/>
      <c r="M990" s="27"/>
      <c r="N990" s="27"/>
      <c r="O990" s="231">
        <f t="shared" ref="O990:P990" si="534">SUMIF($B$99:$B$538,$B$538,O548:O988)</f>
        <v>0</v>
      </c>
      <c r="P990" s="231">
        <f t="shared" si="534"/>
        <v>0</v>
      </c>
      <c r="Q990" s="27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172"/>
      <c r="AD990" s="172"/>
      <c r="AE990" s="172"/>
      <c r="AF990" s="172"/>
      <c r="AG990" s="172"/>
      <c r="AH990" s="172"/>
      <c r="AI990" s="172"/>
      <c r="AJ990" s="172"/>
      <c r="AK990" s="172"/>
      <c r="AL990" s="172"/>
      <c r="AM990" s="172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173"/>
      <c r="EB990" s="173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</row>
    <row r="991" spans="1:156" ht="15.75" customHeight="1">
      <c r="A991" s="2"/>
      <c r="B991" s="2"/>
      <c r="C991" s="2"/>
      <c r="D991" s="2"/>
      <c r="E991" s="27"/>
      <c r="F991" s="27"/>
      <c r="G991" s="2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172"/>
      <c r="AD991" s="172"/>
      <c r="AE991" s="172"/>
      <c r="AF991" s="172"/>
      <c r="AG991" s="172"/>
      <c r="AH991" s="172"/>
      <c r="AI991" s="172"/>
      <c r="AJ991" s="172"/>
      <c r="AK991" s="172"/>
      <c r="AL991" s="172"/>
      <c r="AM991" s="172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173"/>
      <c r="EB991" s="173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</row>
  </sheetData>
  <mergeCells count="148">
    <mergeCell ref="DG27:DL27"/>
    <mergeCell ref="BO26:BT26"/>
    <mergeCell ref="BZ26:CE26"/>
    <mergeCell ref="CV26:DA26"/>
    <mergeCell ref="DR26:DW26"/>
    <mergeCell ref="BO27:BT27"/>
    <mergeCell ref="BZ27:CE27"/>
    <mergeCell ref="CV27:DA27"/>
    <mergeCell ref="DR27:DW27"/>
    <mergeCell ref="B2:ED2"/>
    <mergeCell ref="B3:J3"/>
    <mergeCell ref="L3:V3"/>
    <mergeCell ref="W3:AG3"/>
    <mergeCell ref="AH3:AR3"/>
    <mergeCell ref="AS3:BC3"/>
    <mergeCell ref="BD3:BN3"/>
    <mergeCell ref="EC3:ED3"/>
    <mergeCell ref="DG26:DK26"/>
    <mergeCell ref="CV25:DA25"/>
    <mergeCell ref="DG25:DK25"/>
    <mergeCell ref="DR25:DW25"/>
    <mergeCell ref="BO3:BY3"/>
    <mergeCell ref="BZ3:CJ3"/>
    <mergeCell ref="L25:Q25"/>
    <mergeCell ref="W25:AB25"/>
    <mergeCell ref="AH25:AM25"/>
    <mergeCell ref="AS25:AX25"/>
    <mergeCell ref="BZ25:CE25"/>
    <mergeCell ref="CK3:CU3"/>
    <mergeCell ref="CV3:DF3"/>
    <mergeCell ref="DG3:DQ3"/>
    <mergeCell ref="DR3:EB3"/>
    <mergeCell ref="L26:Q26"/>
    <mergeCell ref="L27:Q27"/>
    <mergeCell ref="CK26:CP26"/>
    <mergeCell ref="CK27:CP27"/>
    <mergeCell ref="BD26:BI26"/>
    <mergeCell ref="BD27:BI27"/>
    <mergeCell ref="BD28:BI28"/>
    <mergeCell ref="E25:G25"/>
    <mergeCell ref="E26:G26"/>
    <mergeCell ref="W26:AB26"/>
    <mergeCell ref="AS26:AX26"/>
    <mergeCell ref="E27:G27"/>
    <mergeCell ref="W27:AB27"/>
    <mergeCell ref="AS27:AX27"/>
    <mergeCell ref="AH26:AM26"/>
    <mergeCell ref="AH27:AM27"/>
    <mergeCell ref="BD25:BI25"/>
    <mergeCell ref="BO25:BT25"/>
    <mergeCell ref="CK25:CP25"/>
    <mergeCell ref="CV28:DA28"/>
    <mergeCell ref="DG28:DL28"/>
    <mergeCell ref="DR28:DW28"/>
    <mergeCell ref="E28:G28"/>
    <mergeCell ref="L28:Q28"/>
    <mergeCell ref="W28:AB28"/>
    <mergeCell ref="AS28:AX28"/>
    <mergeCell ref="BO28:BT28"/>
    <mergeCell ref="BZ28:CE28"/>
    <mergeCell ref="CK28:CP28"/>
    <mergeCell ref="AH28:AM28"/>
    <mergeCell ref="B69:P70"/>
    <mergeCell ref="B95:Q96"/>
    <mergeCell ref="B97:Q98"/>
    <mergeCell ref="I100:I101"/>
    <mergeCell ref="I104:I106"/>
    <mergeCell ref="I122:I123"/>
    <mergeCell ref="I126:I128"/>
    <mergeCell ref="I144:I145"/>
    <mergeCell ref="I148:I150"/>
    <mergeCell ref="I166:I167"/>
    <mergeCell ref="I170:I172"/>
    <mergeCell ref="I342:I343"/>
    <mergeCell ref="I346:I348"/>
    <mergeCell ref="I660:I661"/>
    <mergeCell ref="I664:I666"/>
    <mergeCell ref="I682:I683"/>
    <mergeCell ref="I686:I688"/>
    <mergeCell ref="I704:I705"/>
    <mergeCell ref="I188:I189"/>
    <mergeCell ref="I192:I194"/>
    <mergeCell ref="I210:I211"/>
    <mergeCell ref="I214:I216"/>
    <mergeCell ref="I232:I233"/>
    <mergeCell ref="I236:I238"/>
    <mergeCell ref="I254:I255"/>
    <mergeCell ref="I258:I260"/>
    <mergeCell ref="I276:I277"/>
    <mergeCell ref="I280:I282"/>
    <mergeCell ref="I298:I299"/>
    <mergeCell ref="I302:I304"/>
    <mergeCell ref="I320:I321"/>
    <mergeCell ref="I324:I326"/>
    <mergeCell ref="I364:I365"/>
    <mergeCell ref="I880:I881"/>
    <mergeCell ref="I968:I969"/>
    <mergeCell ref="I972:I974"/>
    <mergeCell ref="I884:I886"/>
    <mergeCell ref="I902:I903"/>
    <mergeCell ref="I906:I908"/>
    <mergeCell ref="I924:I925"/>
    <mergeCell ref="I928:I930"/>
    <mergeCell ref="I946:I947"/>
    <mergeCell ref="I950:I952"/>
    <mergeCell ref="I814:I815"/>
    <mergeCell ref="I818:I820"/>
    <mergeCell ref="I836:I837"/>
    <mergeCell ref="I840:I842"/>
    <mergeCell ref="I858:I859"/>
    <mergeCell ref="I862:I864"/>
    <mergeCell ref="I708:I710"/>
    <mergeCell ref="I726:I727"/>
    <mergeCell ref="I730:I732"/>
    <mergeCell ref="I748:I749"/>
    <mergeCell ref="I752:I754"/>
    <mergeCell ref="I770:I771"/>
    <mergeCell ref="I774:I776"/>
    <mergeCell ref="I792:I793"/>
    <mergeCell ref="I796:I798"/>
    <mergeCell ref="I368:I370"/>
    <mergeCell ref="I386:I387"/>
    <mergeCell ref="I390:I392"/>
    <mergeCell ref="I408:I409"/>
    <mergeCell ref="I412:I414"/>
    <mergeCell ref="I430:I431"/>
    <mergeCell ref="I518:I519"/>
    <mergeCell ref="I522:I524"/>
    <mergeCell ref="B544:Q545"/>
    <mergeCell ref="I642:I644"/>
    <mergeCell ref="B546:Q547"/>
    <mergeCell ref="I549:I550"/>
    <mergeCell ref="I553:I555"/>
    <mergeCell ref="B570:Q570"/>
    <mergeCell ref="I572:I573"/>
    <mergeCell ref="I434:I436"/>
    <mergeCell ref="I452:I453"/>
    <mergeCell ref="I456:I458"/>
    <mergeCell ref="I474:I475"/>
    <mergeCell ref="I478:I480"/>
    <mergeCell ref="I496:I497"/>
    <mergeCell ref="I500:I502"/>
    <mergeCell ref="I576:I578"/>
    <mergeCell ref="I594:I595"/>
    <mergeCell ref="I598:I600"/>
    <mergeCell ref="I616:I617"/>
    <mergeCell ref="I620:I622"/>
    <mergeCell ref="I638:I639"/>
  </mergeCells>
  <conditionalFormatting sqref="I5:J24">
    <cfRule type="cellIs" dxfId="257" priority="1" operator="greaterThan">
      <formula>0</formula>
    </cfRule>
  </conditionalFormatting>
  <conditionalFormatting sqref="I5:J24">
    <cfRule type="cellIs" dxfId="256" priority="2" operator="lessThan">
      <formula>0</formula>
    </cfRule>
  </conditionalFormatting>
  <conditionalFormatting sqref="S5:S24">
    <cfRule type="cellIs" dxfId="255" priority="3" operator="greaterThan">
      <formula>0</formula>
    </cfRule>
  </conditionalFormatting>
  <conditionalFormatting sqref="S5:S24">
    <cfRule type="cellIs" dxfId="254" priority="4" operator="lessThan">
      <formula>0</formula>
    </cfRule>
  </conditionalFormatting>
  <conditionalFormatting sqref="U5:U24">
    <cfRule type="cellIs" dxfId="253" priority="5" operator="greaterThan">
      <formula>0</formula>
    </cfRule>
  </conditionalFormatting>
  <conditionalFormatting sqref="U5:U24">
    <cfRule type="cellIs" dxfId="252" priority="6" operator="lessThan">
      <formula>0</formula>
    </cfRule>
  </conditionalFormatting>
  <conditionalFormatting sqref="AQ5:AQ24">
    <cfRule type="cellIs" dxfId="251" priority="7" operator="greaterThan">
      <formula>0</formula>
    </cfRule>
  </conditionalFormatting>
  <conditionalFormatting sqref="AQ5:AQ24">
    <cfRule type="cellIs" dxfId="250" priority="8" operator="lessThan">
      <formula>0</formula>
    </cfRule>
  </conditionalFormatting>
  <conditionalFormatting sqref="T5:T24">
    <cfRule type="cellIs" dxfId="249" priority="9" operator="greaterThan">
      <formula>0</formula>
    </cfRule>
  </conditionalFormatting>
  <conditionalFormatting sqref="T5:T24">
    <cfRule type="cellIs" dxfId="248" priority="10" operator="lessThan">
      <formula>0</formula>
    </cfRule>
  </conditionalFormatting>
  <conditionalFormatting sqref="AD5:AD24">
    <cfRule type="cellIs" dxfId="247" priority="11" operator="greaterThan">
      <formula>0</formula>
    </cfRule>
  </conditionalFormatting>
  <conditionalFormatting sqref="AD5:AD24">
    <cfRule type="cellIs" dxfId="246" priority="12" operator="lessThan">
      <formula>0</formula>
    </cfRule>
  </conditionalFormatting>
  <conditionalFormatting sqref="AF5:AF24">
    <cfRule type="cellIs" dxfId="245" priority="13" operator="greaterThan">
      <formula>0</formula>
    </cfRule>
  </conditionalFormatting>
  <conditionalFormatting sqref="AF5:AF24">
    <cfRule type="cellIs" dxfId="244" priority="14" operator="lessThan">
      <formula>0</formula>
    </cfRule>
  </conditionalFormatting>
  <conditionalFormatting sqref="BA5:BA24">
    <cfRule type="cellIs" dxfId="243" priority="15" operator="greaterThan">
      <formula>0</formula>
    </cfRule>
  </conditionalFormatting>
  <conditionalFormatting sqref="BA5:BA24">
    <cfRule type="cellIs" dxfId="242" priority="16" operator="lessThan">
      <formula>0</formula>
    </cfRule>
  </conditionalFormatting>
  <conditionalFormatting sqref="AE5:AE24">
    <cfRule type="cellIs" dxfId="241" priority="17" operator="greaterThan">
      <formula>0</formula>
    </cfRule>
  </conditionalFormatting>
  <conditionalFormatting sqref="AE5:AE24">
    <cfRule type="cellIs" dxfId="240" priority="18" operator="lessThan">
      <formula>0</formula>
    </cfRule>
  </conditionalFormatting>
  <conditionalFormatting sqref="AO5:AO24">
    <cfRule type="cellIs" dxfId="239" priority="19" operator="greaterThan">
      <formula>0</formula>
    </cfRule>
  </conditionalFormatting>
  <conditionalFormatting sqref="AO5:AO24">
    <cfRule type="cellIs" dxfId="238" priority="20" operator="lessThan">
      <formula>0</formula>
    </cfRule>
  </conditionalFormatting>
  <conditionalFormatting sqref="AP5:AP24">
    <cfRule type="cellIs" dxfId="237" priority="21" operator="greaterThan">
      <formula>0</formula>
    </cfRule>
  </conditionalFormatting>
  <conditionalFormatting sqref="AP5:AP24">
    <cfRule type="cellIs" dxfId="236" priority="22" operator="lessThan">
      <formula>0</formula>
    </cfRule>
  </conditionalFormatting>
  <conditionalFormatting sqref="AZ5:AZ24">
    <cfRule type="cellIs" dxfId="235" priority="23" operator="greaterThan">
      <formula>0</formula>
    </cfRule>
  </conditionalFormatting>
  <conditionalFormatting sqref="AZ5:AZ24">
    <cfRule type="cellIs" dxfId="234" priority="24" operator="lessThan">
      <formula>0</formula>
    </cfRule>
  </conditionalFormatting>
  <conditionalFormatting sqref="BB5:BB24">
    <cfRule type="cellIs" dxfId="233" priority="25" operator="greaterThan">
      <formula>0</formula>
    </cfRule>
  </conditionalFormatting>
  <conditionalFormatting sqref="BB5:BB24">
    <cfRule type="cellIs" dxfId="232" priority="26" operator="lessThan">
      <formula>0</formula>
    </cfRule>
  </conditionalFormatting>
  <conditionalFormatting sqref="BK5:BK24">
    <cfRule type="cellIs" dxfId="231" priority="27" operator="greaterThan">
      <formula>0</formula>
    </cfRule>
  </conditionalFormatting>
  <conditionalFormatting sqref="BK5:BK24">
    <cfRule type="cellIs" dxfId="230" priority="28" operator="lessThan">
      <formula>0</formula>
    </cfRule>
  </conditionalFormatting>
  <conditionalFormatting sqref="BM5:BM24">
    <cfRule type="cellIs" dxfId="229" priority="29" operator="greaterThan">
      <formula>0</formula>
    </cfRule>
  </conditionalFormatting>
  <conditionalFormatting sqref="BM5:BM24">
    <cfRule type="cellIs" dxfId="228" priority="30" operator="lessThan">
      <formula>0</formula>
    </cfRule>
  </conditionalFormatting>
  <conditionalFormatting sqref="BL5:BL24">
    <cfRule type="cellIs" dxfId="227" priority="31" operator="greaterThan">
      <formula>0</formula>
    </cfRule>
  </conditionalFormatting>
  <conditionalFormatting sqref="BL5:BL24">
    <cfRule type="cellIs" dxfId="226" priority="32" operator="lessThan">
      <formula>0</formula>
    </cfRule>
  </conditionalFormatting>
  <conditionalFormatting sqref="BV5:BV24">
    <cfRule type="cellIs" dxfId="225" priority="33" operator="greaterThan">
      <formula>0</formula>
    </cfRule>
  </conditionalFormatting>
  <conditionalFormatting sqref="BV5:BV24">
    <cfRule type="cellIs" dxfId="224" priority="34" operator="lessThan">
      <formula>0</formula>
    </cfRule>
  </conditionalFormatting>
  <conditionalFormatting sqref="BX5:BX24">
    <cfRule type="cellIs" dxfId="223" priority="35" operator="greaterThan">
      <formula>0</formula>
    </cfRule>
  </conditionalFormatting>
  <conditionalFormatting sqref="BX5:BX24">
    <cfRule type="cellIs" dxfId="222" priority="36" operator="lessThan">
      <formula>0</formula>
    </cfRule>
  </conditionalFormatting>
  <conditionalFormatting sqref="BW5:BW24">
    <cfRule type="cellIs" dxfId="221" priority="37" operator="greaterThan">
      <formula>0</formula>
    </cfRule>
  </conditionalFormatting>
  <conditionalFormatting sqref="BW5:BW24">
    <cfRule type="cellIs" dxfId="220" priority="38" operator="lessThan">
      <formula>0</formula>
    </cfRule>
  </conditionalFormatting>
  <conditionalFormatting sqref="CG5:CG24">
    <cfRule type="cellIs" dxfId="219" priority="39" operator="greaterThan">
      <formula>0</formula>
    </cfRule>
  </conditionalFormatting>
  <conditionalFormatting sqref="CG5:CG24">
    <cfRule type="cellIs" dxfId="218" priority="40" operator="lessThan">
      <formula>0</formula>
    </cfRule>
  </conditionalFormatting>
  <conditionalFormatting sqref="CI5:CI24">
    <cfRule type="cellIs" dxfId="217" priority="41" operator="greaterThan">
      <formula>0</formula>
    </cfRule>
  </conditionalFormatting>
  <conditionalFormatting sqref="CI5:CI24">
    <cfRule type="cellIs" dxfId="216" priority="42" operator="lessThan">
      <formula>0</formula>
    </cfRule>
  </conditionalFormatting>
  <conditionalFormatting sqref="CH5:CH24">
    <cfRule type="cellIs" dxfId="215" priority="43" operator="greaterThan">
      <formula>0</formula>
    </cfRule>
  </conditionalFormatting>
  <conditionalFormatting sqref="CH5:CH24">
    <cfRule type="cellIs" dxfId="214" priority="44" operator="lessThan">
      <formula>0</formula>
    </cfRule>
  </conditionalFormatting>
  <conditionalFormatting sqref="CR5:CR24">
    <cfRule type="cellIs" dxfId="213" priority="45" operator="greaterThan">
      <formula>0</formula>
    </cfRule>
  </conditionalFormatting>
  <conditionalFormatting sqref="CR5:CR24">
    <cfRule type="cellIs" dxfId="212" priority="46" operator="lessThan">
      <formula>0</formula>
    </cfRule>
  </conditionalFormatting>
  <conditionalFormatting sqref="CT5:CT24">
    <cfRule type="cellIs" dxfId="211" priority="47" operator="greaterThan">
      <formula>0</formula>
    </cfRule>
  </conditionalFormatting>
  <conditionalFormatting sqref="CT5:CT24">
    <cfRule type="cellIs" dxfId="210" priority="48" operator="lessThan">
      <formula>0</formula>
    </cfRule>
  </conditionalFormatting>
  <conditionalFormatting sqref="CS5:CS24">
    <cfRule type="cellIs" dxfId="209" priority="49" operator="greaterThan">
      <formula>0</formula>
    </cfRule>
  </conditionalFormatting>
  <conditionalFormatting sqref="CS5:CS24">
    <cfRule type="cellIs" dxfId="208" priority="50" operator="lessThan">
      <formula>0</formula>
    </cfRule>
  </conditionalFormatting>
  <conditionalFormatting sqref="DC5:DC24">
    <cfRule type="cellIs" dxfId="207" priority="51" operator="greaterThan">
      <formula>0</formula>
    </cfRule>
  </conditionalFormatting>
  <conditionalFormatting sqref="DC5:DC24">
    <cfRule type="cellIs" dxfId="206" priority="52" operator="lessThan">
      <formula>0</formula>
    </cfRule>
  </conditionalFormatting>
  <conditionalFormatting sqref="DE5:DE24">
    <cfRule type="cellIs" dxfId="205" priority="53" operator="greaterThan">
      <formula>0</formula>
    </cfRule>
  </conditionalFormatting>
  <conditionalFormatting sqref="DE5:DE24">
    <cfRule type="cellIs" dxfId="204" priority="54" operator="lessThan">
      <formula>0</formula>
    </cfRule>
  </conditionalFormatting>
  <conditionalFormatting sqref="DD5:DD24">
    <cfRule type="cellIs" dxfId="203" priority="55" operator="greaterThan">
      <formula>0</formula>
    </cfRule>
  </conditionalFormatting>
  <conditionalFormatting sqref="DD5:DD24">
    <cfRule type="cellIs" dxfId="202" priority="56" operator="lessThan">
      <formula>0</formula>
    </cfRule>
  </conditionalFormatting>
  <conditionalFormatting sqref="DN5:DN24">
    <cfRule type="cellIs" dxfId="201" priority="57" operator="greaterThan">
      <formula>0</formula>
    </cfRule>
  </conditionalFormatting>
  <conditionalFormatting sqref="DN5:DN24">
    <cfRule type="cellIs" dxfId="200" priority="58" operator="lessThan">
      <formula>0</formula>
    </cfRule>
  </conditionalFormatting>
  <conditionalFormatting sqref="DP5:DP24">
    <cfRule type="cellIs" dxfId="199" priority="59" operator="greaterThan">
      <formula>0</formula>
    </cfRule>
  </conditionalFormatting>
  <conditionalFormatting sqref="DP5:DP24">
    <cfRule type="cellIs" dxfId="198" priority="60" operator="lessThan">
      <formula>0</formula>
    </cfRule>
  </conditionalFormatting>
  <conditionalFormatting sqref="DO5:DO24">
    <cfRule type="cellIs" dxfId="197" priority="61" operator="greaterThan">
      <formula>0</formula>
    </cfRule>
  </conditionalFormatting>
  <conditionalFormatting sqref="DO5:DO24">
    <cfRule type="cellIs" dxfId="196" priority="62" operator="lessThan">
      <formula>0</formula>
    </cfRule>
  </conditionalFormatting>
  <conditionalFormatting sqref="DY5:DY24">
    <cfRule type="cellIs" dxfId="195" priority="63" operator="greaterThan">
      <formula>0</formula>
    </cfRule>
  </conditionalFormatting>
  <conditionalFormatting sqref="DY5:DY24">
    <cfRule type="cellIs" dxfId="194" priority="64" operator="lessThan">
      <formula>0</formula>
    </cfRule>
  </conditionalFormatting>
  <conditionalFormatting sqref="EA5:EA24">
    <cfRule type="cellIs" dxfId="193" priority="65" operator="greaterThan">
      <formula>0</formula>
    </cfRule>
  </conditionalFormatting>
  <conditionalFormatting sqref="EA5:EA24">
    <cfRule type="cellIs" dxfId="192" priority="66" operator="lessThan">
      <formula>0</formula>
    </cfRule>
  </conditionalFormatting>
  <conditionalFormatting sqref="DZ5:DZ24">
    <cfRule type="cellIs" dxfId="191" priority="67" operator="greaterThan">
      <formula>0</formula>
    </cfRule>
  </conditionalFormatting>
  <conditionalFormatting sqref="DZ5:DZ24">
    <cfRule type="cellIs" dxfId="190" priority="68" operator="lessThan">
      <formula>0</formula>
    </cfRule>
  </conditionalFormatting>
  <conditionalFormatting sqref="EC5:EC24">
    <cfRule type="cellIs" dxfId="189" priority="69" operator="greaterThan">
      <formula>0</formula>
    </cfRule>
  </conditionalFormatting>
  <conditionalFormatting sqref="EC5:EC24">
    <cfRule type="cellIs" dxfId="188" priority="70" operator="lessThan">
      <formula>0</formula>
    </cfRule>
  </conditionalFormatting>
  <conditionalFormatting sqref="AE25">
    <cfRule type="cellIs" dxfId="187" priority="71" operator="greaterThan">
      <formula>0</formula>
    </cfRule>
  </conditionalFormatting>
  <conditionalFormatting sqref="AE25">
    <cfRule type="cellIs" dxfId="186" priority="72" operator="lessThan">
      <formula>0</formula>
    </cfRule>
  </conditionalFormatting>
  <conditionalFormatting sqref="I25:J25">
    <cfRule type="cellIs" dxfId="185" priority="73" operator="greaterThan">
      <formula>0</formula>
    </cfRule>
  </conditionalFormatting>
  <conditionalFormatting sqref="I25:J25">
    <cfRule type="cellIs" dxfId="184" priority="74" operator="lessThan">
      <formula>0</formula>
    </cfRule>
  </conditionalFormatting>
  <conditionalFormatting sqref="S25">
    <cfRule type="cellIs" dxfId="183" priority="75" operator="greaterThan">
      <formula>0</formula>
    </cfRule>
  </conditionalFormatting>
  <conditionalFormatting sqref="S25">
    <cfRule type="cellIs" dxfId="182" priority="76" operator="lessThan">
      <formula>0</formula>
    </cfRule>
  </conditionalFormatting>
  <conditionalFormatting sqref="U25">
    <cfRule type="cellIs" dxfId="181" priority="77" operator="greaterThan">
      <formula>0</formula>
    </cfRule>
  </conditionalFormatting>
  <conditionalFormatting sqref="U25">
    <cfRule type="cellIs" dxfId="180" priority="78" operator="lessThan">
      <formula>0</formula>
    </cfRule>
  </conditionalFormatting>
  <conditionalFormatting sqref="T25">
    <cfRule type="cellIs" dxfId="179" priority="79" operator="greaterThan">
      <formula>0</formula>
    </cfRule>
  </conditionalFormatting>
  <conditionalFormatting sqref="T25">
    <cfRule type="cellIs" dxfId="178" priority="80" operator="lessThan">
      <formula>0</formula>
    </cfRule>
  </conditionalFormatting>
  <conditionalFormatting sqref="AD25">
    <cfRule type="cellIs" dxfId="177" priority="81" operator="greaterThan">
      <formula>0</formula>
    </cfRule>
  </conditionalFormatting>
  <conditionalFormatting sqref="AD25">
    <cfRule type="cellIs" dxfId="176" priority="82" operator="lessThan">
      <formula>0</formula>
    </cfRule>
  </conditionalFormatting>
  <conditionalFormatting sqref="AF25">
    <cfRule type="cellIs" dxfId="175" priority="83" operator="greaterThan">
      <formula>0</formula>
    </cfRule>
  </conditionalFormatting>
  <conditionalFormatting sqref="AF25">
    <cfRule type="cellIs" dxfId="174" priority="84" operator="lessThan">
      <formula>0</formula>
    </cfRule>
  </conditionalFormatting>
  <conditionalFormatting sqref="ED5:ED24">
    <cfRule type="cellIs" dxfId="173" priority="85" operator="greaterThan">
      <formula>0</formula>
    </cfRule>
  </conditionalFormatting>
  <conditionalFormatting sqref="ED5:ED24">
    <cfRule type="cellIs" dxfId="172" priority="86" operator="lessThan">
      <formula>0</formula>
    </cfRule>
  </conditionalFormatting>
  <pageMargins left="0.51180555555555496" right="0.51180555555555496" top="0.78749999999999998" bottom="0.78749999999999998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showGridLines="0" workbookViewId="0"/>
  </sheetViews>
  <sheetFormatPr defaultColWidth="14.42578125" defaultRowHeight="15" customHeight="1"/>
  <cols>
    <col min="1" max="1" width="3" customWidth="1"/>
    <col min="2" max="2" width="17.28515625" customWidth="1"/>
    <col min="3" max="9" width="15.7109375" customWidth="1"/>
    <col min="10" max="10" width="18.7109375" customWidth="1"/>
    <col min="11" max="14" width="15.7109375" customWidth="1"/>
    <col min="15" max="15" width="25.140625" customWidth="1"/>
    <col min="16" max="16" width="25.7109375" customWidth="1"/>
    <col min="17" max="17" width="1.7109375" customWidth="1"/>
    <col min="18" max="26" width="8.85546875" customWidth="1"/>
  </cols>
  <sheetData>
    <row r="1" spans="1:26">
      <c r="O1" s="27"/>
      <c r="P1" s="27"/>
    </row>
    <row r="2" spans="1:26">
      <c r="B2" s="770">
        <v>2020</v>
      </c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14"/>
    </row>
    <row r="3" spans="1:26" ht="14.25" customHeight="1">
      <c r="A3" s="27"/>
      <c r="B3" s="196" t="s">
        <v>82</v>
      </c>
      <c r="C3" s="369" t="s">
        <v>8</v>
      </c>
      <c r="D3" s="369" t="s">
        <v>9</v>
      </c>
      <c r="E3" s="369" t="s">
        <v>10</v>
      </c>
      <c r="F3" s="369" t="s">
        <v>11</v>
      </c>
      <c r="G3" s="369" t="s">
        <v>12</v>
      </c>
      <c r="H3" s="369" t="s">
        <v>13</v>
      </c>
      <c r="I3" s="369" t="s">
        <v>14</v>
      </c>
      <c r="J3" s="369" t="s">
        <v>15</v>
      </c>
      <c r="K3" s="369" t="s">
        <v>16</v>
      </c>
      <c r="L3" s="369" t="s">
        <v>17</v>
      </c>
      <c r="M3" s="369" t="s">
        <v>18</v>
      </c>
      <c r="N3" s="369" t="s">
        <v>19</v>
      </c>
      <c r="O3" s="370" t="s">
        <v>24</v>
      </c>
      <c r="P3" s="370" t="s">
        <v>25</v>
      </c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4.25" customHeight="1">
      <c r="A4" s="27"/>
      <c r="B4" s="371" t="s">
        <v>186</v>
      </c>
      <c r="C4" s="372"/>
      <c r="D4" s="372">
        <f t="shared" ref="D4:N4" si="0">C4</f>
        <v>0</v>
      </c>
      <c r="E4" s="372">
        <f t="shared" si="0"/>
        <v>0</v>
      </c>
      <c r="F4" s="372">
        <f t="shared" si="0"/>
        <v>0</v>
      </c>
      <c r="G4" s="372">
        <f t="shared" si="0"/>
        <v>0</v>
      </c>
      <c r="H4" s="372">
        <f t="shared" si="0"/>
        <v>0</v>
      </c>
      <c r="I4" s="372">
        <f t="shared" si="0"/>
        <v>0</v>
      </c>
      <c r="J4" s="372">
        <f t="shared" si="0"/>
        <v>0</v>
      </c>
      <c r="K4" s="372">
        <f t="shared" si="0"/>
        <v>0</v>
      </c>
      <c r="L4" s="372">
        <f t="shared" si="0"/>
        <v>0</v>
      </c>
      <c r="M4" s="372">
        <f t="shared" si="0"/>
        <v>0</v>
      </c>
      <c r="N4" s="372">
        <f t="shared" si="0"/>
        <v>0</v>
      </c>
      <c r="O4" s="373">
        <v>0.01</v>
      </c>
      <c r="P4" s="13">
        <f t="shared" ref="P4:P21" si="1">IF(O25=0,0,(N4-O25)/O25)</f>
        <v>0</v>
      </c>
      <c r="Q4" s="15">
        <f t="shared" ref="Q4:Q20" si="2">(O25*O4)+O25</f>
        <v>0</v>
      </c>
      <c r="R4" s="27"/>
      <c r="S4" s="27"/>
      <c r="T4" s="27"/>
      <c r="U4" s="27"/>
      <c r="V4" s="27"/>
      <c r="W4" s="27"/>
      <c r="X4" s="27"/>
      <c r="Y4" s="27"/>
      <c r="Z4" s="27"/>
    </row>
    <row r="5" spans="1:26" ht="14.25" customHeight="1">
      <c r="A5" s="27"/>
      <c r="B5" s="371" t="s">
        <v>187</v>
      </c>
      <c r="C5" s="372"/>
      <c r="D5" s="372">
        <f t="shared" ref="D5:N5" si="3">C5</f>
        <v>0</v>
      </c>
      <c r="E5" s="372">
        <f t="shared" si="3"/>
        <v>0</v>
      </c>
      <c r="F5" s="372">
        <f t="shared" si="3"/>
        <v>0</v>
      </c>
      <c r="G5" s="372">
        <f t="shared" si="3"/>
        <v>0</v>
      </c>
      <c r="H5" s="372">
        <f t="shared" si="3"/>
        <v>0</v>
      </c>
      <c r="I5" s="372">
        <f t="shared" si="3"/>
        <v>0</v>
      </c>
      <c r="J5" s="372">
        <f t="shared" si="3"/>
        <v>0</v>
      </c>
      <c r="K5" s="372">
        <f t="shared" si="3"/>
        <v>0</v>
      </c>
      <c r="L5" s="372">
        <f t="shared" si="3"/>
        <v>0</v>
      </c>
      <c r="M5" s="372">
        <f t="shared" si="3"/>
        <v>0</v>
      </c>
      <c r="N5" s="372">
        <f t="shared" si="3"/>
        <v>0</v>
      </c>
      <c r="O5" s="373">
        <v>0.01</v>
      </c>
      <c r="P5" s="13">
        <f t="shared" si="1"/>
        <v>0</v>
      </c>
      <c r="Q5" s="15">
        <f t="shared" si="2"/>
        <v>0</v>
      </c>
      <c r="R5" s="27"/>
      <c r="S5" s="27"/>
      <c r="T5" s="27"/>
      <c r="U5" s="27"/>
      <c r="V5" s="27"/>
      <c r="W5" s="27"/>
      <c r="X5" s="27"/>
      <c r="Y5" s="27"/>
      <c r="Z5" s="27"/>
    </row>
    <row r="6" spans="1:26" ht="14.25" customHeight="1">
      <c r="A6" s="27"/>
      <c r="B6" s="371" t="s">
        <v>188</v>
      </c>
      <c r="C6" s="372"/>
      <c r="D6" s="372">
        <f t="shared" ref="D6:N6" si="4">C6</f>
        <v>0</v>
      </c>
      <c r="E6" s="372">
        <f t="shared" si="4"/>
        <v>0</v>
      </c>
      <c r="F6" s="372">
        <f t="shared" si="4"/>
        <v>0</v>
      </c>
      <c r="G6" s="372">
        <f t="shared" si="4"/>
        <v>0</v>
      </c>
      <c r="H6" s="372">
        <f t="shared" si="4"/>
        <v>0</v>
      </c>
      <c r="I6" s="372">
        <f t="shared" si="4"/>
        <v>0</v>
      </c>
      <c r="J6" s="372">
        <f t="shared" si="4"/>
        <v>0</v>
      </c>
      <c r="K6" s="372">
        <f t="shared" si="4"/>
        <v>0</v>
      </c>
      <c r="L6" s="372">
        <f t="shared" si="4"/>
        <v>0</v>
      </c>
      <c r="M6" s="372">
        <f t="shared" si="4"/>
        <v>0</v>
      </c>
      <c r="N6" s="372">
        <f t="shared" si="4"/>
        <v>0</v>
      </c>
      <c r="O6" s="373">
        <v>0.01</v>
      </c>
      <c r="P6" s="13">
        <f t="shared" si="1"/>
        <v>0</v>
      </c>
      <c r="Q6" s="15">
        <f t="shared" si="2"/>
        <v>0</v>
      </c>
      <c r="R6" s="27"/>
      <c r="S6" s="27"/>
      <c r="T6" s="27"/>
      <c r="U6" s="27"/>
      <c r="V6" s="27"/>
      <c r="W6" s="27"/>
      <c r="X6" s="27"/>
      <c r="Y6" s="27"/>
      <c r="Z6" s="27"/>
    </row>
    <row r="7" spans="1:26" ht="14.25" customHeight="1">
      <c r="A7" s="27"/>
      <c r="B7" s="371" t="s">
        <v>189</v>
      </c>
      <c r="C7" s="372"/>
      <c r="D7" s="372">
        <f t="shared" ref="D7:N7" si="5">C7</f>
        <v>0</v>
      </c>
      <c r="E7" s="372">
        <f t="shared" si="5"/>
        <v>0</v>
      </c>
      <c r="F7" s="372">
        <f t="shared" si="5"/>
        <v>0</v>
      </c>
      <c r="G7" s="372">
        <f t="shared" si="5"/>
        <v>0</v>
      </c>
      <c r="H7" s="372">
        <f t="shared" si="5"/>
        <v>0</v>
      </c>
      <c r="I7" s="372">
        <f t="shared" si="5"/>
        <v>0</v>
      </c>
      <c r="J7" s="372">
        <f t="shared" si="5"/>
        <v>0</v>
      </c>
      <c r="K7" s="372">
        <f t="shared" si="5"/>
        <v>0</v>
      </c>
      <c r="L7" s="372">
        <f t="shared" si="5"/>
        <v>0</v>
      </c>
      <c r="M7" s="372">
        <f t="shared" si="5"/>
        <v>0</v>
      </c>
      <c r="N7" s="372">
        <f t="shared" si="5"/>
        <v>0</v>
      </c>
      <c r="O7" s="373">
        <v>0.01</v>
      </c>
      <c r="P7" s="13">
        <f t="shared" si="1"/>
        <v>0</v>
      </c>
      <c r="Q7" s="15">
        <f t="shared" si="2"/>
        <v>0</v>
      </c>
      <c r="R7" s="27"/>
      <c r="S7" s="27"/>
      <c r="T7" s="27"/>
      <c r="U7" s="27"/>
      <c r="V7" s="27"/>
      <c r="W7" s="27"/>
      <c r="X7" s="27"/>
      <c r="Y7" s="27"/>
      <c r="Z7" s="27"/>
    </row>
    <row r="8" spans="1:26" ht="14.25" customHeight="1">
      <c r="A8" s="27"/>
      <c r="B8" s="371" t="s">
        <v>190</v>
      </c>
      <c r="C8" s="372"/>
      <c r="D8" s="372">
        <f t="shared" ref="D8:N8" si="6">C8</f>
        <v>0</v>
      </c>
      <c r="E8" s="372">
        <f t="shared" si="6"/>
        <v>0</v>
      </c>
      <c r="F8" s="372">
        <f t="shared" si="6"/>
        <v>0</v>
      </c>
      <c r="G8" s="372">
        <f t="shared" si="6"/>
        <v>0</v>
      </c>
      <c r="H8" s="372">
        <f t="shared" si="6"/>
        <v>0</v>
      </c>
      <c r="I8" s="372">
        <f t="shared" si="6"/>
        <v>0</v>
      </c>
      <c r="J8" s="372">
        <f t="shared" si="6"/>
        <v>0</v>
      </c>
      <c r="K8" s="372">
        <f t="shared" si="6"/>
        <v>0</v>
      </c>
      <c r="L8" s="372">
        <f t="shared" si="6"/>
        <v>0</v>
      </c>
      <c r="M8" s="372">
        <f t="shared" si="6"/>
        <v>0</v>
      </c>
      <c r="N8" s="372">
        <f t="shared" si="6"/>
        <v>0</v>
      </c>
      <c r="O8" s="373">
        <v>0.01</v>
      </c>
      <c r="P8" s="13">
        <f t="shared" si="1"/>
        <v>0</v>
      </c>
      <c r="Q8" s="15">
        <f t="shared" si="2"/>
        <v>0</v>
      </c>
      <c r="R8" s="27"/>
      <c r="S8" s="27"/>
      <c r="T8" s="27"/>
      <c r="U8" s="27"/>
      <c r="V8" s="27"/>
      <c r="W8" s="27"/>
      <c r="X8" s="27"/>
      <c r="Y8" s="27"/>
      <c r="Z8" s="27"/>
    </row>
    <row r="9" spans="1:26" ht="14.25" customHeight="1">
      <c r="A9" s="27"/>
      <c r="B9" s="371" t="s">
        <v>191</v>
      </c>
      <c r="C9" s="372">
        <v>5000</v>
      </c>
      <c r="D9" s="372">
        <f t="shared" ref="D9:N9" si="7">C9</f>
        <v>5000</v>
      </c>
      <c r="E9" s="372">
        <f t="shared" si="7"/>
        <v>5000</v>
      </c>
      <c r="F9" s="372">
        <f t="shared" si="7"/>
        <v>5000</v>
      </c>
      <c r="G9" s="372">
        <f t="shared" si="7"/>
        <v>5000</v>
      </c>
      <c r="H9" s="372">
        <f t="shared" si="7"/>
        <v>5000</v>
      </c>
      <c r="I9" s="372">
        <f t="shared" si="7"/>
        <v>5000</v>
      </c>
      <c r="J9" s="372">
        <f t="shared" si="7"/>
        <v>5000</v>
      </c>
      <c r="K9" s="372">
        <f t="shared" si="7"/>
        <v>5000</v>
      </c>
      <c r="L9" s="372">
        <f t="shared" si="7"/>
        <v>5000</v>
      </c>
      <c r="M9" s="372">
        <f t="shared" si="7"/>
        <v>5000</v>
      </c>
      <c r="N9" s="372">
        <f t="shared" si="7"/>
        <v>5000</v>
      </c>
      <c r="O9" s="373">
        <v>0.01</v>
      </c>
      <c r="P9" s="13">
        <f t="shared" si="1"/>
        <v>0</v>
      </c>
      <c r="Q9" s="15">
        <f t="shared" si="2"/>
        <v>5050</v>
      </c>
      <c r="R9" s="27"/>
      <c r="S9" s="27"/>
      <c r="T9" s="27"/>
      <c r="U9" s="27"/>
      <c r="V9" s="27"/>
      <c r="W9" s="27"/>
      <c r="X9" s="27"/>
      <c r="Y9" s="27"/>
      <c r="Z9" s="27"/>
    </row>
    <row r="10" spans="1:26" ht="14.25" customHeight="1">
      <c r="A10" s="27"/>
      <c r="B10" s="371" t="s">
        <v>192</v>
      </c>
      <c r="C10" s="372"/>
      <c r="D10" s="372">
        <f t="shared" ref="D10:N10" si="8">C10</f>
        <v>0</v>
      </c>
      <c r="E10" s="372">
        <f t="shared" si="8"/>
        <v>0</v>
      </c>
      <c r="F10" s="372">
        <f t="shared" si="8"/>
        <v>0</v>
      </c>
      <c r="G10" s="372">
        <f t="shared" si="8"/>
        <v>0</v>
      </c>
      <c r="H10" s="372">
        <f t="shared" si="8"/>
        <v>0</v>
      </c>
      <c r="I10" s="372">
        <f t="shared" si="8"/>
        <v>0</v>
      </c>
      <c r="J10" s="372">
        <f t="shared" si="8"/>
        <v>0</v>
      </c>
      <c r="K10" s="372">
        <f t="shared" si="8"/>
        <v>0</v>
      </c>
      <c r="L10" s="372">
        <f t="shared" si="8"/>
        <v>0</v>
      </c>
      <c r="M10" s="372">
        <f t="shared" si="8"/>
        <v>0</v>
      </c>
      <c r="N10" s="372">
        <f t="shared" si="8"/>
        <v>0</v>
      </c>
      <c r="O10" s="373">
        <v>0.01</v>
      </c>
      <c r="P10" s="13">
        <f t="shared" si="1"/>
        <v>0</v>
      </c>
      <c r="Q10" s="15">
        <f t="shared" si="2"/>
        <v>0</v>
      </c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4.25" customHeight="1">
      <c r="A11" s="27"/>
      <c r="B11" s="371" t="s">
        <v>193</v>
      </c>
      <c r="C11" s="372"/>
      <c r="D11" s="372">
        <f t="shared" ref="D11:N11" si="9">C11</f>
        <v>0</v>
      </c>
      <c r="E11" s="372">
        <f t="shared" si="9"/>
        <v>0</v>
      </c>
      <c r="F11" s="372">
        <f t="shared" si="9"/>
        <v>0</v>
      </c>
      <c r="G11" s="372">
        <f t="shared" si="9"/>
        <v>0</v>
      </c>
      <c r="H11" s="372">
        <f t="shared" si="9"/>
        <v>0</v>
      </c>
      <c r="I11" s="372">
        <f t="shared" si="9"/>
        <v>0</v>
      </c>
      <c r="J11" s="372">
        <f t="shared" si="9"/>
        <v>0</v>
      </c>
      <c r="K11" s="372">
        <f t="shared" si="9"/>
        <v>0</v>
      </c>
      <c r="L11" s="372">
        <f t="shared" si="9"/>
        <v>0</v>
      </c>
      <c r="M11" s="372">
        <f t="shared" si="9"/>
        <v>0</v>
      </c>
      <c r="N11" s="372">
        <f t="shared" si="9"/>
        <v>0</v>
      </c>
      <c r="O11" s="373">
        <v>0.01</v>
      </c>
      <c r="P11" s="13">
        <f t="shared" si="1"/>
        <v>0</v>
      </c>
      <c r="Q11" s="15">
        <f t="shared" si="2"/>
        <v>0</v>
      </c>
      <c r="R11" s="27"/>
      <c r="S11" s="27"/>
      <c r="T11" s="27"/>
      <c r="U11" s="27"/>
      <c r="V11" s="27"/>
      <c r="W11" s="27"/>
      <c r="X11" s="27"/>
      <c r="Y11" s="27"/>
      <c r="Z11" s="27"/>
    </row>
    <row r="12" spans="1:26">
      <c r="B12" s="371" t="s">
        <v>194</v>
      </c>
      <c r="C12" s="372"/>
      <c r="D12" s="372">
        <f t="shared" ref="D12:N12" si="10">C12</f>
        <v>0</v>
      </c>
      <c r="E12" s="372">
        <f t="shared" si="10"/>
        <v>0</v>
      </c>
      <c r="F12" s="372">
        <f t="shared" si="10"/>
        <v>0</v>
      </c>
      <c r="G12" s="372">
        <f t="shared" si="10"/>
        <v>0</v>
      </c>
      <c r="H12" s="372">
        <f t="shared" si="10"/>
        <v>0</v>
      </c>
      <c r="I12" s="372">
        <f t="shared" si="10"/>
        <v>0</v>
      </c>
      <c r="J12" s="372">
        <f t="shared" si="10"/>
        <v>0</v>
      </c>
      <c r="K12" s="372">
        <f t="shared" si="10"/>
        <v>0</v>
      </c>
      <c r="L12" s="372">
        <f t="shared" si="10"/>
        <v>0</v>
      </c>
      <c r="M12" s="372">
        <f t="shared" si="10"/>
        <v>0</v>
      </c>
      <c r="N12" s="372">
        <f t="shared" si="10"/>
        <v>0</v>
      </c>
      <c r="O12" s="373">
        <v>0.01</v>
      </c>
      <c r="P12" s="13">
        <f t="shared" si="1"/>
        <v>0</v>
      </c>
      <c r="Q12" s="15">
        <f t="shared" si="2"/>
        <v>0</v>
      </c>
    </row>
    <row r="13" spans="1:26">
      <c r="B13" s="371" t="s">
        <v>195</v>
      </c>
      <c r="C13" s="372"/>
      <c r="D13" s="372">
        <f t="shared" ref="D13:N13" si="11">C13</f>
        <v>0</v>
      </c>
      <c r="E13" s="372">
        <f t="shared" si="11"/>
        <v>0</v>
      </c>
      <c r="F13" s="372">
        <f t="shared" si="11"/>
        <v>0</v>
      </c>
      <c r="G13" s="372">
        <f t="shared" si="11"/>
        <v>0</v>
      </c>
      <c r="H13" s="372">
        <f t="shared" si="11"/>
        <v>0</v>
      </c>
      <c r="I13" s="372">
        <f t="shared" si="11"/>
        <v>0</v>
      </c>
      <c r="J13" s="372">
        <f t="shared" si="11"/>
        <v>0</v>
      </c>
      <c r="K13" s="372">
        <f t="shared" si="11"/>
        <v>0</v>
      </c>
      <c r="L13" s="372">
        <f t="shared" si="11"/>
        <v>0</v>
      </c>
      <c r="M13" s="372">
        <f t="shared" si="11"/>
        <v>0</v>
      </c>
      <c r="N13" s="372">
        <f t="shared" si="11"/>
        <v>0</v>
      </c>
      <c r="O13" s="373">
        <v>0.01</v>
      </c>
      <c r="P13" s="13">
        <f t="shared" si="1"/>
        <v>0</v>
      </c>
      <c r="Q13" s="15">
        <f t="shared" si="2"/>
        <v>0</v>
      </c>
    </row>
    <row r="14" spans="1:26">
      <c r="B14" s="371" t="s">
        <v>196</v>
      </c>
      <c r="C14" s="372"/>
      <c r="D14" s="372">
        <f t="shared" ref="D14:N14" si="12">C14</f>
        <v>0</v>
      </c>
      <c r="E14" s="372">
        <f t="shared" si="12"/>
        <v>0</v>
      </c>
      <c r="F14" s="372">
        <f t="shared" si="12"/>
        <v>0</v>
      </c>
      <c r="G14" s="372">
        <f t="shared" si="12"/>
        <v>0</v>
      </c>
      <c r="H14" s="372">
        <f t="shared" si="12"/>
        <v>0</v>
      </c>
      <c r="I14" s="372">
        <f t="shared" si="12"/>
        <v>0</v>
      </c>
      <c r="J14" s="372">
        <f t="shared" si="12"/>
        <v>0</v>
      </c>
      <c r="K14" s="372">
        <f t="shared" si="12"/>
        <v>0</v>
      </c>
      <c r="L14" s="372">
        <f t="shared" si="12"/>
        <v>0</v>
      </c>
      <c r="M14" s="372">
        <f t="shared" si="12"/>
        <v>0</v>
      </c>
      <c r="N14" s="372">
        <f t="shared" si="12"/>
        <v>0</v>
      </c>
      <c r="O14" s="373">
        <v>0.01</v>
      </c>
      <c r="P14" s="13">
        <f t="shared" si="1"/>
        <v>0</v>
      </c>
      <c r="Q14" s="15">
        <f t="shared" si="2"/>
        <v>0</v>
      </c>
    </row>
    <row r="15" spans="1:26">
      <c r="B15" s="371" t="s">
        <v>197</v>
      </c>
      <c r="C15" s="372"/>
      <c r="D15" s="372">
        <f t="shared" ref="D15:N15" si="13">C15</f>
        <v>0</v>
      </c>
      <c r="E15" s="372">
        <f t="shared" si="13"/>
        <v>0</v>
      </c>
      <c r="F15" s="372">
        <f t="shared" si="13"/>
        <v>0</v>
      </c>
      <c r="G15" s="372">
        <f t="shared" si="13"/>
        <v>0</v>
      </c>
      <c r="H15" s="372">
        <f t="shared" si="13"/>
        <v>0</v>
      </c>
      <c r="I15" s="372">
        <f t="shared" si="13"/>
        <v>0</v>
      </c>
      <c r="J15" s="372">
        <f t="shared" si="13"/>
        <v>0</v>
      </c>
      <c r="K15" s="372">
        <f t="shared" si="13"/>
        <v>0</v>
      </c>
      <c r="L15" s="372">
        <f t="shared" si="13"/>
        <v>0</v>
      </c>
      <c r="M15" s="372">
        <f t="shared" si="13"/>
        <v>0</v>
      </c>
      <c r="N15" s="372">
        <f t="shared" si="13"/>
        <v>0</v>
      </c>
      <c r="O15" s="373">
        <v>0.01</v>
      </c>
      <c r="P15" s="13">
        <f t="shared" si="1"/>
        <v>0</v>
      </c>
      <c r="Q15" s="15">
        <f t="shared" si="2"/>
        <v>0</v>
      </c>
    </row>
    <row r="16" spans="1:26">
      <c r="A16" s="2"/>
      <c r="B16" s="371" t="s">
        <v>198</v>
      </c>
      <c r="C16" s="372"/>
      <c r="D16" s="372">
        <f t="shared" ref="D16:N16" si="14">C16</f>
        <v>0</v>
      </c>
      <c r="E16" s="372">
        <f t="shared" si="14"/>
        <v>0</v>
      </c>
      <c r="F16" s="372">
        <f t="shared" si="14"/>
        <v>0</v>
      </c>
      <c r="G16" s="372">
        <f t="shared" si="14"/>
        <v>0</v>
      </c>
      <c r="H16" s="372">
        <f t="shared" si="14"/>
        <v>0</v>
      </c>
      <c r="I16" s="372">
        <f t="shared" si="14"/>
        <v>0</v>
      </c>
      <c r="J16" s="372">
        <f t="shared" si="14"/>
        <v>0</v>
      </c>
      <c r="K16" s="372">
        <f t="shared" si="14"/>
        <v>0</v>
      </c>
      <c r="L16" s="372">
        <f t="shared" si="14"/>
        <v>0</v>
      </c>
      <c r="M16" s="372">
        <f t="shared" si="14"/>
        <v>0</v>
      </c>
      <c r="N16" s="372">
        <f t="shared" si="14"/>
        <v>0</v>
      </c>
      <c r="O16" s="373">
        <v>0.01</v>
      </c>
      <c r="P16" s="13">
        <f t="shared" si="1"/>
        <v>0</v>
      </c>
      <c r="Q16" s="15">
        <f t="shared" si="2"/>
        <v>0</v>
      </c>
      <c r="R16" s="2"/>
      <c r="S16" s="2"/>
      <c r="T16" s="2"/>
      <c r="U16" s="2"/>
      <c r="V16" s="2"/>
      <c r="W16" s="2"/>
      <c r="X16" s="2"/>
      <c r="Y16" s="2"/>
      <c r="Z16" s="2"/>
    </row>
    <row r="17" spans="2:17">
      <c r="B17" s="371" t="s">
        <v>199</v>
      </c>
      <c r="C17" s="372"/>
      <c r="D17" s="372">
        <f t="shared" ref="D17:N17" si="15">C17</f>
        <v>0</v>
      </c>
      <c r="E17" s="372">
        <f t="shared" si="15"/>
        <v>0</v>
      </c>
      <c r="F17" s="372">
        <f t="shared" si="15"/>
        <v>0</v>
      </c>
      <c r="G17" s="372">
        <f t="shared" si="15"/>
        <v>0</v>
      </c>
      <c r="H17" s="372">
        <f t="shared" si="15"/>
        <v>0</v>
      </c>
      <c r="I17" s="372">
        <f t="shared" si="15"/>
        <v>0</v>
      </c>
      <c r="J17" s="372">
        <f t="shared" si="15"/>
        <v>0</v>
      </c>
      <c r="K17" s="372">
        <f t="shared" si="15"/>
        <v>0</v>
      </c>
      <c r="L17" s="372">
        <f t="shared" si="15"/>
        <v>0</v>
      </c>
      <c r="M17" s="372">
        <f t="shared" si="15"/>
        <v>0</v>
      </c>
      <c r="N17" s="372">
        <f t="shared" si="15"/>
        <v>0</v>
      </c>
      <c r="O17" s="373">
        <v>0.01</v>
      </c>
      <c r="P17" s="13">
        <f t="shared" si="1"/>
        <v>0</v>
      </c>
      <c r="Q17" s="15">
        <f t="shared" si="2"/>
        <v>0</v>
      </c>
    </row>
    <row r="18" spans="2:17">
      <c r="B18" s="371" t="s">
        <v>200</v>
      </c>
      <c r="C18" s="372"/>
      <c r="D18" s="372">
        <f t="shared" ref="D18:N18" si="16">C18</f>
        <v>0</v>
      </c>
      <c r="E18" s="372">
        <f t="shared" si="16"/>
        <v>0</v>
      </c>
      <c r="F18" s="372">
        <f t="shared" si="16"/>
        <v>0</v>
      </c>
      <c r="G18" s="372">
        <f t="shared" si="16"/>
        <v>0</v>
      </c>
      <c r="H18" s="372">
        <f t="shared" si="16"/>
        <v>0</v>
      </c>
      <c r="I18" s="372">
        <f t="shared" si="16"/>
        <v>0</v>
      </c>
      <c r="J18" s="372">
        <f t="shared" si="16"/>
        <v>0</v>
      </c>
      <c r="K18" s="372">
        <f t="shared" si="16"/>
        <v>0</v>
      </c>
      <c r="L18" s="372">
        <f t="shared" si="16"/>
        <v>0</v>
      </c>
      <c r="M18" s="372">
        <f t="shared" si="16"/>
        <v>0</v>
      </c>
      <c r="N18" s="372">
        <f t="shared" si="16"/>
        <v>0</v>
      </c>
      <c r="O18" s="373">
        <v>0.01</v>
      </c>
      <c r="P18" s="13">
        <f t="shared" si="1"/>
        <v>0</v>
      </c>
      <c r="Q18" s="15">
        <f t="shared" si="2"/>
        <v>0</v>
      </c>
    </row>
    <row r="19" spans="2:17">
      <c r="B19" s="371" t="s">
        <v>201</v>
      </c>
      <c r="C19" s="372"/>
      <c r="D19" s="372">
        <f t="shared" ref="D19:N19" si="17">C19</f>
        <v>0</v>
      </c>
      <c r="E19" s="372">
        <f t="shared" si="17"/>
        <v>0</v>
      </c>
      <c r="F19" s="372">
        <f t="shared" si="17"/>
        <v>0</v>
      </c>
      <c r="G19" s="372">
        <f t="shared" si="17"/>
        <v>0</v>
      </c>
      <c r="H19" s="372">
        <f t="shared" si="17"/>
        <v>0</v>
      </c>
      <c r="I19" s="372">
        <f t="shared" si="17"/>
        <v>0</v>
      </c>
      <c r="J19" s="372">
        <f t="shared" si="17"/>
        <v>0</v>
      </c>
      <c r="K19" s="372">
        <f t="shared" si="17"/>
        <v>0</v>
      </c>
      <c r="L19" s="372">
        <f t="shared" si="17"/>
        <v>0</v>
      </c>
      <c r="M19" s="372">
        <f t="shared" si="17"/>
        <v>0</v>
      </c>
      <c r="N19" s="372">
        <f t="shared" si="17"/>
        <v>0</v>
      </c>
      <c r="O19" s="373">
        <v>0.01</v>
      </c>
      <c r="P19" s="13">
        <f t="shared" si="1"/>
        <v>0</v>
      </c>
      <c r="Q19" s="15">
        <f t="shared" si="2"/>
        <v>0</v>
      </c>
    </row>
    <row r="20" spans="2:17">
      <c r="B20" s="371" t="s">
        <v>202</v>
      </c>
      <c r="C20" s="372"/>
      <c r="D20" s="372">
        <f t="shared" ref="D20:N20" si="18">C20</f>
        <v>0</v>
      </c>
      <c r="E20" s="372">
        <f t="shared" si="18"/>
        <v>0</v>
      </c>
      <c r="F20" s="372">
        <f t="shared" si="18"/>
        <v>0</v>
      </c>
      <c r="G20" s="372">
        <f t="shared" si="18"/>
        <v>0</v>
      </c>
      <c r="H20" s="372">
        <f t="shared" si="18"/>
        <v>0</v>
      </c>
      <c r="I20" s="372">
        <f t="shared" si="18"/>
        <v>0</v>
      </c>
      <c r="J20" s="372">
        <f t="shared" si="18"/>
        <v>0</v>
      </c>
      <c r="K20" s="372">
        <f t="shared" si="18"/>
        <v>0</v>
      </c>
      <c r="L20" s="372">
        <f t="shared" si="18"/>
        <v>0</v>
      </c>
      <c r="M20" s="372">
        <f t="shared" si="18"/>
        <v>0</v>
      </c>
      <c r="N20" s="372">
        <f t="shared" si="18"/>
        <v>0</v>
      </c>
      <c r="O20" s="373">
        <v>0.01</v>
      </c>
      <c r="P20" s="13">
        <f t="shared" si="1"/>
        <v>0</v>
      </c>
      <c r="Q20" s="15">
        <f t="shared" si="2"/>
        <v>0</v>
      </c>
    </row>
    <row r="21" spans="2:17" ht="15.75" customHeight="1">
      <c r="B21" s="374" t="s">
        <v>26</v>
      </c>
      <c r="C21" s="375">
        <f t="shared" ref="C21:N21" si="19">SUM(C4:C20)</f>
        <v>5000</v>
      </c>
      <c r="D21" s="375">
        <f t="shared" si="19"/>
        <v>5000</v>
      </c>
      <c r="E21" s="375">
        <f t="shared" si="19"/>
        <v>5000</v>
      </c>
      <c r="F21" s="375">
        <f t="shared" si="19"/>
        <v>5000</v>
      </c>
      <c r="G21" s="375">
        <f t="shared" si="19"/>
        <v>5000</v>
      </c>
      <c r="H21" s="375">
        <f t="shared" si="19"/>
        <v>5000</v>
      </c>
      <c r="I21" s="375">
        <f t="shared" si="19"/>
        <v>5000</v>
      </c>
      <c r="J21" s="375">
        <f t="shared" si="19"/>
        <v>5000</v>
      </c>
      <c r="K21" s="375">
        <f t="shared" si="19"/>
        <v>5000</v>
      </c>
      <c r="L21" s="375">
        <f t="shared" si="19"/>
        <v>5000</v>
      </c>
      <c r="M21" s="375">
        <f t="shared" si="19"/>
        <v>5000</v>
      </c>
      <c r="N21" s="375">
        <f t="shared" si="19"/>
        <v>5000</v>
      </c>
      <c r="O21" s="23">
        <f>IF(O42=0,0,(Q21-O42)/O42)</f>
        <v>0.01</v>
      </c>
      <c r="P21" s="23">
        <f t="shared" si="1"/>
        <v>0</v>
      </c>
      <c r="Q21" s="132">
        <f>SUM(Q4:Q20)</f>
        <v>5050</v>
      </c>
    </row>
    <row r="22" spans="2:17" ht="15.75" customHeight="1">
      <c r="O22" s="27"/>
      <c r="P22" s="27"/>
    </row>
    <row r="23" spans="2:17" ht="15.75" customHeight="1">
      <c r="O23" s="27"/>
      <c r="P23" s="27"/>
    </row>
    <row r="24" spans="2:17" ht="15.75" customHeight="1">
      <c r="C24" s="15" t="str">
        <f t="shared" ref="C24:N24" si="20">C3</f>
        <v>JANEIRO</v>
      </c>
      <c r="D24" s="15" t="str">
        <f t="shared" si="20"/>
        <v>FEVEREIRO</v>
      </c>
      <c r="E24" s="15" t="str">
        <f t="shared" si="20"/>
        <v>MARÇO</v>
      </c>
      <c r="F24" s="15" t="str">
        <f t="shared" si="20"/>
        <v>ABRIL</v>
      </c>
      <c r="G24" s="15" t="str">
        <f t="shared" si="20"/>
        <v>MAIO</v>
      </c>
      <c r="H24" s="15" t="str">
        <f t="shared" si="20"/>
        <v>JUNHO</v>
      </c>
      <c r="I24" s="15" t="str">
        <f t="shared" si="20"/>
        <v>JULHO</v>
      </c>
      <c r="J24" s="15" t="str">
        <f t="shared" si="20"/>
        <v>AGOSTO</v>
      </c>
      <c r="K24" s="15" t="str">
        <f t="shared" si="20"/>
        <v>SETEMBRO</v>
      </c>
      <c r="L24" s="15" t="str">
        <f t="shared" si="20"/>
        <v>OUTUBRO</v>
      </c>
      <c r="M24" s="15" t="str">
        <f t="shared" si="20"/>
        <v>NOVEMBRO</v>
      </c>
      <c r="N24" s="15" t="str">
        <f t="shared" si="20"/>
        <v>DEZEMBRO</v>
      </c>
      <c r="O24" s="29" t="s">
        <v>41</v>
      </c>
      <c r="P24" s="27"/>
    </row>
    <row r="25" spans="2:17" ht="15.75" customHeight="1">
      <c r="C25" s="15">
        <f t="shared" ref="C25:N25" si="21">C4</f>
        <v>0</v>
      </c>
      <c r="D25" s="15">
        <f t="shared" si="21"/>
        <v>0</v>
      </c>
      <c r="E25" s="15">
        <f t="shared" si="21"/>
        <v>0</v>
      </c>
      <c r="F25" s="15">
        <f t="shared" si="21"/>
        <v>0</v>
      </c>
      <c r="G25" s="15">
        <f t="shared" si="21"/>
        <v>0</v>
      </c>
      <c r="H25" s="15">
        <f t="shared" si="21"/>
        <v>0</v>
      </c>
      <c r="I25" s="15">
        <f t="shared" si="21"/>
        <v>0</v>
      </c>
      <c r="J25" s="15">
        <f t="shared" si="21"/>
        <v>0</v>
      </c>
      <c r="K25" s="15">
        <f t="shared" si="21"/>
        <v>0</v>
      </c>
      <c r="L25" s="15">
        <f t="shared" si="21"/>
        <v>0</v>
      </c>
      <c r="M25" s="15">
        <f t="shared" si="21"/>
        <v>0</v>
      </c>
      <c r="N25" s="15">
        <f t="shared" si="21"/>
        <v>0</v>
      </c>
      <c r="O25" s="29">
        <f t="array" ref="O25">IFERROR(INDEX(C25:N25,MATCH(SMALL(IF(C25:N25=0,1E+300,(C25:N25)*(100^COLUMN(C25:N25))),1),(C25:N25)*100^COLUMN(C25:N25),0)),0)</f>
        <v>0</v>
      </c>
      <c r="P25" s="27"/>
    </row>
    <row r="26" spans="2:17" ht="15.75" customHeight="1">
      <c r="C26" s="15">
        <f t="shared" ref="C26:N26" si="22">C5</f>
        <v>0</v>
      </c>
      <c r="D26" s="15">
        <f t="shared" si="22"/>
        <v>0</v>
      </c>
      <c r="E26" s="15">
        <f t="shared" si="22"/>
        <v>0</v>
      </c>
      <c r="F26" s="15">
        <f t="shared" si="22"/>
        <v>0</v>
      </c>
      <c r="G26" s="15">
        <f t="shared" si="22"/>
        <v>0</v>
      </c>
      <c r="H26" s="15">
        <f t="shared" si="22"/>
        <v>0</v>
      </c>
      <c r="I26" s="15">
        <f t="shared" si="22"/>
        <v>0</v>
      </c>
      <c r="J26" s="15">
        <f t="shared" si="22"/>
        <v>0</v>
      </c>
      <c r="K26" s="15">
        <f t="shared" si="22"/>
        <v>0</v>
      </c>
      <c r="L26" s="15">
        <f t="shared" si="22"/>
        <v>0</v>
      </c>
      <c r="M26" s="15">
        <f t="shared" si="22"/>
        <v>0</v>
      </c>
      <c r="N26" s="15">
        <f t="shared" si="22"/>
        <v>0</v>
      </c>
      <c r="O26" s="29">
        <f t="array" ref="O26">IFERROR(INDEX(C26:N26,MATCH(SMALL(IF(C26:N26=0,1E+300,(C26:N26)*(100^COLUMN(C26:N26))),1),(C26:N26)*100^COLUMN(C26:N26),0)),0)</f>
        <v>0</v>
      </c>
      <c r="P26" s="27"/>
    </row>
    <row r="27" spans="2:17" ht="15.75" customHeight="1">
      <c r="C27" s="15">
        <f t="shared" ref="C27:N27" si="23">C6</f>
        <v>0</v>
      </c>
      <c r="D27" s="15">
        <f t="shared" si="23"/>
        <v>0</v>
      </c>
      <c r="E27" s="15">
        <f t="shared" si="23"/>
        <v>0</v>
      </c>
      <c r="F27" s="15">
        <f t="shared" si="23"/>
        <v>0</v>
      </c>
      <c r="G27" s="15">
        <f t="shared" si="23"/>
        <v>0</v>
      </c>
      <c r="H27" s="15">
        <f t="shared" si="23"/>
        <v>0</v>
      </c>
      <c r="I27" s="15">
        <f t="shared" si="23"/>
        <v>0</v>
      </c>
      <c r="J27" s="15">
        <f t="shared" si="23"/>
        <v>0</v>
      </c>
      <c r="K27" s="15">
        <f t="shared" si="23"/>
        <v>0</v>
      </c>
      <c r="L27" s="15">
        <f t="shared" si="23"/>
        <v>0</v>
      </c>
      <c r="M27" s="15">
        <f t="shared" si="23"/>
        <v>0</v>
      </c>
      <c r="N27" s="15">
        <f t="shared" si="23"/>
        <v>0</v>
      </c>
      <c r="O27" s="29">
        <f t="array" ref="O27">IFERROR(INDEX(C27:N27,MATCH(SMALL(IF(C27:N27=0,1E+300,(C27:N27)*(100^COLUMN(C27:N27))),1),(C27:N27)*100^COLUMN(C27:N27),0)),0)</f>
        <v>0</v>
      </c>
      <c r="P27" s="27"/>
    </row>
    <row r="28" spans="2:17" ht="15.75" customHeight="1">
      <c r="C28" s="15">
        <f t="shared" ref="C28:N28" si="24">C7</f>
        <v>0</v>
      </c>
      <c r="D28" s="15">
        <f t="shared" si="24"/>
        <v>0</v>
      </c>
      <c r="E28" s="15">
        <f t="shared" si="24"/>
        <v>0</v>
      </c>
      <c r="F28" s="15">
        <f t="shared" si="24"/>
        <v>0</v>
      </c>
      <c r="G28" s="15">
        <f t="shared" si="24"/>
        <v>0</v>
      </c>
      <c r="H28" s="15">
        <f t="shared" si="24"/>
        <v>0</v>
      </c>
      <c r="I28" s="15">
        <f t="shared" si="24"/>
        <v>0</v>
      </c>
      <c r="J28" s="15">
        <f t="shared" si="24"/>
        <v>0</v>
      </c>
      <c r="K28" s="15">
        <f t="shared" si="24"/>
        <v>0</v>
      </c>
      <c r="L28" s="15">
        <f t="shared" si="24"/>
        <v>0</v>
      </c>
      <c r="M28" s="15">
        <f t="shared" si="24"/>
        <v>0</v>
      </c>
      <c r="N28" s="15">
        <f t="shared" si="24"/>
        <v>0</v>
      </c>
      <c r="O28" s="29">
        <f t="array" ref="O28">IFERROR(INDEX(C28:N28,MATCH(SMALL(IF(C28:N28=0,1E+300,(C28:N28)*(100^COLUMN(C28:N28))),1),(C28:N28)*100^COLUMN(C28:N28),0)),0)</f>
        <v>0</v>
      </c>
      <c r="P28" s="27"/>
    </row>
    <row r="29" spans="2:17" ht="15.75" customHeight="1">
      <c r="C29" s="15">
        <f t="shared" ref="C29:N29" si="25">C8</f>
        <v>0</v>
      </c>
      <c r="D29" s="15">
        <f t="shared" si="25"/>
        <v>0</v>
      </c>
      <c r="E29" s="15">
        <f t="shared" si="25"/>
        <v>0</v>
      </c>
      <c r="F29" s="15">
        <f t="shared" si="25"/>
        <v>0</v>
      </c>
      <c r="G29" s="15">
        <f t="shared" si="25"/>
        <v>0</v>
      </c>
      <c r="H29" s="15">
        <f t="shared" si="25"/>
        <v>0</v>
      </c>
      <c r="I29" s="15">
        <f t="shared" si="25"/>
        <v>0</v>
      </c>
      <c r="J29" s="15">
        <f t="shared" si="25"/>
        <v>0</v>
      </c>
      <c r="K29" s="15">
        <f t="shared" si="25"/>
        <v>0</v>
      </c>
      <c r="L29" s="15">
        <f t="shared" si="25"/>
        <v>0</v>
      </c>
      <c r="M29" s="15">
        <f t="shared" si="25"/>
        <v>0</v>
      </c>
      <c r="N29" s="15">
        <f t="shared" si="25"/>
        <v>0</v>
      </c>
      <c r="O29" s="29">
        <f t="array" ref="O29">IFERROR(INDEX(C29:N29,MATCH(SMALL(IF(C29:N29=0,1E+300,(C29:N29)*(100^COLUMN(C29:N29))),1),(C29:N29)*100^COLUMN(C29:N29),0)),0)</f>
        <v>0</v>
      </c>
      <c r="P29" s="27"/>
    </row>
    <row r="30" spans="2:17" ht="15.75" customHeight="1">
      <c r="C30" s="15">
        <f t="shared" ref="C30:N30" si="26">C9</f>
        <v>5000</v>
      </c>
      <c r="D30" s="15">
        <f t="shared" si="26"/>
        <v>5000</v>
      </c>
      <c r="E30" s="15">
        <f t="shared" si="26"/>
        <v>5000</v>
      </c>
      <c r="F30" s="15">
        <f t="shared" si="26"/>
        <v>5000</v>
      </c>
      <c r="G30" s="15">
        <f t="shared" si="26"/>
        <v>5000</v>
      </c>
      <c r="H30" s="15">
        <f t="shared" si="26"/>
        <v>5000</v>
      </c>
      <c r="I30" s="15">
        <f t="shared" si="26"/>
        <v>5000</v>
      </c>
      <c r="J30" s="15">
        <f t="shared" si="26"/>
        <v>5000</v>
      </c>
      <c r="K30" s="15">
        <f t="shared" si="26"/>
        <v>5000</v>
      </c>
      <c r="L30" s="15">
        <f t="shared" si="26"/>
        <v>5000</v>
      </c>
      <c r="M30" s="15">
        <f t="shared" si="26"/>
        <v>5000</v>
      </c>
      <c r="N30" s="15">
        <f t="shared" si="26"/>
        <v>5000</v>
      </c>
      <c r="O30" s="29">
        <f t="array" ref="O30">IFERROR(INDEX(C30:N30,MATCH(SMALL(IF(C30:N30=0,1E+300,(C30:N30)*(100^COLUMN(C30:N30))),1),(C30:N30)*100^COLUMN(C30:N30),0)),0)</f>
        <v>5000</v>
      </c>
      <c r="P30" s="27"/>
    </row>
    <row r="31" spans="2:17" ht="15.75" customHeight="1">
      <c r="C31" s="15">
        <f t="shared" ref="C31:N31" si="27">C10</f>
        <v>0</v>
      </c>
      <c r="D31" s="15">
        <f t="shared" si="27"/>
        <v>0</v>
      </c>
      <c r="E31" s="15">
        <f t="shared" si="27"/>
        <v>0</v>
      </c>
      <c r="F31" s="15">
        <f t="shared" si="27"/>
        <v>0</v>
      </c>
      <c r="G31" s="15">
        <f t="shared" si="27"/>
        <v>0</v>
      </c>
      <c r="H31" s="15">
        <f t="shared" si="27"/>
        <v>0</v>
      </c>
      <c r="I31" s="15">
        <f t="shared" si="27"/>
        <v>0</v>
      </c>
      <c r="J31" s="15">
        <f t="shared" si="27"/>
        <v>0</v>
      </c>
      <c r="K31" s="15">
        <f t="shared" si="27"/>
        <v>0</v>
      </c>
      <c r="L31" s="15">
        <f t="shared" si="27"/>
        <v>0</v>
      </c>
      <c r="M31" s="15">
        <f t="shared" si="27"/>
        <v>0</v>
      </c>
      <c r="N31" s="15">
        <f t="shared" si="27"/>
        <v>0</v>
      </c>
      <c r="O31" s="29">
        <f t="array" ref="O31">IFERROR(INDEX(C31:N31,MATCH(SMALL(IF(C31:N31=0,1E+300,(C31:N31)*(100^COLUMN(C31:N31))),1),(C31:N31)*100^COLUMN(C31:N31),0)),0)</f>
        <v>0</v>
      </c>
      <c r="P31" s="27"/>
    </row>
    <row r="32" spans="2:17" ht="15.75" customHeight="1">
      <c r="C32" s="15">
        <f t="shared" ref="C32:N32" si="28">C11</f>
        <v>0</v>
      </c>
      <c r="D32" s="15">
        <f t="shared" si="28"/>
        <v>0</v>
      </c>
      <c r="E32" s="15">
        <f t="shared" si="28"/>
        <v>0</v>
      </c>
      <c r="F32" s="15">
        <f t="shared" si="28"/>
        <v>0</v>
      </c>
      <c r="G32" s="15">
        <f t="shared" si="28"/>
        <v>0</v>
      </c>
      <c r="H32" s="15">
        <f t="shared" si="28"/>
        <v>0</v>
      </c>
      <c r="I32" s="15">
        <f t="shared" si="28"/>
        <v>0</v>
      </c>
      <c r="J32" s="15">
        <f t="shared" si="28"/>
        <v>0</v>
      </c>
      <c r="K32" s="15">
        <f t="shared" si="28"/>
        <v>0</v>
      </c>
      <c r="L32" s="15">
        <f t="shared" si="28"/>
        <v>0</v>
      </c>
      <c r="M32" s="15">
        <f t="shared" si="28"/>
        <v>0</v>
      </c>
      <c r="N32" s="15">
        <f t="shared" si="28"/>
        <v>0</v>
      </c>
      <c r="O32" s="29">
        <f t="array" ref="O32">IFERROR(INDEX(C32:N32,MATCH(SMALL(IF(C32:N32=0,1E+300,(C32:N32)*(100^COLUMN(C32:N32))),1),(C32:N32)*100^COLUMN(C32:N32),0)),0)</f>
        <v>0</v>
      </c>
      <c r="P32" s="27"/>
    </row>
    <row r="33" spans="1:26" ht="15.75" customHeight="1">
      <c r="C33" s="15">
        <f t="shared" ref="C33:N33" si="29">C12</f>
        <v>0</v>
      </c>
      <c r="D33" s="15">
        <f t="shared" si="29"/>
        <v>0</v>
      </c>
      <c r="E33" s="15">
        <f t="shared" si="29"/>
        <v>0</v>
      </c>
      <c r="F33" s="15">
        <f t="shared" si="29"/>
        <v>0</v>
      </c>
      <c r="G33" s="15">
        <f t="shared" si="29"/>
        <v>0</v>
      </c>
      <c r="H33" s="15">
        <f t="shared" si="29"/>
        <v>0</v>
      </c>
      <c r="I33" s="15">
        <f t="shared" si="29"/>
        <v>0</v>
      </c>
      <c r="J33" s="15">
        <f t="shared" si="29"/>
        <v>0</v>
      </c>
      <c r="K33" s="15">
        <f t="shared" si="29"/>
        <v>0</v>
      </c>
      <c r="L33" s="15">
        <f t="shared" si="29"/>
        <v>0</v>
      </c>
      <c r="M33" s="15">
        <f t="shared" si="29"/>
        <v>0</v>
      </c>
      <c r="N33" s="15">
        <f t="shared" si="29"/>
        <v>0</v>
      </c>
      <c r="O33" s="29">
        <f t="array" ref="O33">IFERROR(INDEX(C33:N33,MATCH(SMALL(IF(C33:N33=0,1E+300,(C33:N33)*(100^COLUMN(C33:N33))),1),(C33:N33)*100^COLUMN(C33:N33),0)),0)</f>
        <v>0</v>
      </c>
      <c r="P33" s="27"/>
    </row>
    <row r="34" spans="1:26" ht="15.75" customHeight="1">
      <c r="A34" s="2"/>
      <c r="B34" s="2"/>
      <c r="C34" s="15">
        <f t="shared" ref="C34:N34" si="30">C13</f>
        <v>0</v>
      </c>
      <c r="D34" s="15">
        <f t="shared" si="30"/>
        <v>0</v>
      </c>
      <c r="E34" s="15">
        <f t="shared" si="30"/>
        <v>0</v>
      </c>
      <c r="F34" s="15">
        <f t="shared" si="30"/>
        <v>0</v>
      </c>
      <c r="G34" s="15">
        <f t="shared" si="30"/>
        <v>0</v>
      </c>
      <c r="H34" s="15">
        <f t="shared" si="30"/>
        <v>0</v>
      </c>
      <c r="I34" s="15">
        <f t="shared" si="30"/>
        <v>0</v>
      </c>
      <c r="J34" s="15">
        <f t="shared" si="30"/>
        <v>0</v>
      </c>
      <c r="K34" s="15">
        <f t="shared" si="30"/>
        <v>0</v>
      </c>
      <c r="L34" s="15">
        <f t="shared" si="30"/>
        <v>0</v>
      </c>
      <c r="M34" s="15">
        <f t="shared" si="30"/>
        <v>0</v>
      </c>
      <c r="N34" s="15">
        <f t="shared" si="30"/>
        <v>0</v>
      </c>
      <c r="O34" s="29">
        <f t="array" ref="O34">IFERROR(INDEX(C34:N34,MATCH(SMALL(IF(C34:N34=0,1E+300,(C34:N34)*(100^COLUMN(C34:N34))),1),(C34:N34)*100^COLUMN(C34:N34),0)),0)</f>
        <v>0</v>
      </c>
      <c r="P34" s="27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15">
        <f t="shared" ref="C35:N35" si="31">C14</f>
        <v>0</v>
      </c>
      <c r="D35" s="15">
        <f t="shared" si="31"/>
        <v>0</v>
      </c>
      <c r="E35" s="15">
        <f t="shared" si="31"/>
        <v>0</v>
      </c>
      <c r="F35" s="15">
        <f t="shared" si="31"/>
        <v>0</v>
      </c>
      <c r="G35" s="15">
        <f t="shared" si="31"/>
        <v>0</v>
      </c>
      <c r="H35" s="15">
        <f t="shared" si="31"/>
        <v>0</v>
      </c>
      <c r="I35" s="15">
        <f t="shared" si="31"/>
        <v>0</v>
      </c>
      <c r="J35" s="15">
        <f t="shared" si="31"/>
        <v>0</v>
      </c>
      <c r="K35" s="15">
        <f t="shared" si="31"/>
        <v>0</v>
      </c>
      <c r="L35" s="15">
        <f t="shared" si="31"/>
        <v>0</v>
      </c>
      <c r="M35" s="15">
        <f t="shared" si="31"/>
        <v>0</v>
      </c>
      <c r="N35" s="15">
        <f t="shared" si="31"/>
        <v>0</v>
      </c>
      <c r="O35" s="29">
        <f t="array" ref="O35">IFERROR(INDEX(C35:N35,MATCH(SMALL(IF(C35:N35=0,1E+300,(C35:N35)*(100^COLUMN(C35:N35))),1),(C35:N35)*100^COLUMN(C35:N35),0)),0)</f>
        <v>0</v>
      </c>
      <c r="P35" s="27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15">
        <f t="shared" ref="C36:N36" si="32">C15</f>
        <v>0</v>
      </c>
      <c r="D36" s="15">
        <f t="shared" si="32"/>
        <v>0</v>
      </c>
      <c r="E36" s="15">
        <f t="shared" si="32"/>
        <v>0</v>
      </c>
      <c r="F36" s="15">
        <f t="shared" si="32"/>
        <v>0</v>
      </c>
      <c r="G36" s="15">
        <f t="shared" si="32"/>
        <v>0</v>
      </c>
      <c r="H36" s="15">
        <f t="shared" si="32"/>
        <v>0</v>
      </c>
      <c r="I36" s="15">
        <f t="shared" si="32"/>
        <v>0</v>
      </c>
      <c r="J36" s="15">
        <f t="shared" si="32"/>
        <v>0</v>
      </c>
      <c r="K36" s="15">
        <f t="shared" si="32"/>
        <v>0</v>
      </c>
      <c r="L36" s="15">
        <f t="shared" si="32"/>
        <v>0</v>
      </c>
      <c r="M36" s="15">
        <f t="shared" si="32"/>
        <v>0</v>
      </c>
      <c r="N36" s="15">
        <f t="shared" si="32"/>
        <v>0</v>
      </c>
      <c r="O36" s="29">
        <f t="array" ref="O36">IFERROR(INDEX(C36:N36,MATCH(SMALL(IF(C36:N36=0,1E+300,(C36:N36)*(100^COLUMN(C36:N36))),1),(C36:N36)*100^COLUMN(C36:N36),0)),0)</f>
        <v>0</v>
      </c>
      <c r="P36" s="27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15">
        <f t="shared" ref="C37:N37" si="33">C16</f>
        <v>0</v>
      </c>
      <c r="D37" s="15">
        <f t="shared" si="33"/>
        <v>0</v>
      </c>
      <c r="E37" s="15">
        <f t="shared" si="33"/>
        <v>0</v>
      </c>
      <c r="F37" s="15">
        <f t="shared" si="33"/>
        <v>0</v>
      </c>
      <c r="G37" s="15">
        <f t="shared" si="33"/>
        <v>0</v>
      </c>
      <c r="H37" s="15">
        <f t="shared" si="33"/>
        <v>0</v>
      </c>
      <c r="I37" s="15">
        <f t="shared" si="33"/>
        <v>0</v>
      </c>
      <c r="J37" s="15">
        <f t="shared" si="33"/>
        <v>0</v>
      </c>
      <c r="K37" s="15">
        <f t="shared" si="33"/>
        <v>0</v>
      </c>
      <c r="L37" s="15">
        <f t="shared" si="33"/>
        <v>0</v>
      </c>
      <c r="M37" s="15">
        <f t="shared" si="33"/>
        <v>0</v>
      </c>
      <c r="N37" s="15">
        <f t="shared" si="33"/>
        <v>0</v>
      </c>
      <c r="O37" s="29">
        <f t="array" ref="O37">IFERROR(INDEX(C37:N37,MATCH(SMALL(IF(C37:N37=0,1E+300,(C37:N37)*(100^COLUMN(C37:N37))),1),(C37:N37)*100^COLUMN(C37:N37),0)),0)</f>
        <v>0</v>
      </c>
      <c r="P37" s="27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15">
        <f t="shared" ref="C38:N38" si="34">C17</f>
        <v>0</v>
      </c>
      <c r="D38" s="15">
        <f t="shared" si="34"/>
        <v>0</v>
      </c>
      <c r="E38" s="15">
        <f t="shared" si="34"/>
        <v>0</v>
      </c>
      <c r="F38" s="15">
        <f t="shared" si="34"/>
        <v>0</v>
      </c>
      <c r="G38" s="15">
        <f t="shared" si="34"/>
        <v>0</v>
      </c>
      <c r="H38" s="15">
        <f t="shared" si="34"/>
        <v>0</v>
      </c>
      <c r="I38" s="15">
        <f t="shared" si="34"/>
        <v>0</v>
      </c>
      <c r="J38" s="15">
        <f t="shared" si="34"/>
        <v>0</v>
      </c>
      <c r="K38" s="15">
        <f t="shared" si="34"/>
        <v>0</v>
      </c>
      <c r="L38" s="15">
        <f t="shared" si="34"/>
        <v>0</v>
      </c>
      <c r="M38" s="15">
        <f t="shared" si="34"/>
        <v>0</v>
      </c>
      <c r="N38" s="15">
        <f t="shared" si="34"/>
        <v>0</v>
      </c>
      <c r="O38" s="29">
        <f t="array" ref="O38">IFERROR(INDEX(C38:N38,MATCH(SMALL(IF(C38:N38=0,1E+300,(C38:N38)*(100^COLUMN(C38:N38))),1),(C38:N38)*100^COLUMN(C38:N38),0)),0)</f>
        <v>0</v>
      </c>
      <c r="P38" s="27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15">
        <f t="shared" ref="C39:N39" si="35">C18</f>
        <v>0</v>
      </c>
      <c r="D39" s="15">
        <f t="shared" si="35"/>
        <v>0</v>
      </c>
      <c r="E39" s="15">
        <f t="shared" si="35"/>
        <v>0</v>
      </c>
      <c r="F39" s="15">
        <f t="shared" si="35"/>
        <v>0</v>
      </c>
      <c r="G39" s="15">
        <f t="shared" si="35"/>
        <v>0</v>
      </c>
      <c r="H39" s="15">
        <f t="shared" si="35"/>
        <v>0</v>
      </c>
      <c r="I39" s="15">
        <f t="shared" si="35"/>
        <v>0</v>
      </c>
      <c r="J39" s="15">
        <f t="shared" si="35"/>
        <v>0</v>
      </c>
      <c r="K39" s="15">
        <f t="shared" si="35"/>
        <v>0</v>
      </c>
      <c r="L39" s="15">
        <f t="shared" si="35"/>
        <v>0</v>
      </c>
      <c r="M39" s="15">
        <f t="shared" si="35"/>
        <v>0</v>
      </c>
      <c r="N39" s="15">
        <f t="shared" si="35"/>
        <v>0</v>
      </c>
      <c r="O39" s="29">
        <f t="array" ref="O39">IFERROR(INDEX(C39:N39,MATCH(SMALL(IF(C39:N39=0,1E+300,(C39:N39)*(100^COLUMN(C39:N39))),1),(C39:N39)*100^COLUMN(C39:N39),0)),0)</f>
        <v>0</v>
      </c>
      <c r="P39" s="27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C40" s="15">
        <f t="shared" ref="C40:N40" si="36">C19</f>
        <v>0</v>
      </c>
      <c r="D40" s="15">
        <f t="shared" si="36"/>
        <v>0</v>
      </c>
      <c r="E40" s="15">
        <f t="shared" si="36"/>
        <v>0</v>
      </c>
      <c r="F40" s="15">
        <f t="shared" si="36"/>
        <v>0</v>
      </c>
      <c r="G40" s="15">
        <f t="shared" si="36"/>
        <v>0</v>
      </c>
      <c r="H40" s="15">
        <f t="shared" si="36"/>
        <v>0</v>
      </c>
      <c r="I40" s="15">
        <f t="shared" si="36"/>
        <v>0</v>
      </c>
      <c r="J40" s="15">
        <f t="shared" si="36"/>
        <v>0</v>
      </c>
      <c r="K40" s="15">
        <f t="shared" si="36"/>
        <v>0</v>
      </c>
      <c r="L40" s="15">
        <f t="shared" si="36"/>
        <v>0</v>
      </c>
      <c r="M40" s="15">
        <f t="shared" si="36"/>
        <v>0</v>
      </c>
      <c r="N40" s="15">
        <f t="shared" si="36"/>
        <v>0</v>
      </c>
      <c r="O40" s="29">
        <f t="array" ref="O40">IFERROR(INDEX(C40:N40,MATCH(SMALL(IF(C40:N40=0,1E+300,(C40:N40)*(100^COLUMN(C40:N40))),1),(C40:N40)*100^COLUMN(C40:N40),0)),0)</f>
        <v>0</v>
      </c>
      <c r="P40" s="27"/>
    </row>
    <row r="41" spans="1:26" ht="15.75" customHeight="1">
      <c r="C41" s="15">
        <f t="shared" ref="C41:N41" si="37">C20</f>
        <v>0</v>
      </c>
      <c r="D41" s="15">
        <f t="shared" si="37"/>
        <v>0</v>
      </c>
      <c r="E41" s="15">
        <f t="shared" si="37"/>
        <v>0</v>
      </c>
      <c r="F41" s="15">
        <f t="shared" si="37"/>
        <v>0</v>
      </c>
      <c r="G41" s="15">
        <f t="shared" si="37"/>
        <v>0</v>
      </c>
      <c r="H41" s="15">
        <f t="shared" si="37"/>
        <v>0</v>
      </c>
      <c r="I41" s="15">
        <f t="shared" si="37"/>
        <v>0</v>
      </c>
      <c r="J41" s="15">
        <f t="shared" si="37"/>
        <v>0</v>
      </c>
      <c r="K41" s="15">
        <f t="shared" si="37"/>
        <v>0</v>
      </c>
      <c r="L41" s="15">
        <f t="shared" si="37"/>
        <v>0</v>
      </c>
      <c r="M41" s="15">
        <f t="shared" si="37"/>
        <v>0</v>
      </c>
      <c r="N41" s="15">
        <f t="shared" si="37"/>
        <v>0</v>
      </c>
      <c r="O41" s="29">
        <f t="array" ref="O41">IFERROR(INDEX(C41:N41,MATCH(SMALL(IF(C41:N41=0,1E+300,(C41:N41)*(100^COLUMN(C41:N41))),1),(C41:N41)*100^COLUMN(C41:N41),0)),0)</f>
        <v>0</v>
      </c>
      <c r="P41" s="27"/>
    </row>
    <row r="42" spans="1:26" ht="15.75" customHeight="1">
      <c r="C42" s="15">
        <f t="shared" ref="C42:N42" si="38">C21</f>
        <v>5000</v>
      </c>
      <c r="D42" s="15">
        <f t="shared" si="38"/>
        <v>5000</v>
      </c>
      <c r="E42" s="15">
        <f t="shared" si="38"/>
        <v>5000</v>
      </c>
      <c r="F42" s="15">
        <f t="shared" si="38"/>
        <v>5000</v>
      </c>
      <c r="G42" s="15">
        <f t="shared" si="38"/>
        <v>5000</v>
      </c>
      <c r="H42" s="15">
        <f t="shared" si="38"/>
        <v>5000</v>
      </c>
      <c r="I42" s="15">
        <f t="shared" si="38"/>
        <v>5000</v>
      </c>
      <c r="J42" s="15">
        <f t="shared" si="38"/>
        <v>5000</v>
      </c>
      <c r="K42" s="15">
        <f t="shared" si="38"/>
        <v>5000</v>
      </c>
      <c r="L42" s="15">
        <f t="shared" si="38"/>
        <v>5000</v>
      </c>
      <c r="M42" s="15">
        <f t="shared" si="38"/>
        <v>5000</v>
      </c>
      <c r="N42" s="15">
        <f t="shared" si="38"/>
        <v>5000</v>
      </c>
      <c r="O42" s="29">
        <f t="array" ref="O42">IFERROR(INDEX(C42:N42,MATCH(SMALL(IF(C42:N42=0,1E+300,(C42:N42)*(100^COLUMN(C42:N42))),1),(C42:N42)*100^COLUMN(C42:N42),0)),0)</f>
        <v>5000</v>
      </c>
      <c r="P42" s="27"/>
    </row>
    <row r="43" spans="1:26" ht="15.75" customHeight="1">
      <c r="O43" s="27"/>
      <c r="P43" s="27"/>
    </row>
    <row r="44" spans="1:26" ht="15.75" customHeight="1">
      <c r="O44" s="27"/>
      <c r="P44" s="27"/>
    </row>
    <row r="45" spans="1:26" ht="15.75" customHeight="1">
      <c r="O45" s="27"/>
      <c r="P45" s="27"/>
    </row>
    <row r="46" spans="1:26" ht="15.75" customHeight="1">
      <c r="B46" s="771" t="s">
        <v>86</v>
      </c>
      <c r="C46" s="748"/>
      <c r="D46" s="748"/>
      <c r="E46" s="748"/>
      <c r="F46" s="748"/>
      <c r="G46" s="748"/>
      <c r="H46" s="748"/>
      <c r="I46" s="748"/>
      <c r="J46" s="748"/>
      <c r="K46" s="748"/>
      <c r="L46" s="714"/>
      <c r="M46" s="2"/>
      <c r="N46" s="2"/>
      <c r="O46" s="27"/>
      <c r="P46" s="27"/>
    </row>
    <row r="47" spans="1:26" ht="15.75" customHeight="1">
      <c r="B47" s="376" t="s">
        <v>88</v>
      </c>
      <c r="C47" s="377" t="s">
        <v>89</v>
      </c>
      <c r="D47" s="377" t="s">
        <v>99</v>
      </c>
      <c r="E47" s="377" t="s">
        <v>114</v>
      </c>
      <c r="F47" s="377" t="s">
        <v>91</v>
      </c>
      <c r="G47" s="377" t="s">
        <v>117</v>
      </c>
      <c r="H47" s="377" t="s">
        <v>94</v>
      </c>
      <c r="I47" s="377" t="s">
        <v>115</v>
      </c>
      <c r="J47" s="377" t="s">
        <v>203</v>
      </c>
      <c r="K47" s="377" t="s">
        <v>125</v>
      </c>
      <c r="L47" s="377"/>
      <c r="O47" s="27"/>
      <c r="P47" s="27"/>
    </row>
    <row r="48" spans="1:26" ht="15.75" customHeight="1">
      <c r="B48" s="180"/>
      <c r="C48" s="156"/>
      <c r="D48" s="378"/>
      <c r="E48" s="157"/>
      <c r="F48" s="156"/>
      <c r="G48" s="157"/>
      <c r="H48" s="379">
        <f t="shared" ref="H48:H135" si="39">(G48-E48)*D48</f>
        <v>0</v>
      </c>
      <c r="I48" s="380"/>
      <c r="J48" s="379">
        <f t="shared" ref="J48:J135" si="40">H48-I48</f>
        <v>0</v>
      </c>
      <c r="K48" s="381">
        <f t="shared" ref="K48:K135" si="41">IF(D48=0,0,((G48*D48-I48)-(E48*D48))/(E48*D48))</f>
        <v>0</v>
      </c>
      <c r="L48" s="382"/>
      <c r="O48" s="27"/>
      <c r="P48" s="27"/>
    </row>
    <row r="49" spans="2:16" ht="15.75" customHeight="1">
      <c r="B49" s="180"/>
      <c r="C49" s="156"/>
      <c r="D49" s="378"/>
      <c r="E49" s="157"/>
      <c r="F49" s="156"/>
      <c r="G49" s="308"/>
      <c r="H49" s="379">
        <f t="shared" si="39"/>
        <v>0</v>
      </c>
      <c r="I49" s="380"/>
      <c r="J49" s="379">
        <f t="shared" si="40"/>
        <v>0</v>
      </c>
      <c r="K49" s="381">
        <f t="shared" si="41"/>
        <v>0</v>
      </c>
      <c r="L49" s="382"/>
      <c r="O49" s="27"/>
      <c r="P49" s="27"/>
    </row>
    <row r="50" spans="2:16" ht="15.75" customHeight="1">
      <c r="B50" s="180"/>
      <c r="C50" s="156"/>
      <c r="D50" s="378"/>
      <c r="E50" s="157"/>
      <c r="F50" s="156"/>
      <c r="G50" s="157"/>
      <c r="H50" s="379">
        <f t="shared" si="39"/>
        <v>0</v>
      </c>
      <c r="I50" s="380"/>
      <c r="J50" s="379">
        <f t="shared" si="40"/>
        <v>0</v>
      </c>
      <c r="K50" s="381">
        <f t="shared" si="41"/>
        <v>0</v>
      </c>
      <c r="L50" s="382"/>
      <c r="O50" s="27"/>
      <c r="P50" s="27"/>
    </row>
    <row r="51" spans="2:16" ht="15.75" customHeight="1">
      <c r="B51" s="180"/>
      <c r="C51" s="156"/>
      <c r="D51" s="378"/>
      <c r="E51" s="157"/>
      <c r="F51" s="156"/>
      <c r="G51" s="157"/>
      <c r="H51" s="379">
        <f t="shared" si="39"/>
        <v>0</v>
      </c>
      <c r="I51" s="380"/>
      <c r="J51" s="379">
        <f t="shared" si="40"/>
        <v>0</v>
      </c>
      <c r="K51" s="381">
        <f t="shared" si="41"/>
        <v>0</v>
      </c>
      <c r="L51" s="382"/>
      <c r="O51" s="27"/>
      <c r="P51" s="27"/>
    </row>
    <row r="52" spans="2:16" ht="15.75" customHeight="1">
      <c r="B52" s="180"/>
      <c r="C52" s="156"/>
      <c r="D52" s="378"/>
      <c r="E52" s="157"/>
      <c r="F52" s="156"/>
      <c r="G52" s="157"/>
      <c r="H52" s="379">
        <f t="shared" si="39"/>
        <v>0</v>
      </c>
      <c r="I52" s="380"/>
      <c r="J52" s="379">
        <f t="shared" si="40"/>
        <v>0</v>
      </c>
      <c r="K52" s="381">
        <f t="shared" si="41"/>
        <v>0</v>
      </c>
      <c r="L52" s="382"/>
      <c r="O52" s="27"/>
      <c r="P52" s="27"/>
    </row>
    <row r="53" spans="2:16" ht="15.75" customHeight="1">
      <c r="B53" s="180"/>
      <c r="C53" s="156"/>
      <c r="D53" s="378"/>
      <c r="E53" s="157"/>
      <c r="F53" s="156"/>
      <c r="G53" s="157"/>
      <c r="H53" s="379">
        <f t="shared" si="39"/>
        <v>0</v>
      </c>
      <c r="I53" s="380"/>
      <c r="J53" s="379">
        <f t="shared" si="40"/>
        <v>0</v>
      </c>
      <c r="K53" s="381">
        <f t="shared" si="41"/>
        <v>0</v>
      </c>
      <c r="L53" s="382"/>
      <c r="O53" s="27"/>
      <c r="P53" s="27"/>
    </row>
    <row r="54" spans="2:16" ht="15.75" customHeight="1">
      <c r="B54" s="180"/>
      <c r="C54" s="156"/>
      <c r="D54" s="378"/>
      <c r="E54" s="157"/>
      <c r="F54" s="156"/>
      <c r="G54" s="157"/>
      <c r="H54" s="379">
        <f t="shared" si="39"/>
        <v>0</v>
      </c>
      <c r="I54" s="380"/>
      <c r="J54" s="379">
        <f t="shared" si="40"/>
        <v>0</v>
      </c>
      <c r="K54" s="381">
        <f t="shared" si="41"/>
        <v>0</v>
      </c>
      <c r="L54" s="382"/>
      <c r="O54" s="27"/>
      <c r="P54" s="27"/>
    </row>
    <row r="55" spans="2:16" ht="15.75" customHeight="1">
      <c r="B55" s="180"/>
      <c r="C55" s="156"/>
      <c r="D55" s="378"/>
      <c r="E55" s="157"/>
      <c r="F55" s="156"/>
      <c r="G55" s="157"/>
      <c r="H55" s="379">
        <f t="shared" si="39"/>
        <v>0</v>
      </c>
      <c r="I55" s="380"/>
      <c r="J55" s="379">
        <f t="shared" si="40"/>
        <v>0</v>
      </c>
      <c r="K55" s="381">
        <f t="shared" si="41"/>
        <v>0</v>
      </c>
      <c r="L55" s="382"/>
      <c r="O55" s="27"/>
      <c r="P55" s="27"/>
    </row>
    <row r="56" spans="2:16" ht="15.75" customHeight="1">
      <c r="B56" s="180"/>
      <c r="C56" s="156"/>
      <c r="D56" s="378"/>
      <c r="E56" s="157"/>
      <c r="F56" s="156"/>
      <c r="G56" s="157"/>
      <c r="H56" s="379">
        <f t="shared" si="39"/>
        <v>0</v>
      </c>
      <c r="I56" s="380"/>
      <c r="J56" s="379">
        <f t="shared" si="40"/>
        <v>0</v>
      </c>
      <c r="K56" s="381">
        <f t="shared" si="41"/>
        <v>0</v>
      </c>
      <c r="L56" s="382"/>
      <c r="O56" s="27"/>
      <c r="P56" s="27"/>
    </row>
    <row r="57" spans="2:16" ht="15.75" customHeight="1">
      <c r="B57" s="180"/>
      <c r="C57" s="156"/>
      <c r="D57" s="378"/>
      <c r="E57" s="157"/>
      <c r="F57" s="156"/>
      <c r="G57" s="157"/>
      <c r="H57" s="379">
        <f t="shared" si="39"/>
        <v>0</v>
      </c>
      <c r="I57" s="380"/>
      <c r="J57" s="379">
        <f t="shared" si="40"/>
        <v>0</v>
      </c>
      <c r="K57" s="381">
        <f t="shared" si="41"/>
        <v>0</v>
      </c>
      <c r="L57" s="382"/>
      <c r="O57" s="27"/>
      <c r="P57" s="27"/>
    </row>
    <row r="58" spans="2:16" ht="15.75" customHeight="1">
      <c r="B58" s="180"/>
      <c r="C58" s="156"/>
      <c r="D58" s="378"/>
      <c r="E58" s="157"/>
      <c r="F58" s="156"/>
      <c r="G58" s="157"/>
      <c r="H58" s="379">
        <f t="shared" si="39"/>
        <v>0</v>
      </c>
      <c r="I58" s="380"/>
      <c r="J58" s="379">
        <f t="shared" si="40"/>
        <v>0</v>
      </c>
      <c r="K58" s="381">
        <f t="shared" si="41"/>
        <v>0</v>
      </c>
      <c r="L58" s="382"/>
      <c r="O58" s="27"/>
      <c r="P58" s="27"/>
    </row>
    <row r="59" spans="2:16" ht="15.75" customHeight="1">
      <c r="B59" s="180"/>
      <c r="C59" s="156"/>
      <c r="D59" s="378"/>
      <c r="E59" s="157"/>
      <c r="F59" s="156"/>
      <c r="G59" s="157"/>
      <c r="H59" s="379">
        <f t="shared" si="39"/>
        <v>0</v>
      </c>
      <c r="I59" s="380"/>
      <c r="J59" s="379">
        <f t="shared" si="40"/>
        <v>0</v>
      </c>
      <c r="K59" s="381">
        <f t="shared" si="41"/>
        <v>0</v>
      </c>
      <c r="L59" s="382"/>
      <c r="O59" s="27"/>
      <c r="P59" s="27"/>
    </row>
    <row r="60" spans="2:16" ht="15.75" customHeight="1">
      <c r="B60" s="180"/>
      <c r="C60" s="156"/>
      <c r="D60" s="378"/>
      <c r="E60" s="157"/>
      <c r="F60" s="156"/>
      <c r="G60" s="157"/>
      <c r="H60" s="379">
        <f t="shared" si="39"/>
        <v>0</v>
      </c>
      <c r="I60" s="380"/>
      <c r="J60" s="379">
        <f t="shared" si="40"/>
        <v>0</v>
      </c>
      <c r="K60" s="381">
        <f t="shared" si="41"/>
        <v>0</v>
      </c>
      <c r="L60" s="382"/>
      <c r="O60" s="27"/>
      <c r="P60" s="27"/>
    </row>
    <row r="61" spans="2:16" ht="15.75" customHeight="1">
      <c r="B61" s="180"/>
      <c r="C61" s="156"/>
      <c r="D61" s="378"/>
      <c r="E61" s="157"/>
      <c r="F61" s="156"/>
      <c r="G61" s="157"/>
      <c r="H61" s="379">
        <f t="shared" si="39"/>
        <v>0</v>
      </c>
      <c r="I61" s="380"/>
      <c r="J61" s="379">
        <f t="shared" si="40"/>
        <v>0</v>
      </c>
      <c r="K61" s="381">
        <f t="shared" si="41"/>
        <v>0</v>
      </c>
      <c r="L61" s="382"/>
      <c r="O61" s="27"/>
      <c r="P61" s="27"/>
    </row>
    <row r="62" spans="2:16" ht="15.75" customHeight="1">
      <c r="B62" s="180"/>
      <c r="C62" s="156"/>
      <c r="D62" s="378"/>
      <c r="E62" s="157"/>
      <c r="F62" s="156"/>
      <c r="G62" s="157"/>
      <c r="H62" s="379">
        <f t="shared" si="39"/>
        <v>0</v>
      </c>
      <c r="I62" s="380"/>
      <c r="J62" s="379">
        <f t="shared" si="40"/>
        <v>0</v>
      </c>
      <c r="K62" s="381">
        <f t="shared" si="41"/>
        <v>0</v>
      </c>
      <c r="L62" s="382"/>
      <c r="O62" s="27"/>
      <c r="P62" s="27"/>
    </row>
    <row r="63" spans="2:16" ht="15.75" customHeight="1">
      <c r="B63" s="180"/>
      <c r="C63" s="181"/>
      <c r="D63" s="181"/>
      <c r="E63" s="181"/>
      <c r="F63" s="181"/>
      <c r="G63" s="181"/>
      <c r="H63" s="379">
        <f t="shared" si="39"/>
        <v>0</v>
      </c>
      <c r="I63" s="157"/>
      <c r="J63" s="379">
        <f t="shared" si="40"/>
        <v>0</v>
      </c>
      <c r="K63" s="381">
        <f t="shared" si="41"/>
        <v>0</v>
      </c>
      <c r="L63" s="157"/>
      <c r="O63" s="27"/>
      <c r="P63" s="27"/>
    </row>
    <row r="64" spans="2:16" ht="15.75" customHeight="1">
      <c r="B64" s="309"/>
      <c r="C64" s="383"/>
      <c r="D64" s="383"/>
      <c r="E64" s="383"/>
      <c r="F64" s="383"/>
      <c r="G64" s="383"/>
      <c r="H64" s="379">
        <f t="shared" si="39"/>
        <v>0</v>
      </c>
      <c r="I64" s="384"/>
      <c r="J64" s="379">
        <f t="shared" si="40"/>
        <v>0</v>
      </c>
      <c r="K64" s="381">
        <f t="shared" si="41"/>
        <v>0</v>
      </c>
      <c r="L64" s="385"/>
      <c r="O64" s="27"/>
      <c r="P64" s="27"/>
    </row>
    <row r="65" spans="2:16" ht="15.75" customHeight="1">
      <c r="B65" s="309"/>
      <c r="C65" s="383"/>
      <c r="D65" s="383"/>
      <c r="E65" s="383"/>
      <c r="F65" s="383"/>
      <c r="G65" s="383"/>
      <c r="H65" s="379">
        <f t="shared" si="39"/>
        <v>0</v>
      </c>
      <c r="I65" s="384"/>
      <c r="J65" s="379">
        <f t="shared" si="40"/>
        <v>0</v>
      </c>
      <c r="K65" s="381">
        <f t="shared" si="41"/>
        <v>0</v>
      </c>
      <c r="L65" s="385"/>
      <c r="O65" s="27"/>
      <c r="P65" s="27"/>
    </row>
    <row r="66" spans="2:16" ht="15.75" customHeight="1">
      <c r="B66" s="386"/>
      <c r="C66" s="387"/>
      <c r="D66" s="387"/>
      <c r="E66" s="387"/>
      <c r="F66" s="387"/>
      <c r="G66" s="387"/>
      <c r="H66" s="379">
        <f t="shared" si="39"/>
        <v>0</v>
      </c>
      <c r="I66" s="387"/>
      <c r="J66" s="379">
        <f t="shared" si="40"/>
        <v>0</v>
      </c>
      <c r="K66" s="381">
        <f t="shared" si="41"/>
        <v>0</v>
      </c>
      <c r="L66" s="387"/>
      <c r="O66" s="27"/>
      <c r="P66" s="27"/>
    </row>
    <row r="67" spans="2:16" ht="15.75" customHeight="1">
      <c r="B67" s="385"/>
      <c r="C67" s="383"/>
      <c r="D67" s="309"/>
      <c r="E67" s="388"/>
      <c r="F67" s="383"/>
      <c r="G67" s="308"/>
      <c r="H67" s="379">
        <f t="shared" si="39"/>
        <v>0</v>
      </c>
      <c r="I67" s="389"/>
      <c r="J67" s="379">
        <f t="shared" si="40"/>
        <v>0</v>
      </c>
      <c r="K67" s="381">
        <f t="shared" si="41"/>
        <v>0</v>
      </c>
      <c r="L67" s="384"/>
      <c r="O67" s="27"/>
      <c r="P67" s="27"/>
    </row>
    <row r="68" spans="2:16" ht="15.75" customHeight="1">
      <c r="B68" s="385"/>
      <c r="C68" s="383"/>
      <c r="D68" s="309"/>
      <c r="E68" s="388"/>
      <c r="F68" s="383"/>
      <c r="G68" s="308"/>
      <c r="H68" s="379">
        <f t="shared" si="39"/>
        <v>0</v>
      </c>
      <c r="I68" s="389"/>
      <c r="J68" s="379">
        <f t="shared" si="40"/>
        <v>0</v>
      </c>
      <c r="K68" s="381">
        <f t="shared" si="41"/>
        <v>0</v>
      </c>
      <c r="L68" s="384"/>
      <c r="O68" s="27"/>
      <c r="P68" s="27"/>
    </row>
    <row r="69" spans="2:16" ht="15.75" customHeight="1">
      <c r="B69" s="385"/>
      <c r="C69" s="383"/>
      <c r="D69" s="309"/>
      <c r="E69" s="388"/>
      <c r="F69" s="383"/>
      <c r="G69" s="308"/>
      <c r="H69" s="379">
        <f t="shared" si="39"/>
        <v>0</v>
      </c>
      <c r="I69" s="389"/>
      <c r="J69" s="379">
        <f t="shared" si="40"/>
        <v>0</v>
      </c>
      <c r="K69" s="381">
        <f t="shared" si="41"/>
        <v>0</v>
      </c>
      <c r="L69" s="384"/>
      <c r="O69" s="27"/>
      <c r="P69" s="27"/>
    </row>
    <row r="70" spans="2:16" ht="15.75" customHeight="1">
      <c r="B70" s="385"/>
      <c r="C70" s="383"/>
      <c r="D70" s="309"/>
      <c r="E70" s="388"/>
      <c r="F70" s="383"/>
      <c r="G70" s="308"/>
      <c r="H70" s="379">
        <f t="shared" si="39"/>
        <v>0</v>
      </c>
      <c r="I70" s="389"/>
      <c r="J70" s="379">
        <f t="shared" si="40"/>
        <v>0</v>
      </c>
      <c r="K70" s="381">
        <f t="shared" si="41"/>
        <v>0</v>
      </c>
      <c r="L70" s="384"/>
      <c r="O70" s="27"/>
      <c r="P70" s="27"/>
    </row>
    <row r="71" spans="2:16" ht="15.75" customHeight="1">
      <c r="B71" s="385"/>
      <c r="C71" s="383"/>
      <c r="D71" s="309"/>
      <c r="E71" s="388"/>
      <c r="F71" s="383"/>
      <c r="G71" s="308"/>
      <c r="H71" s="379">
        <f t="shared" si="39"/>
        <v>0</v>
      </c>
      <c r="I71" s="389"/>
      <c r="J71" s="379">
        <f t="shared" si="40"/>
        <v>0</v>
      </c>
      <c r="K71" s="381">
        <f t="shared" si="41"/>
        <v>0</v>
      </c>
      <c r="L71" s="384"/>
      <c r="O71" s="27"/>
      <c r="P71" s="27"/>
    </row>
    <row r="72" spans="2:16" ht="15.75" customHeight="1">
      <c r="B72" s="385"/>
      <c r="C72" s="383"/>
      <c r="D72" s="309"/>
      <c r="E72" s="388"/>
      <c r="F72" s="383"/>
      <c r="G72" s="308"/>
      <c r="H72" s="379">
        <f t="shared" si="39"/>
        <v>0</v>
      </c>
      <c r="I72" s="389"/>
      <c r="J72" s="379">
        <f t="shared" si="40"/>
        <v>0</v>
      </c>
      <c r="K72" s="381">
        <f t="shared" si="41"/>
        <v>0</v>
      </c>
      <c r="L72" s="384"/>
      <c r="O72" s="27"/>
      <c r="P72" s="27"/>
    </row>
    <row r="73" spans="2:16" ht="15.75" customHeight="1">
      <c r="B73" s="385"/>
      <c r="C73" s="383"/>
      <c r="D73" s="309"/>
      <c r="E73" s="388"/>
      <c r="F73" s="383"/>
      <c r="G73" s="308"/>
      <c r="H73" s="379">
        <f t="shared" si="39"/>
        <v>0</v>
      </c>
      <c r="I73" s="389"/>
      <c r="J73" s="379">
        <f t="shared" si="40"/>
        <v>0</v>
      </c>
      <c r="K73" s="381">
        <f t="shared" si="41"/>
        <v>0</v>
      </c>
      <c r="L73" s="384"/>
      <c r="O73" s="27"/>
      <c r="P73" s="27"/>
    </row>
    <row r="74" spans="2:16" ht="15.75" customHeight="1">
      <c r="B74" s="385"/>
      <c r="C74" s="383"/>
      <c r="D74" s="309"/>
      <c r="E74" s="388"/>
      <c r="F74" s="383"/>
      <c r="G74" s="308"/>
      <c r="H74" s="379">
        <f t="shared" si="39"/>
        <v>0</v>
      </c>
      <c r="I74" s="389"/>
      <c r="J74" s="379">
        <f t="shared" si="40"/>
        <v>0</v>
      </c>
      <c r="K74" s="381">
        <f t="shared" si="41"/>
        <v>0</v>
      </c>
      <c r="L74" s="384"/>
      <c r="O74" s="27"/>
      <c r="P74" s="27"/>
    </row>
    <row r="75" spans="2:16" ht="15.75" customHeight="1">
      <c r="B75" s="385"/>
      <c r="C75" s="383"/>
      <c r="D75" s="309"/>
      <c r="E75" s="388"/>
      <c r="F75" s="383"/>
      <c r="G75" s="308"/>
      <c r="H75" s="379">
        <f t="shared" si="39"/>
        <v>0</v>
      </c>
      <c r="I75" s="389"/>
      <c r="J75" s="379">
        <f t="shared" si="40"/>
        <v>0</v>
      </c>
      <c r="K75" s="381">
        <f t="shared" si="41"/>
        <v>0</v>
      </c>
      <c r="L75" s="384"/>
      <c r="O75" s="27"/>
      <c r="P75" s="27"/>
    </row>
    <row r="76" spans="2:16" ht="15.75" customHeight="1">
      <c r="B76" s="385"/>
      <c r="C76" s="383"/>
      <c r="D76" s="309"/>
      <c r="E76" s="388"/>
      <c r="F76" s="383"/>
      <c r="G76" s="308"/>
      <c r="H76" s="379">
        <f t="shared" si="39"/>
        <v>0</v>
      </c>
      <c r="I76" s="389"/>
      <c r="J76" s="379">
        <f t="shared" si="40"/>
        <v>0</v>
      </c>
      <c r="K76" s="381">
        <f t="shared" si="41"/>
        <v>0</v>
      </c>
      <c r="L76" s="384"/>
      <c r="O76" s="27"/>
      <c r="P76" s="27"/>
    </row>
    <row r="77" spans="2:16" ht="15.75" customHeight="1">
      <c r="B77" s="385"/>
      <c r="C77" s="383"/>
      <c r="D77" s="309"/>
      <c r="E77" s="388"/>
      <c r="F77" s="383"/>
      <c r="G77" s="308"/>
      <c r="H77" s="379">
        <f t="shared" si="39"/>
        <v>0</v>
      </c>
      <c r="I77" s="389"/>
      <c r="J77" s="379">
        <f t="shared" si="40"/>
        <v>0</v>
      </c>
      <c r="K77" s="381">
        <f t="shared" si="41"/>
        <v>0</v>
      </c>
      <c r="L77" s="384"/>
      <c r="O77" s="27"/>
      <c r="P77" s="27"/>
    </row>
    <row r="78" spans="2:16" ht="15.75" customHeight="1">
      <c r="B78" s="385"/>
      <c r="C78" s="156"/>
      <c r="D78" s="181"/>
      <c r="E78" s="158"/>
      <c r="F78" s="156"/>
      <c r="G78" s="157"/>
      <c r="H78" s="379">
        <f t="shared" si="39"/>
        <v>0</v>
      </c>
      <c r="I78" s="380"/>
      <c r="J78" s="379">
        <f t="shared" si="40"/>
        <v>0</v>
      </c>
      <c r="K78" s="381">
        <f t="shared" si="41"/>
        <v>0</v>
      </c>
      <c r="L78" s="382"/>
      <c r="O78" s="27"/>
      <c r="P78" s="27"/>
    </row>
    <row r="79" spans="2:16" ht="15.75" customHeight="1">
      <c r="B79" s="180"/>
      <c r="C79" s="156"/>
      <c r="D79" s="181"/>
      <c r="E79" s="158"/>
      <c r="F79" s="156"/>
      <c r="G79" s="157"/>
      <c r="H79" s="379">
        <f t="shared" si="39"/>
        <v>0</v>
      </c>
      <c r="I79" s="380"/>
      <c r="J79" s="379">
        <f t="shared" si="40"/>
        <v>0</v>
      </c>
      <c r="K79" s="381">
        <f t="shared" si="41"/>
        <v>0</v>
      </c>
      <c r="L79" s="382"/>
      <c r="O79" s="27"/>
      <c r="P79" s="27"/>
    </row>
    <row r="80" spans="2:16" ht="15.75" customHeight="1">
      <c r="B80" s="180"/>
      <c r="C80" s="156"/>
      <c r="D80" s="181"/>
      <c r="E80" s="158"/>
      <c r="F80" s="156"/>
      <c r="G80" s="157"/>
      <c r="H80" s="379">
        <f t="shared" si="39"/>
        <v>0</v>
      </c>
      <c r="I80" s="380"/>
      <c r="J80" s="379">
        <f t="shared" si="40"/>
        <v>0</v>
      </c>
      <c r="K80" s="381">
        <f t="shared" si="41"/>
        <v>0</v>
      </c>
      <c r="L80" s="382"/>
      <c r="O80" s="27"/>
      <c r="P80" s="27"/>
    </row>
    <row r="81" spans="2:16" ht="15.75" customHeight="1">
      <c r="B81" s="180"/>
      <c r="C81" s="156"/>
      <c r="D81" s="181"/>
      <c r="E81" s="158"/>
      <c r="F81" s="156"/>
      <c r="G81" s="157"/>
      <c r="H81" s="379">
        <f t="shared" si="39"/>
        <v>0</v>
      </c>
      <c r="I81" s="380"/>
      <c r="J81" s="379">
        <f t="shared" si="40"/>
        <v>0</v>
      </c>
      <c r="K81" s="381">
        <f t="shared" si="41"/>
        <v>0</v>
      </c>
      <c r="L81" s="382"/>
      <c r="O81" s="27"/>
      <c r="P81" s="27"/>
    </row>
    <row r="82" spans="2:16" ht="15.75" customHeight="1">
      <c r="B82" s="181"/>
      <c r="C82" s="157"/>
      <c r="D82" s="157"/>
      <c r="E82" s="157"/>
      <c r="F82" s="157"/>
      <c r="G82" s="157"/>
      <c r="H82" s="379">
        <f t="shared" si="39"/>
        <v>0</v>
      </c>
      <c r="I82" s="242"/>
      <c r="J82" s="379">
        <f t="shared" si="40"/>
        <v>0</v>
      </c>
      <c r="K82" s="381">
        <f t="shared" si="41"/>
        <v>0</v>
      </c>
      <c r="L82" s="242"/>
      <c r="O82" s="27"/>
      <c r="P82" s="27"/>
    </row>
    <row r="83" spans="2:16" ht="15.75" customHeight="1">
      <c r="B83" s="181"/>
      <c r="C83" s="157"/>
      <c r="D83" s="157"/>
      <c r="E83" s="157"/>
      <c r="F83" s="157"/>
      <c r="G83" s="157"/>
      <c r="H83" s="379">
        <f t="shared" si="39"/>
        <v>0</v>
      </c>
      <c r="I83" s="242"/>
      <c r="J83" s="379">
        <f t="shared" si="40"/>
        <v>0</v>
      </c>
      <c r="K83" s="381">
        <f t="shared" si="41"/>
        <v>0</v>
      </c>
      <c r="L83" s="242"/>
      <c r="O83" s="27"/>
      <c r="P83" s="27"/>
    </row>
    <row r="84" spans="2:16" ht="15.75" customHeight="1">
      <c r="B84" s="181"/>
      <c r="C84" s="157"/>
      <c r="D84" s="157"/>
      <c r="E84" s="157"/>
      <c r="F84" s="157"/>
      <c r="G84" s="157"/>
      <c r="H84" s="379">
        <f t="shared" si="39"/>
        <v>0</v>
      </c>
      <c r="I84" s="242"/>
      <c r="J84" s="379">
        <f t="shared" si="40"/>
        <v>0</v>
      </c>
      <c r="K84" s="381">
        <f t="shared" si="41"/>
        <v>0</v>
      </c>
      <c r="L84" s="242"/>
      <c r="O84" s="27"/>
      <c r="P84" s="27"/>
    </row>
    <row r="85" spans="2:16" ht="15.75" customHeight="1">
      <c r="B85" s="181"/>
      <c r="C85" s="157"/>
      <c r="D85" s="157"/>
      <c r="E85" s="157"/>
      <c r="F85" s="157"/>
      <c r="G85" s="157"/>
      <c r="H85" s="379">
        <f t="shared" si="39"/>
        <v>0</v>
      </c>
      <c r="I85" s="242"/>
      <c r="J85" s="379">
        <f t="shared" si="40"/>
        <v>0</v>
      </c>
      <c r="K85" s="381">
        <f t="shared" si="41"/>
        <v>0</v>
      </c>
      <c r="L85" s="242"/>
      <c r="O85" s="27"/>
      <c r="P85" s="27"/>
    </row>
    <row r="86" spans="2:16" ht="15.75" customHeight="1">
      <c r="B86" s="181"/>
      <c r="C86" s="157"/>
      <c r="D86" s="157"/>
      <c r="E86" s="157"/>
      <c r="F86" s="157"/>
      <c r="G86" s="157"/>
      <c r="H86" s="379">
        <f t="shared" si="39"/>
        <v>0</v>
      </c>
      <c r="I86" s="242"/>
      <c r="J86" s="379">
        <f t="shared" si="40"/>
        <v>0</v>
      </c>
      <c r="K86" s="381">
        <f t="shared" si="41"/>
        <v>0</v>
      </c>
      <c r="L86" s="242"/>
      <c r="O86" s="27"/>
      <c r="P86" s="27"/>
    </row>
    <row r="87" spans="2:16" ht="15.75" customHeight="1">
      <c r="B87" s="181"/>
      <c r="C87" s="157"/>
      <c r="D87" s="157"/>
      <c r="E87" s="157"/>
      <c r="F87" s="157"/>
      <c r="G87" s="157"/>
      <c r="H87" s="379">
        <f t="shared" si="39"/>
        <v>0</v>
      </c>
      <c r="I87" s="242"/>
      <c r="J87" s="379">
        <f t="shared" si="40"/>
        <v>0</v>
      </c>
      <c r="K87" s="381">
        <f t="shared" si="41"/>
        <v>0</v>
      </c>
      <c r="L87" s="242"/>
      <c r="O87" s="27"/>
      <c r="P87" s="27"/>
    </row>
    <row r="88" spans="2:16" ht="15.75" customHeight="1">
      <c r="B88" s="181"/>
      <c r="C88" s="157"/>
      <c r="D88" s="157"/>
      <c r="E88" s="157"/>
      <c r="F88" s="157"/>
      <c r="G88" s="157"/>
      <c r="H88" s="379">
        <f t="shared" si="39"/>
        <v>0</v>
      </c>
      <c r="I88" s="242"/>
      <c r="J88" s="379">
        <f t="shared" si="40"/>
        <v>0</v>
      </c>
      <c r="K88" s="381">
        <f t="shared" si="41"/>
        <v>0</v>
      </c>
      <c r="L88" s="242"/>
      <c r="O88" s="27"/>
      <c r="P88" s="27"/>
    </row>
    <row r="89" spans="2:16" ht="15.75" customHeight="1">
      <c r="B89" s="181"/>
      <c r="C89" s="157"/>
      <c r="D89" s="157"/>
      <c r="E89" s="157"/>
      <c r="F89" s="157"/>
      <c r="G89" s="157"/>
      <c r="H89" s="379">
        <f t="shared" si="39"/>
        <v>0</v>
      </c>
      <c r="I89" s="242"/>
      <c r="J89" s="379">
        <f t="shared" si="40"/>
        <v>0</v>
      </c>
      <c r="K89" s="381">
        <f t="shared" si="41"/>
        <v>0</v>
      </c>
      <c r="L89" s="242"/>
      <c r="O89" s="27"/>
      <c r="P89" s="27"/>
    </row>
    <row r="90" spans="2:16" ht="15.75" customHeight="1">
      <c r="B90" s="181"/>
      <c r="C90" s="157"/>
      <c r="D90" s="157"/>
      <c r="E90" s="157"/>
      <c r="F90" s="157"/>
      <c r="G90" s="157"/>
      <c r="H90" s="379">
        <f t="shared" si="39"/>
        <v>0</v>
      </c>
      <c r="I90" s="242"/>
      <c r="J90" s="379">
        <f t="shared" si="40"/>
        <v>0</v>
      </c>
      <c r="K90" s="381">
        <f t="shared" si="41"/>
        <v>0</v>
      </c>
      <c r="L90" s="242"/>
      <c r="O90" s="27"/>
      <c r="P90" s="27"/>
    </row>
    <row r="91" spans="2:16" ht="15.75" customHeight="1">
      <c r="B91" s="181"/>
      <c r="C91" s="157"/>
      <c r="D91" s="157"/>
      <c r="E91" s="157"/>
      <c r="F91" s="157"/>
      <c r="G91" s="157"/>
      <c r="H91" s="379">
        <f t="shared" si="39"/>
        <v>0</v>
      </c>
      <c r="I91" s="242"/>
      <c r="J91" s="379">
        <f t="shared" si="40"/>
        <v>0</v>
      </c>
      <c r="K91" s="381">
        <f t="shared" si="41"/>
        <v>0</v>
      </c>
      <c r="L91" s="242"/>
      <c r="O91" s="27"/>
      <c r="P91" s="27"/>
    </row>
    <row r="92" spans="2:16" ht="15.75" customHeight="1">
      <c r="B92" s="181"/>
      <c r="C92" s="157"/>
      <c r="D92" s="157"/>
      <c r="E92" s="157"/>
      <c r="F92" s="157"/>
      <c r="G92" s="157"/>
      <c r="H92" s="379">
        <f t="shared" si="39"/>
        <v>0</v>
      </c>
      <c r="I92" s="242"/>
      <c r="J92" s="379">
        <f t="shared" si="40"/>
        <v>0</v>
      </c>
      <c r="K92" s="381">
        <f t="shared" si="41"/>
        <v>0</v>
      </c>
      <c r="L92" s="242"/>
      <c r="O92" s="27"/>
      <c r="P92" s="27"/>
    </row>
    <row r="93" spans="2:16" ht="15.75" customHeight="1">
      <c r="B93" s="181"/>
      <c r="C93" s="157"/>
      <c r="D93" s="157"/>
      <c r="E93" s="157"/>
      <c r="F93" s="157"/>
      <c r="G93" s="157"/>
      <c r="H93" s="379">
        <f t="shared" si="39"/>
        <v>0</v>
      </c>
      <c r="I93" s="242"/>
      <c r="J93" s="379">
        <f t="shared" si="40"/>
        <v>0</v>
      </c>
      <c r="K93" s="381">
        <f t="shared" si="41"/>
        <v>0</v>
      </c>
      <c r="L93" s="242"/>
      <c r="O93" s="27"/>
      <c r="P93" s="27"/>
    </row>
    <row r="94" spans="2:16" ht="15.75" customHeight="1">
      <c r="B94" s="181"/>
      <c r="C94" s="157"/>
      <c r="D94" s="157"/>
      <c r="E94" s="157"/>
      <c r="F94" s="157"/>
      <c r="G94" s="157"/>
      <c r="H94" s="379">
        <f t="shared" si="39"/>
        <v>0</v>
      </c>
      <c r="I94" s="242"/>
      <c r="J94" s="379">
        <f t="shared" si="40"/>
        <v>0</v>
      </c>
      <c r="K94" s="381">
        <f t="shared" si="41"/>
        <v>0</v>
      </c>
      <c r="L94" s="242"/>
      <c r="O94" s="27"/>
      <c r="P94" s="27"/>
    </row>
    <row r="95" spans="2:16" ht="15.75" customHeight="1">
      <c r="B95" s="181"/>
      <c r="C95" s="157"/>
      <c r="D95" s="157"/>
      <c r="E95" s="157"/>
      <c r="F95" s="157"/>
      <c r="G95" s="157"/>
      <c r="H95" s="379">
        <f t="shared" si="39"/>
        <v>0</v>
      </c>
      <c r="I95" s="242"/>
      <c r="J95" s="379">
        <f t="shared" si="40"/>
        <v>0</v>
      </c>
      <c r="K95" s="381">
        <f t="shared" si="41"/>
        <v>0</v>
      </c>
      <c r="L95" s="242"/>
      <c r="O95" s="27"/>
      <c r="P95" s="27"/>
    </row>
    <row r="96" spans="2:16" ht="15.75" customHeight="1">
      <c r="B96" s="181"/>
      <c r="C96" s="390"/>
      <c r="D96" s="390"/>
      <c r="E96" s="390"/>
      <c r="F96" s="390"/>
      <c r="G96" s="390"/>
      <c r="H96" s="379">
        <f t="shared" si="39"/>
        <v>0</v>
      </c>
      <c r="I96" s="242"/>
      <c r="J96" s="379">
        <f t="shared" si="40"/>
        <v>0</v>
      </c>
      <c r="K96" s="381">
        <f t="shared" si="41"/>
        <v>0</v>
      </c>
      <c r="L96" s="242"/>
      <c r="O96" s="27"/>
      <c r="P96" s="27"/>
    </row>
    <row r="97" spans="2:16" ht="15.75" customHeight="1">
      <c r="B97" s="181"/>
      <c r="C97" s="157"/>
      <c r="D97" s="157"/>
      <c r="E97" s="157"/>
      <c r="F97" s="157"/>
      <c r="G97" s="157"/>
      <c r="H97" s="379">
        <f t="shared" si="39"/>
        <v>0</v>
      </c>
      <c r="I97" s="242"/>
      <c r="J97" s="379">
        <f t="shared" si="40"/>
        <v>0</v>
      </c>
      <c r="K97" s="381">
        <f t="shared" si="41"/>
        <v>0</v>
      </c>
      <c r="L97" s="242"/>
      <c r="O97" s="27"/>
      <c r="P97" s="27"/>
    </row>
    <row r="98" spans="2:16" ht="15.75" customHeight="1">
      <c r="B98" s="181"/>
      <c r="C98" s="157"/>
      <c r="D98" s="157"/>
      <c r="E98" s="157"/>
      <c r="F98" s="157"/>
      <c r="G98" s="157"/>
      <c r="H98" s="379">
        <f t="shared" si="39"/>
        <v>0</v>
      </c>
      <c r="I98" s="242"/>
      <c r="J98" s="379">
        <f t="shared" si="40"/>
        <v>0</v>
      </c>
      <c r="K98" s="381">
        <f t="shared" si="41"/>
        <v>0</v>
      </c>
      <c r="L98" s="242"/>
      <c r="O98" s="27"/>
      <c r="P98" s="27"/>
    </row>
    <row r="99" spans="2:16" ht="15.75" customHeight="1">
      <c r="B99" s="181"/>
      <c r="C99" s="157"/>
      <c r="D99" s="157"/>
      <c r="E99" s="157"/>
      <c r="F99" s="157"/>
      <c r="G99" s="157"/>
      <c r="H99" s="379">
        <f t="shared" si="39"/>
        <v>0</v>
      </c>
      <c r="I99" s="242"/>
      <c r="J99" s="379">
        <f t="shared" si="40"/>
        <v>0</v>
      </c>
      <c r="K99" s="381">
        <f t="shared" si="41"/>
        <v>0</v>
      </c>
      <c r="L99" s="242"/>
      <c r="O99" s="27"/>
      <c r="P99" s="27"/>
    </row>
    <row r="100" spans="2:16" ht="15.75" customHeight="1">
      <c r="B100" s="181"/>
      <c r="C100" s="157"/>
      <c r="D100" s="157"/>
      <c r="E100" s="157"/>
      <c r="F100" s="157"/>
      <c r="G100" s="157"/>
      <c r="H100" s="379">
        <f t="shared" si="39"/>
        <v>0</v>
      </c>
      <c r="I100" s="242"/>
      <c r="J100" s="379">
        <f t="shared" si="40"/>
        <v>0</v>
      </c>
      <c r="K100" s="381">
        <f t="shared" si="41"/>
        <v>0</v>
      </c>
      <c r="L100" s="242"/>
      <c r="O100" s="27"/>
      <c r="P100" s="27"/>
    </row>
    <row r="101" spans="2:16" ht="15.75" customHeight="1">
      <c r="B101" s="181"/>
      <c r="C101" s="157"/>
      <c r="D101" s="157"/>
      <c r="E101" s="157"/>
      <c r="F101" s="157"/>
      <c r="G101" s="157"/>
      <c r="H101" s="379">
        <f t="shared" si="39"/>
        <v>0</v>
      </c>
      <c r="I101" s="242"/>
      <c r="J101" s="379">
        <f t="shared" si="40"/>
        <v>0</v>
      </c>
      <c r="K101" s="381">
        <f t="shared" si="41"/>
        <v>0</v>
      </c>
      <c r="L101" s="242"/>
      <c r="O101" s="27"/>
      <c r="P101" s="27"/>
    </row>
    <row r="102" spans="2:16" ht="15.75" customHeight="1">
      <c r="B102" s="181"/>
      <c r="C102" s="157"/>
      <c r="D102" s="157"/>
      <c r="E102" s="157"/>
      <c r="F102" s="157"/>
      <c r="G102" s="157"/>
      <c r="H102" s="379">
        <f t="shared" si="39"/>
        <v>0</v>
      </c>
      <c r="I102" s="242"/>
      <c r="J102" s="379">
        <f t="shared" si="40"/>
        <v>0</v>
      </c>
      <c r="K102" s="381">
        <f t="shared" si="41"/>
        <v>0</v>
      </c>
      <c r="L102" s="242"/>
      <c r="O102" s="27"/>
      <c r="P102" s="27"/>
    </row>
    <row r="103" spans="2:16" ht="15.75" customHeight="1">
      <c r="B103" s="181"/>
      <c r="C103" s="157"/>
      <c r="D103" s="157"/>
      <c r="E103" s="157"/>
      <c r="F103" s="157"/>
      <c r="G103" s="157"/>
      <c r="H103" s="379">
        <f t="shared" si="39"/>
        <v>0</v>
      </c>
      <c r="I103" s="242"/>
      <c r="J103" s="379">
        <f t="shared" si="40"/>
        <v>0</v>
      </c>
      <c r="K103" s="381">
        <f t="shared" si="41"/>
        <v>0</v>
      </c>
      <c r="L103" s="242"/>
      <c r="O103" s="27"/>
      <c r="P103" s="27"/>
    </row>
    <row r="104" spans="2:16" ht="15.75" customHeight="1">
      <c r="B104" s="181"/>
      <c r="C104" s="157"/>
      <c r="D104" s="157"/>
      <c r="E104" s="157"/>
      <c r="F104" s="157"/>
      <c r="G104" s="157"/>
      <c r="H104" s="379">
        <f t="shared" si="39"/>
        <v>0</v>
      </c>
      <c r="I104" s="242"/>
      <c r="J104" s="379">
        <f t="shared" si="40"/>
        <v>0</v>
      </c>
      <c r="K104" s="381">
        <f t="shared" si="41"/>
        <v>0</v>
      </c>
      <c r="L104" s="242"/>
      <c r="O104" s="27"/>
      <c r="P104" s="27"/>
    </row>
    <row r="105" spans="2:16" ht="15.75" customHeight="1">
      <c r="B105" s="181"/>
      <c r="C105" s="157"/>
      <c r="D105" s="157"/>
      <c r="E105" s="157"/>
      <c r="F105" s="157"/>
      <c r="G105" s="157"/>
      <c r="H105" s="379">
        <f t="shared" si="39"/>
        <v>0</v>
      </c>
      <c r="I105" s="242"/>
      <c r="J105" s="379">
        <f t="shared" si="40"/>
        <v>0</v>
      </c>
      <c r="K105" s="381">
        <f t="shared" si="41"/>
        <v>0</v>
      </c>
      <c r="L105" s="242"/>
      <c r="O105" s="27"/>
      <c r="P105" s="27"/>
    </row>
    <row r="106" spans="2:16" ht="15.75" customHeight="1">
      <c r="B106" s="181"/>
      <c r="C106" s="157"/>
      <c r="D106" s="157"/>
      <c r="E106" s="157"/>
      <c r="F106" s="157"/>
      <c r="G106" s="157"/>
      <c r="H106" s="379">
        <f t="shared" si="39"/>
        <v>0</v>
      </c>
      <c r="I106" s="242"/>
      <c r="J106" s="379">
        <f t="shared" si="40"/>
        <v>0</v>
      </c>
      <c r="K106" s="381">
        <f t="shared" si="41"/>
        <v>0</v>
      </c>
      <c r="L106" s="242"/>
      <c r="O106" s="27"/>
      <c r="P106" s="27"/>
    </row>
    <row r="107" spans="2:16" ht="15.75" customHeight="1">
      <c r="B107" s="181"/>
      <c r="C107" s="157"/>
      <c r="D107" s="157"/>
      <c r="E107" s="157"/>
      <c r="F107" s="157"/>
      <c r="G107" s="157"/>
      <c r="H107" s="379">
        <f t="shared" si="39"/>
        <v>0</v>
      </c>
      <c r="I107" s="242"/>
      <c r="J107" s="379">
        <f t="shared" si="40"/>
        <v>0</v>
      </c>
      <c r="K107" s="381">
        <f t="shared" si="41"/>
        <v>0</v>
      </c>
      <c r="L107" s="242"/>
      <c r="O107" s="27"/>
      <c r="P107" s="27"/>
    </row>
    <row r="108" spans="2:16" ht="15.75" customHeight="1">
      <c r="B108" s="181"/>
      <c r="C108" s="157"/>
      <c r="D108" s="157"/>
      <c r="E108" s="157"/>
      <c r="F108" s="157"/>
      <c r="G108" s="157"/>
      <c r="H108" s="379">
        <f t="shared" si="39"/>
        <v>0</v>
      </c>
      <c r="I108" s="242"/>
      <c r="J108" s="379">
        <f t="shared" si="40"/>
        <v>0</v>
      </c>
      <c r="K108" s="381">
        <f t="shared" si="41"/>
        <v>0</v>
      </c>
      <c r="L108" s="242"/>
      <c r="O108" s="27"/>
      <c r="P108" s="27"/>
    </row>
    <row r="109" spans="2:16" ht="15.75" customHeight="1">
      <c r="B109" s="181"/>
      <c r="C109" s="157"/>
      <c r="D109" s="157"/>
      <c r="E109" s="157"/>
      <c r="F109" s="157"/>
      <c r="G109" s="157"/>
      <c r="H109" s="379">
        <f t="shared" si="39"/>
        <v>0</v>
      </c>
      <c r="I109" s="242"/>
      <c r="J109" s="379">
        <f t="shared" si="40"/>
        <v>0</v>
      </c>
      <c r="K109" s="381">
        <f t="shared" si="41"/>
        <v>0</v>
      </c>
      <c r="L109" s="242"/>
      <c r="O109" s="27"/>
      <c r="P109" s="27"/>
    </row>
    <row r="110" spans="2:16" ht="15.75" customHeight="1">
      <c r="B110" s="181"/>
      <c r="C110" s="157"/>
      <c r="D110" s="157"/>
      <c r="E110" s="157"/>
      <c r="F110" s="157"/>
      <c r="G110" s="157"/>
      <c r="H110" s="379">
        <f t="shared" si="39"/>
        <v>0</v>
      </c>
      <c r="I110" s="242"/>
      <c r="J110" s="379">
        <f t="shared" si="40"/>
        <v>0</v>
      </c>
      <c r="K110" s="381">
        <f t="shared" si="41"/>
        <v>0</v>
      </c>
      <c r="L110" s="242"/>
      <c r="O110" s="27"/>
      <c r="P110" s="27"/>
    </row>
    <row r="111" spans="2:16" ht="15.75" customHeight="1">
      <c r="B111" s="181"/>
      <c r="C111" s="157"/>
      <c r="D111" s="157"/>
      <c r="E111" s="157"/>
      <c r="F111" s="157"/>
      <c r="G111" s="157"/>
      <c r="H111" s="379">
        <f t="shared" si="39"/>
        <v>0</v>
      </c>
      <c r="I111" s="242"/>
      <c r="J111" s="379">
        <f t="shared" si="40"/>
        <v>0</v>
      </c>
      <c r="K111" s="381">
        <f t="shared" si="41"/>
        <v>0</v>
      </c>
      <c r="L111" s="242"/>
      <c r="O111" s="27"/>
      <c r="P111" s="27"/>
    </row>
    <row r="112" spans="2:16" ht="15.75" customHeight="1">
      <c r="B112" s="181"/>
      <c r="C112" s="157"/>
      <c r="D112" s="157"/>
      <c r="E112" s="157"/>
      <c r="F112" s="157"/>
      <c r="G112" s="157"/>
      <c r="H112" s="379">
        <f t="shared" si="39"/>
        <v>0</v>
      </c>
      <c r="I112" s="242"/>
      <c r="J112" s="379">
        <f t="shared" si="40"/>
        <v>0</v>
      </c>
      <c r="K112" s="381">
        <f t="shared" si="41"/>
        <v>0</v>
      </c>
      <c r="L112" s="242"/>
      <c r="O112" s="27"/>
      <c r="P112" s="27"/>
    </row>
    <row r="113" spans="2:16" ht="15.75" customHeight="1">
      <c r="B113" s="181"/>
      <c r="C113" s="157"/>
      <c r="D113" s="157"/>
      <c r="E113" s="157"/>
      <c r="F113" s="157"/>
      <c r="G113" s="157"/>
      <c r="H113" s="379">
        <f t="shared" si="39"/>
        <v>0</v>
      </c>
      <c r="I113" s="242"/>
      <c r="J113" s="379">
        <f t="shared" si="40"/>
        <v>0</v>
      </c>
      <c r="K113" s="381">
        <f t="shared" si="41"/>
        <v>0</v>
      </c>
      <c r="L113" s="242"/>
      <c r="O113" s="27"/>
      <c r="P113" s="27"/>
    </row>
    <row r="114" spans="2:16" ht="15.75" customHeight="1">
      <c r="B114" s="181"/>
      <c r="C114" s="157"/>
      <c r="D114" s="157"/>
      <c r="E114" s="157"/>
      <c r="F114" s="157"/>
      <c r="G114" s="157"/>
      <c r="H114" s="379">
        <f t="shared" si="39"/>
        <v>0</v>
      </c>
      <c r="I114" s="242"/>
      <c r="J114" s="379">
        <f t="shared" si="40"/>
        <v>0</v>
      </c>
      <c r="K114" s="381">
        <f t="shared" si="41"/>
        <v>0</v>
      </c>
      <c r="L114" s="242"/>
      <c r="O114" s="27"/>
      <c r="P114" s="27"/>
    </row>
    <row r="115" spans="2:16" ht="15.75" customHeight="1">
      <c r="B115" s="181"/>
      <c r="C115" s="157"/>
      <c r="D115" s="157"/>
      <c r="E115" s="157"/>
      <c r="F115" s="157"/>
      <c r="G115" s="157"/>
      <c r="H115" s="379">
        <f t="shared" si="39"/>
        <v>0</v>
      </c>
      <c r="I115" s="242"/>
      <c r="J115" s="379">
        <f t="shared" si="40"/>
        <v>0</v>
      </c>
      <c r="K115" s="381">
        <f t="shared" si="41"/>
        <v>0</v>
      </c>
      <c r="L115" s="242"/>
      <c r="O115" s="27"/>
      <c r="P115" s="27"/>
    </row>
    <row r="116" spans="2:16" ht="15.75" customHeight="1">
      <c r="B116" s="181"/>
      <c r="C116" s="157"/>
      <c r="D116" s="157"/>
      <c r="E116" s="157"/>
      <c r="F116" s="157"/>
      <c r="G116" s="157"/>
      <c r="H116" s="379">
        <f t="shared" si="39"/>
        <v>0</v>
      </c>
      <c r="I116" s="242"/>
      <c r="J116" s="379">
        <f t="shared" si="40"/>
        <v>0</v>
      </c>
      <c r="K116" s="381">
        <f t="shared" si="41"/>
        <v>0</v>
      </c>
      <c r="L116" s="242"/>
      <c r="O116" s="27"/>
      <c r="P116" s="27"/>
    </row>
    <row r="117" spans="2:16" ht="15.75" customHeight="1">
      <c r="B117" s="181"/>
      <c r="C117" s="157"/>
      <c r="D117" s="157"/>
      <c r="E117" s="157"/>
      <c r="F117" s="157"/>
      <c r="G117" s="157"/>
      <c r="H117" s="379">
        <f t="shared" si="39"/>
        <v>0</v>
      </c>
      <c r="I117" s="242"/>
      <c r="J117" s="379">
        <f t="shared" si="40"/>
        <v>0</v>
      </c>
      <c r="K117" s="381">
        <f t="shared" si="41"/>
        <v>0</v>
      </c>
      <c r="L117" s="242"/>
      <c r="O117" s="27"/>
      <c r="P117" s="27"/>
    </row>
    <row r="118" spans="2:16" ht="15.75" customHeight="1">
      <c r="B118" s="181"/>
      <c r="C118" s="157"/>
      <c r="D118" s="157"/>
      <c r="E118" s="157"/>
      <c r="F118" s="157"/>
      <c r="G118" s="157"/>
      <c r="H118" s="379">
        <f t="shared" si="39"/>
        <v>0</v>
      </c>
      <c r="I118" s="242"/>
      <c r="J118" s="379">
        <f t="shared" si="40"/>
        <v>0</v>
      </c>
      <c r="K118" s="381">
        <f t="shared" si="41"/>
        <v>0</v>
      </c>
      <c r="L118" s="242"/>
      <c r="O118" s="27"/>
      <c r="P118" s="27"/>
    </row>
    <row r="119" spans="2:16" ht="15.75" customHeight="1">
      <c r="B119" s="181"/>
      <c r="C119" s="157"/>
      <c r="D119" s="157"/>
      <c r="E119" s="157"/>
      <c r="F119" s="157"/>
      <c r="G119" s="157"/>
      <c r="H119" s="379">
        <f t="shared" si="39"/>
        <v>0</v>
      </c>
      <c r="I119" s="242"/>
      <c r="J119" s="379">
        <f t="shared" si="40"/>
        <v>0</v>
      </c>
      <c r="K119" s="381">
        <f t="shared" si="41"/>
        <v>0</v>
      </c>
      <c r="L119" s="242"/>
      <c r="O119" s="27"/>
      <c r="P119" s="27"/>
    </row>
    <row r="120" spans="2:16" ht="15.75" customHeight="1">
      <c r="B120" s="181"/>
      <c r="C120" s="157"/>
      <c r="D120" s="157"/>
      <c r="E120" s="157"/>
      <c r="F120" s="157"/>
      <c r="G120" s="157"/>
      <c r="H120" s="379">
        <f t="shared" si="39"/>
        <v>0</v>
      </c>
      <c r="I120" s="242"/>
      <c r="J120" s="379">
        <f t="shared" si="40"/>
        <v>0</v>
      </c>
      <c r="K120" s="381">
        <f t="shared" si="41"/>
        <v>0</v>
      </c>
      <c r="L120" s="242"/>
      <c r="O120" s="27"/>
      <c r="P120" s="27"/>
    </row>
    <row r="121" spans="2:16" ht="15.75" customHeight="1">
      <c r="B121" s="181"/>
      <c r="C121" s="390"/>
      <c r="D121" s="390"/>
      <c r="E121" s="390"/>
      <c r="F121" s="390"/>
      <c r="G121" s="390"/>
      <c r="H121" s="379">
        <f t="shared" si="39"/>
        <v>0</v>
      </c>
      <c r="I121" s="242"/>
      <c r="J121" s="379">
        <f t="shared" si="40"/>
        <v>0</v>
      </c>
      <c r="K121" s="381">
        <f t="shared" si="41"/>
        <v>0</v>
      </c>
      <c r="L121" s="242"/>
      <c r="O121" s="27"/>
      <c r="P121" s="27"/>
    </row>
    <row r="122" spans="2:16" ht="15.75" customHeight="1">
      <c r="B122" s="181"/>
      <c r="C122" s="157"/>
      <c r="D122" s="157"/>
      <c r="E122" s="157"/>
      <c r="F122" s="157"/>
      <c r="G122" s="157"/>
      <c r="H122" s="379">
        <f t="shared" si="39"/>
        <v>0</v>
      </c>
      <c r="I122" s="242"/>
      <c r="J122" s="379">
        <f t="shared" si="40"/>
        <v>0</v>
      </c>
      <c r="K122" s="381">
        <f t="shared" si="41"/>
        <v>0</v>
      </c>
      <c r="L122" s="242"/>
      <c r="O122" s="27"/>
      <c r="P122" s="27"/>
    </row>
    <row r="123" spans="2:16" ht="15.75" customHeight="1">
      <c r="B123" s="181"/>
      <c r="C123" s="157"/>
      <c r="D123" s="157"/>
      <c r="E123" s="157"/>
      <c r="F123" s="157"/>
      <c r="G123" s="157"/>
      <c r="H123" s="379">
        <f t="shared" si="39"/>
        <v>0</v>
      </c>
      <c r="I123" s="242"/>
      <c r="J123" s="379">
        <f t="shared" si="40"/>
        <v>0</v>
      </c>
      <c r="K123" s="381">
        <f t="shared" si="41"/>
        <v>0</v>
      </c>
      <c r="L123" s="242"/>
      <c r="O123" s="27"/>
      <c r="P123" s="27"/>
    </row>
    <row r="124" spans="2:16" ht="15.75" customHeight="1">
      <c r="B124" s="181"/>
      <c r="C124" s="157"/>
      <c r="D124" s="157"/>
      <c r="E124" s="157"/>
      <c r="F124" s="157"/>
      <c r="G124" s="157"/>
      <c r="H124" s="379">
        <f t="shared" si="39"/>
        <v>0</v>
      </c>
      <c r="I124" s="242"/>
      <c r="J124" s="379">
        <f t="shared" si="40"/>
        <v>0</v>
      </c>
      <c r="K124" s="381">
        <f t="shared" si="41"/>
        <v>0</v>
      </c>
      <c r="L124" s="242"/>
      <c r="O124" s="27"/>
      <c r="P124" s="27"/>
    </row>
    <row r="125" spans="2:16" ht="15.75" customHeight="1">
      <c r="B125" s="181"/>
      <c r="C125" s="157"/>
      <c r="D125" s="157"/>
      <c r="E125" s="157"/>
      <c r="F125" s="157"/>
      <c r="G125" s="157"/>
      <c r="H125" s="379">
        <f t="shared" si="39"/>
        <v>0</v>
      </c>
      <c r="I125" s="242"/>
      <c r="J125" s="379">
        <f t="shared" si="40"/>
        <v>0</v>
      </c>
      <c r="K125" s="381">
        <f t="shared" si="41"/>
        <v>0</v>
      </c>
      <c r="L125" s="242"/>
      <c r="O125" s="27"/>
      <c r="P125" s="27"/>
    </row>
    <row r="126" spans="2:16" ht="15.75" customHeight="1">
      <c r="B126" s="181"/>
      <c r="C126" s="157"/>
      <c r="D126" s="157"/>
      <c r="E126" s="157"/>
      <c r="F126" s="157"/>
      <c r="G126" s="157"/>
      <c r="H126" s="379">
        <f t="shared" si="39"/>
        <v>0</v>
      </c>
      <c r="I126" s="242"/>
      <c r="J126" s="379">
        <f t="shared" si="40"/>
        <v>0</v>
      </c>
      <c r="K126" s="381">
        <f t="shared" si="41"/>
        <v>0</v>
      </c>
      <c r="L126" s="242"/>
      <c r="O126" s="27"/>
      <c r="P126" s="27"/>
    </row>
    <row r="127" spans="2:16" ht="15.75" customHeight="1">
      <c r="B127" s="181"/>
      <c r="C127" s="157"/>
      <c r="D127" s="157"/>
      <c r="E127" s="157"/>
      <c r="F127" s="157"/>
      <c r="G127" s="157"/>
      <c r="H127" s="379">
        <f t="shared" si="39"/>
        <v>0</v>
      </c>
      <c r="I127" s="242"/>
      <c r="J127" s="379">
        <f t="shared" si="40"/>
        <v>0</v>
      </c>
      <c r="K127" s="381">
        <f t="shared" si="41"/>
        <v>0</v>
      </c>
      <c r="L127" s="242"/>
      <c r="O127" s="27"/>
      <c r="P127" s="27"/>
    </row>
    <row r="128" spans="2:16" ht="15.75" customHeight="1">
      <c r="B128" s="181"/>
      <c r="C128" s="157"/>
      <c r="D128" s="157"/>
      <c r="E128" s="157"/>
      <c r="F128" s="157"/>
      <c r="G128" s="157"/>
      <c r="H128" s="379">
        <f t="shared" si="39"/>
        <v>0</v>
      </c>
      <c r="I128" s="242"/>
      <c r="J128" s="379">
        <f t="shared" si="40"/>
        <v>0</v>
      </c>
      <c r="K128" s="381">
        <f t="shared" si="41"/>
        <v>0</v>
      </c>
      <c r="L128" s="242"/>
      <c r="O128" s="27"/>
      <c r="P128" s="27"/>
    </row>
    <row r="129" spans="2:16" ht="15.75" customHeight="1">
      <c r="B129" s="181"/>
      <c r="C129" s="157"/>
      <c r="D129" s="157"/>
      <c r="E129" s="157"/>
      <c r="F129" s="157"/>
      <c r="G129" s="157"/>
      <c r="H129" s="379">
        <f t="shared" si="39"/>
        <v>0</v>
      </c>
      <c r="I129" s="242"/>
      <c r="J129" s="379">
        <f t="shared" si="40"/>
        <v>0</v>
      </c>
      <c r="K129" s="381">
        <f t="shared" si="41"/>
        <v>0</v>
      </c>
      <c r="L129" s="242"/>
      <c r="O129" s="27"/>
      <c r="P129" s="27"/>
    </row>
    <row r="130" spans="2:16" ht="15.75" customHeight="1">
      <c r="B130" s="181"/>
      <c r="C130" s="157"/>
      <c r="D130" s="157"/>
      <c r="E130" s="157"/>
      <c r="F130" s="157"/>
      <c r="G130" s="157"/>
      <c r="H130" s="379">
        <f t="shared" si="39"/>
        <v>0</v>
      </c>
      <c r="I130" s="242"/>
      <c r="J130" s="379">
        <f t="shared" si="40"/>
        <v>0</v>
      </c>
      <c r="K130" s="381">
        <f t="shared" si="41"/>
        <v>0</v>
      </c>
      <c r="L130" s="242"/>
      <c r="O130" s="27"/>
      <c r="P130" s="27"/>
    </row>
    <row r="131" spans="2:16" ht="15.75" customHeight="1">
      <c r="B131" s="181"/>
      <c r="C131" s="157"/>
      <c r="D131" s="157"/>
      <c r="E131" s="157"/>
      <c r="F131" s="157"/>
      <c r="G131" s="157"/>
      <c r="H131" s="379">
        <f t="shared" si="39"/>
        <v>0</v>
      </c>
      <c r="I131" s="242"/>
      <c r="J131" s="379">
        <f t="shared" si="40"/>
        <v>0</v>
      </c>
      <c r="K131" s="381">
        <f t="shared" si="41"/>
        <v>0</v>
      </c>
      <c r="L131" s="242"/>
      <c r="O131" s="27"/>
      <c r="P131" s="27"/>
    </row>
    <row r="132" spans="2:16" ht="15.75" customHeight="1">
      <c r="B132" s="181"/>
      <c r="C132" s="157"/>
      <c r="D132" s="157"/>
      <c r="E132" s="157"/>
      <c r="F132" s="157"/>
      <c r="G132" s="157"/>
      <c r="H132" s="379">
        <f t="shared" si="39"/>
        <v>0</v>
      </c>
      <c r="I132" s="242"/>
      <c r="J132" s="379">
        <f t="shared" si="40"/>
        <v>0</v>
      </c>
      <c r="K132" s="381">
        <f t="shared" si="41"/>
        <v>0</v>
      </c>
      <c r="L132" s="242"/>
      <c r="O132" s="27"/>
      <c r="P132" s="27"/>
    </row>
    <row r="133" spans="2:16" ht="15.75" customHeight="1">
      <c r="B133" s="181"/>
      <c r="C133" s="157"/>
      <c r="D133" s="157"/>
      <c r="E133" s="157"/>
      <c r="F133" s="157"/>
      <c r="G133" s="157"/>
      <c r="H133" s="379">
        <f t="shared" si="39"/>
        <v>0</v>
      </c>
      <c r="I133" s="242"/>
      <c r="J133" s="379">
        <f t="shared" si="40"/>
        <v>0</v>
      </c>
      <c r="K133" s="381">
        <f t="shared" si="41"/>
        <v>0</v>
      </c>
      <c r="L133" s="242"/>
      <c r="O133" s="27"/>
      <c r="P133" s="27"/>
    </row>
    <row r="134" spans="2:16" ht="15.75" customHeight="1">
      <c r="B134" s="181"/>
      <c r="C134" s="157"/>
      <c r="D134" s="157"/>
      <c r="E134" s="157"/>
      <c r="F134" s="157"/>
      <c r="G134" s="157"/>
      <c r="H134" s="379">
        <f t="shared" si="39"/>
        <v>0</v>
      </c>
      <c r="I134" s="242"/>
      <c r="J134" s="379">
        <f t="shared" si="40"/>
        <v>0</v>
      </c>
      <c r="K134" s="381">
        <f t="shared" si="41"/>
        <v>0</v>
      </c>
      <c r="L134" s="242"/>
      <c r="O134" s="27"/>
      <c r="P134" s="27"/>
    </row>
    <row r="135" spans="2:16" ht="15.75" customHeight="1">
      <c r="B135" s="181"/>
      <c r="C135" s="157"/>
      <c r="D135" s="157"/>
      <c r="E135" s="157"/>
      <c r="F135" s="157"/>
      <c r="G135" s="157"/>
      <c r="H135" s="379">
        <f t="shared" si="39"/>
        <v>0</v>
      </c>
      <c r="I135" s="242"/>
      <c r="J135" s="379">
        <f t="shared" si="40"/>
        <v>0</v>
      </c>
      <c r="K135" s="381">
        <f t="shared" si="41"/>
        <v>0</v>
      </c>
      <c r="L135" s="242"/>
      <c r="O135" s="27"/>
      <c r="P135" s="27"/>
    </row>
    <row r="136" spans="2:16" ht="15.75" customHeight="1">
      <c r="O136" s="27"/>
      <c r="P136" s="27"/>
    </row>
    <row r="137" spans="2:16" ht="15.75" customHeight="1">
      <c r="O137" s="27"/>
      <c r="P137" s="27"/>
    </row>
    <row r="138" spans="2:16" ht="15.75" customHeight="1">
      <c r="O138" s="27"/>
      <c r="P138" s="27"/>
    </row>
    <row r="139" spans="2:16" ht="15.75" customHeight="1">
      <c r="O139" s="27"/>
      <c r="P139" s="27"/>
    </row>
    <row r="140" spans="2:16" ht="15.75" customHeight="1">
      <c r="O140" s="27"/>
      <c r="P140" s="27"/>
    </row>
    <row r="141" spans="2:16" ht="15.75" customHeight="1">
      <c r="O141" s="27"/>
      <c r="P141" s="27"/>
    </row>
    <row r="142" spans="2:16" ht="15.75" customHeight="1">
      <c r="O142" s="27"/>
      <c r="P142" s="27"/>
    </row>
    <row r="143" spans="2:16" ht="15.75" customHeight="1">
      <c r="O143" s="27"/>
      <c r="P143" s="27"/>
    </row>
    <row r="144" spans="2:16" ht="15.75" customHeight="1">
      <c r="O144" s="27"/>
      <c r="P144" s="27"/>
    </row>
    <row r="145" spans="15:16" ht="15.75" customHeight="1">
      <c r="O145" s="27"/>
      <c r="P145" s="27"/>
    </row>
    <row r="146" spans="15:16" ht="15.75" customHeight="1">
      <c r="O146" s="27"/>
      <c r="P146" s="27"/>
    </row>
    <row r="147" spans="15:16" ht="15.75" customHeight="1">
      <c r="O147" s="27"/>
      <c r="P147" s="27"/>
    </row>
    <row r="148" spans="15:16" ht="15.75" customHeight="1">
      <c r="O148" s="27"/>
      <c r="P148" s="27"/>
    </row>
    <row r="149" spans="15:16" ht="15.75" customHeight="1">
      <c r="O149" s="27"/>
      <c r="P149" s="27"/>
    </row>
    <row r="150" spans="15:16" ht="15.75" customHeight="1">
      <c r="O150" s="27"/>
      <c r="P150" s="27"/>
    </row>
    <row r="151" spans="15:16" ht="15.75" customHeight="1">
      <c r="O151" s="27"/>
      <c r="P151" s="27"/>
    </row>
    <row r="152" spans="15:16" ht="15.75" customHeight="1">
      <c r="O152" s="27"/>
      <c r="P152" s="27"/>
    </row>
    <row r="153" spans="15:16" ht="15.75" customHeight="1">
      <c r="O153" s="27"/>
      <c r="P153" s="27"/>
    </row>
    <row r="154" spans="15:16" ht="15.75" customHeight="1">
      <c r="O154" s="27"/>
      <c r="P154" s="27"/>
    </row>
    <row r="155" spans="15:16" ht="15.75" customHeight="1">
      <c r="O155" s="27"/>
      <c r="P155" s="27"/>
    </row>
    <row r="156" spans="15:16" ht="15.75" customHeight="1">
      <c r="O156" s="27"/>
      <c r="P156" s="27"/>
    </row>
    <row r="157" spans="15:16" ht="15.75" customHeight="1">
      <c r="O157" s="27"/>
      <c r="P157" s="27"/>
    </row>
    <row r="158" spans="15:16" ht="15.75" customHeight="1">
      <c r="O158" s="27"/>
      <c r="P158" s="27"/>
    </row>
    <row r="159" spans="15:16" ht="15.75" customHeight="1">
      <c r="O159" s="27"/>
      <c r="P159" s="27"/>
    </row>
    <row r="160" spans="15:16" ht="15.75" customHeight="1">
      <c r="O160" s="27"/>
      <c r="P160" s="27"/>
    </row>
    <row r="161" spans="15:16" ht="15.75" customHeight="1">
      <c r="O161" s="27"/>
      <c r="P161" s="27"/>
    </row>
    <row r="162" spans="15:16" ht="15.75" customHeight="1">
      <c r="O162" s="27"/>
      <c r="P162" s="27"/>
    </row>
    <row r="163" spans="15:16" ht="15.75" customHeight="1">
      <c r="O163" s="27"/>
      <c r="P163" s="27"/>
    </row>
    <row r="164" spans="15:16" ht="15.75" customHeight="1">
      <c r="O164" s="27"/>
      <c r="P164" s="27"/>
    </row>
    <row r="165" spans="15:16" ht="15.75" customHeight="1">
      <c r="O165" s="27"/>
      <c r="P165" s="27"/>
    </row>
    <row r="166" spans="15:16" ht="15.75" customHeight="1">
      <c r="O166" s="27"/>
      <c r="P166" s="27"/>
    </row>
    <row r="167" spans="15:16" ht="15.75" customHeight="1">
      <c r="O167" s="27"/>
      <c r="P167" s="27"/>
    </row>
    <row r="168" spans="15:16" ht="15.75" customHeight="1">
      <c r="O168" s="27"/>
      <c r="P168" s="27"/>
    </row>
    <row r="169" spans="15:16" ht="15.75" customHeight="1">
      <c r="O169" s="27"/>
      <c r="P169" s="27"/>
    </row>
    <row r="170" spans="15:16" ht="15.75" customHeight="1">
      <c r="O170" s="27"/>
      <c r="P170" s="27"/>
    </row>
    <row r="171" spans="15:16" ht="15.75" customHeight="1">
      <c r="O171" s="27"/>
      <c r="P171" s="27"/>
    </row>
    <row r="172" spans="15:16" ht="15.75" customHeight="1">
      <c r="O172" s="27"/>
      <c r="P172" s="27"/>
    </row>
    <row r="173" spans="15:16" ht="15.75" customHeight="1">
      <c r="O173" s="27"/>
      <c r="P173" s="27"/>
    </row>
    <row r="174" spans="15:16" ht="15.75" customHeight="1">
      <c r="O174" s="27"/>
      <c r="P174" s="27"/>
    </row>
    <row r="175" spans="15:16" ht="15.75" customHeight="1">
      <c r="O175" s="27"/>
      <c r="P175" s="27"/>
    </row>
    <row r="176" spans="15:16" ht="15.75" customHeight="1">
      <c r="O176" s="27"/>
      <c r="P176" s="27"/>
    </row>
    <row r="177" spans="15:16" ht="15.75" customHeight="1">
      <c r="O177" s="27"/>
      <c r="P177" s="27"/>
    </row>
    <row r="178" spans="15:16" ht="15.75" customHeight="1">
      <c r="O178" s="27"/>
      <c r="P178" s="27"/>
    </row>
    <row r="179" spans="15:16" ht="15.75" customHeight="1">
      <c r="O179" s="27"/>
      <c r="P179" s="27"/>
    </row>
    <row r="180" spans="15:16" ht="15.75" customHeight="1">
      <c r="O180" s="27"/>
      <c r="P180" s="27"/>
    </row>
    <row r="181" spans="15:16" ht="15.75" customHeight="1">
      <c r="O181" s="27"/>
      <c r="P181" s="27"/>
    </row>
    <row r="182" spans="15:16" ht="15.75" customHeight="1">
      <c r="O182" s="27"/>
      <c r="P182" s="27"/>
    </row>
    <row r="183" spans="15:16" ht="15.75" customHeight="1">
      <c r="O183" s="27"/>
      <c r="P183" s="27"/>
    </row>
    <row r="184" spans="15:16" ht="15.75" customHeight="1">
      <c r="O184" s="27"/>
      <c r="P184" s="27"/>
    </row>
    <row r="185" spans="15:16" ht="15.75" customHeight="1">
      <c r="O185" s="27"/>
      <c r="P185" s="27"/>
    </row>
    <row r="186" spans="15:16" ht="15.75" customHeight="1">
      <c r="O186" s="27"/>
      <c r="P186" s="27"/>
    </row>
    <row r="187" spans="15:16" ht="15.75" customHeight="1">
      <c r="O187" s="27"/>
      <c r="P187" s="27"/>
    </row>
    <row r="188" spans="15:16" ht="15.75" customHeight="1">
      <c r="O188" s="27"/>
      <c r="P188" s="27"/>
    </row>
    <row r="189" spans="15:16" ht="15.75" customHeight="1">
      <c r="O189" s="27"/>
      <c r="P189" s="27"/>
    </row>
    <row r="190" spans="15:16" ht="15.75" customHeight="1">
      <c r="O190" s="27"/>
      <c r="P190" s="27"/>
    </row>
    <row r="191" spans="15:16" ht="15.75" customHeight="1">
      <c r="O191" s="27"/>
      <c r="P191" s="27"/>
    </row>
    <row r="192" spans="15:16" ht="15.75" customHeight="1">
      <c r="O192" s="27"/>
      <c r="P192" s="27"/>
    </row>
    <row r="193" spans="15:16" ht="15.75" customHeight="1">
      <c r="O193" s="27"/>
      <c r="P193" s="27"/>
    </row>
    <row r="194" spans="15:16" ht="15.75" customHeight="1">
      <c r="O194" s="27"/>
      <c r="P194" s="27"/>
    </row>
    <row r="195" spans="15:16" ht="15.75" customHeight="1">
      <c r="O195" s="27"/>
      <c r="P195" s="27"/>
    </row>
    <row r="196" spans="15:16" ht="15.75" customHeight="1">
      <c r="O196" s="27"/>
      <c r="P196" s="27"/>
    </row>
    <row r="197" spans="15:16" ht="15.75" customHeight="1">
      <c r="O197" s="27"/>
      <c r="P197" s="27"/>
    </row>
    <row r="198" spans="15:16" ht="15.75" customHeight="1">
      <c r="O198" s="27"/>
      <c r="P198" s="27"/>
    </row>
    <row r="199" spans="15:16" ht="15.75" customHeight="1">
      <c r="O199" s="27"/>
      <c r="P199" s="27"/>
    </row>
    <row r="200" spans="15:16" ht="15.75" customHeight="1">
      <c r="O200" s="27"/>
      <c r="P200" s="27"/>
    </row>
    <row r="201" spans="15:16" ht="15.75" customHeight="1">
      <c r="O201" s="27"/>
      <c r="P201" s="27"/>
    </row>
    <row r="202" spans="15:16" ht="15.75" customHeight="1">
      <c r="O202" s="27"/>
      <c r="P202" s="27"/>
    </row>
    <row r="203" spans="15:16" ht="15.75" customHeight="1">
      <c r="O203" s="27"/>
      <c r="P203" s="27"/>
    </row>
    <row r="204" spans="15:16" ht="15.75" customHeight="1">
      <c r="O204" s="27"/>
      <c r="P204" s="27"/>
    </row>
    <row r="205" spans="15:16" ht="15.75" customHeight="1">
      <c r="O205" s="27"/>
      <c r="P205" s="27"/>
    </row>
    <row r="206" spans="15:16" ht="15.75" customHeight="1">
      <c r="O206" s="27"/>
      <c r="P206" s="27"/>
    </row>
    <row r="207" spans="15:16" ht="15.75" customHeight="1">
      <c r="O207" s="27"/>
      <c r="P207" s="27"/>
    </row>
    <row r="208" spans="15:16" ht="15.75" customHeight="1">
      <c r="O208" s="27"/>
      <c r="P208" s="27"/>
    </row>
    <row r="209" spans="15:16" ht="15.75" customHeight="1">
      <c r="O209" s="27"/>
      <c r="P209" s="27"/>
    </row>
    <row r="210" spans="15:16" ht="15.75" customHeight="1">
      <c r="O210" s="27"/>
      <c r="P210" s="27"/>
    </row>
    <row r="211" spans="15:16" ht="15.75" customHeight="1">
      <c r="O211" s="27"/>
      <c r="P211" s="27"/>
    </row>
    <row r="212" spans="15:16" ht="15.75" customHeight="1">
      <c r="O212" s="27"/>
      <c r="P212" s="27"/>
    </row>
    <row r="213" spans="15:16" ht="15.75" customHeight="1">
      <c r="O213" s="27"/>
      <c r="P213" s="27"/>
    </row>
    <row r="214" spans="15:16" ht="15.75" customHeight="1">
      <c r="O214" s="27"/>
      <c r="P214" s="27"/>
    </row>
    <row r="215" spans="15:16" ht="15.75" customHeight="1">
      <c r="O215" s="27"/>
      <c r="P215" s="27"/>
    </row>
    <row r="216" spans="15:16" ht="15.75" customHeight="1">
      <c r="O216" s="27"/>
      <c r="P216" s="27"/>
    </row>
    <row r="217" spans="15:16" ht="15.75" customHeight="1">
      <c r="O217" s="27"/>
      <c r="P217" s="27"/>
    </row>
    <row r="218" spans="15:16" ht="15.75" customHeight="1">
      <c r="O218" s="27"/>
      <c r="P218" s="27"/>
    </row>
    <row r="219" spans="15:16" ht="15.75" customHeight="1">
      <c r="O219" s="27"/>
      <c r="P219" s="27"/>
    </row>
    <row r="220" spans="15:16" ht="15.75" customHeight="1">
      <c r="O220" s="27"/>
      <c r="P220" s="27"/>
    </row>
    <row r="221" spans="15:16" ht="15.75" customHeight="1">
      <c r="O221" s="27"/>
      <c r="P221" s="27"/>
    </row>
    <row r="222" spans="15:16" ht="15.75" customHeight="1">
      <c r="O222" s="27"/>
      <c r="P222" s="27"/>
    </row>
    <row r="223" spans="15:16" ht="15.75" customHeight="1">
      <c r="O223" s="27"/>
      <c r="P223" s="27"/>
    </row>
    <row r="224" spans="15:16" ht="15.75" customHeight="1">
      <c r="O224" s="27"/>
      <c r="P224" s="27"/>
    </row>
    <row r="225" spans="15:16" ht="15.75" customHeight="1">
      <c r="O225" s="27"/>
      <c r="P225" s="27"/>
    </row>
    <row r="226" spans="15:16" ht="15.75" customHeight="1">
      <c r="O226" s="27"/>
      <c r="P226" s="27"/>
    </row>
    <row r="227" spans="15:16" ht="15.75" customHeight="1">
      <c r="O227" s="27"/>
      <c r="P227" s="27"/>
    </row>
    <row r="228" spans="15:16" ht="15.75" customHeight="1">
      <c r="O228" s="27"/>
      <c r="P228" s="27"/>
    </row>
    <row r="229" spans="15:16" ht="15.75" customHeight="1">
      <c r="O229" s="27"/>
      <c r="P229" s="27"/>
    </row>
    <row r="230" spans="15:16" ht="15.75" customHeight="1">
      <c r="O230" s="27"/>
      <c r="P230" s="27"/>
    </row>
    <row r="231" spans="15:16" ht="15.75" customHeight="1">
      <c r="O231" s="27"/>
      <c r="P231" s="27"/>
    </row>
    <row r="232" spans="15:16" ht="15.75" customHeight="1">
      <c r="O232" s="27"/>
      <c r="P232" s="27"/>
    </row>
    <row r="233" spans="15:16" ht="15.75" customHeight="1">
      <c r="O233" s="27"/>
      <c r="P233" s="27"/>
    </row>
    <row r="234" spans="15:16" ht="15.75" customHeight="1">
      <c r="O234" s="27"/>
      <c r="P234" s="27"/>
    </row>
    <row r="235" spans="15:16" ht="15.75" customHeight="1">
      <c r="O235" s="27"/>
      <c r="P235" s="27"/>
    </row>
    <row r="236" spans="15:16" ht="15.75" customHeight="1">
      <c r="O236" s="27"/>
      <c r="P236" s="27"/>
    </row>
    <row r="237" spans="15:16" ht="15.75" customHeight="1">
      <c r="O237" s="27"/>
      <c r="P237" s="27"/>
    </row>
    <row r="238" spans="15:16" ht="15.75" customHeight="1">
      <c r="O238" s="27"/>
      <c r="P238" s="27"/>
    </row>
    <row r="239" spans="15:16" ht="15.75" customHeight="1">
      <c r="O239" s="27"/>
      <c r="P239" s="27"/>
    </row>
    <row r="240" spans="15:16" ht="15.75" customHeight="1">
      <c r="O240" s="27"/>
      <c r="P240" s="27"/>
    </row>
    <row r="241" spans="15:16" ht="15.75" customHeight="1">
      <c r="O241" s="27"/>
      <c r="P241" s="27"/>
    </row>
    <row r="242" spans="15:16" ht="15.75" customHeight="1">
      <c r="O242" s="27"/>
      <c r="P242" s="27"/>
    </row>
    <row r="243" spans="15:16" ht="15.75" customHeight="1">
      <c r="O243" s="27"/>
      <c r="P243" s="27"/>
    </row>
    <row r="244" spans="15:16" ht="15.75" customHeight="1">
      <c r="O244" s="27"/>
      <c r="P244" s="27"/>
    </row>
    <row r="245" spans="15:16" ht="15.75" customHeight="1">
      <c r="O245" s="27"/>
      <c r="P245" s="27"/>
    </row>
    <row r="246" spans="15:16" ht="15.75" customHeight="1">
      <c r="O246" s="27"/>
      <c r="P246" s="27"/>
    </row>
    <row r="247" spans="15:16" ht="15.75" customHeight="1">
      <c r="O247" s="27"/>
      <c r="P247" s="27"/>
    </row>
    <row r="248" spans="15:16" ht="15.75" customHeight="1">
      <c r="O248" s="27"/>
      <c r="P248" s="27"/>
    </row>
    <row r="249" spans="15:16" ht="15.75" customHeight="1">
      <c r="O249" s="27"/>
      <c r="P249" s="27"/>
    </row>
    <row r="250" spans="15:16" ht="15.75" customHeight="1">
      <c r="O250" s="27"/>
      <c r="P250" s="27"/>
    </row>
    <row r="251" spans="15:16" ht="15.75" customHeight="1">
      <c r="O251" s="27"/>
      <c r="P251" s="27"/>
    </row>
    <row r="252" spans="15:16" ht="15.75" customHeight="1">
      <c r="O252" s="27"/>
      <c r="P252" s="27"/>
    </row>
    <row r="253" spans="15:16" ht="15.75" customHeight="1">
      <c r="O253" s="27"/>
      <c r="P253" s="27"/>
    </row>
    <row r="254" spans="15:16" ht="15.75" customHeight="1">
      <c r="O254" s="27"/>
      <c r="P254" s="27"/>
    </row>
    <row r="255" spans="15:16" ht="15.75" customHeight="1">
      <c r="O255" s="27"/>
      <c r="P255" s="27"/>
    </row>
    <row r="256" spans="15:16" ht="15.75" customHeight="1">
      <c r="O256" s="27"/>
      <c r="P256" s="27"/>
    </row>
    <row r="257" spans="15:16" ht="15.75" customHeight="1">
      <c r="O257" s="27"/>
      <c r="P257" s="27"/>
    </row>
    <row r="258" spans="15:16" ht="15.75" customHeight="1">
      <c r="O258" s="27"/>
      <c r="P258" s="27"/>
    </row>
    <row r="259" spans="15:16" ht="15.75" customHeight="1">
      <c r="O259" s="27"/>
      <c r="P259" s="27"/>
    </row>
    <row r="260" spans="15:16" ht="15.75" customHeight="1">
      <c r="O260" s="27"/>
      <c r="P260" s="27"/>
    </row>
    <row r="261" spans="15:16" ht="15.75" customHeight="1">
      <c r="O261" s="27"/>
      <c r="P261" s="27"/>
    </row>
    <row r="262" spans="15:16" ht="15.75" customHeight="1">
      <c r="O262" s="27"/>
      <c r="P262" s="27"/>
    </row>
    <row r="263" spans="15:16" ht="15.75" customHeight="1">
      <c r="O263" s="27"/>
      <c r="P263" s="27"/>
    </row>
    <row r="264" spans="15:16" ht="15.75" customHeight="1">
      <c r="O264" s="27"/>
      <c r="P264" s="27"/>
    </row>
    <row r="265" spans="15:16" ht="15.75" customHeight="1">
      <c r="O265" s="27"/>
      <c r="P265" s="27"/>
    </row>
    <row r="266" spans="15:16" ht="15.75" customHeight="1">
      <c r="O266" s="27"/>
      <c r="P266" s="27"/>
    </row>
    <row r="267" spans="15:16" ht="15.75" customHeight="1">
      <c r="O267" s="27"/>
      <c r="P267" s="27"/>
    </row>
    <row r="268" spans="15:16" ht="15.75" customHeight="1">
      <c r="O268" s="27"/>
      <c r="P268" s="27"/>
    </row>
    <row r="269" spans="15:16" ht="15.75" customHeight="1">
      <c r="O269" s="27"/>
      <c r="P269" s="27"/>
    </row>
    <row r="270" spans="15:16" ht="15.75" customHeight="1">
      <c r="O270" s="27"/>
      <c r="P270" s="27"/>
    </row>
    <row r="271" spans="15:16" ht="15.75" customHeight="1">
      <c r="O271" s="27"/>
      <c r="P271" s="27"/>
    </row>
    <row r="272" spans="15:16" ht="15.75" customHeight="1">
      <c r="O272" s="27"/>
      <c r="P272" s="27"/>
    </row>
    <row r="273" spans="15:16" ht="15.75" customHeight="1">
      <c r="O273" s="27"/>
      <c r="P273" s="27"/>
    </row>
    <row r="274" spans="15:16" ht="15.75" customHeight="1">
      <c r="O274" s="27"/>
      <c r="P274" s="27"/>
    </row>
    <row r="275" spans="15:16" ht="15.75" customHeight="1">
      <c r="O275" s="27"/>
      <c r="P275" s="27"/>
    </row>
    <row r="276" spans="15:16" ht="15.75" customHeight="1">
      <c r="O276" s="27"/>
      <c r="P276" s="27"/>
    </row>
    <row r="277" spans="15:16" ht="15.75" customHeight="1">
      <c r="O277" s="27"/>
      <c r="P277" s="27"/>
    </row>
    <row r="278" spans="15:16" ht="15.75" customHeight="1">
      <c r="O278" s="27"/>
      <c r="P278" s="27"/>
    </row>
    <row r="279" spans="15:16" ht="15.75" customHeight="1">
      <c r="O279" s="27"/>
      <c r="P279" s="27"/>
    </row>
    <row r="280" spans="15:16" ht="15.75" customHeight="1">
      <c r="O280" s="27"/>
      <c r="P280" s="27"/>
    </row>
    <row r="281" spans="15:16" ht="15.75" customHeight="1">
      <c r="O281" s="27"/>
      <c r="P281" s="27"/>
    </row>
    <row r="282" spans="15:16" ht="15.75" customHeight="1">
      <c r="O282" s="27"/>
      <c r="P282" s="27"/>
    </row>
    <row r="283" spans="15:16" ht="15.75" customHeight="1">
      <c r="O283" s="27"/>
      <c r="P283" s="27"/>
    </row>
    <row r="284" spans="15:16" ht="15.75" customHeight="1">
      <c r="O284" s="27"/>
      <c r="P284" s="27"/>
    </row>
    <row r="285" spans="15:16" ht="15.75" customHeight="1">
      <c r="O285" s="27"/>
      <c r="P285" s="27"/>
    </row>
    <row r="286" spans="15:16" ht="15.75" customHeight="1">
      <c r="O286" s="27"/>
      <c r="P286" s="27"/>
    </row>
    <row r="287" spans="15:16" ht="15.75" customHeight="1">
      <c r="O287" s="27"/>
      <c r="P287" s="27"/>
    </row>
    <row r="288" spans="15:16" ht="15.75" customHeight="1">
      <c r="O288" s="27"/>
      <c r="P288" s="27"/>
    </row>
    <row r="289" spans="15:16" ht="15.75" customHeight="1">
      <c r="O289" s="27"/>
      <c r="P289" s="27"/>
    </row>
    <row r="290" spans="15:16" ht="15.75" customHeight="1">
      <c r="O290" s="27"/>
      <c r="P290" s="27"/>
    </row>
    <row r="291" spans="15:16" ht="15.75" customHeight="1">
      <c r="O291" s="27"/>
      <c r="P291" s="27"/>
    </row>
    <row r="292" spans="15:16" ht="15.75" customHeight="1">
      <c r="O292" s="27"/>
      <c r="P292" s="27"/>
    </row>
    <row r="293" spans="15:16" ht="15.75" customHeight="1">
      <c r="O293" s="27"/>
      <c r="P293" s="27"/>
    </row>
    <row r="294" spans="15:16" ht="15.75" customHeight="1">
      <c r="O294" s="27"/>
      <c r="P294" s="27"/>
    </row>
    <row r="295" spans="15:16" ht="15.75" customHeight="1">
      <c r="O295" s="27"/>
      <c r="P295" s="27"/>
    </row>
    <row r="296" spans="15:16" ht="15.75" customHeight="1">
      <c r="O296" s="27"/>
      <c r="P296" s="27"/>
    </row>
    <row r="297" spans="15:16" ht="15.75" customHeight="1">
      <c r="O297" s="27"/>
      <c r="P297" s="27"/>
    </row>
    <row r="298" spans="15:16" ht="15.75" customHeight="1">
      <c r="O298" s="27"/>
      <c r="P298" s="27"/>
    </row>
    <row r="299" spans="15:16" ht="15.75" customHeight="1">
      <c r="O299" s="27"/>
      <c r="P299" s="27"/>
    </row>
    <row r="300" spans="15:16" ht="15.75" customHeight="1">
      <c r="O300" s="27"/>
      <c r="P300" s="27"/>
    </row>
    <row r="301" spans="15:16" ht="15.75" customHeight="1">
      <c r="O301" s="27"/>
      <c r="P301" s="27"/>
    </row>
    <row r="302" spans="15:16" ht="15.75" customHeight="1">
      <c r="O302" s="27"/>
      <c r="P302" s="27"/>
    </row>
    <row r="303" spans="15:16" ht="15.75" customHeight="1">
      <c r="O303" s="27"/>
      <c r="P303" s="27"/>
    </row>
    <row r="304" spans="15:16" ht="15.75" customHeight="1">
      <c r="O304" s="27"/>
      <c r="P304" s="27"/>
    </row>
    <row r="305" spans="15:16" ht="15.75" customHeight="1">
      <c r="O305" s="27"/>
      <c r="P305" s="27"/>
    </row>
    <row r="306" spans="15:16" ht="15.75" customHeight="1">
      <c r="O306" s="27"/>
      <c r="P306" s="27"/>
    </row>
    <row r="307" spans="15:16" ht="15.75" customHeight="1">
      <c r="O307" s="27"/>
      <c r="P307" s="27"/>
    </row>
    <row r="308" spans="15:16" ht="15.75" customHeight="1">
      <c r="O308" s="27"/>
      <c r="P308" s="27"/>
    </row>
    <row r="309" spans="15:16" ht="15.75" customHeight="1">
      <c r="O309" s="27"/>
      <c r="P309" s="27"/>
    </row>
    <row r="310" spans="15:16" ht="15.75" customHeight="1">
      <c r="O310" s="27"/>
      <c r="P310" s="27"/>
    </row>
    <row r="311" spans="15:16" ht="15.75" customHeight="1">
      <c r="O311" s="27"/>
      <c r="P311" s="27"/>
    </row>
    <row r="312" spans="15:16" ht="15.75" customHeight="1">
      <c r="O312" s="27"/>
      <c r="P312" s="27"/>
    </row>
    <row r="313" spans="15:16" ht="15.75" customHeight="1">
      <c r="O313" s="27"/>
      <c r="P313" s="27"/>
    </row>
    <row r="314" spans="15:16" ht="15.75" customHeight="1">
      <c r="O314" s="27"/>
      <c r="P314" s="27"/>
    </row>
    <row r="315" spans="15:16" ht="15.75" customHeight="1">
      <c r="O315" s="27"/>
      <c r="P315" s="27"/>
    </row>
    <row r="316" spans="15:16" ht="15.75" customHeight="1">
      <c r="O316" s="27"/>
      <c r="P316" s="27"/>
    </row>
    <row r="317" spans="15:16" ht="15.75" customHeight="1">
      <c r="O317" s="27"/>
      <c r="P317" s="27"/>
    </row>
    <row r="318" spans="15:16" ht="15.75" customHeight="1">
      <c r="O318" s="27"/>
      <c r="P318" s="27"/>
    </row>
    <row r="319" spans="15:16" ht="15.75" customHeight="1">
      <c r="O319" s="27"/>
      <c r="P319" s="27"/>
    </row>
    <row r="320" spans="15:16" ht="15.75" customHeight="1">
      <c r="O320" s="27"/>
      <c r="P320" s="27"/>
    </row>
    <row r="321" spans="15:16" ht="15.75" customHeight="1">
      <c r="O321" s="27"/>
      <c r="P321" s="27"/>
    </row>
    <row r="322" spans="15:16" ht="15.75" customHeight="1">
      <c r="O322" s="27"/>
      <c r="P322" s="27"/>
    </row>
    <row r="323" spans="15:16" ht="15.75" customHeight="1">
      <c r="O323" s="27"/>
      <c r="P323" s="27"/>
    </row>
    <row r="324" spans="15:16" ht="15.75" customHeight="1">
      <c r="O324" s="27"/>
      <c r="P324" s="27"/>
    </row>
    <row r="325" spans="15:16" ht="15.75" customHeight="1">
      <c r="O325" s="27"/>
      <c r="P325" s="27"/>
    </row>
    <row r="326" spans="15:16" ht="15.75" customHeight="1">
      <c r="O326" s="27"/>
      <c r="P326" s="27"/>
    </row>
    <row r="327" spans="15:16" ht="15.75" customHeight="1">
      <c r="O327" s="27"/>
      <c r="P327" s="27"/>
    </row>
    <row r="328" spans="15:16" ht="15.75" customHeight="1">
      <c r="O328" s="27"/>
      <c r="P328" s="27"/>
    </row>
    <row r="329" spans="15:16" ht="15.75" customHeight="1">
      <c r="O329" s="27"/>
      <c r="P329" s="27"/>
    </row>
    <row r="330" spans="15:16" ht="15.75" customHeight="1">
      <c r="O330" s="27"/>
      <c r="P330" s="27"/>
    </row>
    <row r="331" spans="15:16" ht="15.75" customHeight="1">
      <c r="O331" s="27"/>
      <c r="P331" s="27"/>
    </row>
    <row r="332" spans="15:16" ht="15.75" customHeight="1">
      <c r="O332" s="27"/>
      <c r="P332" s="27"/>
    </row>
    <row r="333" spans="15:16" ht="15.75" customHeight="1">
      <c r="O333" s="27"/>
      <c r="P333" s="27"/>
    </row>
    <row r="334" spans="15:16" ht="15.75" customHeight="1">
      <c r="O334" s="27"/>
      <c r="P334" s="27"/>
    </row>
    <row r="335" spans="15:16" ht="15.75" customHeight="1">
      <c r="O335" s="27"/>
      <c r="P335" s="27"/>
    </row>
    <row r="336" spans="15:16" ht="15.75" customHeight="1">
      <c r="O336" s="27"/>
      <c r="P336" s="27"/>
    </row>
    <row r="337" spans="15:16" ht="15.75" customHeight="1">
      <c r="O337" s="27"/>
      <c r="P337" s="27"/>
    </row>
    <row r="338" spans="15:16" ht="15.75" customHeight="1">
      <c r="O338" s="27"/>
      <c r="P338" s="27"/>
    </row>
    <row r="339" spans="15:16" ht="15.75" customHeight="1">
      <c r="O339" s="27"/>
      <c r="P339" s="27"/>
    </row>
    <row r="340" spans="15:16" ht="15.75" customHeight="1">
      <c r="O340" s="27"/>
      <c r="P340" s="27"/>
    </row>
    <row r="341" spans="15:16" ht="15.75" customHeight="1">
      <c r="O341" s="27"/>
      <c r="P341" s="27"/>
    </row>
    <row r="342" spans="15:16" ht="15.75" customHeight="1">
      <c r="O342" s="27"/>
      <c r="P342" s="27"/>
    </row>
    <row r="343" spans="15:16" ht="15.75" customHeight="1">
      <c r="O343" s="27"/>
      <c r="P343" s="27"/>
    </row>
    <row r="344" spans="15:16" ht="15.75" customHeight="1">
      <c r="O344" s="27"/>
      <c r="P344" s="27"/>
    </row>
    <row r="345" spans="15:16" ht="15.75" customHeight="1">
      <c r="O345" s="27"/>
      <c r="P345" s="27"/>
    </row>
    <row r="346" spans="15:16" ht="15.75" customHeight="1">
      <c r="O346" s="27"/>
      <c r="P346" s="27"/>
    </row>
    <row r="347" spans="15:16" ht="15.75" customHeight="1">
      <c r="O347" s="27"/>
      <c r="P347" s="27"/>
    </row>
    <row r="348" spans="15:16" ht="15.75" customHeight="1">
      <c r="O348" s="27"/>
      <c r="P348" s="27"/>
    </row>
    <row r="349" spans="15:16" ht="15.75" customHeight="1">
      <c r="O349" s="27"/>
      <c r="P349" s="27"/>
    </row>
    <row r="350" spans="15:16" ht="15.75" customHeight="1">
      <c r="O350" s="27"/>
      <c r="P350" s="27"/>
    </row>
    <row r="351" spans="15:16" ht="15.75" customHeight="1">
      <c r="O351" s="27"/>
      <c r="P351" s="27"/>
    </row>
    <row r="352" spans="15:16" ht="15.75" customHeight="1">
      <c r="O352" s="27"/>
      <c r="P352" s="27"/>
    </row>
    <row r="353" spans="15:16" ht="15.75" customHeight="1">
      <c r="O353" s="27"/>
      <c r="P353" s="27"/>
    </row>
    <row r="354" spans="15:16" ht="15.75" customHeight="1">
      <c r="O354" s="27"/>
      <c r="P354" s="27"/>
    </row>
    <row r="355" spans="15:16" ht="15.75" customHeight="1">
      <c r="O355" s="27"/>
      <c r="P355" s="27"/>
    </row>
    <row r="356" spans="15:16" ht="15.75" customHeight="1">
      <c r="O356" s="27"/>
      <c r="P356" s="27"/>
    </row>
    <row r="357" spans="15:16" ht="15.75" customHeight="1">
      <c r="O357" s="27"/>
      <c r="P357" s="27"/>
    </row>
    <row r="358" spans="15:16" ht="15.75" customHeight="1">
      <c r="O358" s="27"/>
      <c r="P358" s="27"/>
    </row>
    <row r="359" spans="15:16" ht="15.75" customHeight="1">
      <c r="O359" s="27"/>
      <c r="P359" s="27"/>
    </row>
    <row r="360" spans="15:16" ht="15.75" customHeight="1">
      <c r="O360" s="27"/>
      <c r="P360" s="27"/>
    </row>
    <row r="361" spans="15:16" ht="15.75" customHeight="1">
      <c r="O361" s="27"/>
      <c r="P361" s="27"/>
    </row>
    <row r="362" spans="15:16" ht="15.75" customHeight="1">
      <c r="O362" s="27"/>
      <c r="P362" s="27"/>
    </row>
    <row r="363" spans="15:16" ht="15.75" customHeight="1">
      <c r="O363" s="27"/>
      <c r="P363" s="27"/>
    </row>
    <row r="364" spans="15:16" ht="15.75" customHeight="1">
      <c r="O364" s="27"/>
      <c r="P364" s="27"/>
    </row>
    <row r="365" spans="15:16" ht="15.75" customHeight="1">
      <c r="O365" s="27"/>
      <c r="P365" s="27"/>
    </row>
    <row r="366" spans="15:16" ht="15.75" customHeight="1">
      <c r="O366" s="27"/>
      <c r="P366" s="27"/>
    </row>
    <row r="367" spans="15:16" ht="15.75" customHeight="1">
      <c r="O367" s="27"/>
      <c r="P367" s="27"/>
    </row>
    <row r="368" spans="15:16" ht="15.75" customHeight="1">
      <c r="O368" s="27"/>
      <c r="P368" s="27"/>
    </row>
    <row r="369" spans="15:16" ht="15.75" customHeight="1">
      <c r="O369" s="27"/>
      <c r="P369" s="27"/>
    </row>
    <row r="370" spans="15:16" ht="15.75" customHeight="1">
      <c r="O370" s="27"/>
      <c r="P370" s="27"/>
    </row>
    <row r="371" spans="15:16" ht="15.75" customHeight="1">
      <c r="O371" s="27"/>
      <c r="P371" s="27"/>
    </row>
    <row r="372" spans="15:16" ht="15.75" customHeight="1">
      <c r="O372" s="27"/>
      <c r="P372" s="27"/>
    </row>
    <row r="373" spans="15:16" ht="15.75" customHeight="1">
      <c r="O373" s="27"/>
      <c r="P373" s="27"/>
    </row>
    <row r="374" spans="15:16" ht="15.75" customHeight="1">
      <c r="O374" s="27"/>
      <c r="P374" s="27"/>
    </row>
    <row r="375" spans="15:16" ht="15.75" customHeight="1">
      <c r="O375" s="27"/>
      <c r="P375" s="27"/>
    </row>
    <row r="376" spans="15:16" ht="15.75" customHeight="1">
      <c r="O376" s="27"/>
      <c r="P376" s="27"/>
    </row>
    <row r="377" spans="15:16" ht="15.75" customHeight="1">
      <c r="O377" s="27"/>
      <c r="P377" s="27"/>
    </row>
    <row r="378" spans="15:16" ht="15.75" customHeight="1">
      <c r="O378" s="27"/>
      <c r="P378" s="27"/>
    </row>
    <row r="379" spans="15:16" ht="15.75" customHeight="1">
      <c r="O379" s="27"/>
      <c r="P379" s="27"/>
    </row>
    <row r="380" spans="15:16" ht="15.75" customHeight="1">
      <c r="O380" s="27"/>
      <c r="P380" s="27"/>
    </row>
    <row r="381" spans="15:16" ht="15.75" customHeight="1">
      <c r="O381" s="27"/>
      <c r="P381" s="27"/>
    </row>
    <row r="382" spans="15:16" ht="15.75" customHeight="1">
      <c r="O382" s="27"/>
      <c r="P382" s="27"/>
    </row>
    <row r="383" spans="15:16" ht="15.75" customHeight="1">
      <c r="O383" s="27"/>
      <c r="P383" s="27"/>
    </row>
    <row r="384" spans="15:16" ht="15.75" customHeight="1">
      <c r="O384" s="27"/>
      <c r="P384" s="27"/>
    </row>
    <row r="385" spans="15:16" ht="15.75" customHeight="1">
      <c r="O385" s="27"/>
      <c r="P385" s="27"/>
    </row>
    <row r="386" spans="15:16" ht="15.75" customHeight="1">
      <c r="O386" s="27"/>
      <c r="P386" s="27"/>
    </row>
    <row r="387" spans="15:16" ht="15.75" customHeight="1">
      <c r="O387" s="27"/>
      <c r="P387" s="27"/>
    </row>
    <row r="388" spans="15:16" ht="15.75" customHeight="1">
      <c r="O388" s="27"/>
      <c r="P388" s="27"/>
    </row>
    <row r="389" spans="15:16" ht="15.75" customHeight="1">
      <c r="O389" s="27"/>
      <c r="P389" s="27"/>
    </row>
    <row r="390" spans="15:16" ht="15.75" customHeight="1">
      <c r="O390" s="27"/>
      <c r="P390" s="27"/>
    </row>
    <row r="391" spans="15:16" ht="15.75" customHeight="1">
      <c r="O391" s="27"/>
      <c r="P391" s="27"/>
    </row>
    <row r="392" spans="15:16" ht="15.75" customHeight="1">
      <c r="O392" s="27"/>
      <c r="P392" s="27"/>
    </row>
    <row r="393" spans="15:16" ht="15.75" customHeight="1">
      <c r="O393" s="27"/>
      <c r="P393" s="27"/>
    </row>
    <row r="394" spans="15:16" ht="15.75" customHeight="1">
      <c r="O394" s="27"/>
      <c r="P394" s="27"/>
    </row>
    <row r="395" spans="15:16" ht="15.75" customHeight="1">
      <c r="O395" s="27"/>
      <c r="P395" s="27"/>
    </row>
    <row r="396" spans="15:16" ht="15.75" customHeight="1">
      <c r="O396" s="27"/>
      <c r="P396" s="27"/>
    </row>
    <row r="397" spans="15:16" ht="15.75" customHeight="1">
      <c r="O397" s="27"/>
      <c r="P397" s="27"/>
    </row>
    <row r="398" spans="15:16" ht="15.75" customHeight="1">
      <c r="O398" s="27"/>
      <c r="P398" s="27"/>
    </row>
    <row r="399" spans="15:16" ht="15.75" customHeight="1">
      <c r="O399" s="27"/>
      <c r="P399" s="27"/>
    </row>
    <row r="400" spans="15:16" ht="15.75" customHeight="1">
      <c r="O400" s="27"/>
      <c r="P400" s="27"/>
    </row>
    <row r="401" spans="15:16" ht="15.75" customHeight="1">
      <c r="O401" s="27"/>
      <c r="P401" s="27"/>
    </row>
    <row r="402" spans="15:16" ht="15.75" customHeight="1">
      <c r="O402" s="27"/>
      <c r="P402" s="27"/>
    </row>
    <row r="403" spans="15:16" ht="15.75" customHeight="1">
      <c r="O403" s="27"/>
      <c r="P403" s="27"/>
    </row>
    <row r="404" spans="15:16" ht="15.75" customHeight="1">
      <c r="O404" s="27"/>
      <c r="P404" s="27"/>
    </row>
    <row r="405" spans="15:16" ht="15.75" customHeight="1">
      <c r="O405" s="27"/>
      <c r="P405" s="27"/>
    </row>
    <row r="406" spans="15:16" ht="15.75" customHeight="1">
      <c r="O406" s="27"/>
      <c r="P406" s="27"/>
    </row>
    <row r="407" spans="15:16" ht="15.75" customHeight="1">
      <c r="O407" s="27"/>
      <c r="P407" s="27"/>
    </row>
    <row r="408" spans="15:16" ht="15.75" customHeight="1">
      <c r="O408" s="27"/>
      <c r="P408" s="27"/>
    </row>
    <row r="409" spans="15:16" ht="15.75" customHeight="1">
      <c r="O409" s="27"/>
      <c r="P409" s="27"/>
    </row>
    <row r="410" spans="15:16" ht="15.75" customHeight="1">
      <c r="O410" s="27"/>
      <c r="P410" s="27"/>
    </row>
    <row r="411" spans="15:16" ht="15.75" customHeight="1">
      <c r="O411" s="27"/>
      <c r="P411" s="27"/>
    </row>
    <row r="412" spans="15:16" ht="15.75" customHeight="1">
      <c r="O412" s="27"/>
      <c r="P412" s="27"/>
    </row>
    <row r="413" spans="15:16" ht="15.75" customHeight="1">
      <c r="O413" s="27"/>
      <c r="P413" s="27"/>
    </row>
    <row r="414" spans="15:16" ht="15.75" customHeight="1">
      <c r="O414" s="27"/>
      <c r="P414" s="27"/>
    </row>
    <row r="415" spans="15:16" ht="15.75" customHeight="1">
      <c r="O415" s="27"/>
      <c r="P415" s="27"/>
    </row>
    <row r="416" spans="15:16" ht="15.75" customHeight="1">
      <c r="O416" s="27"/>
      <c r="P416" s="27"/>
    </row>
    <row r="417" spans="15:16" ht="15.75" customHeight="1">
      <c r="O417" s="27"/>
      <c r="P417" s="27"/>
    </row>
    <row r="418" spans="15:16" ht="15.75" customHeight="1">
      <c r="O418" s="27"/>
      <c r="P418" s="27"/>
    </row>
    <row r="419" spans="15:16" ht="15.75" customHeight="1">
      <c r="O419" s="27"/>
      <c r="P419" s="27"/>
    </row>
    <row r="420" spans="15:16" ht="15.75" customHeight="1">
      <c r="O420" s="27"/>
      <c r="P420" s="27"/>
    </row>
    <row r="421" spans="15:16" ht="15.75" customHeight="1">
      <c r="O421" s="27"/>
      <c r="P421" s="27"/>
    </row>
    <row r="422" spans="15:16" ht="15.75" customHeight="1">
      <c r="O422" s="27"/>
      <c r="P422" s="27"/>
    </row>
    <row r="423" spans="15:16" ht="15.75" customHeight="1">
      <c r="O423" s="27"/>
      <c r="P423" s="27"/>
    </row>
    <row r="424" spans="15:16" ht="15.75" customHeight="1">
      <c r="O424" s="27"/>
      <c r="P424" s="27"/>
    </row>
    <row r="425" spans="15:16" ht="15.75" customHeight="1">
      <c r="O425" s="27"/>
      <c r="P425" s="27"/>
    </row>
    <row r="426" spans="15:16" ht="15.75" customHeight="1">
      <c r="O426" s="27"/>
      <c r="P426" s="27"/>
    </row>
    <row r="427" spans="15:16" ht="15.75" customHeight="1">
      <c r="O427" s="27"/>
      <c r="P427" s="27"/>
    </row>
    <row r="428" spans="15:16" ht="15.75" customHeight="1">
      <c r="O428" s="27"/>
      <c r="P428" s="27"/>
    </row>
    <row r="429" spans="15:16" ht="15.75" customHeight="1">
      <c r="O429" s="27"/>
      <c r="P429" s="27"/>
    </row>
    <row r="430" spans="15:16" ht="15.75" customHeight="1">
      <c r="O430" s="27"/>
      <c r="P430" s="27"/>
    </row>
    <row r="431" spans="15:16" ht="15.75" customHeight="1">
      <c r="O431" s="27"/>
      <c r="P431" s="27"/>
    </row>
    <row r="432" spans="15:16" ht="15.75" customHeight="1">
      <c r="O432" s="27"/>
      <c r="P432" s="27"/>
    </row>
    <row r="433" spans="15:16" ht="15.75" customHeight="1">
      <c r="O433" s="27"/>
      <c r="P433" s="27"/>
    </row>
    <row r="434" spans="15:16" ht="15.75" customHeight="1">
      <c r="O434" s="27"/>
      <c r="P434" s="27"/>
    </row>
    <row r="435" spans="15:16" ht="15.75" customHeight="1">
      <c r="O435" s="27"/>
      <c r="P435" s="27"/>
    </row>
    <row r="436" spans="15:16" ht="15.75" customHeight="1">
      <c r="O436" s="27"/>
      <c r="P436" s="27"/>
    </row>
    <row r="437" spans="15:16" ht="15.75" customHeight="1">
      <c r="O437" s="27"/>
      <c r="P437" s="27"/>
    </row>
    <row r="438" spans="15:16" ht="15.75" customHeight="1">
      <c r="O438" s="27"/>
      <c r="P438" s="27"/>
    </row>
    <row r="439" spans="15:16" ht="15.75" customHeight="1">
      <c r="O439" s="27"/>
      <c r="P439" s="27"/>
    </row>
    <row r="440" spans="15:16" ht="15.75" customHeight="1">
      <c r="O440" s="27"/>
      <c r="P440" s="27"/>
    </row>
    <row r="441" spans="15:16" ht="15.75" customHeight="1">
      <c r="O441" s="27"/>
      <c r="P441" s="27"/>
    </row>
    <row r="442" spans="15:16" ht="15.75" customHeight="1">
      <c r="O442" s="27"/>
      <c r="P442" s="27"/>
    </row>
    <row r="443" spans="15:16" ht="15.75" customHeight="1">
      <c r="O443" s="27"/>
      <c r="P443" s="27"/>
    </row>
    <row r="444" spans="15:16" ht="15.75" customHeight="1">
      <c r="O444" s="27"/>
      <c r="P444" s="27"/>
    </row>
    <row r="445" spans="15:16" ht="15.75" customHeight="1">
      <c r="O445" s="27"/>
      <c r="P445" s="27"/>
    </row>
    <row r="446" spans="15:16" ht="15.75" customHeight="1">
      <c r="O446" s="27"/>
      <c r="P446" s="27"/>
    </row>
    <row r="447" spans="15:16" ht="15.75" customHeight="1">
      <c r="O447" s="27"/>
      <c r="P447" s="27"/>
    </row>
    <row r="448" spans="15:16" ht="15.75" customHeight="1">
      <c r="O448" s="27"/>
      <c r="P448" s="27"/>
    </row>
    <row r="449" spans="15:16" ht="15.75" customHeight="1">
      <c r="O449" s="27"/>
      <c r="P449" s="27"/>
    </row>
    <row r="450" spans="15:16" ht="15.75" customHeight="1">
      <c r="O450" s="27"/>
      <c r="P450" s="27"/>
    </row>
    <row r="451" spans="15:16" ht="15.75" customHeight="1">
      <c r="O451" s="27"/>
      <c r="P451" s="27"/>
    </row>
    <row r="452" spans="15:16" ht="15.75" customHeight="1">
      <c r="O452" s="27"/>
      <c r="P452" s="27"/>
    </row>
    <row r="453" spans="15:16" ht="15.75" customHeight="1">
      <c r="O453" s="27"/>
      <c r="P453" s="27"/>
    </row>
    <row r="454" spans="15:16" ht="15.75" customHeight="1">
      <c r="O454" s="27"/>
      <c r="P454" s="27"/>
    </row>
    <row r="455" spans="15:16" ht="15.75" customHeight="1">
      <c r="O455" s="27"/>
      <c r="P455" s="27"/>
    </row>
    <row r="456" spans="15:16" ht="15.75" customHeight="1">
      <c r="O456" s="27"/>
      <c r="P456" s="27"/>
    </row>
    <row r="457" spans="15:16" ht="15.75" customHeight="1">
      <c r="O457" s="27"/>
      <c r="P457" s="27"/>
    </row>
    <row r="458" spans="15:16" ht="15.75" customHeight="1">
      <c r="O458" s="27"/>
      <c r="P458" s="27"/>
    </row>
    <row r="459" spans="15:16" ht="15.75" customHeight="1">
      <c r="O459" s="27"/>
      <c r="P459" s="27"/>
    </row>
    <row r="460" spans="15:16" ht="15.75" customHeight="1">
      <c r="O460" s="27"/>
      <c r="P460" s="27"/>
    </row>
    <row r="461" spans="15:16" ht="15.75" customHeight="1">
      <c r="O461" s="27"/>
      <c r="P461" s="27"/>
    </row>
    <row r="462" spans="15:16" ht="15.75" customHeight="1">
      <c r="O462" s="27"/>
      <c r="P462" s="27"/>
    </row>
    <row r="463" spans="15:16" ht="15.75" customHeight="1">
      <c r="O463" s="27"/>
      <c r="P463" s="27"/>
    </row>
    <row r="464" spans="15:16" ht="15.75" customHeight="1">
      <c r="O464" s="27"/>
      <c r="P464" s="27"/>
    </row>
    <row r="465" spans="15:16" ht="15.75" customHeight="1">
      <c r="O465" s="27"/>
      <c r="P465" s="27"/>
    </row>
    <row r="466" spans="15:16" ht="15.75" customHeight="1">
      <c r="O466" s="27"/>
      <c r="P466" s="27"/>
    </row>
    <row r="467" spans="15:16" ht="15.75" customHeight="1">
      <c r="O467" s="27"/>
      <c r="P467" s="27"/>
    </row>
    <row r="468" spans="15:16" ht="15.75" customHeight="1">
      <c r="O468" s="27"/>
      <c r="P468" s="27"/>
    </row>
    <row r="469" spans="15:16" ht="15.75" customHeight="1">
      <c r="O469" s="27"/>
      <c r="P469" s="27"/>
    </row>
    <row r="470" spans="15:16" ht="15.75" customHeight="1">
      <c r="O470" s="27"/>
      <c r="P470" s="27"/>
    </row>
    <row r="471" spans="15:16" ht="15.75" customHeight="1">
      <c r="O471" s="27"/>
      <c r="P471" s="27"/>
    </row>
    <row r="472" spans="15:16" ht="15.75" customHeight="1">
      <c r="O472" s="27"/>
      <c r="P472" s="27"/>
    </row>
    <row r="473" spans="15:16" ht="15.75" customHeight="1">
      <c r="O473" s="27"/>
      <c r="P473" s="27"/>
    </row>
    <row r="474" spans="15:16" ht="15.75" customHeight="1">
      <c r="O474" s="27"/>
      <c r="P474" s="27"/>
    </row>
    <row r="475" spans="15:16" ht="15.75" customHeight="1">
      <c r="O475" s="27"/>
      <c r="P475" s="27"/>
    </row>
    <row r="476" spans="15:16" ht="15.75" customHeight="1">
      <c r="O476" s="27"/>
      <c r="P476" s="27"/>
    </row>
    <row r="477" spans="15:16" ht="15.75" customHeight="1">
      <c r="O477" s="27"/>
      <c r="P477" s="27"/>
    </row>
    <row r="478" spans="15:16" ht="15.75" customHeight="1">
      <c r="O478" s="27"/>
      <c r="P478" s="27"/>
    </row>
    <row r="479" spans="15:16" ht="15.75" customHeight="1">
      <c r="O479" s="27"/>
      <c r="P479" s="27"/>
    </row>
    <row r="480" spans="15:16" ht="15.75" customHeight="1">
      <c r="O480" s="27"/>
      <c r="P480" s="27"/>
    </row>
    <row r="481" spans="15:16" ht="15.75" customHeight="1">
      <c r="O481" s="27"/>
      <c r="P481" s="27"/>
    </row>
    <row r="482" spans="15:16" ht="15.75" customHeight="1">
      <c r="O482" s="27"/>
      <c r="P482" s="27"/>
    </row>
    <row r="483" spans="15:16" ht="15.75" customHeight="1">
      <c r="O483" s="27"/>
      <c r="P483" s="27"/>
    </row>
    <row r="484" spans="15:16" ht="15.75" customHeight="1">
      <c r="O484" s="27"/>
      <c r="P484" s="27"/>
    </row>
    <row r="485" spans="15:16" ht="15.75" customHeight="1">
      <c r="O485" s="27"/>
      <c r="P485" s="27"/>
    </row>
    <row r="486" spans="15:16" ht="15.75" customHeight="1">
      <c r="O486" s="27"/>
      <c r="P486" s="27"/>
    </row>
    <row r="487" spans="15:16" ht="15.75" customHeight="1">
      <c r="O487" s="27"/>
      <c r="P487" s="27"/>
    </row>
    <row r="488" spans="15:16" ht="15.75" customHeight="1">
      <c r="O488" s="27"/>
      <c r="P488" s="27"/>
    </row>
    <row r="489" spans="15:16" ht="15.75" customHeight="1">
      <c r="O489" s="27"/>
      <c r="P489" s="27"/>
    </row>
    <row r="490" spans="15:16" ht="15.75" customHeight="1">
      <c r="O490" s="27"/>
      <c r="P490" s="27"/>
    </row>
    <row r="491" spans="15:16" ht="15.75" customHeight="1">
      <c r="O491" s="27"/>
      <c r="P491" s="27"/>
    </row>
    <row r="492" spans="15:16" ht="15.75" customHeight="1">
      <c r="O492" s="27"/>
      <c r="P492" s="27"/>
    </row>
    <row r="493" spans="15:16" ht="15.75" customHeight="1">
      <c r="O493" s="27"/>
      <c r="P493" s="27"/>
    </row>
    <row r="494" spans="15:16" ht="15.75" customHeight="1">
      <c r="O494" s="27"/>
      <c r="P494" s="27"/>
    </row>
    <row r="495" spans="15:16" ht="15.75" customHeight="1">
      <c r="O495" s="27"/>
      <c r="P495" s="27"/>
    </row>
    <row r="496" spans="15:16" ht="15.75" customHeight="1">
      <c r="O496" s="27"/>
      <c r="P496" s="27"/>
    </row>
    <row r="497" spans="15:16" ht="15.75" customHeight="1">
      <c r="O497" s="27"/>
      <c r="P497" s="27"/>
    </row>
    <row r="498" spans="15:16" ht="15.75" customHeight="1">
      <c r="O498" s="27"/>
      <c r="P498" s="27"/>
    </row>
    <row r="499" spans="15:16" ht="15.75" customHeight="1">
      <c r="O499" s="27"/>
      <c r="P499" s="27"/>
    </row>
    <row r="500" spans="15:16" ht="15.75" customHeight="1">
      <c r="O500" s="27"/>
      <c r="P500" s="27"/>
    </row>
    <row r="501" spans="15:16" ht="15.75" customHeight="1">
      <c r="O501" s="27"/>
      <c r="P501" s="27"/>
    </row>
    <row r="502" spans="15:16" ht="15.75" customHeight="1">
      <c r="O502" s="27"/>
      <c r="P502" s="27"/>
    </row>
    <row r="503" spans="15:16" ht="15.75" customHeight="1">
      <c r="O503" s="27"/>
      <c r="P503" s="27"/>
    </row>
    <row r="504" spans="15:16" ht="15.75" customHeight="1">
      <c r="O504" s="27"/>
      <c r="P504" s="27"/>
    </row>
    <row r="505" spans="15:16" ht="15.75" customHeight="1">
      <c r="O505" s="27"/>
      <c r="P505" s="27"/>
    </row>
    <row r="506" spans="15:16" ht="15.75" customHeight="1">
      <c r="O506" s="27"/>
      <c r="P506" s="27"/>
    </row>
    <row r="507" spans="15:16" ht="15.75" customHeight="1">
      <c r="O507" s="27"/>
      <c r="P507" s="27"/>
    </row>
    <row r="508" spans="15:16" ht="15.75" customHeight="1">
      <c r="O508" s="27"/>
      <c r="P508" s="27"/>
    </row>
    <row r="509" spans="15:16" ht="15.75" customHeight="1">
      <c r="O509" s="27"/>
      <c r="P509" s="27"/>
    </row>
    <row r="510" spans="15:16" ht="15.75" customHeight="1">
      <c r="O510" s="27"/>
      <c r="P510" s="27"/>
    </row>
    <row r="511" spans="15:16" ht="15.75" customHeight="1">
      <c r="O511" s="27"/>
      <c r="P511" s="27"/>
    </row>
    <row r="512" spans="15:16" ht="15.75" customHeight="1">
      <c r="O512" s="27"/>
      <c r="P512" s="27"/>
    </row>
    <row r="513" spans="15:16" ht="15.75" customHeight="1">
      <c r="O513" s="27"/>
      <c r="P513" s="27"/>
    </row>
    <row r="514" spans="15:16" ht="15.75" customHeight="1">
      <c r="O514" s="27"/>
      <c r="P514" s="27"/>
    </row>
    <row r="515" spans="15:16" ht="15.75" customHeight="1">
      <c r="O515" s="27"/>
      <c r="P515" s="27"/>
    </row>
    <row r="516" spans="15:16" ht="15.75" customHeight="1">
      <c r="O516" s="27"/>
      <c r="P516" s="27"/>
    </row>
    <row r="517" spans="15:16" ht="15.75" customHeight="1">
      <c r="O517" s="27"/>
      <c r="P517" s="27"/>
    </row>
    <row r="518" spans="15:16" ht="15.75" customHeight="1">
      <c r="O518" s="27"/>
      <c r="P518" s="27"/>
    </row>
    <row r="519" spans="15:16" ht="15.75" customHeight="1">
      <c r="O519" s="27"/>
      <c r="P519" s="27"/>
    </row>
    <row r="520" spans="15:16" ht="15.75" customHeight="1">
      <c r="O520" s="27"/>
      <c r="P520" s="27"/>
    </row>
    <row r="521" spans="15:16" ht="15.75" customHeight="1">
      <c r="O521" s="27"/>
      <c r="P521" s="27"/>
    </row>
    <row r="522" spans="15:16" ht="15.75" customHeight="1">
      <c r="O522" s="27"/>
      <c r="P522" s="27"/>
    </row>
    <row r="523" spans="15:16" ht="15.75" customHeight="1">
      <c r="O523" s="27"/>
      <c r="P523" s="27"/>
    </row>
    <row r="524" spans="15:16" ht="15.75" customHeight="1">
      <c r="O524" s="27"/>
      <c r="P524" s="27"/>
    </row>
    <row r="525" spans="15:16" ht="15.75" customHeight="1">
      <c r="O525" s="27"/>
      <c r="P525" s="27"/>
    </row>
    <row r="526" spans="15:16" ht="15.75" customHeight="1">
      <c r="O526" s="27"/>
      <c r="P526" s="27"/>
    </row>
    <row r="527" spans="15:16" ht="15.75" customHeight="1">
      <c r="O527" s="27"/>
      <c r="P527" s="27"/>
    </row>
    <row r="528" spans="15:16" ht="15.75" customHeight="1">
      <c r="O528" s="27"/>
      <c r="P528" s="27"/>
    </row>
    <row r="529" spans="15:16" ht="15.75" customHeight="1">
      <c r="O529" s="27"/>
      <c r="P529" s="27"/>
    </row>
    <row r="530" spans="15:16" ht="15.75" customHeight="1">
      <c r="O530" s="27"/>
      <c r="P530" s="27"/>
    </row>
    <row r="531" spans="15:16" ht="15.75" customHeight="1">
      <c r="O531" s="27"/>
      <c r="P531" s="27"/>
    </row>
    <row r="532" spans="15:16" ht="15.75" customHeight="1">
      <c r="O532" s="27"/>
      <c r="P532" s="27"/>
    </row>
    <row r="533" spans="15:16" ht="15.75" customHeight="1">
      <c r="O533" s="27"/>
      <c r="P533" s="27"/>
    </row>
    <row r="534" spans="15:16" ht="15.75" customHeight="1">
      <c r="O534" s="27"/>
      <c r="P534" s="27"/>
    </row>
    <row r="535" spans="15:16" ht="15.75" customHeight="1">
      <c r="O535" s="27"/>
      <c r="P535" s="27"/>
    </row>
    <row r="536" spans="15:16" ht="15.75" customHeight="1">
      <c r="O536" s="27"/>
      <c r="P536" s="27"/>
    </row>
    <row r="537" spans="15:16" ht="15.75" customHeight="1">
      <c r="O537" s="27"/>
      <c r="P537" s="27"/>
    </row>
    <row r="538" spans="15:16" ht="15.75" customHeight="1">
      <c r="O538" s="27"/>
      <c r="P538" s="27"/>
    </row>
    <row r="539" spans="15:16" ht="15.75" customHeight="1">
      <c r="O539" s="27"/>
      <c r="P539" s="27"/>
    </row>
    <row r="540" spans="15:16" ht="15.75" customHeight="1">
      <c r="O540" s="27"/>
      <c r="P540" s="27"/>
    </row>
    <row r="541" spans="15:16" ht="15.75" customHeight="1">
      <c r="O541" s="27"/>
      <c r="P541" s="27"/>
    </row>
    <row r="542" spans="15:16" ht="15.75" customHeight="1">
      <c r="O542" s="27"/>
      <c r="P542" s="27"/>
    </row>
    <row r="543" spans="15:16" ht="15.75" customHeight="1">
      <c r="O543" s="27"/>
      <c r="P543" s="27"/>
    </row>
    <row r="544" spans="15:16" ht="15.75" customHeight="1">
      <c r="O544" s="27"/>
      <c r="P544" s="27"/>
    </row>
    <row r="545" spans="15:16" ht="15.75" customHeight="1">
      <c r="O545" s="27"/>
      <c r="P545" s="27"/>
    </row>
    <row r="546" spans="15:16" ht="15.75" customHeight="1">
      <c r="O546" s="27"/>
      <c r="P546" s="27"/>
    </row>
    <row r="547" spans="15:16" ht="15.75" customHeight="1">
      <c r="O547" s="27"/>
      <c r="P547" s="27"/>
    </row>
    <row r="548" spans="15:16" ht="15.75" customHeight="1">
      <c r="O548" s="27"/>
      <c r="P548" s="27"/>
    </row>
    <row r="549" spans="15:16" ht="15.75" customHeight="1">
      <c r="O549" s="27"/>
      <c r="P549" s="27"/>
    </row>
    <row r="550" spans="15:16" ht="15.75" customHeight="1">
      <c r="O550" s="27"/>
      <c r="P550" s="27"/>
    </row>
    <row r="551" spans="15:16" ht="15.75" customHeight="1">
      <c r="O551" s="27"/>
      <c r="P551" s="27"/>
    </row>
    <row r="552" spans="15:16" ht="15.75" customHeight="1">
      <c r="O552" s="27"/>
      <c r="P552" s="27"/>
    </row>
    <row r="553" spans="15:16" ht="15.75" customHeight="1">
      <c r="O553" s="27"/>
      <c r="P553" s="27"/>
    </row>
    <row r="554" spans="15:16" ht="15.75" customHeight="1">
      <c r="O554" s="27"/>
      <c r="P554" s="27"/>
    </row>
    <row r="555" spans="15:16" ht="15.75" customHeight="1">
      <c r="O555" s="27"/>
      <c r="P555" s="27"/>
    </row>
    <row r="556" spans="15:16" ht="15.75" customHeight="1">
      <c r="O556" s="27"/>
      <c r="P556" s="27"/>
    </row>
    <row r="557" spans="15:16" ht="15.75" customHeight="1">
      <c r="O557" s="27"/>
      <c r="P557" s="27"/>
    </row>
    <row r="558" spans="15:16" ht="15.75" customHeight="1">
      <c r="O558" s="27"/>
      <c r="P558" s="27"/>
    </row>
    <row r="559" spans="15:16" ht="15.75" customHeight="1">
      <c r="O559" s="27"/>
      <c r="P559" s="27"/>
    </row>
    <row r="560" spans="15:16" ht="15.75" customHeight="1">
      <c r="O560" s="27"/>
      <c r="P560" s="27"/>
    </row>
    <row r="561" spans="15:16" ht="15.75" customHeight="1">
      <c r="O561" s="27"/>
      <c r="P561" s="27"/>
    </row>
    <row r="562" spans="15:16" ht="15.75" customHeight="1">
      <c r="O562" s="27"/>
      <c r="P562" s="27"/>
    </row>
    <row r="563" spans="15:16" ht="15.75" customHeight="1">
      <c r="O563" s="27"/>
      <c r="P563" s="27"/>
    </row>
    <row r="564" spans="15:16" ht="15.75" customHeight="1">
      <c r="O564" s="27"/>
      <c r="P564" s="27"/>
    </row>
    <row r="565" spans="15:16" ht="15.75" customHeight="1">
      <c r="O565" s="27"/>
      <c r="P565" s="27"/>
    </row>
    <row r="566" spans="15:16" ht="15.75" customHeight="1">
      <c r="O566" s="27"/>
      <c r="P566" s="27"/>
    </row>
    <row r="567" spans="15:16" ht="15.75" customHeight="1">
      <c r="O567" s="27"/>
      <c r="P567" s="27"/>
    </row>
    <row r="568" spans="15:16" ht="15.75" customHeight="1">
      <c r="O568" s="27"/>
      <c r="P568" s="27"/>
    </row>
    <row r="569" spans="15:16" ht="15.75" customHeight="1">
      <c r="O569" s="27"/>
      <c r="P569" s="27"/>
    </row>
    <row r="570" spans="15:16" ht="15.75" customHeight="1">
      <c r="O570" s="27"/>
      <c r="P570" s="27"/>
    </row>
    <row r="571" spans="15:16" ht="15.75" customHeight="1">
      <c r="O571" s="27"/>
      <c r="P571" s="27"/>
    </row>
    <row r="572" spans="15:16" ht="15.75" customHeight="1">
      <c r="O572" s="27"/>
      <c r="P572" s="27"/>
    </row>
    <row r="573" spans="15:16" ht="15.75" customHeight="1">
      <c r="O573" s="27"/>
      <c r="P573" s="27"/>
    </row>
    <row r="574" spans="15:16" ht="15.75" customHeight="1">
      <c r="O574" s="27"/>
      <c r="P574" s="27"/>
    </row>
    <row r="575" spans="15:16" ht="15.75" customHeight="1">
      <c r="O575" s="27"/>
      <c r="P575" s="27"/>
    </row>
    <row r="576" spans="15:16" ht="15.75" customHeight="1">
      <c r="O576" s="27"/>
      <c r="P576" s="27"/>
    </row>
    <row r="577" spans="15:16" ht="15.75" customHeight="1">
      <c r="O577" s="27"/>
      <c r="P577" s="27"/>
    </row>
    <row r="578" spans="15:16" ht="15.75" customHeight="1">
      <c r="O578" s="27"/>
      <c r="P578" s="27"/>
    </row>
    <row r="579" spans="15:16" ht="15.75" customHeight="1">
      <c r="O579" s="27"/>
      <c r="P579" s="27"/>
    </row>
    <row r="580" spans="15:16" ht="15.75" customHeight="1">
      <c r="O580" s="27"/>
      <c r="P580" s="27"/>
    </row>
    <row r="581" spans="15:16" ht="15.75" customHeight="1">
      <c r="O581" s="27"/>
      <c r="P581" s="27"/>
    </row>
    <row r="582" spans="15:16" ht="15.75" customHeight="1">
      <c r="O582" s="27"/>
      <c r="P582" s="27"/>
    </row>
    <row r="583" spans="15:16" ht="15.75" customHeight="1">
      <c r="O583" s="27"/>
      <c r="P583" s="27"/>
    </row>
    <row r="584" spans="15:16" ht="15.75" customHeight="1">
      <c r="O584" s="27"/>
      <c r="P584" s="27"/>
    </row>
    <row r="585" spans="15:16" ht="15.75" customHeight="1">
      <c r="O585" s="27"/>
      <c r="P585" s="27"/>
    </row>
    <row r="586" spans="15:16" ht="15.75" customHeight="1">
      <c r="O586" s="27"/>
      <c r="P586" s="27"/>
    </row>
    <row r="587" spans="15:16" ht="15.75" customHeight="1">
      <c r="O587" s="27"/>
      <c r="P587" s="27"/>
    </row>
    <row r="588" spans="15:16" ht="15.75" customHeight="1">
      <c r="O588" s="27"/>
      <c r="P588" s="27"/>
    </row>
    <row r="589" spans="15:16" ht="15.75" customHeight="1">
      <c r="O589" s="27"/>
      <c r="P589" s="27"/>
    </row>
    <row r="590" spans="15:16" ht="15.75" customHeight="1">
      <c r="O590" s="27"/>
      <c r="P590" s="27"/>
    </row>
    <row r="591" spans="15:16" ht="15.75" customHeight="1">
      <c r="O591" s="27"/>
      <c r="P591" s="27"/>
    </row>
    <row r="592" spans="15:16" ht="15.75" customHeight="1">
      <c r="O592" s="27"/>
      <c r="P592" s="27"/>
    </row>
    <row r="593" spans="15:16" ht="15.75" customHeight="1">
      <c r="O593" s="27"/>
      <c r="P593" s="27"/>
    </row>
    <row r="594" spans="15:16" ht="15.75" customHeight="1">
      <c r="O594" s="27"/>
      <c r="P594" s="27"/>
    </row>
    <row r="595" spans="15:16" ht="15.75" customHeight="1">
      <c r="O595" s="27"/>
      <c r="P595" s="27"/>
    </row>
    <row r="596" spans="15:16" ht="15.75" customHeight="1">
      <c r="O596" s="27"/>
      <c r="P596" s="27"/>
    </row>
    <row r="597" spans="15:16" ht="15.75" customHeight="1">
      <c r="O597" s="27"/>
      <c r="P597" s="27"/>
    </row>
    <row r="598" spans="15:16" ht="15.75" customHeight="1">
      <c r="O598" s="27"/>
      <c r="P598" s="27"/>
    </row>
    <row r="599" spans="15:16" ht="15.75" customHeight="1">
      <c r="O599" s="27"/>
      <c r="P599" s="27"/>
    </row>
    <row r="600" spans="15:16" ht="15.75" customHeight="1">
      <c r="O600" s="27"/>
      <c r="P600" s="27"/>
    </row>
    <row r="601" spans="15:16" ht="15.75" customHeight="1">
      <c r="O601" s="27"/>
      <c r="P601" s="27"/>
    </row>
    <row r="602" spans="15:16" ht="15.75" customHeight="1">
      <c r="O602" s="27"/>
      <c r="P602" s="27"/>
    </row>
    <row r="603" spans="15:16" ht="15.75" customHeight="1">
      <c r="O603" s="27"/>
      <c r="P603" s="27"/>
    </row>
    <row r="604" spans="15:16" ht="15.75" customHeight="1">
      <c r="O604" s="27"/>
      <c r="P604" s="27"/>
    </row>
    <row r="605" spans="15:16" ht="15.75" customHeight="1">
      <c r="O605" s="27"/>
      <c r="P605" s="27"/>
    </row>
    <row r="606" spans="15:16" ht="15.75" customHeight="1">
      <c r="O606" s="27"/>
      <c r="P606" s="27"/>
    </row>
    <row r="607" spans="15:16" ht="15.75" customHeight="1">
      <c r="O607" s="27"/>
      <c r="P607" s="27"/>
    </row>
    <row r="608" spans="15:16" ht="15.75" customHeight="1">
      <c r="O608" s="27"/>
      <c r="P608" s="27"/>
    </row>
    <row r="609" spans="15:16" ht="15.75" customHeight="1">
      <c r="O609" s="27"/>
      <c r="P609" s="27"/>
    </row>
    <row r="610" spans="15:16" ht="15.75" customHeight="1">
      <c r="O610" s="27"/>
      <c r="P610" s="27"/>
    </row>
    <row r="611" spans="15:16" ht="15.75" customHeight="1">
      <c r="O611" s="27"/>
      <c r="P611" s="27"/>
    </row>
    <row r="612" spans="15:16" ht="15.75" customHeight="1">
      <c r="O612" s="27"/>
      <c r="P612" s="27"/>
    </row>
    <row r="613" spans="15:16" ht="15.75" customHeight="1">
      <c r="O613" s="27"/>
      <c r="P613" s="27"/>
    </row>
    <row r="614" spans="15:16" ht="15.75" customHeight="1">
      <c r="O614" s="27"/>
      <c r="P614" s="27"/>
    </row>
    <row r="615" spans="15:16" ht="15.75" customHeight="1">
      <c r="O615" s="27"/>
      <c r="P615" s="27"/>
    </row>
    <row r="616" spans="15:16" ht="15.75" customHeight="1">
      <c r="O616" s="27"/>
      <c r="P616" s="27"/>
    </row>
    <row r="617" spans="15:16" ht="15.75" customHeight="1">
      <c r="O617" s="27"/>
      <c r="P617" s="27"/>
    </row>
    <row r="618" spans="15:16" ht="15.75" customHeight="1">
      <c r="O618" s="27"/>
      <c r="P618" s="27"/>
    </row>
    <row r="619" spans="15:16" ht="15.75" customHeight="1">
      <c r="O619" s="27"/>
      <c r="P619" s="27"/>
    </row>
    <row r="620" spans="15:16" ht="15.75" customHeight="1">
      <c r="O620" s="27"/>
      <c r="P620" s="27"/>
    </row>
    <row r="621" spans="15:16" ht="15.75" customHeight="1">
      <c r="O621" s="27"/>
      <c r="P621" s="27"/>
    </row>
    <row r="622" spans="15:16" ht="15.75" customHeight="1">
      <c r="O622" s="27"/>
      <c r="P622" s="27"/>
    </row>
    <row r="623" spans="15:16" ht="15.75" customHeight="1">
      <c r="O623" s="27"/>
      <c r="P623" s="27"/>
    </row>
    <row r="624" spans="15:16" ht="15.75" customHeight="1">
      <c r="O624" s="27"/>
      <c r="P624" s="27"/>
    </row>
    <row r="625" spans="15:16" ht="15.75" customHeight="1">
      <c r="O625" s="27"/>
      <c r="P625" s="27"/>
    </row>
    <row r="626" spans="15:16" ht="15.75" customHeight="1">
      <c r="O626" s="27"/>
      <c r="P626" s="27"/>
    </row>
    <row r="627" spans="15:16" ht="15.75" customHeight="1">
      <c r="O627" s="27"/>
      <c r="P627" s="27"/>
    </row>
    <row r="628" spans="15:16" ht="15.75" customHeight="1">
      <c r="O628" s="27"/>
      <c r="P628" s="27"/>
    </row>
    <row r="629" spans="15:16" ht="15.75" customHeight="1">
      <c r="O629" s="27"/>
      <c r="P629" s="27"/>
    </row>
    <row r="630" spans="15:16" ht="15.75" customHeight="1">
      <c r="O630" s="27"/>
      <c r="P630" s="27"/>
    </row>
    <row r="631" spans="15:16" ht="15.75" customHeight="1">
      <c r="O631" s="27"/>
      <c r="P631" s="27"/>
    </row>
    <row r="632" spans="15:16" ht="15.75" customHeight="1">
      <c r="O632" s="27"/>
      <c r="P632" s="27"/>
    </row>
    <row r="633" spans="15:16" ht="15.75" customHeight="1">
      <c r="O633" s="27"/>
      <c r="P633" s="27"/>
    </row>
    <row r="634" spans="15:16" ht="15.75" customHeight="1">
      <c r="O634" s="27"/>
      <c r="P634" s="27"/>
    </row>
    <row r="635" spans="15:16" ht="15.75" customHeight="1">
      <c r="O635" s="27"/>
      <c r="P635" s="27"/>
    </row>
    <row r="636" spans="15:16" ht="15.75" customHeight="1">
      <c r="O636" s="27"/>
      <c r="P636" s="27"/>
    </row>
    <row r="637" spans="15:16" ht="15.75" customHeight="1">
      <c r="O637" s="27"/>
      <c r="P637" s="27"/>
    </row>
    <row r="638" spans="15:16" ht="15.75" customHeight="1">
      <c r="O638" s="27"/>
      <c r="P638" s="27"/>
    </row>
    <row r="639" spans="15:16" ht="15.75" customHeight="1">
      <c r="O639" s="27"/>
      <c r="P639" s="27"/>
    </row>
    <row r="640" spans="15:16" ht="15.75" customHeight="1">
      <c r="O640" s="27"/>
      <c r="P640" s="27"/>
    </row>
    <row r="641" spans="15:16" ht="15.75" customHeight="1">
      <c r="O641" s="27"/>
      <c r="P641" s="27"/>
    </row>
    <row r="642" spans="15:16" ht="15.75" customHeight="1">
      <c r="O642" s="27"/>
      <c r="P642" s="27"/>
    </row>
    <row r="643" spans="15:16" ht="15.75" customHeight="1">
      <c r="O643" s="27"/>
      <c r="P643" s="27"/>
    </row>
    <row r="644" spans="15:16" ht="15.75" customHeight="1">
      <c r="O644" s="27"/>
      <c r="P644" s="27"/>
    </row>
    <row r="645" spans="15:16" ht="15.75" customHeight="1">
      <c r="O645" s="27"/>
      <c r="P645" s="27"/>
    </row>
    <row r="646" spans="15:16" ht="15.75" customHeight="1">
      <c r="O646" s="27"/>
      <c r="P646" s="27"/>
    </row>
    <row r="647" spans="15:16" ht="15.75" customHeight="1">
      <c r="O647" s="27"/>
      <c r="P647" s="27"/>
    </row>
    <row r="648" spans="15:16" ht="15.75" customHeight="1">
      <c r="O648" s="27"/>
      <c r="P648" s="27"/>
    </row>
    <row r="649" spans="15:16" ht="15.75" customHeight="1">
      <c r="O649" s="27"/>
      <c r="P649" s="27"/>
    </row>
    <row r="650" spans="15:16" ht="15.75" customHeight="1">
      <c r="O650" s="27"/>
      <c r="P650" s="27"/>
    </row>
    <row r="651" spans="15:16" ht="15.75" customHeight="1">
      <c r="O651" s="27"/>
      <c r="P651" s="27"/>
    </row>
    <row r="652" spans="15:16" ht="15.75" customHeight="1">
      <c r="O652" s="27"/>
      <c r="P652" s="27"/>
    </row>
    <row r="653" spans="15:16" ht="15.75" customHeight="1">
      <c r="O653" s="27"/>
      <c r="P653" s="27"/>
    </row>
    <row r="654" spans="15:16" ht="15.75" customHeight="1">
      <c r="O654" s="27"/>
      <c r="P654" s="27"/>
    </row>
    <row r="655" spans="15:16" ht="15.75" customHeight="1">
      <c r="O655" s="27"/>
      <c r="P655" s="27"/>
    </row>
    <row r="656" spans="15:16" ht="15.75" customHeight="1">
      <c r="O656" s="27"/>
      <c r="P656" s="27"/>
    </row>
    <row r="657" spans="15:16" ht="15.75" customHeight="1">
      <c r="O657" s="27"/>
      <c r="P657" s="27"/>
    </row>
    <row r="658" spans="15:16" ht="15.75" customHeight="1">
      <c r="O658" s="27"/>
      <c r="P658" s="27"/>
    </row>
    <row r="659" spans="15:16" ht="15.75" customHeight="1">
      <c r="O659" s="27"/>
      <c r="P659" s="27"/>
    </row>
    <row r="660" spans="15:16" ht="15.75" customHeight="1">
      <c r="O660" s="27"/>
      <c r="P660" s="27"/>
    </row>
    <row r="661" spans="15:16" ht="15.75" customHeight="1">
      <c r="O661" s="27"/>
      <c r="P661" s="27"/>
    </row>
    <row r="662" spans="15:16" ht="15.75" customHeight="1">
      <c r="O662" s="27"/>
      <c r="P662" s="27"/>
    </row>
    <row r="663" spans="15:16" ht="15.75" customHeight="1">
      <c r="O663" s="27"/>
      <c r="P663" s="27"/>
    </row>
    <row r="664" spans="15:16" ht="15.75" customHeight="1">
      <c r="O664" s="27"/>
      <c r="P664" s="27"/>
    </row>
    <row r="665" spans="15:16" ht="15.75" customHeight="1">
      <c r="O665" s="27"/>
      <c r="P665" s="27"/>
    </row>
    <row r="666" spans="15:16" ht="15.75" customHeight="1">
      <c r="O666" s="27"/>
      <c r="P666" s="27"/>
    </row>
    <row r="667" spans="15:16" ht="15.75" customHeight="1">
      <c r="O667" s="27"/>
      <c r="P667" s="27"/>
    </row>
    <row r="668" spans="15:16" ht="15.75" customHeight="1">
      <c r="O668" s="27"/>
      <c r="P668" s="27"/>
    </row>
    <row r="669" spans="15:16" ht="15.75" customHeight="1">
      <c r="O669" s="27"/>
      <c r="P669" s="27"/>
    </row>
    <row r="670" spans="15:16" ht="15.75" customHeight="1">
      <c r="O670" s="27"/>
      <c r="P670" s="27"/>
    </row>
    <row r="671" spans="15:16" ht="15.75" customHeight="1">
      <c r="O671" s="27"/>
      <c r="P671" s="27"/>
    </row>
    <row r="672" spans="15:16" ht="15.75" customHeight="1">
      <c r="O672" s="27"/>
      <c r="P672" s="27"/>
    </row>
    <row r="673" spans="15:16" ht="15.75" customHeight="1">
      <c r="O673" s="27"/>
      <c r="P673" s="27"/>
    </row>
    <row r="674" spans="15:16" ht="15.75" customHeight="1">
      <c r="O674" s="27"/>
      <c r="P674" s="27"/>
    </row>
    <row r="675" spans="15:16" ht="15.75" customHeight="1">
      <c r="O675" s="27"/>
      <c r="P675" s="27"/>
    </row>
    <row r="676" spans="15:16" ht="15.75" customHeight="1">
      <c r="O676" s="27"/>
      <c r="P676" s="27"/>
    </row>
    <row r="677" spans="15:16" ht="15.75" customHeight="1">
      <c r="O677" s="27"/>
      <c r="P677" s="27"/>
    </row>
    <row r="678" spans="15:16" ht="15.75" customHeight="1">
      <c r="O678" s="27"/>
      <c r="P678" s="27"/>
    </row>
    <row r="679" spans="15:16" ht="15.75" customHeight="1">
      <c r="O679" s="27"/>
      <c r="P679" s="27"/>
    </row>
    <row r="680" spans="15:16" ht="15.75" customHeight="1">
      <c r="O680" s="27"/>
      <c r="P680" s="27"/>
    </row>
    <row r="681" spans="15:16" ht="15.75" customHeight="1">
      <c r="O681" s="27"/>
      <c r="P681" s="27"/>
    </row>
    <row r="682" spans="15:16" ht="15.75" customHeight="1">
      <c r="O682" s="27"/>
      <c r="P682" s="27"/>
    </row>
    <row r="683" spans="15:16" ht="15.75" customHeight="1">
      <c r="O683" s="27"/>
      <c r="P683" s="27"/>
    </row>
    <row r="684" spans="15:16" ht="15.75" customHeight="1">
      <c r="O684" s="27"/>
      <c r="P684" s="27"/>
    </row>
    <row r="685" spans="15:16" ht="15.75" customHeight="1">
      <c r="O685" s="27"/>
      <c r="P685" s="27"/>
    </row>
    <row r="686" spans="15:16" ht="15.75" customHeight="1">
      <c r="O686" s="27"/>
      <c r="P686" s="27"/>
    </row>
    <row r="687" spans="15:16" ht="15.75" customHeight="1">
      <c r="O687" s="27"/>
      <c r="P687" s="27"/>
    </row>
    <row r="688" spans="15:16" ht="15.75" customHeight="1">
      <c r="O688" s="27"/>
      <c r="P688" s="27"/>
    </row>
    <row r="689" spans="15:16" ht="15.75" customHeight="1">
      <c r="O689" s="27"/>
      <c r="P689" s="27"/>
    </row>
    <row r="690" spans="15:16" ht="15.75" customHeight="1">
      <c r="O690" s="27"/>
      <c r="P690" s="27"/>
    </row>
    <row r="691" spans="15:16" ht="15.75" customHeight="1">
      <c r="O691" s="27"/>
      <c r="P691" s="27"/>
    </row>
    <row r="692" spans="15:16" ht="15.75" customHeight="1">
      <c r="O692" s="27"/>
      <c r="P692" s="27"/>
    </row>
    <row r="693" spans="15:16" ht="15.75" customHeight="1">
      <c r="O693" s="27"/>
      <c r="P693" s="27"/>
    </row>
    <row r="694" spans="15:16" ht="15.75" customHeight="1">
      <c r="O694" s="27"/>
      <c r="P694" s="27"/>
    </row>
    <row r="695" spans="15:16" ht="15.75" customHeight="1">
      <c r="O695" s="27"/>
      <c r="P695" s="27"/>
    </row>
    <row r="696" spans="15:16" ht="15.75" customHeight="1">
      <c r="O696" s="27"/>
      <c r="P696" s="27"/>
    </row>
    <row r="697" spans="15:16" ht="15.75" customHeight="1">
      <c r="O697" s="27"/>
      <c r="P697" s="27"/>
    </row>
    <row r="698" spans="15:16" ht="15.75" customHeight="1">
      <c r="O698" s="27"/>
      <c r="P698" s="27"/>
    </row>
    <row r="699" spans="15:16" ht="15.75" customHeight="1">
      <c r="O699" s="27"/>
      <c r="P699" s="27"/>
    </row>
    <row r="700" spans="15:16" ht="15.75" customHeight="1">
      <c r="O700" s="27"/>
      <c r="P700" s="27"/>
    </row>
    <row r="701" spans="15:16" ht="15.75" customHeight="1">
      <c r="O701" s="27"/>
      <c r="P701" s="27"/>
    </row>
    <row r="702" spans="15:16" ht="15.75" customHeight="1">
      <c r="O702" s="27"/>
      <c r="P702" s="27"/>
    </row>
    <row r="703" spans="15:16" ht="15.75" customHeight="1">
      <c r="O703" s="27"/>
      <c r="P703" s="27"/>
    </row>
    <row r="704" spans="15:16" ht="15.75" customHeight="1">
      <c r="O704" s="27"/>
      <c r="P704" s="27"/>
    </row>
    <row r="705" spans="15:16" ht="15.75" customHeight="1">
      <c r="O705" s="27"/>
      <c r="P705" s="27"/>
    </row>
    <row r="706" spans="15:16" ht="15.75" customHeight="1">
      <c r="O706" s="27"/>
      <c r="P706" s="27"/>
    </row>
    <row r="707" spans="15:16" ht="15.75" customHeight="1">
      <c r="O707" s="27"/>
      <c r="P707" s="27"/>
    </row>
    <row r="708" spans="15:16" ht="15.75" customHeight="1">
      <c r="O708" s="27"/>
      <c r="P708" s="27"/>
    </row>
    <row r="709" spans="15:16" ht="15.75" customHeight="1">
      <c r="O709" s="27"/>
      <c r="P709" s="27"/>
    </row>
    <row r="710" spans="15:16" ht="15.75" customHeight="1">
      <c r="O710" s="27"/>
      <c r="P710" s="27"/>
    </row>
    <row r="711" spans="15:16" ht="15.75" customHeight="1">
      <c r="O711" s="27"/>
      <c r="P711" s="27"/>
    </row>
    <row r="712" spans="15:16" ht="15.75" customHeight="1">
      <c r="O712" s="27"/>
      <c r="P712" s="27"/>
    </row>
    <row r="713" spans="15:16" ht="15.75" customHeight="1">
      <c r="O713" s="27"/>
      <c r="P713" s="27"/>
    </row>
    <row r="714" spans="15:16" ht="15.75" customHeight="1">
      <c r="O714" s="27"/>
      <c r="P714" s="27"/>
    </row>
    <row r="715" spans="15:16" ht="15.75" customHeight="1">
      <c r="O715" s="27"/>
      <c r="P715" s="27"/>
    </row>
    <row r="716" spans="15:16" ht="15.75" customHeight="1">
      <c r="O716" s="27"/>
      <c r="P716" s="27"/>
    </row>
    <row r="717" spans="15:16" ht="15.75" customHeight="1">
      <c r="O717" s="27"/>
      <c r="P717" s="27"/>
    </row>
    <row r="718" spans="15:16" ht="15.75" customHeight="1">
      <c r="O718" s="27"/>
      <c r="P718" s="27"/>
    </row>
    <row r="719" spans="15:16" ht="15.75" customHeight="1">
      <c r="O719" s="27"/>
      <c r="P719" s="27"/>
    </row>
    <row r="720" spans="15:16" ht="15.75" customHeight="1">
      <c r="O720" s="27"/>
      <c r="P720" s="27"/>
    </row>
    <row r="721" spans="15:16" ht="15.75" customHeight="1">
      <c r="O721" s="27"/>
      <c r="P721" s="27"/>
    </row>
    <row r="722" spans="15:16" ht="15.75" customHeight="1">
      <c r="O722" s="27"/>
      <c r="P722" s="27"/>
    </row>
    <row r="723" spans="15:16" ht="15.75" customHeight="1">
      <c r="O723" s="27"/>
      <c r="P723" s="27"/>
    </row>
    <row r="724" spans="15:16" ht="15.75" customHeight="1">
      <c r="O724" s="27"/>
      <c r="P724" s="27"/>
    </row>
    <row r="725" spans="15:16" ht="15.75" customHeight="1">
      <c r="O725" s="27"/>
      <c r="P725" s="27"/>
    </row>
    <row r="726" spans="15:16" ht="15.75" customHeight="1">
      <c r="O726" s="27"/>
      <c r="P726" s="27"/>
    </row>
    <row r="727" spans="15:16" ht="15.75" customHeight="1">
      <c r="O727" s="27"/>
      <c r="P727" s="27"/>
    </row>
    <row r="728" spans="15:16" ht="15.75" customHeight="1">
      <c r="O728" s="27"/>
      <c r="P728" s="27"/>
    </row>
    <row r="729" spans="15:16" ht="15.75" customHeight="1">
      <c r="O729" s="27"/>
      <c r="P729" s="27"/>
    </row>
    <row r="730" spans="15:16" ht="15.75" customHeight="1">
      <c r="O730" s="27"/>
      <c r="P730" s="27"/>
    </row>
    <row r="731" spans="15:16" ht="15.75" customHeight="1">
      <c r="O731" s="27"/>
      <c r="P731" s="27"/>
    </row>
    <row r="732" spans="15:16" ht="15.75" customHeight="1">
      <c r="O732" s="27"/>
      <c r="P732" s="27"/>
    </row>
    <row r="733" spans="15:16" ht="15.75" customHeight="1">
      <c r="O733" s="27"/>
      <c r="P733" s="27"/>
    </row>
    <row r="734" spans="15:16" ht="15.75" customHeight="1">
      <c r="O734" s="27"/>
      <c r="P734" s="27"/>
    </row>
    <row r="735" spans="15:16" ht="15.75" customHeight="1">
      <c r="O735" s="27"/>
      <c r="P735" s="27"/>
    </row>
    <row r="736" spans="15:16" ht="15.75" customHeight="1">
      <c r="O736" s="27"/>
      <c r="P736" s="27"/>
    </row>
    <row r="737" spans="15:16" ht="15.75" customHeight="1">
      <c r="O737" s="27"/>
      <c r="P737" s="27"/>
    </row>
    <row r="738" spans="15:16" ht="15.75" customHeight="1">
      <c r="O738" s="27"/>
      <c r="P738" s="27"/>
    </row>
    <row r="739" spans="15:16" ht="15.75" customHeight="1">
      <c r="O739" s="27"/>
      <c r="P739" s="27"/>
    </row>
    <row r="740" spans="15:16" ht="15.75" customHeight="1">
      <c r="O740" s="27"/>
      <c r="P740" s="27"/>
    </row>
    <row r="741" spans="15:16" ht="15.75" customHeight="1">
      <c r="O741" s="27"/>
      <c r="P741" s="27"/>
    </row>
    <row r="742" spans="15:16" ht="15.75" customHeight="1">
      <c r="O742" s="27"/>
      <c r="P742" s="27"/>
    </row>
    <row r="743" spans="15:16" ht="15.75" customHeight="1">
      <c r="O743" s="27"/>
      <c r="P743" s="27"/>
    </row>
    <row r="744" spans="15:16" ht="15.75" customHeight="1">
      <c r="O744" s="27"/>
      <c r="P744" s="27"/>
    </row>
    <row r="745" spans="15:16" ht="15.75" customHeight="1">
      <c r="O745" s="27"/>
      <c r="P745" s="27"/>
    </row>
    <row r="746" spans="15:16" ht="15.75" customHeight="1">
      <c r="O746" s="27"/>
      <c r="P746" s="27"/>
    </row>
    <row r="747" spans="15:16" ht="15.75" customHeight="1">
      <c r="O747" s="27"/>
      <c r="P747" s="27"/>
    </row>
    <row r="748" spans="15:16" ht="15.75" customHeight="1">
      <c r="O748" s="27"/>
      <c r="P748" s="27"/>
    </row>
    <row r="749" spans="15:16" ht="15.75" customHeight="1">
      <c r="O749" s="27"/>
      <c r="P749" s="27"/>
    </row>
    <row r="750" spans="15:16" ht="15.75" customHeight="1">
      <c r="O750" s="27"/>
      <c r="P750" s="27"/>
    </row>
    <row r="751" spans="15:16" ht="15.75" customHeight="1">
      <c r="O751" s="27"/>
      <c r="P751" s="27"/>
    </row>
    <row r="752" spans="15:16" ht="15.75" customHeight="1">
      <c r="O752" s="27"/>
      <c r="P752" s="27"/>
    </row>
    <row r="753" spans="15:16" ht="15.75" customHeight="1">
      <c r="O753" s="27"/>
      <c r="P753" s="27"/>
    </row>
    <row r="754" spans="15:16" ht="15.75" customHeight="1">
      <c r="O754" s="27"/>
      <c r="P754" s="27"/>
    </row>
    <row r="755" spans="15:16" ht="15.75" customHeight="1">
      <c r="O755" s="27"/>
      <c r="P755" s="27"/>
    </row>
    <row r="756" spans="15:16" ht="15.75" customHeight="1">
      <c r="O756" s="27"/>
      <c r="P756" s="27"/>
    </row>
    <row r="757" spans="15:16" ht="15.75" customHeight="1">
      <c r="O757" s="27"/>
      <c r="P757" s="27"/>
    </row>
    <row r="758" spans="15:16" ht="15.75" customHeight="1">
      <c r="O758" s="27"/>
      <c r="P758" s="27"/>
    </row>
    <row r="759" spans="15:16" ht="15.75" customHeight="1">
      <c r="O759" s="27"/>
      <c r="P759" s="27"/>
    </row>
    <row r="760" spans="15:16" ht="15.75" customHeight="1">
      <c r="O760" s="27"/>
      <c r="P760" s="27"/>
    </row>
    <row r="761" spans="15:16" ht="15.75" customHeight="1">
      <c r="O761" s="27"/>
      <c r="P761" s="27"/>
    </row>
    <row r="762" spans="15:16" ht="15.75" customHeight="1">
      <c r="O762" s="27"/>
      <c r="P762" s="27"/>
    </row>
    <row r="763" spans="15:16" ht="15.75" customHeight="1">
      <c r="O763" s="27"/>
      <c r="P763" s="27"/>
    </row>
    <row r="764" spans="15:16" ht="15.75" customHeight="1">
      <c r="O764" s="27"/>
      <c r="P764" s="27"/>
    </row>
    <row r="765" spans="15:16" ht="15.75" customHeight="1">
      <c r="O765" s="27"/>
      <c r="P765" s="27"/>
    </row>
    <row r="766" spans="15:16" ht="15.75" customHeight="1">
      <c r="O766" s="27"/>
      <c r="P766" s="27"/>
    </row>
    <row r="767" spans="15:16" ht="15.75" customHeight="1">
      <c r="O767" s="27"/>
      <c r="P767" s="27"/>
    </row>
    <row r="768" spans="15:16" ht="15.75" customHeight="1">
      <c r="O768" s="27"/>
      <c r="P768" s="27"/>
    </row>
    <row r="769" spans="15:16" ht="15.75" customHeight="1">
      <c r="O769" s="27"/>
      <c r="P769" s="27"/>
    </row>
    <row r="770" spans="15:16" ht="15.75" customHeight="1">
      <c r="O770" s="27"/>
      <c r="P770" s="27"/>
    </row>
    <row r="771" spans="15:16" ht="15.75" customHeight="1">
      <c r="O771" s="27"/>
      <c r="P771" s="27"/>
    </row>
    <row r="772" spans="15:16" ht="15.75" customHeight="1">
      <c r="O772" s="27"/>
      <c r="P772" s="27"/>
    </row>
    <row r="773" spans="15:16" ht="15.75" customHeight="1">
      <c r="O773" s="27"/>
      <c r="P773" s="27"/>
    </row>
    <row r="774" spans="15:16" ht="15.75" customHeight="1">
      <c r="O774" s="27"/>
      <c r="P774" s="27"/>
    </row>
    <row r="775" spans="15:16" ht="15.75" customHeight="1">
      <c r="O775" s="27"/>
      <c r="P775" s="27"/>
    </row>
    <row r="776" spans="15:16" ht="15.75" customHeight="1">
      <c r="O776" s="27"/>
      <c r="P776" s="27"/>
    </row>
    <row r="777" spans="15:16" ht="15.75" customHeight="1">
      <c r="O777" s="27"/>
      <c r="P777" s="27"/>
    </row>
    <row r="778" spans="15:16" ht="15.75" customHeight="1">
      <c r="O778" s="27"/>
      <c r="P778" s="27"/>
    </row>
    <row r="779" spans="15:16" ht="15.75" customHeight="1">
      <c r="O779" s="27"/>
      <c r="P779" s="27"/>
    </row>
    <row r="780" spans="15:16" ht="15.75" customHeight="1">
      <c r="O780" s="27"/>
      <c r="P780" s="27"/>
    </row>
    <row r="781" spans="15:16" ht="15.75" customHeight="1">
      <c r="O781" s="27"/>
      <c r="P781" s="27"/>
    </row>
    <row r="782" spans="15:16" ht="15.75" customHeight="1">
      <c r="O782" s="27"/>
      <c r="P782" s="27"/>
    </row>
    <row r="783" spans="15:16" ht="15.75" customHeight="1">
      <c r="O783" s="27"/>
      <c r="P783" s="27"/>
    </row>
    <row r="784" spans="15:16" ht="15.75" customHeight="1">
      <c r="O784" s="27"/>
      <c r="P784" s="27"/>
    </row>
    <row r="785" spans="15:16" ht="15.75" customHeight="1">
      <c r="O785" s="27"/>
      <c r="P785" s="27"/>
    </row>
    <row r="786" spans="15:16" ht="15.75" customHeight="1">
      <c r="O786" s="27"/>
      <c r="P786" s="27"/>
    </row>
    <row r="787" spans="15:16" ht="15.75" customHeight="1">
      <c r="O787" s="27"/>
      <c r="P787" s="27"/>
    </row>
    <row r="788" spans="15:16" ht="15.75" customHeight="1">
      <c r="O788" s="27"/>
      <c r="P788" s="27"/>
    </row>
    <row r="789" spans="15:16" ht="15.75" customHeight="1">
      <c r="O789" s="27"/>
      <c r="P789" s="27"/>
    </row>
    <row r="790" spans="15:16" ht="15.75" customHeight="1">
      <c r="O790" s="27"/>
      <c r="P790" s="27"/>
    </row>
    <row r="791" spans="15:16" ht="15.75" customHeight="1">
      <c r="O791" s="27"/>
      <c r="P791" s="27"/>
    </row>
    <row r="792" spans="15:16" ht="15.75" customHeight="1">
      <c r="O792" s="27"/>
      <c r="P792" s="27"/>
    </row>
    <row r="793" spans="15:16" ht="15.75" customHeight="1">
      <c r="O793" s="27"/>
      <c r="P793" s="27"/>
    </row>
    <row r="794" spans="15:16" ht="15.75" customHeight="1">
      <c r="O794" s="27"/>
      <c r="P794" s="27"/>
    </row>
    <row r="795" spans="15:16" ht="15.75" customHeight="1">
      <c r="O795" s="27"/>
      <c r="P795" s="27"/>
    </row>
    <row r="796" spans="15:16" ht="15.75" customHeight="1">
      <c r="O796" s="27"/>
      <c r="P796" s="27"/>
    </row>
    <row r="797" spans="15:16" ht="15.75" customHeight="1">
      <c r="O797" s="27"/>
      <c r="P797" s="27"/>
    </row>
    <row r="798" spans="15:16" ht="15.75" customHeight="1">
      <c r="O798" s="27"/>
      <c r="P798" s="27"/>
    </row>
    <row r="799" spans="15:16" ht="15.75" customHeight="1">
      <c r="O799" s="27"/>
      <c r="P799" s="27"/>
    </row>
    <row r="800" spans="15:16" ht="15.75" customHeight="1">
      <c r="O800" s="27"/>
      <c r="P800" s="27"/>
    </row>
    <row r="801" spans="15:16" ht="15.75" customHeight="1">
      <c r="O801" s="27"/>
      <c r="P801" s="27"/>
    </row>
    <row r="802" spans="15:16" ht="15.75" customHeight="1">
      <c r="O802" s="27"/>
      <c r="P802" s="27"/>
    </row>
    <row r="803" spans="15:16" ht="15.75" customHeight="1">
      <c r="O803" s="27"/>
      <c r="P803" s="27"/>
    </row>
    <row r="804" spans="15:16" ht="15.75" customHeight="1">
      <c r="O804" s="27"/>
      <c r="P804" s="27"/>
    </row>
    <row r="805" spans="15:16" ht="15.75" customHeight="1">
      <c r="O805" s="27"/>
      <c r="P805" s="27"/>
    </row>
    <row r="806" spans="15:16" ht="15.75" customHeight="1">
      <c r="O806" s="27"/>
      <c r="P806" s="27"/>
    </row>
    <row r="807" spans="15:16" ht="15.75" customHeight="1">
      <c r="O807" s="27"/>
      <c r="P807" s="27"/>
    </row>
    <row r="808" spans="15:16" ht="15.75" customHeight="1">
      <c r="O808" s="27"/>
      <c r="P808" s="27"/>
    </row>
    <row r="809" spans="15:16" ht="15.75" customHeight="1">
      <c r="O809" s="27"/>
      <c r="P809" s="27"/>
    </row>
    <row r="810" spans="15:16" ht="15.75" customHeight="1">
      <c r="O810" s="27"/>
      <c r="P810" s="27"/>
    </row>
    <row r="811" spans="15:16" ht="15.75" customHeight="1">
      <c r="O811" s="27"/>
      <c r="P811" s="27"/>
    </row>
    <row r="812" spans="15:16" ht="15.75" customHeight="1">
      <c r="O812" s="27"/>
      <c r="P812" s="27"/>
    </row>
    <row r="813" spans="15:16" ht="15.75" customHeight="1">
      <c r="O813" s="27"/>
      <c r="P813" s="27"/>
    </row>
    <row r="814" spans="15:16" ht="15.75" customHeight="1">
      <c r="O814" s="27"/>
      <c r="P814" s="27"/>
    </row>
    <row r="815" spans="15:16" ht="15.75" customHeight="1">
      <c r="O815" s="27"/>
      <c r="P815" s="27"/>
    </row>
    <row r="816" spans="15:16" ht="15.75" customHeight="1">
      <c r="O816" s="27"/>
      <c r="P816" s="27"/>
    </row>
    <row r="817" spans="15:16" ht="15.75" customHeight="1">
      <c r="O817" s="27"/>
      <c r="P817" s="27"/>
    </row>
    <row r="818" spans="15:16" ht="15.75" customHeight="1">
      <c r="O818" s="27"/>
      <c r="P818" s="27"/>
    </row>
    <row r="819" spans="15:16" ht="15.75" customHeight="1">
      <c r="O819" s="27"/>
      <c r="P819" s="27"/>
    </row>
    <row r="820" spans="15:16" ht="15.75" customHeight="1">
      <c r="O820" s="27"/>
      <c r="P820" s="27"/>
    </row>
    <row r="821" spans="15:16" ht="15.75" customHeight="1">
      <c r="O821" s="27"/>
      <c r="P821" s="27"/>
    </row>
    <row r="822" spans="15:16" ht="15.75" customHeight="1">
      <c r="O822" s="27"/>
      <c r="P822" s="27"/>
    </row>
    <row r="823" spans="15:16" ht="15.75" customHeight="1">
      <c r="O823" s="27"/>
      <c r="P823" s="27"/>
    </row>
    <row r="824" spans="15:16" ht="15.75" customHeight="1">
      <c r="O824" s="27"/>
      <c r="P824" s="27"/>
    </row>
    <row r="825" spans="15:16" ht="15.75" customHeight="1">
      <c r="O825" s="27"/>
      <c r="P825" s="27"/>
    </row>
    <row r="826" spans="15:16" ht="15.75" customHeight="1">
      <c r="O826" s="27"/>
      <c r="P826" s="27"/>
    </row>
    <row r="827" spans="15:16" ht="15.75" customHeight="1">
      <c r="O827" s="27"/>
      <c r="P827" s="27"/>
    </row>
    <row r="828" spans="15:16" ht="15.75" customHeight="1">
      <c r="O828" s="27"/>
      <c r="P828" s="27"/>
    </row>
    <row r="829" spans="15:16" ht="15.75" customHeight="1">
      <c r="O829" s="27"/>
      <c r="P829" s="27"/>
    </row>
    <row r="830" spans="15:16" ht="15.75" customHeight="1">
      <c r="O830" s="27"/>
      <c r="P830" s="27"/>
    </row>
    <row r="831" spans="15:16" ht="15.75" customHeight="1">
      <c r="O831" s="27"/>
      <c r="P831" s="27"/>
    </row>
    <row r="832" spans="15:16" ht="15.75" customHeight="1">
      <c r="O832" s="27"/>
      <c r="P832" s="27"/>
    </row>
    <row r="833" spans="15:16" ht="15.75" customHeight="1">
      <c r="O833" s="27"/>
      <c r="P833" s="27"/>
    </row>
    <row r="834" spans="15:16" ht="15.75" customHeight="1">
      <c r="O834" s="27"/>
      <c r="P834" s="27"/>
    </row>
    <row r="835" spans="15:16" ht="15.75" customHeight="1">
      <c r="O835" s="27"/>
      <c r="P835" s="27"/>
    </row>
    <row r="836" spans="15:16" ht="15.75" customHeight="1">
      <c r="O836" s="27"/>
      <c r="P836" s="27"/>
    </row>
    <row r="837" spans="15:16" ht="15.75" customHeight="1">
      <c r="O837" s="27"/>
      <c r="P837" s="27"/>
    </row>
    <row r="838" spans="15:16" ht="15.75" customHeight="1">
      <c r="O838" s="27"/>
      <c r="P838" s="27"/>
    </row>
    <row r="839" spans="15:16" ht="15.75" customHeight="1">
      <c r="O839" s="27"/>
      <c r="P839" s="27"/>
    </row>
    <row r="840" spans="15:16" ht="15.75" customHeight="1">
      <c r="O840" s="27"/>
      <c r="P840" s="27"/>
    </row>
    <row r="841" spans="15:16" ht="15.75" customHeight="1">
      <c r="O841" s="27"/>
      <c r="P841" s="27"/>
    </row>
    <row r="842" spans="15:16" ht="15.75" customHeight="1">
      <c r="O842" s="27"/>
      <c r="P842" s="27"/>
    </row>
    <row r="843" spans="15:16" ht="15.75" customHeight="1">
      <c r="O843" s="27"/>
      <c r="P843" s="27"/>
    </row>
    <row r="844" spans="15:16" ht="15.75" customHeight="1">
      <c r="O844" s="27"/>
      <c r="P844" s="27"/>
    </row>
    <row r="845" spans="15:16" ht="15.75" customHeight="1">
      <c r="O845" s="27"/>
      <c r="P845" s="27"/>
    </row>
    <row r="846" spans="15:16" ht="15.75" customHeight="1">
      <c r="O846" s="27"/>
      <c r="P846" s="27"/>
    </row>
    <row r="847" spans="15:16" ht="15.75" customHeight="1">
      <c r="O847" s="27"/>
      <c r="P847" s="27"/>
    </row>
    <row r="848" spans="15:16" ht="15.75" customHeight="1">
      <c r="O848" s="27"/>
      <c r="P848" s="27"/>
    </row>
    <row r="849" spans="15:16" ht="15.75" customHeight="1">
      <c r="O849" s="27"/>
      <c r="P849" s="27"/>
    </row>
    <row r="850" spans="15:16" ht="15.75" customHeight="1">
      <c r="O850" s="27"/>
      <c r="P850" s="27"/>
    </row>
    <row r="851" spans="15:16" ht="15.75" customHeight="1">
      <c r="O851" s="27"/>
      <c r="P851" s="27"/>
    </row>
    <row r="852" spans="15:16" ht="15.75" customHeight="1">
      <c r="O852" s="27"/>
      <c r="P852" s="27"/>
    </row>
    <row r="853" spans="15:16" ht="15.75" customHeight="1">
      <c r="O853" s="27"/>
      <c r="P853" s="27"/>
    </row>
    <row r="854" spans="15:16" ht="15.75" customHeight="1">
      <c r="O854" s="27"/>
      <c r="P854" s="27"/>
    </row>
    <row r="855" spans="15:16" ht="15.75" customHeight="1">
      <c r="O855" s="27"/>
      <c r="P855" s="27"/>
    </row>
    <row r="856" spans="15:16" ht="15.75" customHeight="1">
      <c r="O856" s="27"/>
      <c r="P856" s="27"/>
    </row>
    <row r="857" spans="15:16" ht="15.75" customHeight="1">
      <c r="O857" s="27"/>
      <c r="P857" s="27"/>
    </row>
    <row r="858" spans="15:16" ht="15.75" customHeight="1">
      <c r="O858" s="27"/>
      <c r="P858" s="27"/>
    </row>
    <row r="859" spans="15:16" ht="15.75" customHeight="1">
      <c r="O859" s="27"/>
      <c r="P859" s="27"/>
    </row>
    <row r="860" spans="15:16" ht="15.75" customHeight="1">
      <c r="O860" s="27"/>
      <c r="P860" s="27"/>
    </row>
    <row r="861" spans="15:16" ht="15.75" customHeight="1">
      <c r="O861" s="27"/>
      <c r="P861" s="27"/>
    </row>
    <row r="862" spans="15:16" ht="15.75" customHeight="1">
      <c r="O862" s="27"/>
      <c r="P862" s="27"/>
    </row>
    <row r="863" spans="15:16" ht="15.75" customHeight="1">
      <c r="O863" s="27"/>
      <c r="P863" s="27"/>
    </row>
    <row r="864" spans="15:16" ht="15.75" customHeight="1">
      <c r="O864" s="27"/>
      <c r="P864" s="27"/>
    </row>
    <row r="865" spans="15:16" ht="15.75" customHeight="1">
      <c r="O865" s="27"/>
      <c r="P865" s="27"/>
    </row>
    <row r="866" spans="15:16" ht="15.75" customHeight="1">
      <c r="O866" s="27"/>
      <c r="P866" s="27"/>
    </row>
    <row r="867" spans="15:16" ht="15.75" customHeight="1">
      <c r="O867" s="27"/>
      <c r="P867" s="27"/>
    </row>
    <row r="868" spans="15:16" ht="15.75" customHeight="1">
      <c r="O868" s="27"/>
      <c r="P868" s="27"/>
    </row>
    <row r="869" spans="15:16" ht="15.75" customHeight="1">
      <c r="O869" s="27"/>
      <c r="P869" s="27"/>
    </row>
    <row r="870" spans="15:16" ht="15.75" customHeight="1">
      <c r="O870" s="27"/>
      <c r="P870" s="27"/>
    </row>
    <row r="871" spans="15:16" ht="15.75" customHeight="1">
      <c r="O871" s="27"/>
      <c r="P871" s="27"/>
    </row>
    <row r="872" spans="15:16" ht="15.75" customHeight="1">
      <c r="O872" s="27"/>
      <c r="P872" s="27"/>
    </row>
    <row r="873" spans="15:16" ht="15.75" customHeight="1">
      <c r="O873" s="27"/>
      <c r="P873" s="27"/>
    </row>
    <row r="874" spans="15:16" ht="15.75" customHeight="1">
      <c r="O874" s="27"/>
      <c r="P874" s="27"/>
    </row>
    <row r="875" spans="15:16" ht="15.75" customHeight="1">
      <c r="O875" s="27"/>
      <c r="P875" s="27"/>
    </row>
    <row r="876" spans="15:16" ht="15.75" customHeight="1">
      <c r="O876" s="27"/>
      <c r="P876" s="27"/>
    </row>
    <row r="877" spans="15:16" ht="15.75" customHeight="1">
      <c r="O877" s="27"/>
      <c r="P877" s="27"/>
    </row>
    <row r="878" spans="15:16" ht="15.75" customHeight="1">
      <c r="O878" s="27"/>
      <c r="P878" s="27"/>
    </row>
    <row r="879" spans="15:16" ht="15.75" customHeight="1">
      <c r="O879" s="27"/>
      <c r="P879" s="27"/>
    </row>
    <row r="880" spans="15:16" ht="15.75" customHeight="1">
      <c r="O880" s="27"/>
      <c r="P880" s="27"/>
    </row>
    <row r="881" spans="15:16" ht="15.75" customHeight="1">
      <c r="O881" s="27"/>
      <c r="P881" s="27"/>
    </row>
    <row r="882" spans="15:16" ht="15.75" customHeight="1">
      <c r="O882" s="27"/>
      <c r="P882" s="27"/>
    </row>
    <row r="883" spans="15:16" ht="15.75" customHeight="1">
      <c r="O883" s="27"/>
      <c r="P883" s="27"/>
    </row>
    <row r="884" spans="15:16" ht="15.75" customHeight="1">
      <c r="O884" s="27"/>
      <c r="P884" s="27"/>
    </row>
    <row r="885" spans="15:16" ht="15.75" customHeight="1">
      <c r="O885" s="27"/>
      <c r="P885" s="27"/>
    </row>
    <row r="886" spans="15:16" ht="15.75" customHeight="1">
      <c r="O886" s="27"/>
      <c r="P886" s="27"/>
    </row>
    <row r="887" spans="15:16" ht="15.75" customHeight="1">
      <c r="O887" s="27"/>
      <c r="P887" s="27"/>
    </row>
    <row r="888" spans="15:16" ht="15.75" customHeight="1">
      <c r="O888" s="27"/>
      <c r="P888" s="27"/>
    </row>
    <row r="889" spans="15:16" ht="15.75" customHeight="1">
      <c r="O889" s="27"/>
      <c r="P889" s="27"/>
    </row>
    <row r="890" spans="15:16" ht="15.75" customHeight="1">
      <c r="O890" s="27"/>
      <c r="P890" s="27"/>
    </row>
    <row r="891" spans="15:16" ht="15.75" customHeight="1">
      <c r="O891" s="27"/>
      <c r="P891" s="27"/>
    </row>
    <row r="892" spans="15:16" ht="15.75" customHeight="1">
      <c r="O892" s="27"/>
      <c r="P892" s="27"/>
    </row>
    <row r="893" spans="15:16" ht="15.75" customHeight="1">
      <c r="O893" s="27"/>
      <c r="P893" s="27"/>
    </row>
    <row r="894" spans="15:16" ht="15.75" customHeight="1">
      <c r="O894" s="27"/>
      <c r="P894" s="27"/>
    </row>
    <row r="895" spans="15:16" ht="15.75" customHeight="1">
      <c r="O895" s="27"/>
      <c r="P895" s="27"/>
    </row>
    <row r="896" spans="15:16" ht="15.75" customHeight="1">
      <c r="O896" s="27"/>
      <c r="P896" s="27"/>
    </row>
    <row r="897" spans="15:16" ht="15.75" customHeight="1">
      <c r="O897" s="27"/>
      <c r="P897" s="27"/>
    </row>
    <row r="898" spans="15:16" ht="15.75" customHeight="1">
      <c r="O898" s="27"/>
      <c r="P898" s="27"/>
    </row>
    <row r="899" spans="15:16" ht="15.75" customHeight="1">
      <c r="O899" s="27"/>
      <c r="P899" s="27"/>
    </row>
    <row r="900" spans="15:16" ht="15.75" customHeight="1">
      <c r="O900" s="27"/>
      <c r="P900" s="27"/>
    </row>
    <row r="901" spans="15:16" ht="15.75" customHeight="1">
      <c r="O901" s="27"/>
      <c r="P901" s="27"/>
    </row>
    <row r="902" spans="15:16" ht="15.75" customHeight="1">
      <c r="O902" s="27"/>
      <c r="P902" s="27"/>
    </row>
    <row r="903" spans="15:16" ht="15.75" customHeight="1">
      <c r="O903" s="27"/>
      <c r="P903" s="27"/>
    </row>
    <row r="904" spans="15:16" ht="15.75" customHeight="1">
      <c r="O904" s="27"/>
      <c r="P904" s="27"/>
    </row>
    <row r="905" spans="15:16" ht="15.75" customHeight="1">
      <c r="O905" s="27"/>
      <c r="P905" s="27"/>
    </row>
    <row r="906" spans="15:16" ht="15.75" customHeight="1">
      <c r="O906" s="27"/>
      <c r="P906" s="27"/>
    </row>
    <row r="907" spans="15:16" ht="15.75" customHeight="1">
      <c r="O907" s="27"/>
      <c r="P907" s="27"/>
    </row>
    <row r="908" spans="15:16" ht="15.75" customHeight="1">
      <c r="O908" s="27"/>
      <c r="P908" s="27"/>
    </row>
    <row r="909" spans="15:16" ht="15.75" customHeight="1">
      <c r="O909" s="27"/>
      <c r="P909" s="27"/>
    </row>
    <row r="910" spans="15:16" ht="15.75" customHeight="1">
      <c r="O910" s="27"/>
      <c r="P910" s="27"/>
    </row>
    <row r="911" spans="15:16" ht="15.75" customHeight="1">
      <c r="O911" s="27"/>
      <c r="P911" s="27"/>
    </row>
    <row r="912" spans="15:16" ht="15.75" customHeight="1">
      <c r="O912" s="27"/>
      <c r="P912" s="27"/>
    </row>
    <row r="913" spans="15:16" ht="15.75" customHeight="1">
      <c r="O913" s="27"/>
      <c r="P913" s="27"/>
    </row>
    <row r="914" spans="15:16" ht="15.75" customHeight="1">
      <c r="O914" s="27"/>
      <c r="P914" s="27"/>
    </row>
    <row r="915" spans="15:16" ht="15.75" customHeight="1">
      <c r="O915" s="27"/>
      <c r="P915" s="27"/>
    </row>
    <row r="916" spans="15:16" ht="15.75" customHeight="1">
      <c r="O916" s="27"/>
      <c r="P916" s="27"/>
    </row>
    <row r="917" spans="15:16" ht="15.75" customHeight="1">
      <c r="O917" s="27"/>
      <c r="P917" s="27"/>
    </row>
    <row r="918" spans="15:16" ht="15.75" customHeight="1">
      <c r="O918" s="27"/>
      <c r="P918" s="27"/>
    </row>
    <row r="919" spans="15:16" ht="15.75" customHeight="1">
      <c r="O919" s="27"/>
      <c r="P919" s="27"/>
    </row>
    <row r="920" spans="15:16" ht="15.75" customHeight="1">
      <c r="O920" s="27"/>
      <c r="P920" s="27"/>
    </row>
    <row r="921" spans="15:16" ht="15.75" customHeight="1">
      <c r="O921" s="27"/>
      <c r="P921" s="27"/>
    </row>
    <row r="922" spans="15:16" ht="15.75" customHeight="1">
      <c r="O922" s="27"/>
      <c r="P922" s="27"/>
    </row>
    <row r="923" spans="15:16" ht="15.75" customHeight="1">
      <c r="O923" s="27"/>
      <c r="P923" s="27"/>
    </row>
    <row r="924" spans="15:16" ht="15.75" customHeight="1">
      <c r="O924" s="27"/>
      <c r="P924" s="27"/>
    </row>
    <row r="925" spans="15:16" ht="15.75" customHeight="1">
      <c r="O925" s="27"/>
      <c r="P925" s="27"/>
    </row>
    <row r="926" spans="15:16" ht="15.75" customHeight="1">
      <c r="O926" s="27"/>
      <c r="P926" s="27"/>
    </row>
    <row r="927" spans="15:16" ht="15.75" customHeight="1">
      <c r="O927" s="27"/>
      <c r="P927" s="27"/>
    </row>
    <row r="928" spans="15:16" ht="15.75" customHeight="1">
      <c r="O928" s="27"/>
      <c r="P928" s="27"/>
    </row>
    <row r="929" spans="15:16" ht="15.75" customHeight="1">
      <c r="O929" s="27"/>
      <c r="P929" s="27"/>
    </row>
    <row r="930" spans="15:16" ht="15.75" customHeight="1">
      <c r="O930" s="27"/>
      <c r="P930" s="27"/>
    </row>
    <row r="931" spans="15:16" ht="15.75" customHeight="1">
      <c r="O931" s="27"/>
      <c r="P931" s="27"/>
    </row>
    <row r="932" spans="15:16" ht="15.75" customHeight="1">
      <c r="O932" s="27"/>
      <c r="P932" s="27"/>
    </row>
    <row r="933" spans="15:16" ht="15.75" customHeight="1">
      <c r="O933" s="27"/>
      <c r="P933" s="27"/>
    </row>
    <row r="934" spans="15:16" ht="15.75" customHeight="1">
      <c r="O934" s="27"/>
      <c r="P934" s="27"/>
    </row>
    <row r="935" spans="15:16" ht="15.75" customHeight="1">
      <c r="O935" s="27"/>
      <c r="P935" s="27"/>
    </row>
    <row r="936" spans="15:16" ht="15.75" customHeight="1">
      <c r="O936" s="27"/>
      <c r="P936" s="27"/>
    </row>
    <row r="937" spans="15:16" ht="15.75" customHeight="1">
      <c r="O937" s="27"/>
      <c r="P937" s="27"/>
    </row>
    <row r="938" spans="15:16" ht="15.75" customHeight="1">
      <c r="O938" s="27"/>
      <c r="P938" s="27"/>
    </row>
    <row r="939" spans="15:16" ht="15.75" customHeight="1">
      <c r="O939" s="27"/>
      <c r="P939" s="27"/>
    </row>
    <row r="940" spans="15:16" ht="15.75" customHeight="1">
      <c r="O940" s="27"/>
      <c r="P940" s="27"/>
    </row>
    <row r="941" spans="15:16" ht="15.75" customHeight="1">
      <c r="O941" s="27"/>
      <c r="P941" s="27"/>
    </row>
    <row r="942" spans="15:16" ht="15.75" customHeight="1">
      <c r="O942" s="27"/>
      <c r="P942" s="27"/>
    </row>
    <row r="943" spans="15:16" ht="15.75" customHeight="1">
      <c r="O943" s="27"/>
      <c r="P943" s="27"/>
    </row>
    <row r="944" spans="15:16" ht="15.75" customHeight="1">
      <c r="O944" s="27"/>
      <c r="P944" s="27"/>
    </row>
    <row r="945" spans="15:16" ht="15.75" customHeight="1">
      <c r="O945" s="27"/>
      <c r="P945" s="27"/>
    </row>
    <row r="946" spans="15:16" ht="15.75" customHeight="1">
      <c r="O946" s="27"/>
      <c r="P946" s="27"/>
    </row>
    <row r="947" spans="15:16" ht="15.75" customHeight="1">
      <c r="O947" s="27"/>
      <c r="P947" s="27"/>
    </row>
    <row r="948" spans="15:16" ht="15.75" customHeight="1">
      <c r="O948" s="27"/>
      <c r="P948" s="27"/>
    </row>
    <row r="949" spans="15:16" ht="15.75" customHeight="1">
      <c r="O949" s="27"/>
      <c r="P949" s="27"/>
    </row>
    <row r="950" spans="15:16" ht="15.75" customHeight="1">
      <c r="O950" s="27"/>
      <c r="P950" s="27"/>
    </row>
    <row r="951" spans="15:16" ht="15.75" customHeight="1">
      <c r="O951" s="27"/>
      <c r="P951" s="27"/>
    </row>
    <row r="952" spans="15:16" ht="15.75" customHeight="1">
      <c r="O952" s="27"/>
      <c r="P952" s="27"/>
    </row>
    <row r="953" spans="15:16" ht="15.75" customHeight="1">
      <c r="O953" s="27"/>
      <c r="P953" s="27"/>
    </row>
    <row r="954" spans="15:16" ht="15.75" customHeight="1">
      <c r="O954" s="27"/>
      <c r="P954" s="27"/>
    </row>
    <row r="955" spans="15:16" ht="15.75" customHeight="1">
      <c r="O955" s="27"/>
      <c r="P955" s="27"/>
    </row>
    <row r="956" spans="15:16" ht="15.75" customHeight="1">
      <c r="O956" s="27"/>
      <c r="P956" s="27"/>
    </row>
    <row r="957" spans="15:16" ht="15.75" customHeight="1">
      <c r="O957" s="27"/>
      <c r="P957" s="27"/>
    </row>
    <row r="958" spans="15:16" ht="15.75" customHeight="1">
      <c r="O958" s="27"/>
      <c r="P958" s="27"/>
    </row>
    <row r="959" spans="15:16" ht="15.75" customHeight="1">
      <c r="O959" s="27"/>
      <c r="P959" s="27"/>
    </row>
    <row r="960" spans="15:16" ht="15.75" customHeight="1">
      <c r="O960" s="27"/>
      <c r="P960" s="27"/>
    </row>
    <row r="961" spans="15:16" ht="15.75" customHeight="1">
      <c r="O961" s="27"/>
      <c r="P961" s="27"/>
    </row>
    <row r="962" spans="15:16" ht="15.75" customHeight="1">
      <c r="O962" s="27"/>
      <c r="P962" s="27"/>
    </row>
    <row r="963" spans="15:16" ht="15.75" customHeight="1">
      <c r="O963" s="27"/>
      <c r="P963" s="27"/>
    </row>
    <row r="964" spans="15:16" ht="15.75" customHeight="1">
      <c r="O964" s="27"/>
      <c r="P964" s="27"/>
    </row>
    <row r="965" spans="15:16" ht="15.75" customHeight="1">
      <c r="O965" s="27"/>
      <c r="P965" s="27"/>
    </row>
    <row r="966" spans="15:16" ht="15.75" customHeight="1">
      <c r="O966" s="27"/>
      <c r="P966" s="27"/>
    </row>
    <row r="967" spans="15:16" ht="15.75" customHeight="1">
      <c r="O967" s="27"/>
      <c r="P967" s="27"/>
    </row>
    <row r="968" spans="15:16" ht="15.75" customHeight="1">
      <c r="O968" s="27"/>
      <c r="P968" s="27"/>
    </row>
    <row r="969" spans="15:16" ht="15.75" customHeight="1">
      <c r="O969" s="27"/>
      <c r="P969" s="27"/>
    </row>
    <row r="970" spans="15:16" ht="15.75" customHeight="1">
      <c r="O970" s="27"/>
      <c r="P970" s="27"/>
    </row>
    <row r="971" spans="15:16" ht="15.75" customHeight="1">
      <c r="O971" s="27"/>
      <c r="P971" s="27"/>
    </row>
    <row r="972" spans="15:16" ht="15.75" customHeight="1">
      <c r="O972" s="27"/>
      <c r="P972" s="27"/>
    </row>
    <row r="973" spans="15:16" ht="15.75" customHeight="1">
      <c r="O973" s="27"/>
      <c r="P973" s="27"/>
    </row>
    <row r="974" spans="15:16" ht="15.75" customHeight="1">
      <c r="O974" s="27"/>
      <c r="P974" s="27"/>
    </row>
    <row r="975" spans="15:16" ht="15.75" customHeight="1">
      <c r="O975" s="27"/>
      <c r="P975" s="27"/>
    </row>
    <row r="976" spans="15:16" ht="15.75" customHeight="1">
      <c r="O976" s="27"/>
      <c r="P976" s="27"/>
    </row>
    <row r="977" spans="15:16" ht="15.75" customHeight="1">
      <c r="O977" s="27"/>
      <c r="P977" s="27"/>
    </row>
    <row r="978" spans="15:16" ht="15.75" customHeight="1">
      <c r="O978" s="27"/>
      <c r="P978" s="27"/>
    </row>
    <row r="979" spans="15:16" ht="15.75" customHeight="1">
      <c r="O979" s="27"/>
      <c r="P979" s="27"/>
    </row>
    <row r="980" spans="15:16" ht="15.75" customHeight="1">
      <c r="O980" s="27"/>
      <c r="P980" s="27"/>
    </row>
    <row r="981" spans="15:16" ht="15.75" customHeight="1">
      <c r="O981" s="27"/>
      <c r="P981" s="27"/>
    </row>
    <row r="982" spans="15:16" ht="15.75" customHeight="1">
      <c r="O982" s="27"/>
      <c r="P982" s="27"/>
    </row>
    <row r="983" spans="15:16" ht="15.75" customHeight="1">
      <c r="O983" s="27"/>
      <c r="P983" s="27"/>
    </row>
    <row r="984" spans="15:16" ht="15.75" customHeight="1">
      <c r="O984" s="27"/>
      <c r="P984" s="27"/>
    </row>
    <row r="985" spans="15:16" ht="15.75" customHeight="1">
      <c r="O985" s="27"/>
      <c r="P985" s="27"/>
    </row>
    <row r="986" spans="15:16" ht="15.75" customHeight="1">
      <c r="O986" s="27"/>
      <c r="P986" s="27"/>
    </row>
    <row r="987" spans="15:16" ht="15.75" customHeight="1">
      <c r="O987" s="27"/>
      <c r="P987" s="27"/>
    </row>
    <row r="988" spans="15:16" ht="15.75" customHeight="1">
      <c r="O988" s="27"/>
      <c r="P988" s="27"/>
    </row>
    <row r="989" spans="15:16" ht="15.75" customHeight="1">
      <c r="O989" s="27"/>
      <c r="P989" s="27"/>
    </row>
    <row r="990" spans="15:16" ht="15.75" customHeight="1">
      <c r="O990" s="27"/>
      <c r="P990" s="27"/>
    </row>
    <row r="991" spans="15:16" ht="15.75" customHeight="1">
      <c r="O991" s="27"/>
      <c r="P991" s="27"/>
    </row>
    <row r="992" spans="15:16" ht="15.75" customHeight="1">
      <c r="O992" s="27"/>
      <c r="P992" s="27"/>
    </row>
    <row r="993" spans="15:16" ht="15.75" customHeight="1">
      <c r="O993" s="27"/>
      <c r="P993" s="27"/>
    </row>
    <row r="994" spans="15:16" ht="15.75" customHeight="1">
      <c r="O994" s="27"/>
      <c r="P994" s="27"/>
    </row>
    <row r="995" spans="15:16" ht="15.75" customHeight="1">
      <c r="O995" s="27"/>
      <c r="P995" s="27"/>
    </row>
    <row r="996" spans="15:16" ht="15.75" customHeight="1">
      <c r="O996" s="27"/>
      <c r="P996" s="27"/>
    </row>
    <row r="997" spans="15:16" ht="15.75" customHeight="1">
      <c r="O997" s="27"/>
      <c r="P997" s="27"/>
    </row>
    <row r="998" spans="15:16" ht="15.75" customHeight="1">
      <c r="O998" s="27"/>
      <c r="P998" s="27"/>
    </row>
    <row r="999" spans="15:16" ht="15.75" customHeight="1">
      <c r="O999" s="27"/>
      <c r="P999" s="27"/>
    </row>
    <row r="1000" spans="15:16" ht="15.75" customHeight="1">
      <c r="O1000" s="27"/>
      <c r="P1000" s="27"/>
    </row>
  </sheetData>
  <mergeCells count="2">
    <mergeCell ref="B2:P2"/>
    <mergeCell ref="B46:L46"/>
  </mergeCell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C1000"/>
  <sheetViews>
    <sheetView showGridLines="0" topLeftCell="A22" workbookViewId="0"/>
  </sheetViews>
  <sheetFormatPr defaultColWidth="14.42578125" defaultRowHeight="15" customHeight="1"/>
  <cols>
    <col min="1" max="1" width="1.28515625" customWidth="1"/>
    <col min="2" max="2" width="19.5703125" customWidth="1"/>
    <col min="3" max="3" width="23.28515625" customWidth="1"/>
    <col min="4" max="4" width="21.28515625" customWidth="1"/>
    <col min="5" max="6" width="22.28515625" customWidth="1"/>
    <col min="7" max="8" width="20.42578125" customWidth="1"/>
    <col min="9" max="9" width="14.7109375" customWidth="1"/>
    <col min="10" max="10" width="18.42578125" customWidth="1"/>
    <col min="11" max="12" width="22.28515625" customWidth="1"/>
    <col min="13" max="13" width="25.7109375" customWidth="1"/>
    <col min="14" max="14" width="21.28515625" customWidth="1"/>
    <col min="15" max="15" width="15.28515625" customWidth="1"/>
    <col min="16" max="16" width="17.28515625" customWidth="1"/>
    <col min="17" max="17" width="16.42578125" customWidth="1"/>
    <col min="18" max="19" width="23.28515625" customWidth="1"/>
    <col min="20" max="20" width="16.7109375" customWidth="1"/>
    <col min="21" max="22" width="15.28515625" customWidth="1"/>
    <col min="23" max="23" width="21.28515625" customWidth="1"/>
    <col min="24" max="24" width="16.42578125" customWidth="1"/>
    <col min="25" max="26" width="23.28515625" customWidth="1"/>
    <col min="27" max="27" width="16.7109375" customWidth="1"/>
    <col min="31" max="31" width="15.7109375" customWidth="1"/>
    <col min="32" max="33" width="22.5703125" customWidth="1"/>
    <col min="34" max="34" width="16.28515625" customWidth="1"/>
    <col min="35" max="36" width="17.42578125" customWidth="1"/>
    <col min="38" max="38" width="15.7109375" customWidth="1"/>
    <col min="39" max="40" width="15.5703125" customWidth="1"/>
    <col min="42" max="42" width="17.42578125" customWidth="1"/>
    <col min="43" max="43" width="14.28515625" customWidth="1"/>
    <col min="44" max="44" width="19.28515625" customWidth="1"/>
    <col min="45" max="47" width="16.42578125" customWidth="1"/>
    <col min="48" max="48" width="16.28515625" customWidth="1"/>
    <col min="49" max="50" width="17.42578125" customWidth="1"/>
    <col min="52" max="54" width="16.42578125" customWidth="1"/>
    <col min="56" max="57" width="14.28515625" customWidth="1"/>
    <col min="59" max="61" width="16.42578125" customWidth="1"/>
    <col min="62" max="62" width="18.140625" customWidth="1"/>
    <col min="63" max="64" width="14.28515625" customWidth="1"/>
    <col min="66" max="66" width="15.7109375" customWidth="1"/>
    <col min="67" max="68" width="18" customWidth="1"/>
    <col min="69" max="69" width="16.7109375" customWidth="1"/>
    <col min="70" max="71" width="14.28515625" customWidth="1"/>
    <col min="73" max="73" width="15.7109375" customWidth="1"/>
    <col min="74" max="75" width="18" customWidth="1"/>
    <col min="76" max="76" width="16.28515625" customWidth="1"/>
    <col min="77" max="78" width="14.28515625" customWidth="1"/>
    <col min="80" max="80" width="16.42578125" customWidth="1"/>
    <col min="81" max="82" width="18" customWidth="1"/>
    <col min="83" max="83" width="16.28515625" customWidth="1"/>
    <col min="84" max="84" width="14.28515625" customWidth="1"/>
    <col min="85" max="85" width="16.7109375" customWidth="1"/>
    <col min="86" max="86" width="22.28515625" customWidth="1"/>
    <col min="87" max="87" width="1.7109375" customWidth="1"/>
    <col min="88" max="88" width="15.5703125" customWidth="1"/>
    <col min="89" max="89" width="16.42578125" customWidth="1"/>
    <col min="90" max="90" width="22.28515625" customWidth="1"/>
    <col min="91" max="91" width="16.7109375" customWidth="1"/>
    <col min="92" max="92" width="22.28515625" customWidth="1"/>
    <col min="93" max="93" width="18.7109375" customWidth="1"/>
    <col min="94" max="94" width="19.7109375" customWidth="1"/>
    <col min="95" max="96" width="5.7109375" customWidth="1"/>
    <col min="97" max="97" width="16.7109375" customWidth="1"/>
    <col min="98" max="98" width="15.5703125" customWidth="1"/>
    <col min="99" max="99" width="16.7109375" customWidth="1"/>
    <col min="100" max="100" width="15.5703125" customWidth="1"/>
    <col min="101" max="101" width="16.7109375" customWidth="1"/>
    <col min="102" max="102" width="15.5703125" customWidth="1"/>
    <col min="103" max="103" width="16.7109375" customWidth="1"/>
    <col min="104" max="104" width="15.5703125" customWidth="1"/>
    <col min="105" max="105" width="16.7109375" customWidth="1"/>
    <col min="106" max="106" width="15.5703125" customWidth="1"/>
    <col min="107" max="107" width="16.7109375" customWidth="1"/>
  </cols>
  <sheetData>
    <row r="1" spans="1:107" ht="7.5" customHeight="1">
      <c r="C1" s="27"/>
      <c r="D1" s="27"/>
      <c r="E1" s="27"/>
      <c r="F1" s="27"/>
      <c r="G1" s="27"/>
      <c r="H1" s="27"/>
      <c r="I1" s="28"/>
      <c r="J1" s="28"/>
      <c r="K1" s="28"/>
      <c r="L1" s="28"/>
      <c r="M1" s="28"/>
      <c r="N1" s="28"/>
      <c r="O1" s="28"/>
      <c r="P1" s="172"/>
      <c r="Q1" s="172"/>
      <c r="R1" s="172"/>
      <c r="S1" s="172"/>
      <c r="T1" s="172"/>
      <c r="U1" s="172"/>
      <c r="V1" s="172"/>
      <c r="W1" s="28"/>
      <c r="X1" s="28"/>
      <c r="Y1" s="28"/>
      <c r="Z1" s="28"/>
      <c r="AA1" s="28"/>
      <c r="AB1" s="28"/>
      <c r="AC1" s="28"/>
      <c r="CH1" s="173"/>
    </row>
    <row r="2" spans="1:107" ht="21.75" customHeight="1">
      <c r="B2" s="783">
        <v>2020</v>
      </c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  <c r="Q2" s="737"/>
      <c r="R2" s="737"/>
      <c r="S2" s="737"/>
      <c r="T2" s="737"/>
      <c r="U2" s="737"/>
      <c r="V2" s="737"/>
      <c r="W2" s="737"/>
      <c r="X2" s="737"/>
      <c r="Y2" s="737"/>
      <c r="Z2" s="737"/>
      <c r="AA2" s="737"/>
      <c r="AB2" s="737"/>
      <c r="AC2" s="737"/>
      <c r="AD2" s="737"/>
      <c r="AE2" s="737"/>
      <c r="AF2" s="737"/>
      <c r="AG2" s="737"/>
      <c r="AH2" s="737"/>
      <c r="AI2" s="737"/>
      <c r="AJ2" s="737"/>
      <c r="AK2" s="737"/>
      <c r="AL2" s="737"/>
      <c r="AM2" s="737"/>
      <c r="AN2" s="737"/>
      <c r="AO2" s="737"/>
      <c r="AP2" s="737"/>
      <c r="AQ2" s="737"/>
      <c r="AR2" s="737"/>
      <c r="AS2" s="737"/>
      <c r="AT2" s="737"/>
      <c r="AU2" s="737"/>
      <c r="AV2" s="737"/>
      <c r="AW2" s="737"/>
      <c r="AX2" s="737"/>
      <c r="AY2" s="737"/>
      <c r="AZ2" s="737"/>
      <c r="BA2" s="737"/>
      <c r="BB2" s="737"/>
      <c r="BC2" s="737"/>
      <c r="BD2" s="737"/>
      <c r="BE2" s="737"/>
      <c r="BF2" s="737"/>
      <c r="BG2" s="737"/>
      <c r="BH2" s="737"/>
      <c r="BI2" s="737"/>
      <c r="BJ2" s="737"/>
      <c r="BK2" s="737"/>
      <c r="BL2" s="737"/>
      <c r="BM2" s="737"/>
      <c r="BN2" s="737"/>
      <c r="BO2" s="737"/>
      <c r="BP2" s="737"/>
      <c r="BQ2" s="737"/>
      <c r="BR2" s="737"/>
      <c r="BS2" s="737"/>
      <c r="BT2" s="737"/>
      <c r="BU2" s="737"/>
      <c r="BV2" s="737"/>
      <c r="BW2" s="737"/>
      <c r="BX2" s="737"/>
      <c r="BY2" s="737"/>
      <c r="BZ2" s="737"/>
      <c r="CA2" s="737"/>
      <c r="CB2" s="737"/>
      <c r="CC2" s="737"/>
      <c r="CD2" s="737"/>
      <c r="CE2" s="737"/>
      <c r="CF2" s="737"/>
      <c r="CG2" s="737"/>
      <c r="CH2" s="738"/>
      <c r="CI2" s="175"/>
      <c r="CJ2" s="175"/>
      <c r="CK2" s="175"/>
      <c r="CL2" s="175"/>
      <c r="CM2" s="175"/>
      <c r="CN2" s="175"/>
      <c r="CO2" s="175"/>
      <c r="CP2" s="175"/>
      <c r="CQ2" s="175"/>
      <c r="CR2" s="176"/>
    </row>
    <row r="3" spans="1:107" ht="21.75" customHeight="1">
      <c r="B3" s="782" t="s">
        <v>8</v>
      </c>
      <c r="C3" s="737"/>
      <c r="D3" s="737"/>
      <c r="E3" s="737"/>
      <c r="F3" s="737"/>
      <c r="G3" s="738"/>
      <c r="H3" s="782" t="s">
        <v>9</v>
      </c>
      <c r="I3" s="737"/>
      <c r="J3" s="737"/>
      <c r="K3" s="737"/>
      <c r="L3" s="737"/>
      <c r="M3" s="737"/>
      <c r="N3" s="738"/>
      <c r="O3" s="782" t="s">
        <v>10</v>
      </c>
      <c r="P3" s="737"/>
      <c r="Q3" s="737"/>
      <c r="R3" s="737"/>
      <c r="S3" s="737"/>
      <c r="T3" s="737"/>
      <c r="U3" s="738"/>
      <c r="V3" s="782" t="s">
        <v>11</v>
      </c>
      <c r="W3" s="737"/>
      <c r="X3" s="737"/>
      <c r="Y3" s="737"/>
      <c r="Z3" s="737"/>
      <c r="AA3" s="737"/>
      <c r="AB3" s="738"/>
      <c r="AC3" s="782" t="s">
        <v>12</v>
      </c>
      <c r="AD3" s="737"/>
      <c r="AE3" s="737"/>
      <c r="AF3" s="737"/>
      <c r="AG3" s="737"/>
      <c r="AH3" s="737"/>
      <c r="AI3" s="738"/>
      <c r="AJ3" s="782" t="s">
        <v>13</v>
      </c>
      <c r="AK3" s="737"/>
      <c r="AL3" s="737"/>
      <c r="AM3" s="737"/>
      <c r="AN3" s="737"/>
      <c r="AO3" s="737"/>
      <c r="AP3" s="738"/>
      <c r="AQ3" s="782" t="s">
        <v>14</v>
      </c>
      <c r="AR3" s="737"/>
      <c r="AS3" s="737"/>
      <c r="AT3" s="737"/>
      <c r="AU3" s="737"/>
      <c r="AV3" s="737"/>
      <c r="AW3" s="738"/>
      <c r="AX3" s="782" t="s">
        <v>15</v>
      </c>
      <c r="AY3" s="737"/>
      <c r="AZ3" s="737"/>
      <c r="BA3" s="737"/>
      <c r="BB3" s="737"/>
      <c r="BC3" s="737"/>
      <c r="BD3" s="738"/>
      <c r="BE3" s="782" t="s">
        <v>16</v>
      </c>
      <c r="BF3" s="737"/>
      <c r="BG3" s="737"/>
      <c r="BH3" s="737"/>
      <c r="BI3" s="737"/>
      <c r="BJ3" s="737"/>
      <c r="BK3" s="738"/>
      <c r="BL3" s="782" t="s">
        <v>17</v>
      </c>
      <c r="BM3" s="737"/>
      <c r="BN3" s="737"/>
      <c r="BO3" s="737"/>
      <c r="BP3" s="737"/>
      <c r="BQ3" s="737"/>
      <c r="BR3" s="738"/>
      <c r="BS3" s="782" t="s">
        <v>18</v>
      </c>
      <c r="BT3" s="737"/>
      <c r="BU3" s="737"/>
      <c r="BV3" s="737"/>
      <c r="BW3" s="737"/>
      <c r="BX3" s="737"/>
      <c r="BY3" s="738"/>
      <c r="BZ3" s="782" t="s">
        <v>19</v>
      </c>
      <c r="CA3" s="737"/>
      <c r="CB3" s="737"/>
      <c r="CC3" s="737"/>
      <c r="CD3" s="737"/>
      <c r="CE3" s="737"/>
      <c r="CF3" s="738"/>
      <c r="CG3" s="783" t="s">
        <v>0</v>
      </c>
      <c r="CH3" s="738"/>
      <c r="CI3" s="175"/>
      <c r="CJ3" s="175"/>
      <c r="CK3" s="175"/>
      <c r="CL3" s="175"/>
      <c r="CM3" s="175"/>
      <c r="CN3" s="175"/>
      <c r="CO3" s="175"/>
      <c r="CP3" s="175"/>
      <c r="CQ3" s="175"/>
      <c r="CR3" s="175"/>
    </row>
    <row r="4" spans="1:107" ht="35.25" customHeight="1">
      <c r="A4" s="115"/>
      <c r="B4" s="391" t="s">
        <v>204</v>
      </c>
      <c r="C4" s="391" t="s">
        <v>99</v>
      </c>
      <c r="D4" s="391" t="s">
        <v>101</v>
      </c>
      <c r="E4" s="391" t="s">
        <v>26</v>
      </c>
      <c r="F4" s="392" t="s">
        <v>24</v>
      </c>
      <c r="G4" s="392" t="s">
        <v>22</v>
      </c>
      <c r="H4" s="391" t="s">
        <v>204</v>
      </c>
      <c r="I4" s="393" t="s">
        <v>99</v>
      </c>
      <c r="J4" s="393" t="s">
        <v>101</v>
      </c>
      <c r="K4" s="391" t="s">
        <v>26</v>
      </c>
      <c r="L4" s="392" t="s">
        <v>24</v>
      </c>
      <c r="M4" s="392" t="s">
        <v>25</v>
      </c>
      <c r="N4" s="392" t="s">
        <v>22</v>
      </c>
      <c r="O4" s="391" t="s">
        <v>204</v>
      </c>
      <c r="P4" s="393" t="s">
        <v>99</v>
      </c>
      <c r="Q4" s="393" t="s">
        <v>101</v>
      </c>
      <c r="R4" s="391" t="s">
        <v>26</v>
      </c>
      <c r="S4" s="392" t="s">
        <v>24</v>
      </c>
      <c r="T4" s="392" t="s">
        <v>25</v>
      </c>
      <c r="U4" s="392" t="s">
        <v>22</v>
      </c>
      <c r="V4" s="391" t="s">
        <v>204</v>
      </c>
      <c r="W4" s="393" t="s">
        <v>99</v>
      </c>
      <c r="X4" s="393" t="s">
        <v>101</v>
      </c>
      <c r="Y4" s="391" t="s">
        <v>26</v>
      </c>
      <c r="Z4" s="392" t="s">
        <v>24</v>
      </c>
      <c r="AA4" s="392" t="s">
        <v>25</v>
      </c>
      <c r="AB4" s="392" t="s">
        <v>22</v>
      </c>
      <c r="AC4" s="391" t="s">
        <v>204</v>
      </c>
      <c r="AD4" s="393" t="s">
        <v>99</v>
      </c>
      <c r="AE4" s="393" t="s">
        <v>101</v>
      </c>
      <c r="AF4" s="391" t="s">
        <v>26</v>
      </c>
      <c r="AG4" s="392" t="s">
        <v>24</v>
      </c>
      <c r="AH4" s="392" t="s">
        <v>25</v>
      </c>
      <c r="AI4" s="392" t="s">
        <v>22</v>
      </c>
      <c r="AJ4" s="391" t="s">
        <v>204</v>
      </c>
      <c r="AK4" s="393" t="s">
        <v>99</v>
      </c>
      <c r="AL4" s="393" t="s">
        <v>101</v>
      </c>
      <c r="AM4" s="391" t="s">
        <v>26</v>
      </c>
      <c r="AN4" s="392" t="s">
        <v>24</v>
      </c>
      <c r="AO4" s="392" t="s">
        <v>25</v>
      </c>
      <c r="AP4" s="392" t="s">
        <v>22</v>
      </c>
      <c r="AQ4" s="391" t="s">
        <v>204</v>
      </c>
      <c r="AR4" s="393" t="s">
        <v>99</v>
      </c>
      <c r="AS4" s="393" t="s">
        <v>101</v>
      </c>
      <c r="AT4" s="391" t="s">
        <v>26</v>
      </c>
      <c r="AU4" s="392" t="s">
        <v>24</v>
      </c>
      <c r="AV4" s="392" t="s">
        <v>25</v>
      </c>
      <c r="AW4" s="392" t="s">
        <v>22</v>
      </c>
      <c r="AX4" s="391" t="s">
        <v>204</v>
      </c>
      <c r="AY4" s="393" t="s">
        <v>99</v>
      </c>
      <c r="AZ4" s="393" t="s">
        <v>101</v>
      </c>
      <c r="BA4" s="391" t="s">
        <v>26</v>
      </c>
      <c r="BB4" s="392" t="s">
        <v>24</v>
      </c>
      <c r="BC4" s="392" t="s">
        <v>25</v>
      </c>
      <c r="BD4" s="392" t="s">
        <v>22</v>
      </c>
      <c r="BE4" s="391" t="s">
        <v>204</v>
      </c>
      <c r="BF4" s="393" t="s">
        <v>99</v>
      </c>
      <c r="BG4" s="393" t="s">
        <v>101</v>
      </c>
      <c r="BH4" s="391" t="s">
        <v>26</v>
      </c>
      <c r="BI4" s="392" t="s">
        <v>24</v>
      </c>
      <c r="BJ4" s="392" t="s">
        <v>25</v>
      </c>
      <c r="BK4" s="392" t="s">
        <v>22</v>
      </c>
      <c r="BL4" s="391" t="s">
        <v>204</v>
      </c>
      <c r="BM4" s="393" t="s">
        <v>99</v>
      </c>
      <c r="BN4" s="393" t="s">
        <v>101</v>
      </c>
      <c r="BO4" s="391" t="s">
        <v>26</v>
      </c>
      <c r="BP4" s="392" t="s">
        <v>24</v>
      </c>
      <c r="BQ4" s="392" t="s">
        <v>25</v>
      </c>
      <c r="BR4" s="392" t="s">
        <v>22</v>
      </c>
      <c r="BS4" s="391" t="s">
        <v>204</v>
      </c>
      <c r="BT4" s="393" t="s">
        <v>99</v>
      </c>
      <c r="BU4" s="393" t="s">
        <v>101</v>
      </c>
      <c r="BV4" s="391" t="s">
        <v>26</v>
      </c>
      <c r="BW4" s="392" t="s">
        <v>24</v>
      </c>
      <c r="BX4" s="392" t="s">
        <v>25</v>
      </c>
      <c r="BY4" s="392" t="s">
        <v>22</v>
      </c>
      <c r="BZ4" s="391" t="s">
        <v>204</v>
      </c>
      <c r="CA4" s="393" t="s">
        <v>99</v>
      </c>
      <c r="CB4" s="393" t="s">
        <v>101</v>
      </c>
      <c r="CC4" s="391" t="s">
        <v>26</v>
      </c>
      <c r="CD4" s="392" t="s">
        <v>24</v>
      </c>
      <c r="CE4" s="392" t="s">
        <v>25</v>
      </c>
      <c r="CF4" s="392" t="s">
        <v>22</v>
      </c>
      <c r="CG4" s="392" t="s">
        <v>24</v>
      </c>
      <c r="CH4" s="392" t="s">
        <v>25</v>
      </c>
      <c r="CI4" s="115"/>
      <c r="CJ4" s="115"/>
      <c r="CK4" s="115"/>
      <c r="CL4" s="115"/>
      <c r="CM4" s="179"/>
      <c r="CN4" s="179"/>
      <c r="CO4" s="179"/>
      <c r="CP4" s="179"/>
      <c r="CQ4" s="179"/>
      <c r="CR4" s="179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</row>
    <row r="5" spans="1:107" ht="15" customHeight="1">
      <c r="B5" s="119" t="s">
        <v>205</v>
      </c>
      <c r="C5" s="394">
        <v>5.0000000000000001E-3</v>
      </c>
      <c r="D5" s="31">
        <v>300000</v>
      </c>
      <c r="E5" s="395">
        <f t="shared" ref="E5:E19" si="0">D5*C5</f>
        <v>1500</v>
      </c>
      <c r="F5" s="120">
        <f t="shared" ref="F5:F19" si="1">($CG5+1)^(1/12)-1</f>
        <v>0</v>
      </c>
      <c r="G5" s="120">
        <f t="shared" ref="G5:G19" si="2">IF(E$20=0,0,E5/E$20)</f>
        <v>1</v>
      </c>
      <c r="H5" s="121" t="str">
        <f t="shared" ref="H5:J5" si="3">B5</f>
        <v>BITCOIN</v>
      </c>
      <c r="I5" s="396">
        <f t="shared" si="3"/>
        <v>5.0000000000000001E-3</v>
      </c>
      <c r="J5" s="122">
        <f t="shared" si="3"/>
        <v>300000</v>
      </c>
      <c r="K5" s="395">
        <f t="shared" ref="K5:K19" si="4">J5*I5</f>
        <v>1500</v>
      </c>
      <c r="L5" s="120">
        <f t="shared" ref="L5:L19" si="5">($CG5+1)^(1/12)-1</f>
        <v>0</v>
      </c>
      <c r="M5" s="13">
        <f t="shared" ref="M5:M20" si="6">IF(E5=0,0,(K5-E5)/E5)</f>
        <v>0</v>
      </c>
      <c r="N5" s="120">
        <f t="shared" ref="N5:N20" si="7">IF(K$20=0,0,K5/K$20)</f>
        <v>1</v>
      </c>
      <c r="O5" s="119" t="str">
        <f t="shared" ref="O5:Q5" si="8">H5</f>
        <v>BITCOIN</v>
      </c>
      <c r="P5" s="396">
        <f t="shared" si="8"/>
        <v>5.0000000000000001E-3</v>
      </c>
      <c r="Q5" s="31">
        <f t="shared" si="8"/>
        <v>300000</v>
      </c>
      <c r="R5" s="395">
        <f t="shared" ref="R5:R19" si="9">Q5*P5</f>
        <v>1500</v>
      </c>
      <c r="S5" s="120">
        <f t="shared" ref="S5:S19" si="10">($CG5+1)^(1/12)-1</f>
        <v>0</v>
      </c>
      <c r="T5" s="13">
        <f t="shared" ref="T5:T20" si="11">IF(K5=0,0,(R5-K5)/K5)</f>
        <v>0</v>
      </c>
      <c r="U5" s="120">
        <f t="shared" ref="U5:U20" si="12">IF(R$20=0,0,R5/R$20)</f>
        <v>1</v>
      </c>
      <c r="V5" s="121" t="str">
        <f t="shared" ref="V5:X5" si="13">O5</f>
        <v>BITCOIN</v>
      </c>
      <c r="W5" s="396">
        <f t="shared" si="13"/>
        <v>5.0000000000000001E-3</v>
      </c>
      <c r="X5" s="122">
        <f t="shared" si="13"/>
        <v>300000</v>
      </c>
      <c r="Y5" s="395">
        <f t="shared" ref="Y5:Y19" si="14">X5*W5</f>
        <v>1500</v>
      </c>
      <c r="Z5" s="120">
        <f t="shared" ref="Z5:Z19" si="15">($CG5+1)^(1/12)-1</f>
        <v>0</v>
      </c>
      <c r="AA5" s="13">
        <f t="shared" ref="AA5:AA20" si="16">IF(R5=0,0,(Y5-R5)/R5)</f>
        <v>0</v>
      </c>
      <c r="AB5" s="120">
        <f t="shared" ref="AB5:AB20" si="17">IF(Y$20=0,0,Y5/Y$20)</f>
        <v>1</v>
      </c>
      <c r="AC5" s="121" t="str">
        <f t="shared" ref="AC5:AE5" si="18">V5</f>
        <v>BITCOIN</v>
      </c>
      <c r="AD5" s="396">
        <f t="shared" si="18"/>
        <v>5.0000000000000001E-3</v>
      </c>
      <c r="AE5" s="122">
        <f t="shared" si="18"/>
        <v>300000</v>
      </c>
      <c r="AF5" s="395">
        <f t="shared" ref="AF5:AF19" si="19">AE5*AD5</f>
        <v>1500</v>
      </c>
      <c r="AG5" s="120">
        <f t="shared" ref="AG5:AG19" si="20">($CG5+1)^(1/12)-1</f>
        <v>0</v>
      </c>
      <c r="AH5" s="13">
        <f t="shared" ref="AH5:AH20" si="21">IF(Y5=0,0,(AF5-Y5)/Y5)</f>
        <v>0</v>
      </c>
      <c r="AI5" s="120">
        <f t="shared" ref="AI5:AI20" si="22">IF(AF$20=0,0,AF5/AF$20)</f>
        <v>1</v>
      </c>
      <c r="AJ5" s="121" t="str">
        <f t="shared" ref="AJ5:AL5" si="23">AC5</f>
        <v>BITCOIN</v>
      </c>
      <c r="AK5" s="396">
        <f t="shared" si="23"/>
        <v>5.0000000000000001E-3</v>
      </c>
      <c r="AL5" s="122">
        <f t="shared" si="23"/>
        <v>300000</v>
      </c>
      <c r="AM5" s="395">
        <f t="shared" ref="AM5:AM19" si="24">AL5*AK5</f>
        <v>1500</v>
      </c>
      <c r="AN5" s="120">
        <f t="shared" ref="AN5:AN19" si="25">($CG5+1)^(1/12)-1</f>
        <v>0</v>
      </c>
      <c r="AO5" s="13">
        <f t="shared" ref="AO5:AO20" si="26">IF(AF5=0,0,(AM5-AF5)/AF5)</f>
        <v>0</v>
      </c>
      <c r="AP5" s="120">
        <f t="shared" ref="AP5:AP20" si="27">IF(AM$20=0,0,AM5/AM$20)</f>
        <v>1</v>
      </c>
      <c r="AQ5" s="121" t="str">
        <f t="shared" ref="AQ5:AS5" si="28">AJ5</f>
        <v>BITCOIN</v>
      </c>
      <c r="AR5" s="396">
        <f t="shared" si="28"/>
        <v>5.0000000000000001E-3</v>
      </c>
      <c r="AS5" s="122">
        <f t="shared" si="28"/>
        <v>300000</v>
      </c>
      <c r="AT5" s="395">
        <f t="shared" ref="AT5:AT19" si="29">AS5*AR5</f>
        <v>1500</v>
      </c>
      <c r="AU5" s="120">
        <f t="shared" ref="AU5:AU19" si="30">($CG5+1)^(1/12)-1</f>
        <v>0</v>
      </c>
      <c r="AV5" s="13">
        <f t="shared" ref="AV5:AV20" si="31">IF(AM5=0,0,(AT5-AM5)/AM5)</f>
        <v>0</v>
      </c>
      <c r="AW5" s="120">
        <f t="shared" ref="AW5:AW20" si="32">IF(AT$20=0,0,AT5/AT$20)</f>
        <v>1</v>
      </c>
      <c r="AX5" s="121" t="str">
        <f t="shared" ref="AX5:AZ5" si="33">AQ5</f>
        <v>BITCOIN</v>
      </c>
      <c r="AY5" s="396">
        <f t="shared" si="33"/>
        <v>5.0000000000000001E-3</v>
      </c>
      <c r="AZ5" s="122">
        <f t="shared" si="33"/>
        <v>300000</v>
      </c>
      <c r="BA5" s="395">
        <f t="shared" ref="BA5:BA19" si="34">AZ5*AY5</f>
        <v>1500</v>
      </c>
      <c r="BB5" s="120">
        <f t="shared" ref="BB5:BB19" si="35">($CG5+1)^(1/12)-1</f>
        <v>0</v>
      </c>
      <c r="BC5" s="13">
        <f t="shared" ref="BC5:BC20" si="36">IF(AT5=0,0,(BA5-AT5)/AT5)</f>
        <v>0</v>
      </c>
      <c r="BD5" s="120">
        <f t="shared" ref="BD5:BD20" si="37">IF(BA$20=0,0,BA5/BA$20)</f>
        <v>1</v>
      </c>
      <c r="BE5" s="121" t="str">
        <f t="shared" ref="BE5:BG5" si="38">AX5</f>
        <v>BITCOIN</v>
      </c>
      <c r="BF5" s="396">
        <f t="shared" si="38"/>
        <v>5.0000000000000001E-3</v>
      </c>
      <c r="BG5" s="122">
        <f t="shared" si="38"/>
        <v>300000</v>
      </c>
      <c r="BH5" s="395">
        <f t="shared" ref="BH5:BH19" si="39">BG5*BF5</f>
        <v>1500</v>
      </c>
      <c r="BI5" s="120">
        <f t="shared" ref="BI5:BI19" si="40">($CG5+1)^(1/12)-1</f>
        <v>0</v>
      </c>
      <c r="BJ5" s="13">
        <f t="shared" ref="BJ5:BJ20" si="41">IF(BA5=0,0,(BH5-BA5)/BA5)</f>
        <v>0</v>
      </c>
      <c r="BK5" s="120">
        <f t="shared" ref="BK5:BK20" si="42">IF(BH$20=0,0,BH5/BH$20)</f>
        <v>1</v>
      </c>
      <c r="BL5" s="121" t="str">
        <f t="shared" ref="BL5:BN5" si="43">BE5</f>
        <v>BITCOIN</v>
      </c>
      <c r="BM5" s="396">
        <f t="shared" si="43"/>
        <v>5.0000000000000001E-3</v>
      </c>
      <c r="BN5" s="122">
        <f t="shared" si="43"/>
        <v>300000</v>
      </c>
      <c r="BO5" s="395">
        <f t="shared" ref="BO5:BO19" si="44">BN5*BM5</f>
        <v>1500</v>
      </c>
      <c r="BP5" s="120">
        <f t="shared" ref="BP5:BP19" si="45">($CG5+1)^(1/12)-1</f>
        <v>0</v>
      </c>
      <c r="BQ5" s="13">
        <f t="shared" ref="BQ5:BQ20" si="46">IF(BH5=0,0,(BO5-BH5)/BH5)</f>
        <v>0</v>
      </c>
      <c r="BR5" s="120">
        <f t="shared" ref="BR5:BR20" si="47">IF(BO$20=0,0,BO5/BO$20)</f>
        <v>1</v>
      </c>
      <c r="BS5" s="121" t="str">
        <f t="shared" ref="BS5:BU5" si="48">BL5</f>
        <v>BITCOIN</v>
      </c>
      <c r="BT5" s="396">
        <f t="shared" si="48"/>
        <v>5.0000000000000001E-3</v>
      </c>
      <c r="BU5" s="122">
        <f t="shared" si="48"/>
        <v>300000</v>
      </c>
      <c r="BV5" s="395">
        <f t="shared" ref="BV5:BV19" si="49">BU5*BT5</f>
        <v>1500</v>
      </c>
      <c r="BW5" s="120">
        <f t="shared" ref="BW5:BW19" si="50">($CG5+1)^(1/12)-1</f>
        <v>0</v>
      </c>
      <c r="BX5" s="13">
        <f t="shared" ref="BX5:BX20" si="51">IF(BO5=0,0,(BV5-BO5)/BO5)</f>
        <v>0</v>
      </c>
      <c r="BY5" s="120">
        <f t="shared" ref="BY5:BY20" si="52">IF(BV$20=0,0,BV5/BV$20)</f>
        <v>1</v>
      </c>
      <c r="BZ5" s="121" t="str">
        <f t="shared" ref="BZ5:CB5" si="53">BS5</f>
        <v>BITCOIN</v>
      </c>
      <c r="CA5" s="396">
        <f t="shared" si="53"/>
        <v>5.0000000000000001E-3</v>
      </c>
      <c r="CB5" s="122">
        <f t="shared" si="53"/>
        <v>300000</v>
      </c>
      <c r="CC5" s="395">
        <f t="shared" ref="CC5:CC19" si="54">CB5*CA5</f>
        <v>1500</v>
      </c>
      <c r="CD5" s="120">
        <f t="shared" ref="CD5:CD19" si="55">($CG5+1)^(1/12)-1</f>
        <v>0</v>
      </c>
      <c r="CE5" s="13">
        <f t="shared" ref="CE5:CE20" si="56">IF(BV5=0,0,(CC5-BV5)/BV5)</f>
        <v>0</v>
      </c>
      <c r="CF5" s="120">
        <f t="shared" ref="CF5:CF20" si="57">IF(CC$20=0,0,CC5/CC$20)</f>
        <v>1</v>
      </c>
      <c r="CG5" s="397"/>
      <c r="CH5" s="13">
        <f t="shared" ref="CH5:CH22" si="58">IF(V25=0,0,(CC5-V25)/V25)</f>
        <v>0</v>
      </c>
      <c r="CI5" s="15">
        <f t="shared" ref="CI5:CI19" si="59">(V25*CG5)+V25</f>
        <v>1500</v>
      </c>
      <c r="CM5" s="2"/>
      <c r="CN5" s="28"/>
      <c r="CO5" s="2"/>
      <c r="CP5" s="28"/>
      <c r="CQ5" s="2"/>
      <c r="CR5" s="28"/>
      <c r="CV5" s="187"/>
      <c r="CW5" s="187"/>
      <c r="CX5" s="187"/>
      <c r="CY5" s="187"/>
      <c r="CZ5" s="187"/>
      <c r="DA5" s="187"/>
      <c r="DB5" s="187"/>
      <c r="DC5" s="187"/>
    </row>
    <row r="6" spans="1:107">
      <c r="B6" s="119"/>
      <c r="C6" s="396"/>
      <c r="D6" s="31"/>
      <c r="E6" s="395">
        <f t="shared" si="0"/>
        <v>0</v>
      </c>
      <c r="F6" s="120">
        <f t="shared" si="1"/>
        <v>0</v>
      </c>
      <c r="G6" s="120">
        <f t="shared" si="2"/>
        <v>0</v>
      </c>
      <c r="H6" s="121">
        <f t="shared" ref="H6:J6" si="60">B6</f>
        <v>0</v>
      </c>
      <c r="I6" s="396">
        <f t="shared" si="60"/>
        <v>0</v>
      </c>
      <c r="J6" s="122">
        <f t="shared" si="60"/>
        <v>0</v>
      </c>
      <c r="K6" s="395">
        <f t="shared" si="4"/>
        <v>0</v>
      </c>
      <c r="L6" s="120">
        <f t="shared" si="5"/>
        <v>0</v>
      </c>
      <c r="M6" s="13">
        <f t="shared" si="6"/>
        <v>0</v>
      </c>
      <c r="N6" s="120">
        <f t="shared" si="7"/>
        <v>0</v>
      </c>
      <c r="O6" s="119">
        <f t="shared" ref="O6:Q6" si="61">H6</f>
        <v>0</v>
      </c>
      <c r="P6" s="396">
        <f t="shared" si="61"/>
        <v>0</v>
      </c>
      <c r="Q6" s="31">
        <f t="shared" si="61"/>
        <v>0</v>
      </c>
      <c r="R6" s="395">
        <f t="shared" si="9"/>
        <v>0</v>
      </c>
      <c r="S6" s="120">
        <f t="shared" si="10"/>
        <v>0</v>
      </c>
      <c r="T6" s="13">
        <f t="shared" si="11"/>
        <v>0</v>
      </c>
      <c r="U6" s="120">
        <f t="shared" si="12"/>
        <v>0</v>
      </c>
      <c r="V6" s="121">
        <f t="shared" ref="V6:X6" si="62">O6</f>
        <v>0</v>
      </c>
      <c r="W6" s="396">
        <f t="shared" si="62"/>
        <v>0</v>
      </c>
      <c r="X6" s="122">
        <f t="shared" si="62"/>
        <v>0</v>
      </c>
      <c r="Y6" s="395">
        <f t="shared" si="14"/>
        <v>0</v>
      </c>
      <c r="Z6" s="120">
        <f t="shared" si="15"/>
        <v>0</v>
      </c>
      <c r="AA6" s="13">
        <f t="shared" si="16"/>
        <v>0</v>
      </c>
      <c r="AB6" s="120">
        <f t="shared" si="17"/>
        <v>0</v>
      </c>
      <c r="AC6" s="121">
        <f t="shared" ref="AC6:AE6" si="63">V6</f>
        <v>0</v>
      </c>
      <c r="AD6" s="396">
        <f t="shared" si="63"/>
        <v>0</v>
      </c>
      <c r="AE6" s="122">
        <f t="shared" si="63"/>
        <v>0</v>
      </c>
      <c r="AF6" s="395">
        <f t="shared" si="19"/>
        <v>0</v>
      </c>
      <c r="AG6" s="120">
        <f t="shared" si="20"/>
        <v>0</v>
      </c>
      <c r="AH6" s="13">
        <f t="shared" si="21"/>
        <v>0</v>
      </c>
      <c r="AI6" s="120">
        <f t="shared" si="22"/>
        <v>0</v>
      </c>
      <c r="AJ6" s="121">
        <f t="shared" ref="AJ6:AL6" si="64">AC6</f>
        <v>0</v>
      </c>
      <c r="AK6" s="396">
        <f t="shared" si="64"/>
        <v>0</v>
      </c>
      <c r="AL6" s="122">
        <f t="shared" si="64"/>
        <v>0</v>
      </c>
      <c r="AM6" s="395">
        <f t="shared" si="24"/>
        <v>0</v>
      </c>
      <c r="AN6" s="120">
        <f t="shared" si="25"/>
        <v>0</v>
      </c>
      <c r="AO6" s="13">
        <f t="shared" si="26"/>
        <v>0</v>
      </c>
      <c r="AP6" s="120">
        <f t="shared" si="27"/>
        <v>0</v>
      </c>
      <c r="AQ6" s="121">
        <f t="shared" ref="AQ6:AS6" si="65">AJ6</f>
        <v>0</v>
      </c>
      <c r="AR6" s="396">
        <f t="shared" si="65"/>
        <v>0</v>
      </c>
      <c r="AS6" s="122">
        <f t="shared" si="65"/>
        <v>0</v>
      </c>
      <c r="AT6" s="395">
        <f t="shared" si="29"/>
        <v>0</v>
      </c>
      <c r="AU6" s="120">
        <f t="shared" si="30"/>
        <v>0</v>
      </c>
      <c r="AV6" s="13">
        <f t="shared" si="31"/>
        <v>0</v>
      </c>
      <c r="AW6" s="120">
        <f t="shared" si="32"/>
        <v>0</v>
      </c>
      <c r="AX6" s="121">
        <f t="shared" ref="AX6:AZ6" si="66">AQ6</f>
        <v>0</v>
      </c>
      <c r="AY6" s="396">
        <f t="shared" si="66"/>
        <v>0</v>
      </c>
      <c r="AZ6" s="122">
        <f t="shared" si="66"/>
        <v>0</v>
      </c>
      <c r="BA6" s="395">
        <f t="shared" si="34"/>
        <v>0</v>
      </c>
      <c r="BB6" s="120">
        <f t="shared" si="35"/>
        <v>0</v>
      </c>
      <c r="BC6" s="13">
        <f t="shared" si="36"/>
        <v>0</v>
      </c>
      <c r="BD6" s="120">
        <f t="shared" si="37"/>
        <v>0</v>
      </c>
      <c r="BE6" s="121">
        <f t="shared" ref="BE6:BG6" si="67">AX6</f>
        <v>0</v>
      </c>
      <c r="BF6" s="396">
        <f t="shared" si="67"/>
        <v>0</v>
      </c>
      <c r="BG6" s="122">
        <f t="shared" si="67"/>
        <v>0</v>
      </c>
      <c r="BH6" s="395">
        <f t="shared" si="39"/>
        <v>0</v>
      </c>
      <c r="BI6" s="120">
        <f t="shared" si="40"/>
        <v>0</v>
      </c>
      <c r="BJ6" s="13">
        <f t="shared" si="41"/>
        <v>0</v>
      </c>
      <c r="BK6" s="120">
        <f t="shared" si="42"/>
        <v>0</v>
      </c>
      <c r="BL6" s="121">
        <f t="shared" ref="BL6:BN6" si="68">BE6</f>
        <v>0</v>
      </c>
      <c r="BM6" s="396">
        <f t="shared" si="68"/>
        <v>0</v>
      </c>
      <c r="BN6" s="122">
        <f t="shared" si="68"/>
        <v>0</v>
      </c>
      <c r="BO6" s="395">
        <f t="shared" si="44"/>
        <v>0</v>
      </c>
      <c r="BP6" s="120">
        <f t="shared" si="45"/>
        <v>0</v>
      </c>
      <c r="BQ6" s="13">
        <f t="shared" si="46"/>
        <v>0</v>
      </c>
      <c r="BR6" s="120">
        <f t="shared" si="47"/>
        <v>0</v>
      </c>
      <c r="BS6" s="121">
        <f t="shared" ref="BS6:BU6" si="69">BL6</f>
        <v>0</v>
      </c>
      <c r="BT6" s="396">
        <f t="shared" si="69"/>
        <v>0</v>
      </c>
      <c r="BU6" s="122">
        <f t="shared" si="69"/>
        <v>0</v>
      </c>
      <c r="BV6" s="395">
        <f t="shared" si="49"/>
        <v>0</v>
      </c>
      <c r="BW6" s="120">
        <f t="shared" si="50"/>
        <v>0</v>
      </c>
      <c r="BX6" s="13">
        <f t="shared" si="51"/>
        <v>0</v>
      </c>
      <c r="BY6" s="120">
        <f t="shared" si="52"/>
        <v>0</v>
      </c>
      <c r="BZ6" s="121">
        <f t="shared" ref="BZ6:CB6" si="70">BS6</f>
        <v>0</v>
      </c>
      <c r="CA6" s="396">
        <f t="shared" si="70"/>
        <v>0</v>
      </c>
      <c r="CB6" s="122">
        <f t="shared" si="70"/>
        <v>0</v>
      </c>
      <c r="CC6" s="395">
        <f t="shared" si="54"/>
        <v>0</v>
      </c>
      <c r="CD6" s="120">
        <f t="shared" si="55"/>
        <v>0</v>
      </c>
      <c r="CE6" s="13">
        <f t="shared" si="56"/>
        <v>0</v>
      </c>
      <c r="CF6" s="120">
        <f t="shared" si="57"/>
        <v>0</v>
      </c>
      <c r="CG6" s="397"/>
      <c r="CH6" s="13">
        <f t="shared" si="58"/>
        <v>0</v>
      </c>
      <c r="CI6" s="15">
        <f t="shared" si="59"/>
        <v>0</v>
      </c>
      <c r="CM6" s="2"/>
      <c r="CN6" s="28"/>
      <c r="CO6" s="2"/>
      <c r="CP6" s="28"/>
      <c r="CQ6" s="2"/>
      <c r="CR6" s="28"/>
      <c r="CV6" s="187"/>
      <c r="CW6" s="187"/>
      <c r="CX6" s="187"/>
      <c r="CY6" s="187"/>
      <c r="CZ6" s="187"/>
      <c r="DA6" s="187"/>
      <c r="DB6" s="187"/>
      <c r="DC6" s="187"/>
    </row>
    <row r="7" spans="1:107">
      <c r="B7" s="119"/>
      <c r="C7" s="396"/>
      <c r="D7" s="31"/>
      <c r="E7" s="395">
        <f t="shared" si="0"/>
        <v>0</v>
      </c>
      <c r="F7" s="120">
        <f t="shared" si="1"/>
        <v>0</v>
      </c>
      <c r="G7" s="120">
        <f t="shared" si="2"/>
        <v>0</v>
      </c>
      <c r="H7" s="121">
        <f t="shared" ref="H7:J7" si="71">B7</f>
        <v>0</v>
      </c>
      <c r="I7" s="396">
        <f t="shared" si="71"/>
        <v>0</v>
      </c>
      <c r="J7" s="122">
        <f t="shared" si="71"/>
        <v>0</v>
      </c>
      <c r="K7" s="395">
        <f t="shared" si="4"/>
        <v>0</v>
      </c>
      <c r="L7" s="120">
        <f t="shared" si="5"/>
        <v>0</v>
      </c>
      <c r="M7" s="13">
        <f t="shared" si="6"/>
        <v>0</v>
      </c>
      <c r="N7" s="120">
        <f t="shared" si="7"/>
        <v>0</v>
      </c>
      <c r="O7" s="119">
        <f t="shared" ref="O7:Q7" si="72">H7</f>
        <v>0</v>
      </c>
      <c r="P7" s="396">
        <f t="shared" si="72"/>
        <v>0</v>
      </c>
      <c r="Q7" s="31">
        <f t="shared" si="72"/>
        <v>0</v>
      </c>
      <c r="R7" s="395">
        <f t="shared" si="9"/>
        <v>0</v>
      </c>
      <c r="S7" s="120">
        <f t="shared" si="10"/>
        <v>0</v>
      </c>
      <c r="T7" s="13">
        <f t="shared" si="11"/>
        <v>0</v>
      </c>
      <c r="U7" s="120">
        <f t="shared" si="12"/>
        <v>0</v>
      </c>
      <c r="V7" s="121">
        <f t="shared" ref="V7:X7" si="73">O7</f>
        <v>0</v>
      </c>
      <c r="W7" s="396">
        <f t="shared" si="73"/>
        <v>0</v>
      </c>
      <c r="X7" s="122">
        <f t="shared" si="73"/>
        <v>0</v>
      </c>
      <c r="Y7" s="395">
        <f t="shared" si="14"/>
        <v>0</v>
      </c>
      <c r="Z7" s="120">
        <f t="shared" si="15"/>
        <v>0</v>
      </c>
      <c r="AA7" s="13">
        <f t="shared" si="16"/>
        <v>0</v>
      </c>
      <c r="AB7" s="120">
        <f t="shared" si="17"/>
        <v>0</v>
      </c>
      <c r="AC7" s="121">
        <f t="shared" ref="AC7:AE7" si="74">V7</f>
        <v>0</v>
      </c>
      <c r="AD7" s="396">
        <f t="shared" si="74"/>
        <v>0</v>
      </c>
      <c r="AE7" s="122">
        <f t="shared" si="74"/>
        <v>0</v>
      </c>
      <c r="AF7" s="395">
        <f t="shared" si="19"/>
        <v>0</v>
      </c>
      <c r="AG7" s="120">
        <f t="shared" si="20"/>
        <v>0</v>
      </c>
      <c r="AH7" s="13">
        <f t="shared" si="21"/>
        <v>0</v>
      </c>
      <c r="AI7" s="120">
        <f t="shared" si="22"/>
        <v>0</v>
      </c>
      <c r="AJ7" s="121">
        <f t="shared" ref="AJ7:AL7" si="75">AC7</f>
        <v>0</v>
      </c>
      <c r="AK7" s="396">
        <f t="shared" si="75"/>
        <v>0</v>
      </c>
      <c r="AL7" s="122">
        <f t="shared" si="75"/>
        <v>0</v>
      </c>
      <c r="AM7" s="395">
        <f t="shared" si="24"/>
        <v>0</v>
      </c>
      <c r="AN7" s="120">
        <f t="shared" si="25"/>
        <v>0</v>
      </c>
      <c r="AO7" s="13">
        <f t="shared" si="26"/>
        <v>0</v>
      </c>
      <c r="AP7" s="120">
        <f t="shared" si="27"/>
        <v>0</v>
      </c>
      <c r="AQ7" s="121">
        <f t="shared" ref="AQ7:AS7" si="76">AJ7</f>
        <v>0</v>
      </c>
      <c r="AR7" s="396">
        <f t="shared" si="76"/>
        <v>0</v>
      </c>
      <c r="AS7" s="122">
        <f t="shared" si="76"/>
        <v>0</v>
      </c>
      <c r="AT7" s="395">
        <f t="shared" si="29"/>
        <v>0</v>
      </c>
      <c r="AU7" s="120">
        <f t="shared" si="30"/>
        <v>0</v>
      </c>
      <c r="AV7" s="13">
        <f t="shared" si="31"/>
        <v>0</v>
      </c>
      <c r="AW7" s="120">
        <f t="shared" si="32"/>
        <v>0</v>
      </c>
      <c r="AX7" s="121">
        <f t="shared" ref="AX7:AZ7" si="77">AQ7</f>
        <v>0</v>
      </c>
      <c r="AY7" s="396">
        <f t="shared" si="77"/>
        <v>0</v>
      </c>
      <c r="AZ7" s="122">
        <f t="shared" si="77"/>
        <v>0</v>
      </c>
      <c r="BA7" s="395">
        <f t="shared" si="34"/>
        <v>0</v>
      </c>
      <c r="BB7" s="120">
        <f t="shared" si="35"/>
        <v>0</v>
      </c>
      <c r="BC7" s="13">
        <f t="shared" si="36"/>
        <v>0</v>
      </c>
      <c r="BD7" s="120">
        <f t="shared" si="37"/>
        <v>0</v>
      </c>
      <c r="BE7" s="121">
        <f t="shared" ref="BE7:BG7" si="78">AX7</f>
        <v>0</v>
      </c>
      <c r="BF7" s="396">
        <f t="shared" si="78"/>
        <v>0</v>
      </c>
      <c r="BG7" s="122">
        <f t="shared" si="78"/>
        <v>0</v>
      </c>
      <c r="BH7" s="395">
        <f t="shared" si="39"/>
        <v>0</v>
      </c>
      <c r="BI7" s="120">
        <f t="shared" si="40"/>
        <v>0</v>
      </c>
      <c r="BJ7" s="13">
        <f t="shared" si="41"/>
        <v>0</v>
      </c>
      <c r="BK7" s="120">
        <f t="shared" si="42"/>
        <v>0</v>
      </c>
      <c r="BL7" s="121">
        <f t="shared" ref="BL7:BN7" si="79">BE7</f>
        <v>0</v>
      </c>
      <c r="BM7" s="396">
        <f t="shared" si="79"/>
        <v>0</v>
      </c>
      <c r="BN7" s="122">
        <f t="shared" si="79"/>
        <v>0</v>
      </c>
      <c r="BO7" s="395">
        <f t="shared" si="44"/>
        <v>0</v>
      </c>
      <c r="BP7" s="120">
        <f t="shared" si="45"/>
        <v>0</v>
      </c>
      <c r="BQ7" s="13">
        <f t="shared" si="46"/>
        <v>0</v>
      </c>
      <c r="BR7" s="120">
        <f t="shared" si="47"/>
        <v>0</v>
      </c>
      <c r="BS7" s="121">
        <f t="shared" ref="BS7:BU7" si="80">BL7</f>
        <v>0</v>
      </c>
      <c r="BT7" s="396">
        <f t="shared" si="80"/>
        <v>0</v>
      </c>
      <c r="BU7" s="122">
        <f t="shared" si="80"/>
        <v>0</v>
      </c>
      <c r="BV7" s="395">
        <f t="shared" si="49"/>
        <v>0</v>
      </c>
      <c r="BW7" s="120">
        <f t="shared" si="50"/>
        <v>0</v>
      </c>
      <c r="BX7" s="13">
        <f t="shared" si="51"/>
        <v>0</v>
      </c>
      <c r="BY7" s="120">
        <f t="shared" si="52"/>
        <v>0</v>
      </c>
      <c r="BZ7" s="121">
        <f t="shared" ref="BZ7:CB7" si="81">BS7</f>
        <v>0</v>
      </c>
      <c r="CA7" s="396">
        <f t="shared" si="81"/>
        <v>0</v>
      </c>
      <c r="CB7" s="122">
        <f t="shared" si="81"/>
        <v>0</v>
      </c>
      <c r="CC7" s="395">
        <f t="shared" si="54"/>
        <v>0</v>
      </c>
      <c r="CD7" s="120">
        <f t="shared" si="55"/>
        <v>0</v>
      </c>
      <c r="CE7" s="13">
        <f t="shared" si="56"/>
        <v>0</v>
      </c>
      <c r="CF7" s="120">
        <f t="shared" si="57"/>
        <v>0</v>
      </c>
      <c r="CG7" s="397"/>
      <c r="CH7" s="13">
        <f t="shared" si="58"/>
        <v>0</v>
      </c>
      <c r="CI7" s="15">
        <f t="shared" si="59"/>
        <v>0</v>
      </c>
      <c r="CM7" s="2"/>
      <c r="CN7" s="28"/>
      <c r="CO7" s="2"/>
      <c r="CP7" s="28"/>
      <c r="CQ7" s="2"/>
      <c r="CR7" s="28"/>
      <c r="CV7" s="187"/>
      <c r="CW7" s="187"/>
      <c r="CX7" s="187"/>
      <c r="CY7" s="187"/>
      <c r="CZ7" s="187"/>
      <c r="DA7" s="187"/>
      <c r="DB7" s="187"/>
      <c r="DC7" s="187"/>
    </row>
    <row r="8" spans="1:107">
      <c r="B8" s="119"/>
      <c r="C8" s="396"/>
      <c r="D8" s="31"/>
      <c r="E8" s="395">
        <f t="shared" si="0"/>
        <v>0</v>
      </c>
      <c r="F8" s="120">
        <f t="shared" si="1"/>
        <v>0</v>
      </c>
      <c r="G8" s="120">
        <f t="shared" si="2"/>
        <v>0</v>
      </c>
      <c r="H8" s="121">
        <f t="shared" ref="H8:J8" si="82">B8</f>
        <v>0</v>
      </c>
      <c r="I8" s="396">
        <f t="shared" si="82"/>
        <v>0</v>
      </c>
      <c r="J8" s="122">
        <f t="shared" si="82"/>
        <v>0</v>
      </c>
      <c r="K8" s="395">
        <f t="shared" si="4"/>
        <v>0</v>
      </c>
      <c r="L8" s="120">
        <f t="shared" si="5"/>
        <v>0</v>
      </c>
      <c r="M8" s="13">
        <f t="shared" si="6"/>
        <v>0</v>
      </c>
      <c r="N8" s="120">
        <f t="shared" si="7"/>
        <v>0</v>
      </c>
      <c r="O8" s="119">
        <f t="shared" ref="O8:Q8" si="83">H8</f>
        <v>0</v>
      </c>
      <c r="P8" s="396">
        <f t="shared" si="83"/>
        <v>0</v>
      </c>
      <c r="Q8" s="31">
        <f t="shared" si="83"/>
        <v>0</v>
      </c>
      <c r="R8" s="395">
        <f t="shared" si="9"/>
        <v>0</v>
      </c>
      <c r="S8" s="120">
        <f t="shared" si="10"/>
        <v>0</v>
      </c>
      <c r="T8" s="13">
        <f t="shared" si="11"/>
        <v>0</v>
      </c>
      <c r="U8" s="120">
        <f t="shared" si="12"/>
        <v>0</v>
      </c>
      <c r="V8" s="121">
        <f t="shared" ref="V8:X8" si="84">O8</f>
        <v>0</v>
      </c>
      <c r="W8" s="396">
        <f t="shared" si="84"/>
        <v>0</v>
      </c>
      <c r="X8" s="122">
        <f t="shared" si="84"/>
        <v>0</v>
      </c>
      <c r="Y8" s="395">
        <f t="shared" si="14"/>
        <v>0</v>
      </c>
      <c r="Z8" s="120">
        <f t="shared" si="15"/>
        <v>0</v>
      </c>
      <c r="AA8" s="13">
        <f t="shared" si="16"/>
        <v>0</v>
      </c>
      <c r="AB8" s="120">
        <f t="shared" si="17"/>
        <v>0</v>
      </c>
      <c r="AC8" s="121">
        <f t="shared" ref="AC8:AE8" si="85">V8</f>
        <v>0</v>
      </c>
      <c r="AD8" s="396">
        <f t="shared" si="85"/>
        <v>0</v>
      </c>
      <c r="AE8" s="122">
        <f t="shared" si="85"/>
        <v>0</v>
      </c>
      <c r="AF8" s="395">
        <f t="shared" si="19"/>
        <v>0</v>
      </c>
      <c r="AG8" s="120">
        <f t="shared" si="20"/>
        <v>0</v>
      </c>
      <c r="AH8" s="13">
        <f t="shared" si="21"/>
        <v>0</v>
      </c>
      <c r="AI8" s="120">
        <f t="shared" si="22"/>
        <v>0</v>
      </c>
      <c r="AJ8" s="121">
        <f t="shared" ref="AJ8:AL8" si="86">AC8</f>
        <v>0</v>
      </c>
      <c r="AK8" s="396">
        <f t="shared" si="86"/>
        <v>0</v>
      </c>
      <c r="AL8" s="122">
        <f t="shared" si="86"/>
        <v>0</v>
      </c>
      <c r="AM8" s="395">
        <f t="shared" si="24"/>
        <v>0</v>
      </c>
      <c r="AN8" s="120">
        <f t="shared" si="25"/>
        <v>0</v>
      </c>
      <c r="AO8" s="13">
        <f t="shared" si="26"/>
        <v>0</v>
      </c>
      <c r="AP8" s="120">
        <f t="shared" si="27"/>
        <v>0</v>
      </c>
      <c r="AQ8" s="121">
        <f t="shared" ref="AQ8:AS8" si="87">AJ8</f>
        <v>0</v>
      </c>
      <c r="AR8" s="396">
        <f t="shared" si="87"/>
        <v>0</v>
      </c>
      <c r="AS8" s="122">
        <f t="shared" si="87"/>
        <v>0</v>
      </c>
      <c r="AT8" s="395">
        <f t="shared" si="29"/>
        <v>0</v>
      </c>
      <c r="AU8" s="120">
        <f t="shared" si="30"/>
        <v>0</v>
      </c>
      <c r="AV8" s="13">
        <f t="shared" si="31"/>
        <v>0</v>
      </c>
      <c r="AW8" s="120">
        <f t="shared" si="32"/>
        <v>0</v>
      </c>
      <c r="AX8" s="121">
        <f t="shared" ref="AX8:AZ8" si="88">AQ8</f>
        <v>0</v>
      </c>
      <c r="AY8" s="396">
        <f t="shared" si="88"/>
        <v>0</v>
      </c>
      <c r="AZ8" s="122">
        <f t="shared" si="88"/>
        <v>0</v>
      </c>
      <c r="BA8" s="395">
        <f t="shared" si="34"/>
        <v>0</v>
      </c>
      <c r="BB8" s="120">
        <f t="shared" si="35"/>
        <v>0</v>
      </c>
      <c r="BC8" s="13">
        <f t="shared" si="36"/>
        <v>0</v>
      </c>
      <c r="BD8" s="120">
        <f t="shared" si="37"/>
        <v>0</v>
      </c>
      <c r="BE8" s="121">
        <f t="shared" ref="BE8:BG8" si="89">AX8</f>
        <v>0</v>
      </c>
      <c r="BF8" s="396">
        <f t="shared" si="89"/>
        <v>0</v>
      </c>
      <c r="BG8" s="122">
        <f t="shared" si="89"/>
        <v>0</v>
      </c>
      <c r="BH8" s="395">
        <f t="shared" si="39"/>
        <v>0</v>
      </c>
      <c r="BI8" s="120">
        <f t="shared" si="40"/>
        <v>0</v>
      </c>
      <c r="BJ8" s="13">
        <f t="shared" si="41"/>
        <v>0</v>
      </c>
      <c r="BK8" s="120">
        <f t="shared" si="42"/>
        <v>0</v>
      </c>
      <c r="BL8" s="121">
        <f t="shared" ref="BL8:BN8" si="90">BE8</f>
        <v>0</v>
      </c>
      <c r="BM8" s="396">
        <f t="shared" si="90"/>
        <v>0</v>
      </c>
      <c r="BN8" s="122">
        <f t="shared" si="90"/>
        <v>0</v>
      </c>
      <c r="BO8" s="395">
        <f t="shared" si="44"/>
        <v>0</v>
      </c>
      <c r="BP8" s="120">
        <f t="shared" si="45"/>
        <v>0</v>
      </c>
      <c r="BQ8" s="13">
        <f t="shared" si="46"/>
        <v>0</v>
      </c>
      <c r="BR8" s="120">
        <f t="shared" si="47"/>
        <v>0</v>
      </c>
      <c r="BS8" s="121">
        <f t="shared" ref="BS8:BU8" si="91">BL8</f>
        <v>0</v>
      </c>
      <c r="BT8" s="396">
        <f t="shared" si="91"/>
        <v>0</v>
      </c>
      <c r="BU8" s="122">
        <f t="shared" si="91"/>
        <v>0</v>
      </c>
      <c r="BV8" s="395">
        <f t="shared" si="49"/>
        <v>0</v>
      </c>
      <c r="BW8" s="120">
        <f t="shared" si="50"/>
        <v>0</v>
      </c>
      <c r="BX8" s="13">
        <f t="shared" si="51"/>
        <v>0</v>
      </c>
      <c r="BY8" s="120">
        <f t="shared" si="52"/>
        <v>0</v>
      </c>
      <c r="BZ8" s="121">
        <f t="shared" ref="BZ8:CB8" si="92">BS8</f>
        <v>0</v>
      </c>
      <c r="CA8" s="396">
        <f t="shared" si="92"/>
        <v>0</v>
      </c>
      <c r="CB8" s="122">
        <f t="shared" si="92"/>
        <v>0</v>
      </c>
      <c r="CC8" s="395">
        <f t="shared" si="54"/>
        <v>0</v>
      </c>
      <c r="CD8" s="120">
        <f t="shared" si="55"/>
        <v>0</v>
      </c>
      <c r="CE8" s="13">
        <f t="shared" si="56"/>
        <v>0</v>
      </c>
      <c r="CF8" s="120">
        <f t="shared" si="57"/>
        <v>0</v>
      </c>
      <c r="CG8" s="397"/>
      <c r="CH8" s="13">
        <f t="shared" si="58"/>
        <v>0</v>
      </c>
      <c r="CI8" s="15">
        <f t="shared" si="59"/>
        <v>0</v>
      </c>
      <c r="CM8" s="2"/>
      <c r="CN8" s="28"/>
      <c r="CO8" s="2"/>
      <c r="CP8" s="28"/>
      <c r="CQ8" s="2"/>
      <c r="CR8" s="28"/>
      <c r="CV8" s="187"/>
      <c r="CW8" s="187"/>
      <c r="CX8" s="187"/>
      <c r="CY8" s="187"/>
      <c r="CZ8" s="187"/>
      <c r="DA8" s="187"/>
      <c r="DB8" s="187"/>
      <c r="DC8" s="187"/>
    </row>
    <row r="9" spans="1:107">
      <c r="B9" s="119"/>
      <c r="C9" s="396"/>
      <c r="D9" s="31"/>
      <c r="E9" s="395">
        <f t="shared" si="0"/>
        <v>0</v>
      </c>
      <c r="F9" s="120">
        <f t="shared" si="1"/>
        <v>0</v>
      </c>
      <c r="G9" s="120">
        <f t="shared" si="2"/>
        <v>0</v>
      </c>
      <c r="H9" s="121">
        <f t="shared" ref="H9:J9" si="93">B9</f>
        <v>0</v>
      </c>
      <c r="I9" s="396">
        <f t="shared" si="93"/>
        <v>0</v>
      </c>
      <c r="J9" s="122">
        <f t="shared" si="93"/>
        <v>0</v>
      </c>
      <c r="K9" s="395">
        <f t="shared" si="4"/>
        <v>0</v>
      </c>
      <c r="L9" s="120">
        <f t="shared" si="5"/>
        <v>0</v>
      </c>
      <c r="M9" s="13">
        <f t="shared" si="6"/>
        <v>0</v>
      </c>
      <c r="N9" s="120">
        <f t="shared" si="7"/>
        <v>0</v>
      </c>
      <c r="O9" s="119">
        <f t="shared" ref="O9:Q9" si="94">H9</f>
        <v>0</v>
      </c>
      <c r="P9" s="396">
        <f t="shared" si="94"/>
        <v>0</v>
      </c>
      <c r="Q9" s="31">
        <f t="shared" si="94"/>
        <v>0</v>
      </c>
      <c r="R9" s="395">
        <f t="shared" si="9"/>
        <v>0</v>
      </c>
      <c r="S9" s="120">
        <f t="shared" si="10"/>
        <v>0</v>
      </c>
      <c r="T9" s="13">
        <f t="shared" si="11"/>
        <v>0</v>
      </c>
      <c r="U9" s="120">
        <f t="shared" si="12"/>
        <v>0</v>
      </c>
      <c r="V9" s="121">
        <f t="shared" ref="V9:X9" si="95">O9</f>
        <v>0</v>
      </c>
      <c r="W9" s="396">
        <f t="shared" si="95"/>
        <v>0</v>
      </c>
      <c r="X9" s="122">
        <f t="shared" si="95"/>
        <v>0</v>
      </c>
      <c r="Y9" s="395">
        <f t="shared" si="14"/>
        <v>0</v>
      </c>
      <c r="Z9" s="120">
        <f t="shared" si="15"/>
        <v>0</v>
      </c>
      <c r="AA9" s="13">
        <f t="shared" si="16"/>
        <v>0</v>
      </c>
      <c r="AB9" s="120">
        <f t="shared" si="17"/>
        <v>0</v>
      </c>
      <c r="AC9" s="121">
        <f t="shared" ref="AC9:AE9" si="96">V9</f>
        <v>0</v>
      </c>
      <c r="AD9" s="396">
        <f t="shared" si="96"/>
        <v>0</v>
      </c>
      <c r="AE9" s="122">
        <f t="shared" si="96"/>
        <v>0</v>
      </c>
      <c r="AF9" s="395">
        <f t="shared" si="19"/>
        <v>0</v>
      </c>
      <c r="AG9" s="120">
        <f t="shared" si="20"/>
        <v>0</v>
      </c>
      <c r="AH9" s="13">
        <f t="shared" si="21"/>
        <v>0</v>
      </c>
      <c r="AI9" s="120">
        <f t="shared" si="22"/>
        <v>0</v>
      </c>
      <c r="AJ9" s="121">
        <f t="shared" ref="AJ9:AL9" si="97">AC9</f>
        <v>0</v>
      </c>
      <c r="AK9" s="396">
        <f t="shared" si="97"/>
        <v>0</v>
      </c>
      <c r="AL9" s="122">
        <f t="shared" si="97"/>
        <v>0</v>
      </c>
      <c r="AM9" s="395">
        <f t="shared" si="24"/>
        <v>0</v>
      </c>
      <c r="AN9" s="120">
        <f t="shared" si="25"/>
        <v>0</v>
      </c>
      <c r="AO9" s="13">
        <f t="shared" si="26"/>
        <v>0</v>
      </c>
      <c r="AP9" s="120">
        <f t="shared" si="27"/>
        <v>0</v>
      </c>
      <c r="AQ9" s="121">
        <f t="shared" ref="AQ9:AS9" si="98">AJ9</f>
        <v>0</v>
      </c>
      <c r="AR9" s="396">
        <f t="shared" si="98"/>
        <v>0</v>
      </c>
      <c r="AS9" s="122">
        <f t="shared" si="98"/>
        <v>0</v>
      </c>
      <c r="AT9" s="395">
        <f t="shared" si="29"/>
        <v>0</v>
      </c>
      <c r="AU9" s="120">
        <f t="shared" si="30"/>
        <v>0</v>
      </c>
      <c r="AV9" s="13">
        <f t="shared" si="31"/>
        <v>0</v>
      </c>
      <c r="AW9" s="120">
        <f t="shared" si="32"/>
        <v>0</v>
      </c>
      <c r="AX9" s="121">
        <f t="shared" ref="AX9:AZ9" si="99">AQ9</f>
        <v>0</v>
      </c>
      <c r="AY9" s="396">
        <f t="shared" si="99"/>
        <v>0</v>
      </c>
      <c r="AZ9" s="122">
        <f t="shared" si="99"/>
        <v>0</v>
      </c>
      <c r="BA9" s="395">
        <f t="shared" si="34"/>
        <v>0</v>
      </c>
      <c r="BB9" s="120">
        <f t="shared" si="35"/>
        <v>0</v>
      </c>
      <c r="BC9" s="13">
        <f t="shared" si="36"/>
        <v>0</v>
      </c>
      <c r="BD9" s="120">
        <f t="shared" si="37"/>
        <v>0</v>
      </c>
      <c r="BE9" s="121">
        <f t="shared" ref="BE9:BG9" si="100">AX9</f>
        <v>0</v>
      </c>
      <c r="BF9" s="396">
        <f t="shared" si="100"/>
        <v>0</v>
      </c>
      <c r="BG9" s="122">
        <f t="shared" si="100"/>
        <v>0</v>
      </c>
      <c r="BH9" s="395">
        <f t="shared" si="39"/>
        <v>0</v>
      </c>
      <c r="BI9" s="120">
        <f t="shared" si="40"/>
        <v>0</v>
      </c>
      <c r="BJ9" s="13">
        <f t="shared" si="41"/>
        <v>0</v>
      </c>
      <c r="BK9" s="120">
        <f t="shared" si="42"/>
        <v>0</v>
      </c>
      <c r="BL9" s="121">
        <f t="shared" ref="BL9:BN9" si="101">BE9</f>
        <v>0</v>
      </c>
      <c r="BM9" s="396">
        <f t="shared" si="101"/>
        <v>0</v>
      </c>
      <c r="BN9" s="122">
        <f t="shared" si="101"/>
        <v>0</v>
      </c>
      <c r="BO9" s="395">
        <f t="shared" si="44"/>
        <v>0</v>
      </c>
      <c r="BP9" s="120">
        <f t="shared" si="45"/>
        <v>0</v>
      </c>
      <c r="BQ9" s="13">
        <f t="shared" si="46"/>
        <v>0</v>
      </c>
      <c r="BR9" s="120">
        <f t="shared" si="47"/>
        <v>0</v>
      </c>
      <c r="BS9" s="121">
        <f t="shared" ref="BS9:BU9" si="102">BL9</f>
        <v>0</v>
      </c>
      <c r="BT9" s="396">
        <f t="shared" si="102"/>
        <v>0</v>
      </c>
      <c r="BU9" s="122">
        <f t="shared" si="102"/>
        <v>0</v>
      </c>
      <c r="BV9" s="395">
        <f t="shared" si="49"/>
        <v>0</v>
      </c>
      <c r="BW9" s="120">
        <f t="shared" si="50"/>
        <v>0</v>
      </c>
      <c r="BX9" s="13">
        <f t="shared" si="51"/>
        <v>0</v>
      </c>
      <c r="BY9" s="120">
        <f t="shared" si="52"/>
        <v>0</v>
      </c>
      <c r="BZ9" s="121">
        <f t="shared" ref="BZ9:CB9" si="103">BS9</f>
        <v>0</v>
      </c>
      <c r="CA9" s="396">
        <f t="shared" si="103"/>
        <v>0</v>
      </c>
      <c r="CB9" s="122">
        <f t="shared" si="103"/>
        <v>0</v>
      </c>
      <c r="CC9" s="395">
        <f t="shared" si="54"/>
        <v>0</v>
      </c>
      <c r="CD9" s="120">
        <f t="shared" si="55"/>
        <v>0</v>
      </c>
      <c r="CE9" s="13">
        <f t="shared" si="56"/>
        <v>0</v>
      </c>
      <c r="CF9" s="120">
        <f t="shared" si="57"/>
        <v>0</v>
      </c>
      <c r="CG9" s="397"/>
      <c r="CH9" s="13">
        <f t="shared" si="58"/>
        <v>0</v>
      </c>
      <c r="CI9" s="15">
        <f t="shared" si="59"/>
        <v>0</v>
      </c>
      <c r="CM9" s="2"/>
      <c r="CN9" s="28"/>
      <c r="CO9" s="2"/>
      <c r="CP9" s="28"/>
      <c r="CQ9" s="2"/>
      <c r="CR9" s="28"/>
      <c r="CV9" s="187"/>
      <c r="CW9" s="187"/>
      <c r="CX9" s="187"/>
      <c r="CY9" s="187"/>
      <c r="CZ9" s="187"/>
      <c r="DA9" s="187"/>
      <c r="DB9" s="187"/>
      <c r="DC9" s="187"/>
    </row>
    <row r="10" spans="1:107">
      <c r="B10" s="119"/>
      <c r="C10" s="396"/>
      <c r="D10" s="31"/>
      <c r="E10" s="395">
        <f t="shared" si="0"/>
        <v>0</v>
      </c>
      <c r="F10" s="120">
        <f t="shared" si="1"/>
        <v>0</v>
      </c>
      <c r="G10" s="120">
        <f t="shared" si="2"/>
        <v>0</v>
      </c>
      <c r="H10" s="121">
        <f t="shared" ref="H10:J10" si="104">B10</f>
        <v>0</v>
      </c>
      <c r="I10" s="396">
        <f t="shared" si="104"/>
        <v>0</v>
      </c>
      <c r="J10" s="122">
        <f t="shared" si="104"/>
        <v>0</v>
      </c>
      <c r="K10" s="395">
        <f t="shared" si="4"/>
        <v>0</v>
      </c>
      <c r="L10" s="120">
        <f t="shared" si="5"/>
        <v>0</v>
      </c>
      <c r="M10" s="13">
        <f t="shared" si="6"/>
        <v>0</v>
      </c>
      <c r="N10" s="120">
        <f t="shared" si="7"/>
        <v>0</v>
      </c>
      <c r="O10" s="119">
        <f t="shared" ref="O10:Q10" si="105">H10</f>
        <v>0</v>
      </c>
      <c r="P10" s="396">
        <f t="shared" si="105"/>
        <v>0</v>
      </c>
      <c r="Q10" s="31">
        <f t="shared" si="105"/>
        <v>0</v>
      </c>
      <c r="R10" s="395">
        <f t="shared" si="9"/>
        <v>0</v>
      </c>
      <c r="S10" s="120">
        <f t="shared" si="10"/>
        <v>0</v>
      </c>
      <c r="T10" s="13">
        <f t="shared" si="11"/>
        <v>0</v>
      </c>
      <c r="U10" s="120">
        <f t="shared" si="12"/>
        <v>0</v>
      </c>
      <c r="V10" s="121">
        <f t="shared" ref="V10:X10" si="106">O10</f>
        <v>0</v>
      </c>
      <c r="W10" s="396">
        <f t="shared" si="106"/>
        <v>0</v>
      </c>
      <c r="X10" s="122">
        <f t="shared" si="106"/>
        <v>0</v>
      </c>
      <c r="Y10" s="395">
        <f t="shared" si="14"/>
        <v>0</v>
      </c>
      <c r="Z10" s="120">
        <f t="shared" si="15"/>
        <v>0</v>
      </c>
      <c r="AA10" s="13">
        <f t="shared" si="16"/>
        <v>0</v>
      </c>
      <c r="AB10" s="120">
        <f t="shared" si="17"/>
        <v>0</v>
      </c>
      <c r="AC10" s="121">
        <f t="shared" ref="AC10:AE10" si="107">V10</f>
        <v>0</v>
      </c>
      <c r="AD10" s="396">
        <f t="shared" si="107"/>
        <v>0</v>
      </c>
      <c r="AE10" s="122">
        <f t="shared" si="107"/>
        <v>0</v>
      </c>
      <c r="AF10" s="395">
        <f t="shared" si="19"/>
        <v>0</v>
      </c>
      <c r="AG10" s="120">
        <f t="shared" si="20"/>
        <v>0</v>
      </c>
      <c r="AH10" s="13">
        <f t="shared" si="21"/>
        <v>0</v>
      </c>
      <c r="AI10" s="120">
        <f t="shared" si="22"/>
        <v>0</v>
      </c>
      <c r="AJ10" s="121">
        <f t="shared" ref="AJ10:AL10" si="108">AC10</f>
        <v>0</v>
      </c>
      <c r="AK10" s="396">
        <f t="shared" si="108"/>
        <v>0</v>
      </c>
      <c r="AL10" s="122">
        <f t="shared" si="108"/>
        <v>0</v>
      </c>
      <c r="AM10" s="395">
        <f t="shared" si="24"/>
        <v>0</v>
      </c>
      <c r="AN10" s="120">
        <f t="shared" si="25"/>
        <v>0</v>
      </c>
      <c r="AO10" s="13">
        <f t="shared" si="26"/>
        <v>0</v>
      </c>
      <c r="AP10" s="120">
        <f t="shared" si="27"/>
        <v>0</v>
      </c>
      <c r="AQ10" s="121">
        <f t="shared" ref="AQ10:AS10" si="109">AJ10</f>
        <v>0</v>
      </c>
      <c r="AR10" s="396">
        <f t="shared" si="109"/>
        <v>0</v>
      </c>
      <c r="AS10" s="122">
        <f t="shared" si="109"/>
        <v>0</v>
      </c>
      <c r="AT10" s="395">
        <f t="shared" si="29"/>
        <v>0</v>
      </c>
      <c r="AU10" s="120">
        <f t="shared" si="30"/>
        <v>0</v>
      </c>
      <c r="AV10" s="13">
        <f t="shared" si="31"/>
        <v>0</v>
      </c>
      <c r="AW10" s="120">
        <f t="shared" si="32"/>
        <v>0</v>
      </c>
      <c r="AX10" s="121">
        <f t="shared" ref="AX10:AZ10" si="110">AQ10</f>
        <v>0</v>
      </c>
      <c r="AY10" s="396">
        <f t="shared" si="110"/>
        <v>0</v>
      </c>
      <c r="AZ10" s="122">
        <f t="shared" si="110"/>
        <v>0</v>
      </c>
      <c r="BA10" s="395">
        <f t="shared" si="34"/>
        <v>0</v>
      </c>
      <c r="BB10" s="120">
        <f t="shared" si="35"/>
        <v>0</v>
      </c>
      <c r="BC10" s="13">
        <f t="shared" si="36"/>
        <v>0</v>
      </c>
      <c r="BD10" s="120">
        <f t="shared" si="37"/>
        <v>0</v>
      </c>
      <c r="BE10" s="121">
        <f t="shared" ref="BE10:BG10" si="111">AX10</f>
        <v>0</v>
      </c>
      <c r="BF10" s="396">
        <f t="shared" si="111"/>
        <v>0</v>
      </c>
      <c r="BG10" s="122">
        <f t="shared" si="111"/>
        <v>0</v>
      </c>
      <c r="BH10" s="395">
        <f t="shared" si="39"/>
        <v>0</v>
      </c>
      <c r="BI10" s="120">
        <f t="shared" si="40"/>
        <v>0</v>
      </c>
      <c r="BJ10" s="13">
        <f t="shared" si="41"/>
        <v>0</v>
      </c>
      <c r="BK10" s="120">
        <f t="shared" si="42"/>
        <v>0</v>
      </c>
      <c r="BL10" s="121">
        <f t="shared" ref="BL10:BN10" si="112">BE10</f>
        <v>0</v>
      </c>
      <c r="BM10" s="396">
        <f t="shared" si="112"/>
        <v>0</v>
      </c>
      <c r="BN10" s="122">
        <f t="shared" si="112"/>
        <v>0</v>
      </c>
      <c r="BO10" s="395">
        <f t="shared" si="44"/>
        <v>0</v>
      </c>
      <c r="BP10" s="120">
        <f t="shared" si="45"/>
        <v>0</v>
      </c>
      <c r="BQ10" s="13">
        <f t="shared" si="46"/>
        <v>0</v>
      </c>
      <c r="BR10" s="120">
        <f t="shared" si="47"/>
        <v>0</v>
      </c>
      <c r="BS10" s="121">
        <f t="shared" ref="BS10:BU10" si="113">BL10</f>
        <v>0</v>
      </c>
      <c r="BT10" s="396">
        <f t="shared" si="113"/>
        <v>0</v>
      </c>
      <c r="BU10" s="122">
        <f t="shared" si="113"/>
        <v>0</v>
      </c>
      <c r="BV10" s="395">
        <f t="shared" si="49"/>
        <v>0</v>
      </c>
      <c r="BW10" s="120">
        <f t="shared" si="50"/>
        <v>0</v>
      </c>
      <c r="BX10" s="13">
        <f t="shared" si="51"/>
        <v>0</v>
      </c>
      <c r="BY10" s="120">
        <f t="shared" si="52"/>
        <v>0</v>
      </c>
      <c r="BZ10" s="121">
        <f t="shared" ref="BZ10:CB10" si="114">BS10</f>
        <v>0</v>
      </c>
      <c r="CA10" s="396">
        <f t="shared" si="114"/>
        <v>0</v>
      </c>
      <c r="CB10" s="122">
        <f t="shared" si="114"/>
        <v>0</v>
      </c>
      <c r="CC10" s="395">
        <f t="shared" si="54"/>
        <v>0</v>
      </c>
      <c r="CD10" s="120">
        <f t="shared" si="55"/>
        <v>0</v>
      </c>
      <c r="CE10" s="13">
        <f t="shared" si="56"/>
        <v>0</v>
      </c>
      <c r="CF10" s="120">
        <f t="shared" si="57"/>
        <v>0</v>
      </c>
      <c r="CG10" s="397"/>
      <c r="CH10" s="13">
        <f t="shared" si="58"/>
        <v>0</v>
      </c>
      <c r="CI10" s="15">
        <f t="shared" si="59"/>
        <v>0</v>
      </c>
      <c r="CM10" s="2"/>
      <c r="CN10" s="28"/>
      <c r="CO10" s="2"/>
      <c r="CP10" s="28"/>
      <c r="CQ10" s="2"/>
      <c r="CR10" s="28"/>
      <c r="CV10" s="187"/>
      <c r="CW10" s="187"/>
      <c r="CX10" s="187"/>
      <c r="CY10" s="187"/>
      <c r="CZ10" s="187"/>
      <c r="DA10" s="187"/>
      <c r="DB10" s="187"/>
      <c r="DC10" s="187"/>
    </row>
    <row r="11" spans="1:107">
      <c r="B11" s="119"/>
      <c r="C11" s="396"/>
      <c r="D11" s="31"/>
      <c r="E11" s="395">
        <f t="shared" si="0"/>
        <v>0</v>
      </c>
      <c r="F11" s="120">
        <f t="shared" si="1"/>
        <v>0</v>
      </c>
      <c r="G11" s="120">
        <f t="shared" si="2"/>
        <v>0</v>
      </c>
      <c r="H11" s="121">
        <f t="shared" ref="H11:J11" si="115">B11</f>
        <v>0</v>
      </c>
      <c r="I11" s="396">
        <f t="shared" si="115"/>
        <v>0</v>
      </c>
      <c r="J11" s="122">
        <f t="shared" si="115"/>
        <v>0</v>
      </c>
      <c r="K11" s="395">
        <f t="shared" si="4"/>
        <v>0</v>
      </c>
      <c r="L11" s="120">
        <f t="shared" si="5"/>
        <v>0</v>
      </c>
      <c r="M11" s="13">
        <f t="shared" si="6"/>
        <v>0</v>
      </c>
      <c r="N11" s="120">
        <f t="shared" si="7"/>
        <v>0</v>
      </c>
      <c r="O11" s="119">
        <f t="shared" ref="O11:Q11" si="116">H11</f>
        <v>0</v>
      </c>
      <c r="P11" s="396">
        <f t="shared" si="116"/>
        <v>0</v>
      </c>
      <c r="Q11" s="31">
        <f t="shared" si="116"/>
        <v>0</v>
      </c>
      <c r="R11" s="395">
        <f t="shared" si="9"/>
        <v>0</v>
      </c>
      <c r="S11" s="120">
        <f t="shared" si="10"/>
        <v>0</v>
      </c>
      <c r="T11" s="13">
        <f t="shared" si="11"/>
        <v>0</v>
      </c>
      <c r="U11" s="120">
        <f t="shared" si="12"/>
        <v>0</v>
      </c>
      <c r="V11" s="121">
        <f t="shared" ref="V11:X11" si="117">O11</f>
        <v>0</v>
      </c>
      <c r="W11" s="396">
        <f t="shared" si="117"/>
        <v>0</v>
      </c>
      <c r="X11" s="122">
        <f t="shared" si="117"/>
        <v>0</v>
      </c>
      <c r="Y11" s="395">
        <f t="shared" si="14"/>
        <v>0</v>
      </c>
      <c r="Z11" s="120">
        <f t="shared" si="15"/>
        <v>0</v>
      </c>
      <c r="AA11" s="13">
        <f t="shared" si="16"/>
        <v>0</v>
      </c>
      <c r="AB11" s="120">
        <f t="shared" si="17"/>
        <v>0</v>
      </c>
      <c r="AC11" s="121">
        <f t="shared" ref="AC11:AE11" si="118">V11</f>
        <v>0</v>
      </c>
      <c r="AD11" s="396">
        <f t="shared" si="118"/>
        <v>0</v>
      </c>
      <c r="AE11" s="122">
        <f t="shared" si="118"/>
        <v>0</v>
      </c>
      <c r="AF11" s="395">
        <f t="shared" si="19"/>
        <v>0</v>
      </c>
      <c r="AG11" s="120">
        <f t="shared" si="20"/>
        <v>0</v>
      </c>
      <c r="AH11" s="13">
        <f t="shared" si="21"/>
        <v>0</v>
      </c>
      <c r="AI11" s="120">
        <f t="shared" si="22"/>
        <v>0</v>
      </c>
      <c r="AJ11" s="121">
        <f t="shared" ref="AJ11:AL11" si="119">AC11</f>
        <v>0</v>
      </c>
      <c r="AK11" s="396">
        <f t="shared" si="119"/>
        <v>0</v>
      </c>
      <c r="AL11" s="122">
        <f t="shared" si="119"/>
        <v>0</v>
      </c>
      <c r="AM11" s="395">
        <f t="shared" si="24"/>
        <v>0</v>
      </c>
      <c r="AN11" s="120">
        <f t="shared" si="25"/>
        <v>0</v>
      </c>
      <c r="AO11" s="13">
        <f t="shared" si="26"/>
        <v>0</v>
      </c>
      <c r="AP11" s="120">
        <f t="shared" si="27"/>
        <v>0</v>
      </c>
      <c r="AQ11" s="121">
        <f t="shared" ref="AQ11:AS11" si="120">AJ11</f>
        <v>0</v>
      </c>
      <c r="AR11" s="396">
        <f t="shared" si="120"/>
        <v>0</v>
      </c>
      <c r="AS11" s="122">
        <f t="shared" si="120"/>
        <v>0</v>
      </c>
      <c r="AT11" s="395">
        <f t="shared" si="29"/>
        <v>0</v>
      </c>
      <c r="AU11" s="120">
        <f t="shared" si="30"/>
        <v>0</v>
      </c>
      <c r="AV11" s="13">
        <f t="shared" si="31"/>
        <v>0</v>
      </c>
      <c r="AW11" s="120">
        <f t="shared" si="32"/>
        <v>0</v>
      </c>
      <c r="AX11" s="121">
        <f t="shared" ref="AX11:AZ11" si="121">AQ11</f>
        <v>0</v>
      </c>
      <c r="AY11" s="396">
        <f t="shared" si="121"/>
        <v>0</v>
      </c>
      <c r="AZ11" s="122">
        <f t="shared" si="121"/>
        <v>0</v>
      </c>
      <c r="BA11" s="395">
        <f t="shared" si="34"/>
        <v>0</v>
      </c>
      <c r="BB11" s="120">
        <f t="shared" si="35"/>
        <v>0</v>
      </c>
      <c r="BC11" s="13">
        <f t="shared" si="36"/>
        <v>0</v>
      </c>
      <c r="BD11" s="120">
        <f t="shared" si="37"/>
        <v>0</v>
      </c>
      <c r="BE11" s="121">
        <f t="shared" ref="BE11:BG11" si="122">AX11</f>
        <v>0</v>
      </c>
      <c r="BF11" s="396">
        <f t="shared" si="122"/>
        <v>0</v>
      </c>
      <c r="BG11" s="122">
        <f t="shared" si="122"/>
        <v>0</v>
      </c>
      <c r="BH11" s="395">
        <f t="shared" si="39"/>
        <v>0</v>
      </c>
      <c r="BI11" s="120">
        <f t="shared" si="40"/>
        <v>0</v>
      </c>
      <c r="BJ11" s="13">
        <f t="shared" si="41"/>
        <v>0</v>
      </c>
      <c r="BK11" s="120">
        <f t="shared" si="42"/>
        <v>0</v>
      </c>
      <c r="BL11" s="121">
        <f t="shared" ref="BL11:BN11" si="123">BE11</f>
        <v>0</v>
      </c>
      <c r="BM11" s="396">
        <f t="shared" si="123"/>
        <v>0</v>
      </c>
      <c r="BN11" s="122">
        <f t="shared" si="123"/>
        <v>0</v>
      </c>
      <c r="BO11" s="395">
        <f t="shared" si="44"/>
        <v>0</v>
      </c>
      <c r="BP11" s="120">
        <f t="shared" si="45"/>
        <v>0</v>
      </c>
      <c r="BQ11" s="13">
        <f t="shared" si="46"/>
        <v>0</v>
      </c>
      <c r="BR11" s="120">
        <f t="shared" si="47"/>
        <v>0</v>
      </c>
      <c r="BS11" s="121">
        <f t="shared" ref="BS11:BU11" si="124">BL11</f>
        <v>0</v>
      </c>
      <c r="BT11" s="396">
        <f t="shared" si="124"/>
        <v>0</v>
      </c>
      <c r="BU11" s="122">
        <f t="shared" si="124"/>
        <v>0</v>
      </c>
      <c r="BV11" s="395">
        <f t="shared" si="49"/>
        <v>0</v>
      </c>
      <c r="BW11" s="120">
        <f t="shared" si="50"/>
        <v>0</v>
      </c>
      <c r="BX11" s="13">
        <f t="shared" si="51"/>
        <v>0</v>
      </c>
      <c r="BY11" s="120">
        <f t="shared" si="52"/>
        <v>0</v>
      </c>
      <c r="BZ11" s="121">
        <f t="shared" ref="BZ11:CB11" si="125">BS11</f>
        <v>0</v>
      </c>
      <c r="CA11" s="396">
        <f t="shared" si="125"/>
        <v>0</v>
      </c>
      <c r="CB11" s="122">
        <f t="shared" si="125"/>
        <v>0</v>
      </c>
      <c r="CC11" s="395">
        <f t="shared" si="54"/>
        <v>0</v>
      </c>
      <c r="CD11" s="120">
        <f t="shared" si="55"/>
        <v>0</v>
      </c>
      <c r="CE11" s="13">
        <f t="shared" si="56"/>
        <v>0</v>
      </c>
      <c r="CF11" s="120">
        <f t="shared" si="57"/>
        <v>0</v>
      </c>
      <c r="CG11" s="397"/>
      <c r="CH11" s="13">
        <f t="shared" si="58"/>
        <v>0</v>
      </c>
      <c r="CI11" s="15">
        <f t="shared" si="59"/>
        <v>0</v>
      </c>
      <c r="CM11" s="2"/>
      <c r="CN11" s="28"/>
      <c r="CO11" s="2"/>
      <c r="CP11" s="28"/>
      <c r="CQ11" s="2"/>
      <c r="CR11" s="28"/>
      <c r="CV11" s="187"/>
      <c r="CW11" s="187"/>
      <c r="CX11" s="187"/>
      <c r="CY11" s="187"/>
      <c r="CZ11" s="187"/>
      <c r="DA11" s="187"/>
      <c r="DB11" s="187"/>
      <c r="DC11" s="187"/>
    </row>
    <row r="12" spans="1:107">
      <c r="B12" s="119"/>
      <c r="C12" s="396"/>
      <c r="D12" s="31"/>
      <c r="E12" s="395">
        <f t="shared" si="0"/>
        <v>0</v>
      </c>
      <c r="F12" s="120">
        <f t="shared" si="1"/>
        <v>0</v>
      </c>
      <c r="G12" s="120">
        <f t="shared" si="2"/>
        <v>0</v>
      </c>
      <c r="H12" s="121">
        <f t="shared" ref="H12:J12" si="126">B12</f>
        <v>0</v>
      </c>
      <c r="I12" s="396">
        <f t="shared" si="126"/>
        <v>0</v>
      </c>
      <c r="J12" s="122">
        <f t="shared" si="126"/>
        <v>0</v>
      </c>
      <c r="K12" s="395">
        <f t="shared" si="4"/>
        <v>0</v>
      </c>
      <c r="L12" s="120">
        <f t="shared" si="5"/>
        <v>0</v>
      </c>
      <c r="M12" s="13">
        <f t="shared" si="6"/>
        <v>0</v>
      </c>
      <c r="N12" s="120">
        <f t="shared" si="7"/>
        <v>0</v>
      </c>
      <c r="O12" s="119">
        <f t="shared" ref="O12:Q12" si="127">H12</f>
        <v>0</v>
      </c>
      <c r="P12" s="396">
        <f t="shared" si="127"/>
        <v>0</v>
      </c>
      <c r="Q12" s="31">
        <f t="shared" si="127"/>
        <v>0</v>
      </c>
      <c r="R12" s="395">
        <f t="shared" si="9"/>
        <v>0</v>
      </c>
      <c r="S12" s="120">
        <f t="shared" si="10"/>
        <v>0</v>
      </c>
      <c r="T12" s="13">
        <f t="shared" si="11"/>
        <v>0</v>
      </c>
      <c r="U12" s="120">
        <f t="shared" si="12"/>
        <v>0</v>
      </c>
      <c r="V12" s="121">
        <f t="shared" ref="V12:X12" si="128">O12</f>
        <v>0</v>
      </c>
      <c r="W12" s="396">
        <f t="shared" si="128"/>
        <v>0</v>
      </c>
      <c r="X12" s="122">
        <f t="shared" si="128"/>
        <v>0</v>
      </c>
      <c r="Y12" s="395">
        <f t="shared" si="14"/>
        <v>0</v>
      </c>
      <c r="Z12" s="120">
        <f t="shared" si="15"/>
        <v>0</v>
      </c>
      <c r="AA12" s="13">
        <f t="shared" si="16"/>
        <v>0</v>
      </c>
      <c r="AB12" s="120">
        <f t="shared" si="17"/>
        <v>0</v>
      </c>
      <c r="AC12" s="121">
        <f t="shared" ref="AC12:AE12" si="129">V12</f>
        <v>0</v>
      </c>
      <c r="AD12" s="396">
        <f t="shared" si="129"/>
        <v>0</v>
      </c>
      <c r="AE12" s="122">
        <f t="shared" si="129"/>
        <v>0</v>
      </c>
      <c r="AF12" s="395">
        <f t="shared" si="19"/>
        <v>0</v>
      </c>
      <c r="AG12" s="120">
        <f t="shared" si="20"/>
        <v>0</v>
      </c>
      <c r="AH12" s="13">
        <f t="shared" si="21"/>
        <v>0</v>
      </c>
      <c r="AI12" s="120">
        <f t="shared" si="22"/>
        <v>0</v>
      </c>
      <c r="AJ12" s="121">
        <f t="shared" ref="AJ12:AL12" si="130">AC12</f>
        <v>0</v>
      </c>
      <c r="AK12" s="396">
        <f t="shared" si="130"/>
        <v>0</v>
      </c>
      <c r="AL12" s="122">
        <f t="shared" si="130"/>
        <v>0</v>
      </c>
      <c r="AM12" s="395">
        <f t="shared" si="24"/>
        <v>0</v>
      </c>
      <c r="AN12" s="120">
        <f t="shared" si="25"/>
        <v>0</v>
      </c>
      <c r="AO12" s="13">
        <f t="shared" si="26"/>
        <v>0</v>
      </c>
      <c r="AP12" s="120">
        <f t="shared" si="27"/>
        <v>0</v>
      </c>
      <c r="AQ12" s="121">
        <f t="shared" ref="AQ12:AS12" si="131">AJ12</f>
        <v>0</v>
      </c>
      <c r="AR12" s="396">
        <f t="shared" si="131"/>
        <v>0</v>
      </c>
      <c r="AS12" s="122">
        <f t="shared" si="131"/>
        <v>0</v>
      </c>
      <c r="AT12" s="395">
        <f t="shared" si="29"/>
        <v>0</v>
      </c>
      <c r="AU12" s="120">
        <f t="shared" si="30"/>
        <v>0</v>
      </c>
      <c r="AV12" s="13">
        <f t="shared" si="31"/>
        <v>0</v>
      </c>
      <c r="AW12" s="120">
        <f t="shared" si="32"/>
        <v>0</v>
      </c>
      <c r="AX12" s="121">
        <f t="shared" ref="AX12:AZ12" si="132">AQ12</f>
        <v>0</v>
      </c>
      <c r="AY12" s="396">
        <f t="shared" si="132"/>
        <v>0</v>
      </c>
      <c r="AZ12" s="122">
        <f t="shared" si="132"/>
        <v>0</v>
      </c>
      <c r="BA12" s="395">
        <f t="shared" si="34"/>
        <v>0</v>
      </c>
      <c r="BB12" s="120">
        <f t="shared" si="35"/>
        <v>0</v>
      </c>
      <c r="BC12" s="13">
        <f t="shared" si="36"/>
        <v>0</v>
      </c>
      <c r="BD12" s="120">
        <f t="shared" si="37"/>
        <v>0</v>
      </c>
      <c r="BE12" s="121">
        <f t="shared" ref="BE12:BG12" si="133">AX12</f>
        <v>0</v>
      </c>
      <c r="BF12" s="396">
        <f t="shared" si="133"/>
        <v>0</v>
      </c>
      <c r="BG12" s="122">
        <f t="shared" si="133"/>
        <v>0</v>
      </c>
      <c r="BH12" s="395">
        <f t="shared" si="39"/>
        <v>0</v>
      </c>
      <c r="BI12" s="120">
        <f t="shared" si="40"/>
        <v>0</v>
      </c>
      <c r="BJ12" s="13">
        <f t="shared" si="41"/>
        <v>0</v>
      </c>
      <c r="BK12" s="120">
        <f t="shared" si="42"/>
        <v>0</v>
      </c>
      <c r="BL12" s="121">
        <f t="shared" ref="BL12:BN12" si="134">BE12</f>
        <v>0</v>
      </c>
      <c r="BM12" s="396">
        <f t="shared" si="134"/>
        <v>0</v>
      </c>
      <c r="BN12" s="122">
        <f t="shared" si="134"/>
        <v>0</v>
      </c>
      <c r="BO12" s="395">
        <f t="shared" si="44"/>
        <v>0</v>
      </c>
      <c r="BP12" s="120">
        <f t="shared" si="45"/>
        <v>0</v>
      </c>
      <c r="BQ12" s="13">
        <f t="shared" si="46"/>
        <v>0</v>
      </c>
      <c r="BR12" s="120">
        <f t="shared" si="47"/>
        <v>0</v>
      </c>
      <c r="BS12" s="121">
        <f t="shared" ref="BS12:BU12" si="135">BL12</f>
        <v>0</v>
      </c>
      <c r="BT12" s="396">
        <f t="shared" si="135"/>
        <v>0</v>
      </c>
      <c r="BU12" s="122">
        <f t="shared" si="135"/>
        <v>0</v>
      </c>
      <c r="BV12" s="395">
        <f t="shared" si="49"/>
        <v>0</v>
      </c>
      <c r="BW12" s="120">
        <f t="shared" si="50"/>
        <v>0</v>
      </c>
      <c r="BX12" s="13">
        <f t="shared" si="51"/>
        <v>0</v>
      </c>
      <c r="BY12" s="120">
        <f t="shared" si="52"/>
        <v>0</v>
      </c>
      <c r="BZ12" s="121">
        <f t="shared" ref="BZ12:CB12" si="136">BS12</f>
        <v>0</v>
      </c>
      <c r="CA12" s="396">
        <f t="shared" si="136"/>
        <v>0</v>
      </c>
      <c r="CB12" s="122">
        <f t="shared" si="136"/>
        <v>0</v>
      </c>
      <c r="CC12" s="395">
        <f t="shared" si="54"/>
        <v>0</v>
      </c>
      <c r="CD12" s="120">
        <f t="shared" si="55"/>
        <v>0</v>
      </c>
      <c r="CE12" s="13">
        <f t="shared" si="56"/>
        <v>0</v>
      </c>
      <c r="CF12" s="120">
        <f t="shared" si="57"/>
        <v>0</v>
      </c>
      <c r="CG12" s="397"/>
      <c r="CH12" s="13">
        <f t="shared" si="58"/>
        <v>0</v>
      </c>
      <c r="CI12" s="15">
        <f t="shared" si="59"/>
        <v>0</v>
      </c>
      <c r="CM12" s="2"/>
      <c r="CN12" s="28"/>
      <c r="CO12" s="2"/>
      <c r="CP12" s="28"/>
      <c r="CQ12" s="2"/>
      <c r="CR12" s="28"/>
      <c r="CV12" s="187"/>
      <c r="CW12" s="187"/>
      <c r="CX12" s="187"/>
      <c r="CY12" s="187"/>
      <c r="CZ12" s="187"/>
      <c r="DA12" s="187"/>
      <c r="DB12" s="187"/>
      <c r="DC12" s="187"/>
    </row>
    <row r="13" spans="1:107">
      <c r="B13" s="119"/>
      <c r="C13" s="396"/>
      <c r="D13" s="31"/>
      <c r="E13" s="395">
        <f t="shared" si="0"/>
        <v>0</v>
      </c>
      <c r="F13" s="120">
        <f t="shared" si="1"/>
        <v>0</v>
      </c>
      <c r="G13" s="120">
        <f t="shared" si="2"/>
        <v>0</v>
      </c>
      <c r="H13" s="121">
        <f t="shared" ref="H13:J13" si="137">B13</f>
        <v>0</v>
      </c>
      <c r="I13" s="396">
        <f t="shared" si="137"/>
        <v>0</v>
      </c>
      <c r="J13" s="122">
        <f t="shared" si="137"/>
        <v>0</v>
      </c>
      <c r="K13" s="395">
        <f t="shared" si="4"/>
        <v>0</v>
      </c>
      <c r="L13" s="120">
        <f t="shared" si="5"/>
        <v>0</v>
      </c>
      <c r="M13" s="13">
        <f t="shared" si="6"/>
        <v>0</v>
      </c>
      <c r="N13" s="120">
        <f t="shared" si="7"/>
        <v>0</v>
      </c>
      <c r="O13" s="119">
        <f t="shared" ref="O13:Q13" si="138">H13</f>
        <v>0</v>
      </c>
      <c r="P13" s="396">
        <f t="shared" si="138"/>
        <v>0</v>
      </c>
      <c r="Q13" s="31">
        <f t="shared" si="138"/>
        <v>0</v>
      </c>
      <c r="R13" s="395">
        <f t="shared" si="9"/>
        <v>0</v>
      </c>
      <c r="S13" s="120">
        <f t="shared" si="10"/>
        <v>0</v>
      </c>
      <c r="T13" s="13">
        <f t="shared" si="11"/>
        <v>0</v>
      </c>
      <c r="U13" s="120">
        <f t="shared" si="12"/>
        <v>0</v>
      </c>
      <c r="V13" s="121">
        <f t="shared" ref="V13:X13" si="139">O13</f>
        <v>0</v>
      </c>
      <c r="W13" s="396">
        <f t="shared" si="139"/>
        <v>0</v>
      </c>
      <c r="X13" s="122">
        <f t="shared" si="139"/>
        <v>0</v>
      </c>
      <c r="Y13" s="395">
        <f t="shared" si="14"/>
        <v>0</v>
      </c>
      <c r="Z13" s="120">
        <f t="shared" si="15"/>
        <v>0</v>
      </c>
      <c r="AA13" s="13">
        <f t="shared" si="16"/>
        <v>0</v>
      </c>
      <c r="AB13" s="120">
        <f t="shared" si="17"/>
        <v>0</v>
      </c>
      <c r="AC13" s="121">
        <f t="shared" ref="AC13:AE13" si="140">V13</f>
        <v>0</v>
      </c>
      <c r="AD13" s="396">
        <f t="shared" si="140"/>
        <v>0</v>
      </c>
      <c r="AE13" s="122">
        <f t="shared" si="140"/>
        <v>0</v>
      </c>
      <c r="AF13" s="395">
        <f t="shared" si="19"/>
        <v>0</v>
      </c>
      <c r="AG13" s="120">
        <f t="shared" si="20"/>
        <v>0</v>
      </c>
      <c r="AH13" s="13">
        <f t="shared" si="21"/>
        <v>0</v>
      </c>
      <c r="AI13" s="120">
        <f t="shared" si="22"/>
        <v>0</v>
      </c>
      <c r="AJ13" s="121">
        <f t="shared" ref="AJ13:AL13" si="141">AC13</f>
        <v>0</v>
      </c>
      <c r="AK13" s="396">
        <f t="shared" si="141"/>
        <v>0</v>
      </c>
      <c r="AL13" s="122">
        <f t="shared" si="141"/>
        <v>0</v>
      </c>
      <c r="AM13" s="395">
        <f t="shared" si="24"/>
        <v>0</v>
      </c>
      <c r="AN13" s="120">
        <f t="shared" si="25"/>
        <v>0</v>
      </c>
      <c r="AO13" s="13">
        <f t="shared" si="26"/>
        <v>0</v>
      </c>
      <c r="AP13" s="120">
        <f t="shared" si="27"/>
        <v>0</v>
      </c>
      <c r="AQ13" s="121">
        <f t="shared" ref="AQ13:AS13" si="142">AJ13</f>
        <v>0</v>
      </c>
      <c r="AR13" s="396">
        <f t="shared" si="142"/>
        <v>0</v>
      </c>
      <c r="AS13" s="122">
        <f t="shared" si="142"/>
        <v>0</v>
      </c>
      <c r="AT13" s="395">
        <f t="shared" si="29"/>
        <v>0</v>
      </c>
      <c r="AU13" s="120">
        <f t="shared" si="30"/>
        <v>0</v>
      </c>
      <c r="AV13" s="13">
        <f t="shared" si="31"/>
        <v>0</v>
      </c>
      <c r="AW13" s="120">
        <f t="shared" si="32"/>
        <v>0</v>
      </c>
      <c r="AX13" s="121">
        <f t="shared" ref="AX13:AZ13" si="143">AQ13</f>
        <v>0</v>
      </c>
      <c r="AY13" s="396">
        <f t="shared" si="143"/>
        <v>0</v>
      </c>
      <c r="AZ13" s="122">
        <f t="shared" si="143"/>
        <v>0</v>
      </c>
      <c r="BA13" s="395">
        <f t="shared" si="34"/>
        <v>0</v>
      </c>
      <c r="BB13" s="120">
        <f t="shared" si="35"/>
        <v>0</v>
      </c>
      <c r="BC13" s="13">
        <f t="shared" si="36"/>
        <v>0</v>
      </c>
      <c r="BD13" s="120">
        <f t="shared" si="37"/>
        <v>0</v>
      </c>
      <c r="BE13" s="121">
        <f t="shared" ref="BE13:BG13" si="144">AX13</f>
        <v>0</v>
      </c>
      <c r="BF13" s="396">
        <f t="shared" si="144"/>
        <v>0</v>
      </c>
      <c r="BG13" s="122">
        <f t="shared" si="144"/>
        <v>0</v>
      </c>
      <c r="BH13" s="395">
        <f t="shared" si="39"/>
        <v>0</v>
      </c>
      <c r="BI13" s="120">
        <f t="shared" si="40"/>
        <v>0</v>
      </c>
      <c r="BJ13" s="13">
        <f t="shared" si="41"/>
        <v>0</v>
      </c>
      <c r="BK13" s="120">
        <f t="shared" si="42"/>
        <v>0</v>
      </c>
      <c r="BL13" s="121">
        <f t="shared" ref="BL13:BN13" si="145">BE13</f>
        <v>0</v>
      </c>
      <c r="BM13" s="396">
        <f t="shared" si="145"/>
        <v>0</v>
      </c>
      <c r="BN13" s="122">
        <f t="shared" si="145"/>
        <v>0</v>
      </c>
      <c r="BO13" s="395">
        <f t="shared" si="44"/>
        <v>0</v>
      </c>
      <c r="BP13" s="120">
        <f t="shared" si="45"/>
        <v>0</v>
      </c>
      <c r="BQ13" s="13">
        <f t="shared" si="46"/>
        <v>0</v>
      </c>
      <c r="BR13" s="120">
        <f t="shared" si="47"/>
        <v>0</v>
      </c>
      <c r="BS13" s="121">
        <f t="shared" ref="BS13:BU13" si="146">BL13</f>
        <v>0</v>
      </c>
      <c r="BT13" s="396">
        <f t="shared" si="146"/>
        <v>0</v>
      </c>
      <c r="BU13" s="122">
        <f t="shared" si="146"/>
        <v>0</v>
      </c>
      <c r="BV13" s="395">
        <f t="shared" si="49"/>
        <v>0</v>
      </c>
      <c r="BW13" s="120">
        <f t="shared" si="50"/>
        <v>0</v>
      </c>
      <c r="BX13" s="13">
        <f t="shared" si="51"/>
        <v>0</v>
      </c>
      <c r="BY13" s="120">
        <f t="shared" si="52"/>
        <v>0</v>
      </c>
      <c r="BZ13" s="121">
        <f t="shared" ref="BZ13:CB13" si="147">BS13</f>
        <v>0</v>
      </c>
      <c r="CA13" s="396">
        <f t="shared" si="147"/>
        <v>0</v>
      </c>
      <c r="CB13" s="122">
        <f t="shared" si="147"/>
        <v>0</v>
      </c>
      <c r="CC13" s="395">
        <f t="shared" si="54"/>
        <v>0</v>
      </c>
      <c r="CD13" s="120">
        <f t="shared" si="55"/>
        <v>0</v>
      </c>
      <c r="CE13" s="13">
        <f t="shared" si="56"/>
        <v>0</v>
      </c>
      <c r="CF13" s="120">
        <f t="shared" si="57"/>
        <v>0</v>
      </c>
      <c r="CG13" s="397"/>
      <c r="CH13" s="13">
        <f t="shared" si="58"/>
        <v>0</v>
      </c>
      <c r="CI13" s="15">
        <f t="shared" si="59"/>
        <v>0</v>
      </c>
      <c r="CM13" s="2"/>
      <c r="CN13" s="28"/>
      <c r="CO13" s="2"/>
      <c r="CP13" s="28"/>
      <c r="CQ13" s="2"/>
      <c r="CR13" s="28"/>
      <c r="CV13" s="187"/>
      <c r="CW13" s="187"/>
      <c r="CX13" s="187"/>
      <c r="CY13" s="187"/>
      <c r="CZ13" s="187"/>
      <c r="DA13" s="187"/>
      <c r="DB13" s="187"/>
      <c r="DC13" s="187"/>
    </row>
    <row r="14" spans="1:107">
      <c r="B14" s="119"/>
      <c r="C14" s="396"/>
      <c r="D14" s="31"/>
      <c r="E14" s="395">
        <f t="shared" si="0"/>
        <v>0</v>
      </c>
      <c r="F14" s="120">
        <f t="shared" si="1"/>
        <v>0</v>
      </c>
      <c r="G14" s="120">
        <f t="shared" si="2"/>
        <v>0</v>
      </c>
      <c r="H14" s="121">
        <f t="shared" ref="H14:J14" si="148">B14</f>
        <v>0</v>
      </c>
      <c r="I14" s="396">
        <f t="shared" si="148"/>
        <v>0</v>
      </c>
      <c r="J14" s="122">
        <f t="shared" si="148"/>
        <v>0</v>
      </c>
      <c r="K14" s="395">
        <f t="shared" si="4"/>
        <v>0</v>
      </c>
      <c r="L14" s="120">
        <f t="shared" si="5"/>
        <v>0</v>
      </c>
      <c r="M14" s="13">
        <f t="shared" si="6"/>
        <v>0</v>
      </c>
      <c r="N14" s="120">
        <f t="shared" si="7"/>
        <v>0</v>
      </c>
      <c r="O14" s="119">
        <f t="shared" ref="O14:Q14" si="149">H14</f>
        <v>0</v>
      </c>
      <c r="P14" s="396">
        <f t="shared" si="149"/>
        <v>0</v>
      </c>
      <c r="Q14" s="31">
        <f t="shared" si="149"/>
        <v>0</v>
      </c>
      <c r="R14" s="395">
        <f t="shared" si="9"/>
        <v>0</v>
      </c>
      <c r="S14" s="120">
        <f t="shared" si="10"/>
        <v>0</v>
      </c>
      <c r="T14" s="13">
        <f t="shared" si="11"/>
        <v>0</v>
      </c>
      <c r="U14" s="120">
        <f t="shared" si="12"/>
        <v>0</v>
      </c>
      <c r="V14" s="121">
        <f t="shared" ref="V14:X14" si="150">O14</f>
        <v>0</v>
      </c>
      <c r="W14" s="396">
        <f t="shared" si="150"/>
        <v>0</v>
      </c>
      <c r="X14" s="122">
        <f t="shared" si="150"/>
        <v>0</v>
      </c>
      <c r="Y14" s="395">
        <f t="shared" si="14"/>
        <v>0</v>
      </c>
      <c r="Z14" s="120">
        <f t="shared" si="15"/>
        <v>0</v>
      </c>
      <c r="AA14" s="13">
        <f t="shared" si="16"/>
        <v>0</v>
      </c>
      <c r="AB14" s="120">
        <f t="shared" si="17"/>
        <v>0</v>
      </c>
      <c r="AC14" s="121">
        <f t="shared" ref="AC14:AE14" si="151">V14</f>
        <v>0</v>
      </c>
      <c r="AD14" s="396">
        <f t="shared" si="151"/>
        <v>0</v>
      </c>
      <c r="AE14" s="122">
        <f t="shared" si="151"/>
        <v>0</v>
      </c>
      <c r="AF14" s="395">
        <f t="shared" si="19"/>
        <v>0</v>
      </c>
      <c r="AG14" s="120">
        <f t="shared" si="20"/>
        <v>0</v>
      </c>
      <c r="AH14" s="13">
        <f t="shared" si="21"/>
        <v>0</v>
      </c>
      <c r="AI14" s="120">
        <f t="shared" si="22"/>
        <v>0</v>
      </c>
      <c r="AJ14" s="121">
        <f t="shared" ref="AJ14:AL14" si="152">AC14</f>
        <v>0</v>
      </c>
      <c r="AK14" s="396">
        <f t="shared" si="152"/>
        <v>0</v>
      </c>
      <c r="AL14" s="122">
        <f t="shared" si="152"/>
        <v>0</v>
      </c>
      <c r="AM14" s="395">
        <f t="shared" si="24"/>
        <v>0</v>
      </c>
      <c r="AN14" s="120">
        <f t="shared" si="25"/>
        <v>0</v>
      </c>
      <c r="AO14" s="13">
        <f t="shared" si="26"/>
        <v>0</v>
      </c>
      <c r="AP14" s="120">
        <f t="shared" si="27"/>
        <v>0</v>
      </c>
      <c r="AQ14" s="121">
        <f t="shared" ref="AQ14:AS14" si="153">AJ14</f>
        <v>0</v>
      </c>
      <c r="AR14" s="396">
        <f t="shared" si="153"/>
        <v>0</v>
      </c>
      <c r="AS14" s="122">
        <f t="shared" si="153"/>
        <v>0</v>
      </c>
      <c r="AT14" s="395">
        <f t="shared" si="29"/>
        <v>0</v>
      </c>
      <c r="AU14" s="120">
        <f t="shared" si="30"/>
        <v>0</v>
      </c>
      <c r="AV14" s="13">
        <f t="shared" si="31"/>
        <v>0</v>
      </c>
      <c r="AW14" s="120">
        <f t="shared" si="32"/>
        <v>0</v>
      </c>
      <c r="AX14" s="121">
        <f t="shared" ref="AX14:AZ14" si="154">AQ14</f>
        <v>0</v>
      </c>
      <c r="AY14" s="396">
        <f t="shared" si="154"/>
        <v>0</v>
      </c>
      <c r="AZ14" s="122">
        <f t="shared" si="154"/>
        <v>0</v>
      </c>
      <c r="BA14" s="395">
        <f t="shared" si="34"/>
        <v>0</v>
      </c>
      <c r="BB14" s="120">
        <f t="shared" si="35"/>
        <v>0</v>
      </c>
      <c r="BC14" s="13">
        <f t="shared" si="36"/>
        <v>0</v>
      </c>
      <c r="BD14" s="120">
        <f t="shared" si="37"/>
        <v>0</v>
      </c>
      <c r="BE14" s="121">
        <f t="shared" ref="BE14:BG14" si="155">AX14</f>
        <v>0</v>
      </c>
      <c r="BF14" s="396">
        <f t="shared" si="155"/>
        <v>0</v>
      </c>
      <c r="BG14" s="122">
        <f t="shared" si="155"/>
        <v>0</v>
      </c>
      <c r="BH14" s="395">
        <f t="shared" si="39"/>
        <v>0</v>
      </c>
      <c r="BI14" s="120">
        <f t="shared" si="40"/>
        <v>0</v>
      </c>
      <c r="BJ14" s="13">
        <f t="shared" si="41"/>
        <v>0</v>
      </c>
      <c r="BK14" s="120">
        <f t="shared" si="42"/>
        <v>0</v>
      </c>
      <c r="BL14" s="121">
        <f t="shared" ref="BL14:BN14" si="156">BE14</f>
        <v>0</v>
      </c>
      <c r="BM14" s="396">
        <f t="shared" si="156"/>
        <v>0</v>
      </c>
      <c r="BN14" s="122">
        <f t="shared" si="156"/>
        <v>0</v>
      </c>
      <c r="BO14" s="395">
        <f t="shared" si="44"/>
        <v>0</v>
      </c>
      <c r="BP14" s="120">
        <f t="shared" si="45"/>
        <v>0</v>
      </c>
      <c r="BQ14" s="13">
        <f t="shared" si="46"/>
        <v>0</v>
      </c>
      <c r="BR14" s="120">
        <f t="shared" si="47"/>
        <v>0</v>
      </c>
      <c r="BS14" s="121">
        <f t="shared" ref="BS14:BU14" si="157">BL14</f>
        <v>0</v>
      </c>
      <c r="BT14" s="396">
        <f t="shared" si="157"/>
        <v>0</v>
      </c>
      <c r="BU14" s="122">
        <f t="shared" si="157"/>
        <v>0</v>
      </c>
      <c r="BV14" s="395">
        <f t="shared" si="49"/>
        <v>0</v>
      </c>
      <c r="BW14" s="120">
        <f t="shared" si="50"/>
        <v>0</v>
      </c>
      <c r="BX14" s="13">
        <f t="shared" si="51"/>
        <v>0</v>
      </c>
      <c r="BY14" s="120">
        <f t="shared" si="52"/>
        <v>0</v>
      </c>
      <c r="BZ14" s="121">
        <f t="shared" ref="BZ14:CB14" si="158">BS14</f>
        <v>0</v>
      </c>
      <c r="CA14" s="396">
        <f t="shared" si="158"/>
        <v>0</v>
      </c>
      <c r="CB14" s="122">
        <f t="shared" si="158"/>
        <v>0</v>
      </c>
      <c r="CC14" s="395">
        <f t="shared" si="54"/>
        <v>0</v>
      </c>
      <c r="CD14" s="120">
        <f t="shared" si="55"/>
        <v>0</v>
      </c>
      <c r="CE14" s="13">
        <f t="shared" si="56"/>
        <v>0</v>
      </c>
      <c r="CF14" s="120">
        <f t="shared" si="57"/>
        <v>0</v>
      </c>
      <c r="CG14" s="397"/>
      <c r="CH14" s="13">
        <f t="shared" si="58"/>
        <v>0</v>
      </c>
      <c r="CI14" s="15">
        <f t="shared" si="59"/>
        <v>0</v>
      </c>
      <c r="CM14" s="2"/>
      <c r="CN14" s="28"/>
      <c r="CO14" s="2"/>
      <c r="CP14" s="28"/>
      <c r="CQ14" s="2"/>
      <c r="CR14" s="28"/>
      <c r="CV14" s="187"/>
      <c r="CW14" s="187"/>
      <c r="CX14" s="187"/>
      <c r="CY14" s="187"/>
      <c r="CZ14" s="187"/>
      <c r="DA14" s="187"/>
      <c r="DB14" s="187"/>
      <c r="DC14" s="187"/>
    </row>
    <row r="15" spans="1:107">
      <c r="B15" s="119"/>
      <c r="C15" s="396"/>
      <c r="D15" s="31"/>
      <c r="E15" s="395">
        <f t="shared" si="0"/>
        <v>0</v>
      </c>
      <c r="F15" s="120">
        <f t="shared" si="1"/>
        <v>0</v>
      </c>
      <c r="G15" s="120">
        <f t="shared" si="2"/>
        <v>0</v>
      </c>
      <c r="H15" s="121">
        <f t="shared" ref="H15:J15" si="159">B15</f>
        <v>0</v>
      </c>
      <c r="I15" s="396">
        <f t="shared" si="159"/>
        <v>0</v>
      </c>
      <c r="J15" s="122">
        <f t="shared" si="159"/>
        <v>0</v>
      </c>
      <c r="K15" s="395">
        <f t="shared" si="4"/>
        <v>0</v>
      </c>
      <c r="L15" s="120">
        <f t="shared" si="5"/>
        <v>0</v>
      </c>
      <c r="M15" s="13">
        <f t="shared" si="6"/>
        <v>0</v>
      </c>
      <c r="N15" s="120">
        <f t="shared" si="7"/>
        <v>0</v>
      </c>
      <c r="O15" s="119">
        <f t="shared" ref="O15:Q15" si="160">H15</f>
        <v>0</v>
      </c>
      <c r="P15" s="396">
        <f t="shared" si="160"/>
        <v>0</v>
      </c>
      <c r="Q15" s="31">
        <f t="shared" si="160"/>
        <v>0</v>
      </c>
      <c r="R15" s="395">
        <f t="shared" si="9"/>
        <v>0</v>
      </c>
      <c r="S15" s="120">
        <f t="shared" si="10"/>
        <v>0</v>
      </c>
      <c r="T15" s="13">
        <f t="shared" si="11"/>
        <v>0</v>
      </c>
      <c r="U15" s="120">
        <f t="shared" si="12"/>
        <v>0</v>
      </c>
      <c r="V15" s="121">
        <f t="shared" ref="V15:X15" si="161">O15</f>
        <v>0</v>
      </c>
      <c r="W15" s="396">
        <f t="shared" si="161"/>
        <v>0</v>
      </c>
      <c r="X15" s="122">
        <f t="shared" si="161"/>
        <v>0</v>
      </c>
      <c r="Y15" s="395">
        <f t="shared" si="14"/>
        <v>0</v>
      </c>
      <c r="Z15" s="120">
        <f t="shared" si="15"/>
        <v>0</v>
      </c>
      <c r="AA15" s="13">
        <f t="shared" si="16"/>
        <v>0</v>
      </c>
      <c r="AB15" s="120">
        <f t="shared" si="17"/>
        <v>0</v>
      </c>
      <c r="AC15" s="121">
        <f t="shared" ref="AC15:AE15" si="162">V15</f>
        <v>0</v>
      </c>
      <c r="AD15" s="396">
        <f t="shared" si="162"/>
        <v>0</v>
      </c>
      <c r="AE15" s="122">
        <f t="shared" si="162"/>
        <v>0</v>
      </c>
      <c r="AF15" s="395">
        <f t="shared" si="19"/>
        <v>0</v>
      </c>
      <c r="AG15" s="120">
        <f t="shared" si="20"/>
        <v>0</v>
      </c>
      <c r="AH15" s="13">
        <f t="shared" si="21"/>
        <v>0</v>
      </c>
      <c r="AI15" s="120">
        <f t="shared" si="22"/>
        <v>0</v>
      </c>
      <c r="AJ15" s="121">
        <f t="shared" ref="AJ15:AL15" si="163">AC15</f>
        <v>0</v>
      </c>
      <c r="AK15" s="396">
        <f t="shared" si="163"/>
        <v>0</v>
      </c>
      <c r="AL15" s="122">
        <f t="shared" si="163"/>
        <v>0</v>
      </c>
      <c r="AM15" s="395">
        <f t="shared" si="24"/>
        <v>0</v>
      </c>
      <c r="AN15" s="120">
        <f t="shared" si="25"/>
        <v>0</v>
      </c>
      <c r="AO15" s="13">
        <f t="shared" si="26"/>
        <v>0</v>
      </c>
      <c r="AP15" s="120">
        <f t="shared" si="27"/>
        <v>0</v>
      </c>
      <c r="AQ15" s="121">
        <f t="shared" ref="AQ15:AS15" si="164">AJ15</f>
        <v>0</v>
      </c>
      <c r="AR15" s="396">
        <f t="shared" si="164"/>
        <v>0</v>
      </c>
      <c r="AS15" s="122">
        <f t="shared" si="164"/>
        <v>0</v>
      </c>
      <c r="AT15" s="395">
        <f t="shared" si="29"/>
        <v>0</v>
      </c>
      <c r="AU15" s="120">
        <f t="shared" si="30"/>
        <v>0</v>
      </c>
      <c r="AV15" s="13">
        <f t="shared" si="31"/>
        <v>0</v>
      </c>
      <c r="AW15" s="120">
        <f t="shared" si="32"/>
        <v>0</v>
      </c>
      <c r="AX15" s="121">
        <f t="shared" ref="AX15:AZ15" si="165">AQ15</f>
        <v>0</v>
      </c>
      <c r="AY15" s="396">
        <f t="shared" si="165"/>
        <v>0</v>
      </c>
      <c r="AZ15" s="122">
        <f t="shared" si="165"/>
        <v>0</v>
      </c>
      <c r="BA15" s="395">
        <f t="shared" si="34"/>
        <v>0</v>
      </c>
      <c r="BB15" s="120">
        <f t="shared" si="35"/>
        <v>0</v>
      </c>
      <c r="BC15" s="13">
        <f t="shared" si="36"/>
        <v>0</v>
      </c>
      <c r="BD15" s="120">
        <f t="shared" si="37"/>
        <v>0</v>
      </c>
      <c r="BE15" s="121">
        <f t="shared" ref="BE15:BG15" si="166">AX15</f>
        <v>0</v>
      </c>
      <c r="BF15" s="396">
        <f t="shared" si="166"/>
        <v>0</v>
      </c>
      <c r="BG15" s="122">
        <f t="shared" si="166"/>
        <v>0</v>
      </c>
      <c r="BH15" s="395">
        <f t="shared" si="39"/>
        <v>0</v>
      </c>
      <c r="BI15" s="120">
        <f t="shared" si="40"/>
        <v>0</v>
      </c>
      <c r="BJ15" s="13">
        <f t="shared" si="41"/>
        <v>0</v>
      </c>
      <c r="BK15" s="120">
        <f t="shared" si="42"/>
        <v>0</v>
      </c>
      <c r="BL15" s="121">
        <f t="shared" ref="BL15:BN15" si="167">BE15</f>
        <v>0</v>
      </c>
      <c r="BM15" s="396">
        <f t="shared" si="167"/>
        <v>0</v>
      </c>
      <c r="BN15" s="122">
        <f t="shared" si="167"/>
        <v>0</v>
      </c>
      <c r="BO15" s="395">
        <f t="shared" si="44"/>
        <v>0</v>
      </c>
      <c r="BP15" s="120">
        <f t="shared" si="45"/>
        <v>0</v>
      </c>
      <c r="BQ15" s="13">
        <f t="shared" si="46"/>
        <v>0</v>
      </c>
      <c r="BR15" s="120">
        <f t="shared" si="47"/>
        <v>0</v>
      </c>
      <c r="BS15" s="121">
        <f t="shared" ref="BS15:BU15" si="168">BL15</f>
        <v>0</v>
      </c>
      <c r="BT15" s="396">
        <f t="shared" si="168"/>
        <v>0</v>
      </c>
      <c r="BU15" s="122">
        <f t="shared" si="168"/>
        <v>0</v>
      </c>
      <c r="BV15" s="395">
        <f t="shared" si="49"/>
        <v>0</v>
      </c>
      <c r="BW15" s="120">
        <f t="shared" si="50"/>
        <v>0</v>
      </c>
      <c r="BX15" s="13">
        <f t="shared" si="51"/>
        <v>0</v>
      </c>
      <c r="BY15" s="120">
        <f t="shared" si="52"/>
        <v>0</v>
      </c>
      <c r="BZ15" s="121">
        <f t="shared" ref="BZ15:CB15" si="169">BS15</f>
        <v>0</v>
      </c>
      <c r="CA15" s="396">
        <f t="shared" si="169"/>
        <v>0</v>
      </c>
      <c r="CB15" s="122">
        <f t="shared" si="169"/>
        <v>0</v>
      </c>
      <c r="CC15" s="395">
        <f t="shared" si="54"/>
        <v>0</v>
      </c>
      <c r="CD15" s="120">
        <f t="shared" si="55"/>
        <v>0</v>
      </c>
      <c r="CE15" s="13">
        <f t="shared" si="56"/>
        <v>0</v>
      </c>
      <c r="CF15" s="120">
        <f t="shared" si="57"/>
        <v>0</v>
      </c>
      <c r="CG15" s="397"/>
      <c r="CH15" s="13">
        <f t="shared" si="58"/>
        <v>0</v>
      </c>
      <c r="CI15" s="15">
        <f t="shared" si="59"/>
        <v>0</v>
      </c>
      <c r="CM15" s="2"/>
      <c r="CN15" s="28"/>
      <c r="CO15" s="2"/>
      <c r="CP15" s="28"/>
      <c r="CQ15" s="2"/>
      <c r="CR15" s="28"/>
      <c r="CV15" s="187"/>
      <c r="CW15" s="187"/>
      <c r="CX15" s="187"/>
      <c r="CY15" s="187"/>
      <c r="CZ15" s="187"/>
      <c r="DA15" s="187"/>
      <c r="DB15" s="187"/>
      <c r="DC15" s="187"/>
    </row>
    <row r="16" spans="1:107">
      <c r="B16" s="119"/>
      <c r="C16" s="396"/>
      <c r="D16" s="31"/>
      <c r="E16" s="395">
        <f t="shared" si="0"/>
        <v>0</v>
      </c>
      <c r="F16" s="120">
        <f t="shared" si="1"/>
        <v>0</v>
      </c>
      <c r="G16" s="120">
        <f t="shared" si="2"/>
        <v>0</v>
      </c>
      <c r="H16" s="121">
        <f t="shared" ref="H16:J16" si="170">B16</f>
        <v>0</v>
      </c>
      <c r="I16" s="396">
        <f t="shared" si="170"/>
        <v>0</v>
      </c>
      <c r="J16" s="122">
        <f t="shared" si="170"/>
        <v>0</v>
      </c>
      <c r="K16" s="395">
        <f t="shared" si="4"/>
        <v>0</v>
      </c>
      <c r="L16" s="120">
        <f t="shared" si="5"/>
        <v>0</v>
      </c>
      <c r="M16" s="13">
        <f t="shared" si="6"/>
        <v>0</v>
      </c>
      <c r="N16" s="120">
        <f t="shared" si="7"/>
        <v>0</v>
      </c>
      <c r="O16" s="119">
        <f t="shared" ref="O16:Q16" si="171">H16</f>
        <v>0</v>
      </c>
      <c r="P16" s="396">
        <f t="shared" si="171"/>
        <v>0</v>
      </c>
      <c r="Q16" s="31">
        <f t="shared" si="171"/>
        <v>0</v>
      </c>
      <c r="R16" s="395">
        <f t="shared" si="9"/>
        <v>0</v>
      </c>
      <c r="S16" s="120">
        <f t="shared" si="10"/>
        <v>0</v>
      </c>
      <c r="T16" s="13">
        <f t="shared" si="11"/>
        <v>0</v>
      </c>
      <c r="U16" s="120">
        <f t="shared" si="12"/>
        <v>0</v>
      </c>
      <c r="V16" s="121">
        <f t="shared" ref="V16:X16" si="172">O16</f>
        <v>0</v>
      </c>
      <c r="W16" s="396">
        <f t="shared" si="172"/>
        <v>0</v>
      </c>
      <c r="X16" s="122">
        <f t="shared" si="172"/>
        <v>0</v>
      </c>
      <c r="Y16" s="395">
        <f t="shared" si="14"/>
        <v>0</v>
      </c>
      <c r="Z16" s="120">
        <f t="shared" si="15"/>
        <v>0</v>
      </c>
      <c r="AA16" s="13">
        <f t="shared" si="16"/>
        <v>0</v>
      </c>
      <c r="AB16" s="120">
        <f t="shared" si="17"/>
        <v>0</v>
      </c>
      <c r="AC16" s="121">
        <f t="shared" ref="AC16:AE16" si="173">V16</f>
        <v>0</v>
      </c>
      <c r="AD16" s="396">
        <f t="shared" si="173"/>
        <v>0</v>
      </c>
      <c r="AE16" s="122">
        <f t="shared" si="173"/>
        <v>0</v>
      </c>
      <c r="AF16" s="395">
        <f t="shared" si="19"/>
        <v>0</v>
      </c>
      <c r="AG16" s="120">
        <f t="shared" si="20"/>
        <v>0</v>
      </c>
      <c r="AH16" s="13">
        <f t="shared" si="21"/>
        <v>0</v>
      </c>
      <c r="AI16" s="120">
        <f t="shared" si="22"/>
        <v>0</v>
      </c>
      <c r="AJ16" s="121">
        <f t="shared" ref="AJ16:AL16" si="174">AC16</f>
        <v>0</v>
      </c>
      <c r="AK16" s="396">
        <f t="shared" si="174"/>
        <v>0</v>
      </c>
      <c r="AL16" s="122">
        <f t="shared" si="174"/>
        <v>0</v>
      </c>
      <c r="AM16" s="395">
        <f t="shared" si="24"/>
        <v>0</v>
      </c>
      <c r="AN16" s="120">
        <f t="shared" si="25"/>
        <v>0</v>
      </c>
      <c r="AO16" s="13">
        <f t="shared" si="26"/>
        <v>0</v>
      </c>
      <c r="AP16" s="120">
        <f t="shared" si="27"/>
        <v>0</v>
      </c>
      <c r="AQ16" s="121">
        <f t="shared" ref="AQ16:AS16" si="175">AJ16</f>
        <v>0</v>
      </c>
      <c r="AR16" s="396">
        <f t="shared" si="175"/>
        <v>0</v>
      </c>
      <c r="AS16" s="122">
        <f t="shared" si="175"/>
        <v>0</v>
      </c>
      <c r="AT16" s="395">
        <f t="shared" si="29"/>
        <v>0</v>
      </c>
      <c r="AU16" s="120">
        <f t="shared" si="30"/>
        <v>0</v>
      </c>
      <c r="AV16" s="13">
        <f t="shared" si="31"/>
        <v>0</v>
      </c>
      <c r="AW16" s="120">
        <f t="shared" si="32"/>
        <v>0</v>
      </c>
      <c r="AX16" s="121">
        <f t="shared" ref="AX16:AZ16" si="176">AQ16</f>
        <v>0</v>
      </c>
      <c r="AY16" s="396">
        <f t="shared" si="176"/>
        <v>0</v>
      </c>
      <c r="AZ16" s="122">
        <f t="shared" si="176"/>
        <v>0</v>
      </c>
      <c r="BA16" s="395">
        <f t="shared" si="34"/>
        <v>0</v>
      </c>
      <c r="BB16" s="120">
        <f t="shared" si="35"/>
        <v>0</v>
      </c>
      <c r="BC16" s="13">
        <f t="shared" si="36"/>
        <v>0</v>
      </c>
      <c r="BD16" s="120">
        <f t="shared" si="37"/>
        <v>0</v>
      </c>
      <c r="BE16" s="121">
        <f t="shared" ref="BE16:BG16" si="177">AX16</f>
        <v>0</v>
      </c>
      <c r="BF16" s="396">
        <f t="shared" si="177"/>
        <v>0</v>
      </c>
      <c r="BG16" s="122">
        <f t="shared" si="177"/>
        <v>0</v>
      </c>
      <c r="BH16" s="395">
        <f t="shared" si="39"/>
        <v>0</v>
      </c>
      <c r="BI16" s="120">
        <f t="shared" si="40"/>
        <v>0</v>
      </c>
      <c r="BJ16" s="13">
        <f t="shared" si="41"/>
        <v>0</v>
      </c>
      <c r="BK16" s="120">
        <f t="shared" si="42"/>
        <v>0</v>
      </c>
      <c r="BL16" s="121">
        <f t="shared" ref="BL16:BN16" si="178">BE16</f>
        <v>0</v>
      </c>
      <c r="BM16" s="396">
        <f t="shared" si="178"/>
        <v>0</v>
      </c>
      <c r="BN16" s="122">
        <f t="shared" si="178"/>
        <v>0</v>
      </c>
      <c r="BO16" s="395">
        <f t="shared" si="44"/>
        <v>0</v>
      </c>
      <c r="BP16" s="120">
        <f t="shared" si="45"/>
        <v>0</v>
      </c>
      <c r="BQ16" s="13">
        <f t="shared" si="46"/>
        <v>0</v>
      </c>
      <c r="BR16" s="120">
        <f t="shared" si="47"/>
        <v>0</v>
      </c>
      <c r="BS16" s="121">
        <f t="shared" ref="BS16:BU16" si="179">BL16</f>
        <v>0</v>
      </c>
      <c r="BT16" s="396">
        <f t="shared" si="179"/>
        <v>0</v>
      </c>
      <c r="BU16" s="122">
        <f t="shared" si="179"/>
        <v>0</v>
      </c>
      <c r="BV16" s="395">
        <f t="shared" si="49"/>
        <v>0</v>
      </c>
      <c r="BW16" s="120">
        <f t="shared" si="50"/>
        <v>0</v>
      </c>
      <c r="BX16" s="13">
        <f t="shared" si="51"/>
        <v>0</v>
      </c>
      <c r="BY16" s="120">
        <f t="shared" si="52"/>
        <v>0</v>
      </c>
      <c r="BZ16" s="121">
        <f t="shared" ref="BZ16:CB16" si="180">BS16</f>
        <v>0</v>
      </c>
      <c r="CA16" s="396">
        <f t="shared" si="180"/>
        <v>0</v>
      </c>
      <c r="CB16" s="122">
        <f t="shared" si="180"/>
        <v>0</v>
      </c>
      <c r="CC16" s="395">
        <f t="shared" si="54"/>
        <v>0</v>
      </c>
      <c r="CD16" s="120">
        <f t="shared" si="55"/>
        <v>0</v>
      </c>
      <c r="CE16" s="13">
        <f t="shared" si="56"/>
        <v>0</v>
      </c>
      <c r="CF16" s="120">
        <f t="shared" si="57"/>
        <v>0</v>
      </c>
      <c r="CG16" s="397"/>
      <c r="CH16" s="13">
        <f t="shared" si="58"/>
        <v>0</v>
      </c>
      <c r="CI16" s="15">
        <f t="shared" si="59"/>
        <v>0</v>
      </c>
      <c r="CM16" s="2"/>
      <c r="CN16" s="28"/>
      <c r="CO16" s="2"/>
      <c r="CP16" s="28"/>
      <c r="CQ16" s="2"/>
      <c r="CR16" s="28"/>
      <c r="CV16" s="187"/>
      <c r="CW16" s="187"/>
      <c r="CX16" s="187"/>
      <c r="CY16" s="187"/>
      <c r="CZ16" s="187"/>
      <c r="DA16" s="187"/>
      <c r="DB16" s="187"/>
      <c r="DC16" s="187"/>
    </row>
    <row r="17" spans="1:107">
      <c r="B17" s="119"/>
      <c r="C17" s="396"/>
      <c r="D17" s="31"/>
      <c r="E17" s="395">
        <f t="shared" si="0"/>
        <v>0</v>
      </c>
      <c r="F17" s="120">
        <f t="shared" si="1"/>
        <v>0</v>
      </c>
      <c r="G17" s="120">
        <f t="shared" si="2"/>
        <v>0</v>
      </c>
      <c r="H17" s="121">
        <f t="shared" ref="H17:J17" si="181">B17</f>
        <v>0</v>
      </c>
      <c r="I17" s="396">
        <f t="shared" si="181"/>
        <v>0</v>
      </c>
      <c r="J17" s="122">
        <f t="shared" si="181"/>
        <v>0</v>
      </c>
      <c r="K17" s="395">
        <f t="shared" si="4"/>
        <v>0</v>
      </c>
      <c r="L17" s="120">
        <f t="shared" si="5"/>
        <v>0</v>
      </c>
      <c r="M17" s="13">
        <f t="shared" si="6"/>
        <v>0</v>
      </c>
      <c r="N17" s="120">
        <f t="shared" si="7"/>
        <v>0</v>
      </c>
      <c r="O17" s="119">
        <f t="shared" ref="O17:Q17" si="182">H17</f>
        <v>0</v>
      </c>
      <c r="P17" s="396">
        <f t="shared" si="182"/>
        <v>0</v>
      </c>
      <c r="Q17" s="31">
        <f t="shared" si="182"/>
        <v>0</v>
      </c>
      <c r="R17" s="395">
        <f t="shared" si="9"/>
        <v>0</v>
      </c>
      <c r="S17" s="120">
        <f t="shared" si="10"/>
        <v>0</v>
      </c>
      <c r="T17" s="13">
        <f t="shared" si="11"/>
        <v>0</v>
      </c>
      <c r="U17" s="120">
        <f t="shared" si="12"/>
        <v>0</v>
      </c>
      <c r="V17" s="121">
        <f t="shared" ref="V17:X17" si="183">O17</f>
        <v>0</v>
      </c>
      <c r="W17" s="396">
        <f t="shared" si="183"/>
        <v>0</v>
      </c>
      <c r="X17" s="122">
        <f t="shared" si="183"/>
        <v>0</v>
      </c>
      <c r="Y17" s="395">
        <f t="shared" si="14"/>
        <v>0</v>
      </c>
      <c r="Z17" s="120">
        <f t="shared" si="15"/>
        <v>0</v>
      </c>
      <c r="AA17" s="13">
        <f t="shared" si="16"/>
        <v>0</v>
      </c>
      <c r="AB17" s="120">
        <f t="shared" si="17"/>
        <v>0</v>
      </c>
      <c r="AC17" s="121">
        <f t="shared" ref="AC17:AE17" si="184">V17</f>
        <v>0</v>
      </c>
      <c r="AD17" s="396">
        <f t="shared" si="184"/>
        <v>0</v>
      </c>
      <c r="AE17" s="122">
        <f t="shared" si="184"/>
        <v>0</v>
      </c>
      <c r="AF17" s="395">
        <f t="shared" si="19"/>
        <v>0</v>
      </c>
      <c r="AG17" s="120">
        <f t="shared" si="20"/>
        <v>0</v>
      </c>
      <c r="AH17" s="13">
        <f t="shared" si="21"/>
        <v>0</v>
      </c>
      <c r="AI17" s="120">
        <f t="shared" si="22"/>
        <v>0</v>
      </c>
      <c r="AJ17" s="121">
        <f t="shared" ref="AJ17:AL17" si="185">AC17</f>
        <v>0</v>
      </c>
      <c r="AK17" s="396">
        <f t="shared" si="185"/>
        <v>0</v>
      </c>
      <c r="AL17" s="122">
        <f t="shared" si="185"/>
        <v>0</v>
      </c>
      <c r="AM17" s="395">
        <f t="shared" si="24"/>
        <v>0</v>
      </c>
      <c r="AN17" s="120">
        <f t="shared" si="25"/>
        <v>0</v>
      </c>
      <c r="AO17" s="13">
        <f t="shared" si="26"/>
        <v>0</v>
      </c>
      <c r="AP17" s="120">
        <f t="shared" si="27"/>
        <v>0</v>
      </c>
      <c r="AQ17" s="121">
        <f t="shared" ref="AQ17:AS17" si="186">AJ17</f>
        <v>0</v>
      </c>
      <c r="AR17" s="396">
        <f t="shared" si="186"/>
        <v>0</v>
      </c>
      <c r="AS17" s="122">
        <f t="shared" si="186"/>
        <v>0</v>
      </c>
      <c r="AT17" s="395">
        <f t="shared" si="29"/>
        <v>0</v>
      </c>
      <c r="AU17" s="120">
        <f t="shared" si="30"/>
        <v>0</v>
      </c>
      <c r="AV17" s="13">
        <f t="shared" si="31"/>
        <v>0</v>
      </c>
      <c r="AW17" s="120">
        <f t="shared" si="32"/>
        <v>0</v>
      </c>
      <c r="AX17" s="121">
        <f t="shared" ref="AX17:AZ17" si="187">AQ17</f>
        <v>0</v>
      </c>
      <c r="AY17" s="396">
        <f t="shared" si="187"/>
        <v>0</v>
      </c>
      <c r="AZ17" s="122">
        <f t="shared" si="187"/>
        <v>0</v>
      </c>
      <c r="BA17" s="395">
        <f t="shared" si="34"/>
        <v>0</v>
      </c>
      <c r="BB17" s="120">
        <f t="shared" si="35"/>
        <v>0</v>
      </c>
      <c r="BC17" s="13">
        <f t="shared" si="36"/>
        <v>0</v>
      </c>
      <c r="BD17" s="120">
        <f t="shared" si="37"/>
        <v>0</v>
      </c>
      <c r="BE17" s="121">
        <f t="shared" ref="BE17:BG17" si="188">AX17</f>
        <v>0</v>
      </c>
      <c r="BF17" s="396">
        <f t="shared" si="188"/>
        <v>0</v>
      </c>
      <c r="BG17" s="122">
        <f t="shared" si="188"/>
        <v>0</v>
      </c>
      <c r="BH17" s="395">
        <f t="shared" si="39"/>
        <v>0</v>
      </c>
      <c r="BI17" s="120">
        <f t="shared" si="40"/>
        <v>0</v>
      </c>
      <c r="BJ17" s="13">
        <f t="shared" si="41"/>
        <v>0</v>
      </c>
      <c r="BK17" s="120">
        <f t="shared" si="42"/>
        <v>0</v>
      </c>
      <c r="BL17" s="121">
        <f t="shared" ref="BL17:BN17" si="189">BE17</f>
        <v>0</v>
      </c>
      <c r="BM17" s="396">
        <f t="shared" si="189"/>
        <v>0</v>
      </c>
      <c r="BN17" s="122">
        <f t="shared" si="189"/>
        <v>0</v>
      </c>
      <c r="BO17" s="395">
        <f t="shared" si="44"/>
        <v>0</v>
      </c>
      <c r="BP17" s="120">
        <f t="shared" si="45"/>
        <v>0</v>
      </c>
      <c r="BQ17" s="13">
        <f t="shared" si="46"/>
        <v>0</v>
      </c>
      <c r="BR17" s="120">
        <f t="shared" si="47"/>
        <v>0</v>
      </c>
      <c r="BS17" s="121">
        <f t="shared" ref="BS17:BU17" si="190">BL17</f>
        <v>0</v>
      </c>
      <c r="BT17" s="396">
        <f t="shared" si="190"/>
        <v>0</v>
      </c>
      <c r="BU17" s="122">
        <f t="shared" si="190"/>
        <v>0</v>
      </c>
      <c r="BV17" s="395">
        <f t="shared" si="49"/>
        <v>0</v>
      </c>
      <c r="BW17" s="120">
        <f t="shared" si="50"/>
        <v>0</v>
      </c>
      <c r="BX17" s="13">
        <f t="shared" si="51"/>
        <v>0</v>
      </c>
      <c r="BY17" s="120">
        <f t="shared" si="52"/>
        <v>0</v>
      </c>
      <c r="BZ17" s="121">
        <f t="shared" ref="BZ17:CB17" si="191">BS17</f>
        <v>0</v>
      </c>
      <c r="CA17" s="396">
        <f t="shared" si="191"/>
        <v>0</v>
      </c>
      <c r="CB17" s="122">
        <f t="shared" si="191"/>
        <v>0</v>
      </c>
      <c r="CC17" s="395">
        <f t="shared" si="54"/>
        <v>0</v>
      </c>
      <c r="CD17" s="120">
        <f t="shared" si="55"/>
        <v>0</v>
      </c>
      <c r="CE17" s="13">
        <f t="shared" si="56"/>
        <v>0</v>
      </c>
      <c r="CF17" s="120">
        <f t="shared" si="57"/>
        <v>0</v>
      </c>
      <c r="CG17" s="397"/>
      <c r="CH17" s="13">
        <f t="shared" si="58"/>
        <v>0</v>
      </c>
      <c r="CI17" s="15">
        <f t="shared" si="59"/>
        <v>0</v>
      </c>
      <c r="CM17" s="2"/>
      <c r="CN17" s="28"/>
      <c r="CO17" s="2"/>
      <c r="CP17" s="28"/>
      <c r="CQ17" s="2"/>
      <c r="CR17" s="28"/>
      <c r="CV17" s="187"/>
      <c r="CW17" s="187"/>
      <c r="CX17" s="187"/>
      <c r="CY17" s="187"/>
      <c r="CZ17" s="187"/>
      <c r="DA17" s="187"/>
      <c r="DB17" s="187"/>
      <c r="DC17" s="187"/>
    </row>
    <row r="18" spans="1:107">
      <c r="B18" s="119"/>
      <c r="C18" s="396"/>
      <c r="D18" s="31"/>
      <c r="E18" s="395">
        <f t="shared" si="0"/>
        <v>0</v>
      </c>
      <c r="F18" s="120">
        <f t="shared" si="1"/>
        <v>0</v>
      </c>
      <c r="G18" s="120">
        <f t="shared" si="2"/>
        <v>0</v>
      </c>
      <c r="H18" s="121">
        <f t="shared" ref="H18:J18" si="192">B18</f>
        <v>0</v>
      </c>
      <c r="I18" s="396">
        <f t="shared" si="192"/>
        <v>0</v>
      </c>
      <c r="J18" s="122">
        <f t="shared" si="192"/>
        <v>0</v>
      </c>
      <c r="K18" s="395">
        <f t="shared" si="4"/>
        <v>0</v>
      </c>
      <c r="L18" s="120">
        <f t="shared" si="5"/>
        <v>0</v>
      </c>
      <c r="M18" s="13">
        <f t="shared" si="6"/>
        <v>0</v>
      </c>
      <c r="N18" s="120">
        <f t="shared" si="7"/>
        <v>0</v>
      </c>
      <c r="O18" s="119">
        <f t="shared" ref="O18:Q18" si="193">H18</f>
        <v>0</v>
      </c>
      <c r="P18" s="396">
        <f t="shared" si="193"/>
        <v>0</v>
      </c>
      <c r="Q18" s="31">
        <f t="shared" si="193"/>
        <v>0</v>
      </c>
      <c r="R18" s="395">
        <f t="shared" si="9"/>
        <v>0</v>
      </c>
      <c r="S18" s="120">
        <f t="shared" si="10"/>
        <v>0</v>
      </c>
      <c r="T18" s="13">
        <f t="shared" si="11"/>
        <v>0</v>
      </c>
      <c r="U18" s="120">
        <f t="shared" si="12"/>
        <v>0</v>
      </c>
      <c r="V18" s="121">
        <f t="shared" ref="V18:X18" si="194">O18</f>
        <v>0</v>
      </c>
      <c r="W18" s="396">
        <f t="shared" si="194"/>
        <v>0</v>
      </c>
      <c r="X18" s="122">
        <f t="shared" si="194"/>
        <v>0</v>
      </c>
      <c r="Y18" s="395">
        <f t="shared" si="14"/>
        <v>0</v>
      </c>
      <c r="Z18" s="120">
        <f t="shared" si="15"/>
        <v>0</v>
      </c>
      <c r="AA18" s="13">
        <f t="shared" si="16"/>
        <v>0</v>
      </c>
      <c r="AB18" s="120">
        <f t="shared" si="17"/>
        <v>0</v>
      </c>
      <c r="AC18" s="121">
        <f t="shared" ref="AC18:AE18" si="195">V18</f>
        <v>0</v>
      </c>
      <c r="AD18" s="396">
        <f t="shared" si="195"/>
        <v>0</v>
      </c>
      <c r="AE18" s="122">
        <f t="shared" si="195"/>
        <v>0</v>
      </c>
      <c r="AF18" s="395">
        <f t="shared" si="19"/>
        <v>0</v>
      </c>
      <c r="AG18" s="120">
        <f t="shared" si="20"/>
        <v>0</v>
      </c>
      <c r="AH18" s="13">
        <f t="shared" si="21"/>
        <v>0</v>
      </c>
      <c r="AI18" s="120">
        <f t="shared" si="22"/>
        <v>0</v>
      </c>
      <c r="AJ18" s="121">
        <f t="shared" ref="AJ18:AL18" si="196">AC18</f>
        <v>0</v>
      </c>
      <c r="AK18" s="396">
        <f t="shared" si="196"/>
        <v>0</v>
      </c>
      <c r="AL18" s="122">
        <f t="shared" si="196"/>
        <v>0</v>
      </c>
      <c r="AM18" s="395">
        <f t="shared" si="24"/>
        <v>0</v>
      </c>
      <c r="AN18" s="120">
        <f t="shared" si="25"/>
        <v>0</v>
      </c>
      <c r="AO18" s="13">
        <f t="shared" si="26"/>
        <v>0</v>
      </c>
      <c r="AP18" s="120">
        <f t="shared" si="27"/>
        <v>0</v>
      </c>
      <c r="AQ18" s="121">
        <f t="shared" ref="AQ18:AS18" si="197">AJ18</f>
        <v>0</v>
      </c>
      <c r="AR18" s="396">
        <f t="shared" si="197"/>
        <v>0</v>
      </c>
      <c r="AS18" s="122">
        <f t="shared" si="197"/>
        <v>0</v>
      </c>
      <c r="AT18" s="395">
        <f t="shared" si="29"/>
        <v>0</v>
      </c>
      <c r="AU18" s="120">
        <f t="shared" si="30"/>
        <v>0</v>
      </c>
      <c r="AV18" s="13">
        <f t="shared" si="31"/>
        <v>0</v>
      </c>
      <c r="AW18" s="120">
        <f t="shared" si="32"/>
        <v>0</v>
      </c>
      <c r="AX18" s="121">
        <f t="shared" ref="AX18:AZ18" si="198">AQ18</f>
        <v>0</v>
      </c>
      <c r="AY18" s="396">
        <f t="shared" si="198"/>
        <v>0</v>
      </c>
      <c r="AZ18" s="122">
        <f t="shared" si="198"/>
        <v>0</v>
      </c>
      <c r="BA18" s="395">
        <f t="shared" si="34"/>
        <v>0</v>
      </c>
      <c r="BB18" s="120">
        <f t="shared" si="35"/>
        <v>0</v>
      </c>
      <c r="BC18" s="13">
        <f t="shared" si="36"/>
        <v>0</v>
      </c>
      <c r="BD18" s="120">
        <f t="shared" si="37"/>
        <v>0</v>
      </c>
      <c r="BE18" s="121">
        <f t="shared" ref="BE18:BG18" si="199">AX18</f>
        <v>0</v>
      </c>
      <c r="BF18" s="396">
        <f t="shared" si="199"/>
        <v>0</v>
      </c>
      <c r="BG18" s="122">
        <f t="shared" si="199"/>
        <v>0</v>
      </c>
      <c r="BH18" s="395">
        <f t="shared" si="39"/>
        <v>0</v>
      </c>
      <c r="BI18" s="120">
        <f t="shared" si="40"/>
        <v>0</v>
      </c>
      <c r="BJ18" s="13">
        <f t="shared" si="41"/>
        <v>0</v>
      </c>
      <c r="BK18" s="120">
        <f t="shared" si="42"/>
        <v>0</v>
      </c>
      <c r="BL18" s="121">
        <f t="shared" ref="BL18:BN18" si="200">BE18</f>
        <v>0</v>
      </c>
      <c r="BM18" s="396">
        <f t="shared" si="200"/>
        <v>0</v>
      </c>
      <c r="BN18" s="122">
        <f t="shared" si="200"/>
        <v>0</v>
      </c>
      <c r="BO18" s="395">
        <f t="shared" si="44"/>
        <v>0</v>
      </c>
      <c r="BP18" s="120">
        <f t="shared" si="45"/>
        <v>0</v>
      </c>
      <c r="BQ18" s="13">
        <f t="shared" si="46"/>
        <v>0</v>
      </c>
      <c r="BR18" s="120">
        <f t="shared" si="47"/>
        <v>0</v>
      </c>
      <c r="BS18" s="121">
        <f t="shared" ref="BS18:BU18" si="201">BL18</f>
        <v>0</v>
      </c>
      <c r="BT18" s="396">
        <f t="shared" si="201"/>
        <v>0</v>
      </c>
      <c r="BU18" s="122">
        <f t="shared" si="201"/>
        <v>0</v>
      </c>
      <c r="BV18" s="395">
        <f t="shared" si="49"/>
        <v>0</v>
      </c>
      <c r="BW18" s="120">
        <f t="shared" si="50"/>
        <v>0</v>
      </c>
      <c r="BX18" s="13">
        <f t="shared" si="51"/>
        <v>0</v>
      </c>
      <c r="BY18" s="120">
        <f t="shared" si="52"/>
        <v>0</v>
      </c>
      <c r="BZ18" s="121">
        <f t="shared" ref="BZ18:CB18" si="202">BS18</f>
        <v>0</v>
      </c>
      <c r="CA18" s="396">
        <f t="shared" si="202"/>
        <v>0</v>
      </c>
      <c r="CB18" s="122">
        <f t="shared" si="202"/>
        <v>0</v>
      </c>
      <c r="CC18" s="395">
        <f t="shared" si="54"/>
        <v>0</v>
      </c>
      <c r="CD18" s="120">
        <f t="shared" si="55"/>
        <v>0</v>
      </c>
      <c r="CE18" s="13">
        <f t="shared" si="56"/>
        <v>0</v>
      </c>
      <c r="CF18" s="120">
        <f t="shared" si="57"/>
        <v>0</v>
      </c>
      <c r="CG18" s="397"/>
      <c r="CH18" s="13">
        <f t="shared" si="58"/>
        <v>0</v>
      </c>
      <c r="CI18" s="15">
        <f t="shared" si="59"/>
        <v>0</v>
      </c>
      <c r="CM18" s="2"/>
      <c r="CN18" s="28"/>
      <c r="CO18" s="2"/>
      <c r="CP18" s="28"/>
      <c r="CQ18" s="2"/>
      <c r="CR18" s="28"/>
      <c r="CV18" s="187"/>
      <c r="CW18" s="187"/>
      <c r="CX18" s="187"/>
      <c r="CY18" s="187"/>
      <c r="CZ18" s="187"/>
      <c r="DA18" s="187"/>
      <c r="DB18" s="187"/>
      <c r="DC18" s="187"/>
    </row>
    <row r="19" spans="1:107">
      <c r="B19" s="119"/>
      <c r="C19" s="396"/>
      <c r="D19" s="31"/>
      <c r="E19" s="395">
        <f t="shared" si="0"/>
        <v>0</v>
      </c>
      <c r="F19" s="120">
        <f t="shared" si="1"/>
        <v>0</v>
      </c>
      <c r="G19" s="120">
        <f t="shared" si="2"/>
        <v>0</v>
      </c>
      <c r="H19" s="121">
        <f t="shared" ref="H19:J19" si="203">B19</f>
        <v>0</v>
      </c>
      <c r="I19" s="396">
        <f t="shared" si="203"/>
        <v>0</v>
      </c>
      <c r="J19" s="122">
        <f t="shared" si="203"/>
        <v>0</v>
      </c>
      <c r="K19" s="395">
        <f t="shared" si="4"/>
        <v>0</v>
      </c>
      <c r="L19" s="120">
        <f t="shared" si="5"/>
        <v>0</v>
      </c>
      <c r="M19" s="13">
        <f t="shared" si="6"/>
        <v>0</v>
      </c>
      <c r="N19" s="120">
        <f t="shared" si="7"/>
        <v>0</v>
      </c>
      <c r="O19" s="119">
        <f t="shared" ref="O19:Q19" si="204">H19</f>
        <v>0</v>
      </c>
      <c r="P19" s="396">
        <f t="shared" si="204"/>
        <v>0</v>
      </c>
      <c r="Q19" s="31">
        <f t="shared" si="204"/>
        <v>0</v>
      </c>
      <c r="R19" s="395">
        <f t="shared" si="9"/>
        <v>0</v>
      </c>
      <c r="S19" s="120">
        <f t="shared" si="10"/>
        <v>0</v>
      </c>
      <c r="T19" s="13">
        <f t="shared" si="11"/>
        <v>0</v>
      </c>
      <c r="U19" s="120">
        <f t="shared" si="12"/>
        <v>0</v>
      </c>
      <c r="V19" s="121">
        <f t="shared" ref="V19:X19" si="205">O19</f>
        <v>0</v>
      </c>
      <c r="W19" s="396">
        <f t="shared" si="205"/>
        <v>0</v>
      </c>
      <c r="X19" s="122">
        <f t="shared" si="205"/>
        <v>0</v>
      </c>
      <c r="Y19" s="395">
        <f t="shared" si="14"/>
        <v>0</v>
      </c>
      <c r="Z19" s="120">
        <f t="shared" si="15"/>
        <v>0</v>
      </c>
      <c r="AA19" s="13">
        <f t="shared" si="16"/>
        <v>0</v>
      </c>
      <c r="AB19" s="120">
        <f t="shared" si="17"/>
        <v>0</v>
      </c>
      <c r="AC19" s="121">
        <f t="shared" ref="AC19:AE19" si="206">V19</f>
        <v>0</v>
      </c>
      <c r="AD19" s="396">
        <f t="shared" si="206"/>
        <v>0</v>
      </c>
      <c r="AE19" s="122">
        <f t="shared" si="206"/>
        <v>0</v>
      </c>
      <c r="AF19" s="395">
        <f t="shared" si="19"/>
        <v>0</v>
      </c>
      <c r="AG19" s="120">
        <f t="shared" si="20"/>
        <v>0</v>
      </c>
      <c r="AH19" s="13">
        <f t="shared" si="21"/>
        <v>0</v>
      </c>
      <c r="AI19" s="120">
        <f t="shared" si="22"/>
        <v>0</v>
      </c>
      <c r="AJ19" s="121">
        <f t="shared" ref="AJ19:AL19" si="207">AC19</f>
        <v>0</v>
      </c>
      <c r="AK19" s="396">
        <f t="shared" si="207"/>
        <v>0</v>
      </c>
      <c r="AL19" s="122">
        <f t="shared" si="207"/>
        <v>0</v>
      </c>
      <c r="AM19" s="395">
        <f t="shared" si="24"/>
        <v>0</v>
      </c>
      <c r="AN19" s="120">
        <f t="shared" si="25"/>
        <v>0</v>
      </c>
      <c r="AO19" s="13">
        <f t="shared" si="26"/>
        <v>0</v>
      </c>
      <c r="AP19" s="120">
        <f t="shared" si="27"/>
        <v>0</v>
      </c>
      <c r="AQ19" s="121">
        <f t="shared" ref="AQ19:AS19" si="208">AJ19</f>
        <v>0</v>
      </c>
      <c r="AR19" s="396">
        <f t="shared" si="208"/>
        <v>0</v>
      </c>
      <c r="AS19" s="122">
        <f t="shared" si="208"/>
        <v>0</v>
      </c>
      <c r="AT19" s="395">
        <f t="shared" si="29"/>
        <v>0</v>
      </c>
      <c r="AU19" s="120">
        <f t="shared" si="30"/>
        <v>0</v>
      </c>
      <c r="AV19" s="13">
        <f t="shared" si="31"/>
        <v>0</v>
      </c>
      <c r="AW19" s="120">
        <f t="shared" si="32"/>
        <v>0</v>
      </c>
      <c r="AX19" s="121">
        <f t="shared" ref="AX19:AZ19" si="209">AQ19</f>
        <v>0</v>
      </c>
      <c r="AY19" s="396">
        <f t="shared" si="209"/>
        <v>0</v>
      </c>
      <c r="AZ19" s="122">
        <f t="shared" si="209"/>
        <v>0</v>
      </c>
      <c r="BA19" s="395">
        <f t="shared" si="34"/>
        <v>0</v>
      </c>
      <c r="BB19" s="120">
        <f t="shared" si="35"/>
        <v>0</v>
      </c>
      <c r="BC19" s="13">
        <f t="shared" si="36"/>
        <v>0</v>
      </c>
      <c r="BD19" s="120">
        <f t="shared" si="37"/>
        <v>0</v>
      </c>
      <c r="BE19" s="121">
        <f t="shared" ref="BE19:BG19" si="210">AX19</f>
        <v>0</v>
      </c>
      <c r="BF19" s="396">
        <f t="shared" si="210"/>
        <v>0</v>
      </c>
      <c r="BG19" s="122">
        <f t="shared" si="210"/>
        <v>0</v>
      </c>
      <c r="BH19" s="395">
        <f t="shared" si="39"/>
        <v>0</v>
      </c>
      <c r="BI19" s="120">
        <f t="shared" si="40"/>
        <v>0</v>
      </c>
      <c r="BJ19" s="13">
        <f t="shared" si="41"/>
        <v>0</v>
      </c>
      <c r="BK19" s="120">
        <f t="shared" si="42"/>
        <v>0</v>
      </c>
      <c r="BL19" s="121">
        <f t="shared" ref="BL19:BN19" si="211">BE19</f>
        <v>0</v>
      </c>
      <c r="BM19" s="396">
        <f t="shared" si="211"/>
        <v>0</v>
      </c>
      <c r="BN19" s="122">
        <f t="shared" si="211"/>
        <v>0</v>
      </c>
      <c r="BO19" s="395">
        <f t="shared" si="44"/>
        <v>0</v>
      </c>
      <c r="BP19" s="120">
        <f t="shared" si="45"/>
        <v>0</v>
      </c>
      <c r="BQ19" s="13">
        <f t="shared" si="46"/>
        <v>0</v>
      </c>
      <c r="BR19" s="120">
        <f t="shared" si="47"/>
        <v>0</v>
      </c>
      <c r="BS19" s="121">
        <f t="shared" ref="BS19:BU19" si="212">BL19</f>
        <v>0</v>
      </c>
      <c r="BT19" s="396">
        <f t="shared" si="212"/>
        <v>0</v>
      </c>
      <c r="BU19" s="122">
        <f t="shared" si="212"/>
        <v>0</v>
      </c>
      <c r="BV19" s="395">
        <f t="shared" si="49"/>
        <v>0</v>
      </c>
      <c r="BW19" s="120">
        <f t="shared" si="50"/>
        <v>0</v>
      </c>
      <c r="BX19" s="13">
        <f t="shared" si="51"/>
        <v>0</v>
      </c>
      <c r="BY19" s="120">
        <f t="shared" si="52"/>
        <v>0</v>
      </c>
      <c r="BZ19" s="121">
        <f t="shared" ref="BZ19:CB19" si="213">BS19</f>
        <v>0</v>
      </c>
      <c r="CA19" s="396">
        <f t="shared" si="213"/>
        <v>0</v>
      </c>
      <c r="CB19" s="122">
        <f t="shared" si="213"/>
        <v>0</v>
      </c>
      <c r="CC19" s="395">
        <f t="shared" si="54"/>
        <v>0</v>
      </c>
      <c r="CD19" s="120">
        <f t="shared" si="55"/>
        <v>0</v>
      </c>
      <c r="CE19" s="13">
        <f t="shared" si="56"/>
        <v>0</v>
      </c>
      <c r="CF19" s="120">
        <f t="shared" si="57"/>
        <v>0</v>
      </c>
      <c r="CG19" s="397"/>
      <c r="CH19" s="13">
        <f t="shared" si="58"/>
        <v>0</v>
      </c>
      <c r="CI19" s="15">
        <f t="shared" si="59"/>
        <v>0</v>
      </c>
      <c r="CM19" s="2"/>
      <c r="CN19" s="28"/>
      <c r="CO19" s="2"/>
      <c r="CP19" s="28"/>
      <c r="CQ19" s="2"/>
      <c r="CR19" s="28"/>
      <c r="CV19" s="187"/>
      <c r="CW19" s="187"/>
      <c r="CX19" s="187"/>
      <c r="CY19" s="187"/>
      <c r="CZ19" s="187"/>
      <c r="DA19" s="187"/>
      <c r="DB19" s="187"/>
      <c r="DC19" s="187"/>
    </row>
    <row r="20" spans="1:107" ht="16.5" customHeight="1">
      <c r="B20" s="127" t="s">
        <v>26</v>
      </c>
      <c r="C20" s="781"/>
      <c r="D20" s="775"/>
      <c r="E20" s="128">
        <f>SUM(E5:E19)</f>
        <v>1500</v>
      </c>
      <c r="F20" s="128"/>
      <c r="G20" s="120">
        <f>SUM(G5:G19)</f>
        <v>1</v>
      </c>
      <c r="H20" s="773"/>
      <c r="I20" s="774"/>
      <c r="J20" s="775"/>
      <c r="K20" s="128">
        <f>SUM(K5:K19)</f>
        <v>1500</v>
      </c>
      <c r="L20" s="128"/>
      <c r="M20" s="13">
        <f t="shared" si="6"/>
        <v>0</v>
      </c>
      <c r="N20" s="120">
        <f t="shared" si="7"/>
        <v>1</v>
      </c>
      <c r="O20" s="773"/>
      <c r="P20" s="774"/>
      <c r="Q20" s="775"/>
      <c r="R20" s="128">
        <f>SUM(R5:R19)</f>
        <v>1500</v>
      </c>
      <c r="S20" s="128"/>
      <c r="T20" s="13">
        <f t="shared" si="11"/>
        <v>0</v>
      </c>
      <c r="U20" s="120">
        <f t="shared" si="12"/>
        <v>1</v>
      </c>
      <c r="V20" s="773"/>
      <c r="W20" s="774"/>
      <c r="X20" s="775"/>
      <c r="Y20" s="128">
        <f>SUM(Y5:Y19)</f>
        <v>1500</v>
      </c>
      <c r="Z20" s="128"/>
      <c r="AA20" s="13">
        <f t="shared" si="16"/>
        <v>0</v>
      </c>
      <c r="AB20" s="120">
        <f t="shared" si="17"/>
        <v>1</v>
      </c>
      <c r="AC20" s="773"/>
      <c r="AD20" s="774"/>
      <c r="AE20" s="775"/>
      <c r="AF20" s="128">
        <f>SUM(AF5:AF19)</f>
        <v>1500</v>
      </c>
      <c r="AG20" s="128"/>
      <c r="AH20" s="13">
        <f t="shared" si="21"/>
        <v>0</v>
      </c>
      <c r="AI20" s="120">
        <f t="shared" si="22"/>
        <v>1</v>
      </c>
      <c r="AJ20" s="773"/>
      <c r="AK20" s="774"/>
      <c r="AL20" s="775"/>
      <c r="AM20" s="128">
        <f>SUM(AM5:AM19)</f>
        <v>1500</v>
      </c>
      <c r="AN20" s="128"/>
      <c r="AO20" s="13">
        <f t="shared" si="26"/>
        <v>0</v>
      </c>
      <c r="AP20" s="120">
        <f t="shared" si="27"/>
        <v>1</v>
      </c>
      <c r="AQ20" s="773"/>
      <c r="AR20" s="774"/>
      <c r="AS20" s="775"/>
      <c r="AT20" s="128">
        <f>SUM(AT5:AT19)</f>
        <v>1500</v>
      </c>
      <c r="AU20" s="128"/>
      <c r="AV20" s="13">
        <f t="shared" si="31"/>
        <v>0</v>
      </c>
      <c r="AW20" s="120">
        <f t="shared" si="32"/>
        <v>1</v>
      </c>
      <c r="AX20" s="773"/>
      <c r="AY20" s="774"/>
      <c r="AZ20" s="775"/>
      <c r="BA20" s="128">
        <f>SUM(BA5:BA19)</f>
        <v>1500</v>
      </c>
      <c r="BB20" s="128"/>
      <c r="BC20" s="13">
        <f t="shared" si="36"/>
        <v>0</v>
      </c>
      <c r="BD20" s="120">
        <f t="shared" si="37"/>
        <v>1</v>
      </c>
      <c r="BE20" s="773"/>
      <c r="BF20" s="774"/>
      <c r="BG20" s="775"/>
      <c r="BH20" s="128">
        <f>SUM(BH5:BH19)</f>
        <v>1500</v>
      </c>
      <c r="BI20" s="128"/>
      <c r="BJ20" s="13">
        <f t="shared" si="41"/>
        <v>0</v>
      </c>
      <c r="BK20" s="120">
        <f t="shared" si="42"/>
        <v>1</v>
      </c>
      <c r="BL20" s="773"/>
      <c r="BM20" s="774"/>
      <c r="BN20" s="775"/>
      <c r="BO20" s="128">
        <f>SUM(BO5:BO19)</f>
        <v>1500</v>
      </c>
      <c r="BP20" s="128"/>
      <c r="BQ20" s="13">
        <f t="shared" si="46"/>
        <v>0</v>
      </c>
      <c r="BR20" s="120">
        <f t="shared" si="47"/>
        <v>1</v>
      </c>
      <c r="BS20" s="773"/>
      <c r="BT20" s="774"/>
      <c r="BU20" s="775"/>
      <c r="BV20" s="128">
        <f>SUM(BV5:BV19)</f>
        <v>1500</v>
      </c>
      <c r="BW20" s="128"/>
      <c r="BX20" s="13">
        <f t="shared" si="51"/>
        <v>0</v>
      </c>
      <c r="BY20" s="120">
        <f t="shared" si="52"/>
        <v>1</v>
      </c>
      <c r="BZ20" s="773"/>
      <c r="CA20" s="774"/>
      <c r="CB20" s="775"/>
      <c r="CC20" s="128">
        <f>SUM(CC5:CC19)</f>
        <v>1500</v>
      </c>
      <c r="CD20" s="128"/>
      <c r="CE20" s="13">
        <f t="shared" si="56"/>
        <v>0</v>
      </c>
      <c r="CF20" s="120">
        <f t="shared" si="57"/>
        <v>1</v>
      </c>
      <c r="CG20" s="13">
        <f>IF(V40=0,0,(CI20-V40)/V40)</f>
        <v>0</v>
      </c>
      <c r="CH20" s="13">
        <f t="shared" si="58"/>
        <v>0</v>
      </c>
      <c r="CI20" s="15">
        <f>SUM(CI5:CI19)</f>
        <v>1500</v>
      </c>
      <c r="CM20" s="2"/>
      <c r="CN20" s="28"/>
      <c r="CO20" s="2"/>
      <c r="CP20" s="28"/>
      <c r="CQ20" s="2"/>
      <c r="CR20" s="28"/>
      <c r="CV20" s="187"/>
      <c r="CW20" s="187"/>
      <c r="CX20" s="187"/>
      <c r="CY20" s="187"/>
      <c r="CZ20" s="187"/>
      <c r="DA20" s="187"/>
      <c r="DB20" s="187"/>
      <c r="DC20" s="187"/>
    </row>
    <row r="21" spans="1:107" ht="16.5" customHeight="1">
      <c r="A21" s="40"/>
      <c r="B21" s="129" t="s">
        <v>84</v>
      </c>
      <c r="C21" s="776"/>
      <c r="D21" s="777"/>
      <c r="E21" s="398"/>
      <c r="F21" s="398"/>
      <c r="G21" s="398"/>
      <c r="H21" s="776"/>
      <c r="I21" s="673"/>
      <c r="J21" s="777"/>
      <c r="K21" s="398"/>
      <c r="L21" s="398"/>
      <c r="M21" s="131"/>
      <c r="N21" s="131"/>
      <c r="O21" s="776"/>
      <c r="P21" s="673"/>
      <c r="Q21" s="777"/>
      <c r="R21" s="131"/>
      <c r="S21" s="398"/>
      <c r="T21" s="131"/>
      <c r="U21" s="131"/>
      <c r="V21" s="776"/>
      <c r="W21" s="673"/>
      <c r="X21" s="777"/>
      <c r="Y21" s="131"/>
      <c r="Z21" s="398"/>
      <c r="AA21" s="131"/>
      <c r="AB21" s="131"/>
      <c r="AC21" s="776"/>
      <c r="AD21" s="673"/>
      <c r="AE21" s="777"/>
      <c r="AF21" s="131"/>
      <c r="AG21" s="398"/>
      <c r="AH21" s="131"/>
      <c r="AI21" s="131"/>
      <c r="AJ21" s="776"/>
      <c r="AK21" s="673"/>
      <c r="AL21" s="777"/>
      <c r="AM21" s="131"/>
      <c r="AN21" s="398"/>
      <c r="AO21" s="131"/>
      <c r="AP21" s="131"/>
      <c r="AQ21" s="776"/>
      <c r="AR21" s="673"/>
      <c r="AS21" s="777"/>
      <c r="AT21" s="131"/>
      <c r="AU21" s="398"/>
      <c r="AV21" s="131"/>
      <c r="AW21" s="131"/>
      <c r="AX21" s="776"/>
      <c r="AY21" s="673"/>
      <c r="AZ21" s="777"/>
      <c r="BA21" s="131"/>
      <c r="BB21" s="398"/>
      <c r="BC21" s="131"/>
      <c r="BD21" s="131"/>
      <c r="BE21" s="776"/>
      <c r="BF21" s="673"/>
      <c r="BG21" s="777"/>
      <c r="BH21" s="131"/>
      <c r="BI21" s="398"/>
      <c r="BJ21" s="131"/>
      <c r="BK21" s="131"/>
      <c r="BL21" s="776"/>
      <c r="BM21" s="673"/>
      <c r="BN21" s="777"/>
      <c r="BO21" s="131"/>
      <c r="BP21" s="398"/>
      <c r="BQ21" s="131"/>
      <c r="BR21" s="131"/>
      <c r="BS21" s="776"/>
      <c r="BT21" s="673"/>
      <c r="BU21" s="777"/>
      <c r="BV21" s="131"/>
      <c r="BW21" s="398"/>
      <c r="BX21" s="131"/>
      <c r="BY21" s="131"/>
      <c r="BZ21" s="776"/>
      <c r="CA21" s="673"/>
      <c r="CB21" s="777"/>
      <c r="CC21" s="131"/>
      <c r="CD21" s="398"/>
      <c r="CE21" s="131"/>
      <c r="CF21" s="131"/>
      <c r="CG21" s="120"/>
      <c r="CH21" s="13">
        <f t="shared" si="58"/>
        <v>0</v>
      </c>
      <c r="CI21" s="45">
        <f>SUM(E21,K21,R21,Y21,AF21,AM21,AT21,BA21,BH21,BO21,BV21,CC21)</f>
        <v>0</v>
      </c>
      <c r="CJ21" s="40"/>
      <c r="CK21" s="40"/>
      <c r="CL21" s="40"/>
      <c r="CM21" s="40"/>
      <c r="CN21" s="46"/>
      <c r="CO21" s="40"/>
      <c r="CP21" s="46"/>
      <c r="CQ21" s="40"/>
      <c r="CR21" s="46"/>
      <c r="CS21" s="40"/>
      <c r="CT21" s="40"/>
      <c r="CU21" s="40"/>
      <c r="CV21" s="187"/>
      <c r="CW21" s="187"/>
      <c r="CX21" s="187"/>
      <c r="CY21" s="187"/>
      <c r="CZ21" s="187"/>
      <c r="DA21" s="187"/>
      <c r="DB21" s="187"/>
      <c r="DC21" s="187"/>
    </row>
    <row r="22" spans="1:107" ht="16.5" customHeight="1">
      <c r="B22" s="127" t="s">
        <v>85</v>
      </c>
      <c r="C22" s="778"/>
      <c r="D22" s="780"/>
      <c r="E22" s="128">
        <f>E20-E21</f>
        <v>1500</v>
      </c>
      <c r="F22" s="128"/>
      <c r="G22" s="128"/>
      <c r="H22" s="778"/>
      <c r="I22" s="779"/>
      <c r="J22" s="780"/>
      <c r="K22" s="128">
        <f>K20-K21</f>
        <v>1500</v>
      </c>
      <c r="L22" s="128"/>
      <c r="M22" s="13">
        <f>IF(E22=0,0,(K22-E22)/E22)</f>
        <v>0</v>
      </c>
      <c r="N22" s="120"/>
      <c r="O22" s="778"/>
      <c r="P22" s="779"/>
      <c r="Q22" s="780"/>
      <c r="R22" s="128">
        <f>R20-R21</f>
        <v>1500</v>
      </c>
      <c r="S22" s="128"/>
      <c r="T22" s="13">
        <f>IF(K22=0,0,(R22-K22)/K22)</f>
        <v>0</v>
      </c>
      <c r="U22" s="120"/>
      <c r="V22" s="778"/>
      <c r="W22" s="779"/>
      <c r="X22" s="780"/>
      <c r="Y22" s="128">
        <f>Y20-Y21</f>
        <v>1500</v>
      </c>
      <c r="Z22" s="128"/>
      <c r="AA22" s="13">
        <f>IF(R22=0,0,(Y22-R22)/R22)</f>
        <v>0</v>
      </c>
      <c r="AB22" s="120"/>
      <c r="AC22" s="778"/>
      <c r="AD22" s="779"/>
      <c r="AE22" s="780"/>
      <c r="AF22" s="128">
        <f>AF20-AF21</f>
        <v>1500</v>
      </c>
      <c r="AG22" s="128"/>
      <c r="AH22" s="13">
        <f>IF(Y22=0,0,(AF22-Y22)/Y22)</f>
        <v>0</v>
      </c>
      <c r="AI22" s="120"/>
      <c r="AJ22" s="778"/>
      <c r="AK22" s="779"/>
      <c r="AL22" s="780"/>
      <c r="AM22" s="128">
        <f>AM20-AM21</f>
        <v>1500</v>
      </c>
      <c r="AN22" s="128"/>
      <c r="AO22" s="13">
        <f>IF(AF22=0,0,(AM22-AF22)/AF22)</f>
        <v>0</v>
      </c>
      <c r="AP22" s="120"/>
      <c r="AQ22" s="778"/>
      <c r="AR22" s="779"/>
      <c r="AS22" s="780"/>
      <c r="AT22" s="128">
        <f>AT20-AT21</f>
        <v>1500</v>
      </c>
      <c r="AU22" s="128"/>
      <c r="AV22" s="13">
        <f>IF(AM22=0,0,(AT22-AM22)/AM22)</f>
        <v>0</v>
      </c>
      <c r="AW22" s="120"/>
      <c r="AX22" s="778"/>
      <c r="AY22" s="779"/>
      <c r="AZ22" s="780"/>
      <c r="BA22" s="128">
        <f>BA20-BA21</f>
        <v>1500</v>
      </c>
      <c r="BB22" s="128"/>
      <c r="BC22" s="13">
        <f>IF(AT22=0,0,(BA22-AT22)/AT22)</f>
        <v>0</v>
      </c>
      <c r="BD22" s="120"/>
      <c r="BE22" s="778"/>
      <c r="BF22" s="779"/>
      <c r="BG22" s="780"/>
      <c r="BH22" s="128">
        <f>BH20-BH21</f>
        <v>1500</v>
      </c>
      <c r="BI22" s="128"/>
      <c r="BJ22" s="13">
        <f>IF(BA22=0,0,(BH22-BA22)/BA22)</f>
        <v>0</v>
      </c>
      <c r="BK22" s="120"/>
      <c r="BL22" s="778"/>
      <c r="BM22" s="779"/>
      <c r="BN22" s="780"/>
      <c r="BO22" s="128">
        <f>BO20-BO21</f>
        <v>1500</v>
      </c>
      <c r="BP22" s="128"/>
      <c r="BQ22" s="13">
        <f>IF(BH22=0,0,(BO22-BH22)/BH22)</f>
        <v>0</v>
      </c>
      <c r="BR22" s="120"/>
      <c r="BS22" s="778"/>
      <c r="BT22" s="779"/>
      <c r="BU22" s="780"/>
      <c r="BV22" s="128">
        <f>BV20-BV21</f>
        <v>1500</v>
      </c>
      <c r="BW22" s="128"/>
      <c r="BX22" s="13">
        <f>IF(BO22=0,0,(BV22-BO22)/BO22)</f>
        <v>0</v>
      </c>
      <c r="BY22" s="120"/>
      <c r="BZ22" s="778"/>
      <c r="CA22" s="779"/>
      <c r="CB22" s="780"/>
      <c r="CC22" s="128">
        <f>CC20-CC21</f>
        <v>1500</v>
      </c>
      <c r="CD22" s="128"/>
      <c r="CE22" s="13">
        <f>IF(BV22=0,0,(CC22-BV22)/BV22)</f>
        <v>0</v>
      </c>
      <c r="CF22" s="120"/>
      <c r="CG22" s="13">
        <f>IF(V42=0,0,(CI22-V42)/V42)</f>
        <v>0</v>
      </c>
      <c r="CH22" s="13">
        <f t="shared" si="58"/>
        <v>0</v>
      </c>
      <c r="CI22" s="15">
        <f>CI20-CI21</f>
        <v>1500</v>
      </c>
      <c r="CM22" s="27"/>
      <c r="CN22" s="108"/>
      <c r="CO22" s="27"/>
      <c r="CP22" s="108"/>
      <c r="CQ22" s="27"/>
      <c r="CR22" s="108"/>
      <c r="CV22" s="187"/>
      <c r="CW22" s="187"/>
      <c r="CX22" s="187"/>
      <c r="CY22" s="187"/>
      <c r="CZ22" s="187"/>
      <c r="DA22" s="187"/>
      <c r="DB22" s="187"/>
      <c r="DC22" s="187"/>
    </row>
    <row r="23" spans="1:107" ht="15.75" customHeight="1">
      <c r="B23" s="27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H23" s="173"/>
      <c r="CM23" s="27"/>
      <c r="CN23" s="108"/>
      <c r="CO23" s="27"/>
      <c r="CP23" s="108"/>
      <c r="CQ23" s="27"/>
      <c r="CR23" s="108"/>
      <c r="CV23" s="187"/>
      <c r="CW23" s="187"/>
      <c r="CX23" s="187"/>
      <c r="CY23" s="187"/>
      <c r="CZ23" s="187"/>
      <c r="DA23" s="187"/>
      <c r="DB23" s="187"/>
      <c r="DC23" s="187"/>
    </row>
    <row r="24" spans="1:107" ht="15.75" customHeight="1">
      <c r="B24" s="27"/>
      <c r="C24" s="108"/>
      <c r="D24" s="108"/>
      <c r="E24" s="108"/>
      <c r="F24" s="108"/>
      <c r="G24" s="108"/>
      <c r="H24" s="108"/>
      <c r="I24" s="108"/>
      <c r="J24" s="108" t="s">
        <v>8</v>
      </c>
      <c r="K24" s="108" t="s">
        <v>9</v>
      </c>
      <c r="L24" s="108" t="s">
        <v>10</v>
      </c>
      <c r="M24" s="108" t="s">
        <v>11</v>
      </c>
      <c r="N24" s="108" t="s">
        <v>12</v>
      </c>
      <c r="O24" s="108" t="s">
        <v>13</v>
      </c>
      <c r="P24" s="108" t="s">
        <v>14</v>
      </c>
      <c r="Q24" s="108" t="s">
        <v>15</v>
      </c>
      <c r="R24" s="108" t="s">
        <v>16</v>
      </c>
      <c r="S24" s="108" t="s">
        <v>17</v>
      </c>
      <c r="T24" s="108" t="s">
        <v>18</v>
      </c>
      <c r="U24" s="108" t="s">
        <v>19</v>
      </c>
      <c r="V24" s="29" t="s">
        <v>41</v>
      </c>
      <c r="W24" s="28"/>
      <c r="X24" s="2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H24" s="173"/>
      <c r="CM24" s="27"/>
      <c r="CN24" s="108"/>
      <c r="CO24" s="27"/>
      <c r="CP24" s="108"/>
      <c r="CQ24" s="27"/>
      <c r="CR24" s="108"/>
      <c r="CV24" s="187"/>
      <c r="CW24" s="187"/>
      <c r="CX24" s="187"/>
      <c r="CY24" s="187"/>
      <c r="CZ24" s="187"/>
      <c r="DA24" s="187"/>
      <c r="DB24" s="187"/>
      <c r="DC24" s="187"/>
    </row>
    <row r="25" spans="1:107" ht="15.75" customHeight="1">
      <c r="B25" s="27"/>
      <c r="C25" s="2"/>
      <c r="D25" s="2"/>
      <c r="E25" s="2"/>
      <c r="F25" s="2"/>
      <c r="G25" s="2"/>
      <c r="H25" s="2"/>
      <c r="I25" s="119" t="str">
        <f t="shared" ref="I25:I42" si="214">B5</f>
        <v>BITCOIN</v>
      </c>
      <c r="J25" s="31">
        <f t="shared" ref="J25:J42" si="215">E5</f>
        <v>1500</v>
      </c>
      <c r="K25" s="108">
        <f t="shared" ref="K25:K42" si="216">K5</f>
        <v>1500</v>
      </c>
      <c r="L25" s="108">
        <f t="shared" ref="L25:L42" si="217">R5</f>
        <v>1500</v>
      </c>
      <c r="M25" s="132">
        <f t="shared" ref="M25:M42" si="218">Y5</f>
        <v>1500</v>
      </c>
      <c r="N25" s="399">
        <f t="shared" ref="N25:N42" si="219">AF5</f>
        <v>1500</v>
      </c>
      <c r="O25" s="399">
        <f t="shared" ref="O25:O42" si="220">AM5</f>
        <v>1500</v>
      </c>
      <c r="P25" s="399">
        <f t="shared" ref="P25:P42" si="221">AT5</f>
        <v>1500</v>
      </c>
      <c r="Q25" s="399">
        <f t="shared" ref="Q25:Q42" si="222">BA5</f>
        <v>1500</v>
      </c>
      <c r="R25" s="399">
        <f t="shared" ref="R25:R42" si="223">BH5</f>
        <v>1500</v>
      </c>
      <c r="S25" s="399">
        <f t="shared" ref="S25:S42" si="224">BO5</f>
        <v>1500</v>
      </c>
      <c r="T25" s="399">
        <f t="shared" ref="T25:T42" si="225">BV5</f>
        <v>1500</v>
      </c>
      <c r="U25" s="399">
        <f t="shared" ref="U25:U42" si="226">CC5</f>
        <v>1500</v>
      </c>
      <c r="V25" s="29">
        <f t="array" ref="V25">IFERROR(INDEX(J25:U25,MATCH(SMALL(IF(J25:U25=0,1E+300,(J25:U25)*(100^COLUMN(J25:U25))),1),(J25:U25)*100^COLUMN(J25:U25),0)),0)</f>
        <v>1500</v>
      </c>
      <c r="W25" s="28"/>
      <c r="X25" s="399"/>
      <c r="Y25" s="400"/>
      <c r="Z25" s="400"/>
      <c r="AA25" s="400"/>
      <c r="AB25" s="400"/>
      <c r="AC25" s="772"/>
      <c r="AD25" s="761"/>
      <c r="AE25" s="761"/>
      <c r="AF25" s="761"/>
      <c r="AG25" s="761"/>
      <c r="AH25" s="761"/>
      <c r="AI25" s="762"/>
      <c r="AJ25" s="772"/>
      <c r="AK25" s="761"/>
      <c r="AL25" s="761"/>
      <c r="AM25" s="761"/>
      <c r="AN25" s="761"/>
      <c r="AO25" s="761"/>
      <c r="AP25" s="762"/>
      <c r="AQ25" s="772"/>
      <c r="AR25" s="761"/>
      <c r="AS25" s="761"/>
      <c r="AT25" s="761"/>
      <c r="AU25" s="761"/>
      <c r="AV25" s="761"/>
      <c r="AW25" s="762"/>
      <c r="AX25" s="772"/>
      <c r="AY25" s="761"/>
      <c r="AZ25" s="761"/>
      <c r="BA25" s="761"/>
      <c r="BB25" s="761"/>
      <c r="BC25" s="761"/>
      <c r="BD25" s="762"/>
      <c r="BE25" s="772"/>
      <c r="BF25" s="761"/>
      <c r="BG25" s="761"/>
      <c r="BH25" s="761"/>
      <c r="BI25" s="761"/>
      <c r="BJ25" s="761"/>
      <c r="BK25" s="762"/>
      <c r="BL25" s="772"/>
      <c r="BM25" s="761"/>
      <c r="BN25" s="761"/>
      <c r="BO25" s="761"/>
      <c r="BP25" s="761"/>
      <c r="BQ25" s="761"/>
      <c r="BR25" s="762"/>
      <c r="BS25" s="772"/>
      <c r="BT25" s="761"/>
      <c r="BU25" s="761"/>
      <c r="BV25" s="761"/>
      <c r="BW25" s="761"/>
      <c r="BX25" s="761"/>
      <c r="BY25" s="762"/>
      <c r="BZ25" s="772"/>
      <c r="CA25" s="761"/>
      <c r="CB25" s="761"/>
      <c r="CC25" s="761"/>
      <c r="CD25" s="761"/>
      <c r="CE25" s="761"/>
      <c r="CF25" s="762"/>
      <c r="CH25" s="173"/>
      <c r="CM25" s="27"/>
      <c r="CN25" s="108"/>
      <c r="CO25" s="27"/>
      <c r="CP25" s="108"/>
      <c r="CQ25" s="27"/>
      <c r="CR25" s="108"/>
      <c r="CV25" s="187"/>
      <c r="CW25" s="187"/>
      <c r="CX25" s="187"/>
      <c r="CY25" s="187"/>
      <c r="CZ25" s="187"/>
      <c r="DA25" s="187"/>
      <c r="DB25" s="187"/>
      <c r="DC25" s="187"/>
    </row>
    <row r="26" spans="1:107" ht="15.75" customHeight="1">
      <c r="B26" s="2"/>
      <c r="C26" s="28"/>
      <c r="D26" s="108"/>
      <c r="E26" s="108"/>
      <c r="F26" s="108"/>
      <c r="G26" s="108"/>
      <c r="H26" s="108"/>
      <c r="I26" s="119">
        <f t="shared" si="214"/>
        <v>0</v>
      </c>
      <c r="J26" s="31">
        <f t="shared" si="215"/>
        <v>0</v>
      </c>
      <c r="K26" s="108">
        <f t="shared" si="216"/>
        <v>0</v>
      </c>
      <c r="L26" s="108">
        <f t="shared" si="217"/>
        <v>0</v>
      </c>
      <c r="M26" s="132">
        <f t="shared" si="218"/>
        <v>0</v>
      </c>
      <c r="N26" s="399">
        <f t="shared" si="219"/>
        <v>0</v>
      </c>
      <c r="O26" s="399">
        <f t="shared" si="220"/>
        <v>0</v>
      </c>
      <c r="P26" s="399">
        <f t="shared" si="221"/>
        <v>0</v>
      </c>
      <c r="Q26" s="399">
        <f t="shared" si="222"/>
        <v>0</v>
      </c>
      <c r="R26" s="399">
        <f t="shared" si="223"/>
        <v>0</v>
      </c>
      <c r="S26" s="399">
        <f t="shared" si="224"/>
        <v>0</v>
      </c>
      <c r="T26" s="399">
        <f t="shared" si="225"/>
        <v>0</v>
      </c>
      <c r="U26" s="399">
        <f t="shared" si="226"/>
        <v>0</v>
      </c>
      <c r="V26" s="29">
        <f t="array" ref="V26">IFERROR(INDEX(J26:U26,MATCH(SMALL(IF(J26:U26=0,1E+300,(J26:U26)*(100^COLUMN(J26:U26))),1),(J26:U26)*100^COLUMN(J26:U26),0)),0)</f>
        <v>0</v>
      </c>
      <c r="W26" s="28"/>
      <c r="X26" s="399"/>
      <c r="Y26" s="401"/>
      <c r="Z26" s="401"/>
      <c r="AA26" s="401"/>
      <c r="AB26" s="402"/>
      <c r="AC26" s="401"/>
      <c r="AD26" s="35"/>
      <c r="AE26" s="35"/>
      <c r="AF26" s="401"/>
      <c r="AG26" s="401"/>
      <c r="AH26" s="401"/>
      <c r="AI26" s="402"/>
      <c r="AJ26" s="401"/>
      <c r="AK26" s="35"/>
      <c r="AL26" s="35"/>
      <c r="AM26" s="401"/>
      <c r="AN26" s="401"/>
      <c r="AO26" s="401"/>
      <c r="AP26" s="402"/>
      <c r="AQ26" s="401"/>
      <c r="AR26" s="35"/>
      <c r="AS26" s="35"/>
      <c r="AT26" s="401"/>
      <c r="AU26" s="401"/>
      <c r="AV26" s="401"/>
      <c r="AW26" s="402"/>
      <c r="AX26" s="401"/>
      <c r="AY26" s="35"/>
      <c r="AZ26" s="35"/>
      <c r="BA26" s="401"/>
      <c r="BB26" s="401"/>
      <c r="BC26" s="401"/>
      <c r="BD26" s="402"/>
      <c r="BE26" s="401"/>
      <c r="BF26" s="35"/>
      <c r="BG26" s="35"/>
      <c r="BH26" s="401"/>
      <c r="BI26" s="401"/>
      <c r="BJ26" s="401"/>
      <c r="BK26" s="402"/>
      <c r="BL26" s="401"/>
      <c r="BM26" s="35"/>
      <c r="BN26" s="35"/>
      <c r="BO26" s="401"/>
      <c r="BP26" s="401"/>
      <c r="BQ26" s="401"/>
      <c r="BR26" s="402"/>
      <c r="BS26" s="401"/>
      <c r="BT26" s="35"/>
      <c r="BU26" s="35"/>
      <c r="BV26" s="401"/>
      <c r="BW26" s="401"/>
      <c r="BX26" s="401"/>
      <c r="BY26" s="402"/>
      <c r="BZ26" s="401"/>
      <c r="CA26" s="35"/>
      <c r="CB26" s="35"/>
      <c r="CC26" s="401"/>
      <c r="CD26" s="401"/>
      <c r="CE26" s="401"/>
      <c r="CF26" s="402"/>
      <c r="CH26" s="173"/>
      <c r="CM26" s="27"/>
      <c r="CN26" s="108"/>
      <c r="CO26" s="27"/>
      <c r="CP26" s="108"/>
      <c r="CQ26" s="27"/>
      <c r="CR26" s="108"/>
      <c r="CV26" s="187"/>
      <c r="CW26" s="187"/>
      <c r="CX26" s="187"/>
      <c r="CY26" s="187"/>
      <c r="CZ26" s="187"/>
      <c r="DA26" s="187"/>
      <c r="DB26" s="187"/>
      <c r="DC26" s="187"/>
    </row>
    <row r="27" spans="1:107" ht="15.75" customHeight="1">
      <c r="B27" s="2"/>
      <c r="C27" s="28"/>
      <c r="D27" s="108"/>
      <c r="E27" s="108"/>
      <c r="F27" s="108"/>
      <c r="G27" s="108"/>
      <c r="H27" s="108"/>
      <c r="I27" s="119">
        <f t="shared" si="214"/>
        <v>0</v>
      </c>
      <c r="J27" s="31">
        <f t="shared" si="215"/>
        <v>0</v>
      </c>
      <c r="K27" s="108">
        <f t="shared" si="216"/>
        <v>0</v>
      </c>
      <c r="L27" s="108">
        <f t="shared" si="217"/>
        <v>0</v>
      </c>
      <c r="M27" s="132">
        <f t="shared" si="218"/>
        <v>0</v>
      </c>
      <c r="N27" s="399">
        <f t="shared" si="219"/>
        <v>0</v>
      </c>
      <c r="O27" s="399">
        <f t="shared" si="220"/>
        <v>0</v>
      </c>
      <c r="P27" s="399">
        <f t="shared" si="221"/>
        <v>0</v>
      </c>
      <c r="Q27" s="399">
        <f t="shared" si="222"/>
        <v>0</v>
      </c>
      <c r="R27" s="399">
        <f t="shared" si="223"/>
        <v>0</v>
      </c>
      <c r="S27" s="399">
        <f t="shared" si="224"/>
        <v>0</v>
      </c>
      <c r="T27" s="399">
        <f t="shared" si="225"/>
        <v>0</v>
      </c>
      <c r="U27" s="399">
        <f t="shared" si="226"/>
        <v>0</v>
      </c>
      <c r="V27" s="29">
        <f t="array" ref="V27">IFERROR(INDEX(J27:U27,MATCH(SMALL(IF(J27:U27=0,1E+300,(J27:U27)*(100^COLUMN(J27:U27))),1),(J27:U27)*100^COLUMN(J27:U27),0)),0)</f>
        <v>0</v>
      </c>
      <c r="W27" s="28"/>
      <c r="X27" s="399"/>
      <c r="Y27" s="46"/>
      <c r="Z27" s="46"/>
      <c r="AA27" s="133"/>
      <c r="AB27" s="133"/>
      <c r="AC27" s="40"/>
      <c r="AD27" s="403"/>
      <c r="AE27" s="46"/>
      <c r="AF27" s="46"/>
      <c r="AG27" s="46"/>
      <c r="AH27" s="133"/>
      <c r="AI27" s="133"/>
      <c r="AJ27" s="40"/>
      <c r="AK27" s="403"/>
      <c r="AL27" s="46"/>
      <c r="AM27" s="46"/>
      <c r="AN27" s="46"/>
      <c r="AO27" s="133"/>
      <c r="AP27" s="133"/>
      <c r="AQ27" s="40"/>
      <c r="AR27" s="403"/>
      <c r="AS27" s="46"/>
      <c r="AT27" s="46"/>
      <c r="AU27" s="46"/>
      <c r="AV27" s="133"/>
      <c r="AW27" s="133"/>
      <c r="AX27" s="40"/>
      <c r="AY27" s="403"/>
      <c r="AZ27" s="46"/>
      <c r="BA27" s="46"/>
      <c r="BB27" s="46"/>
      <c r="BC27" s="133"/>
      <c r="BD27" s="133"/>
      <c r="BE27" s="40"/>
      <c r="BF27" s="403"/>
      <c r="BG27" s="46"/>
      <c r="BH27" s="46"/>
      <c r="BI27" s="46"/>
      <c r="BJ27" s="133"/>
      <c r="BK27" s="133"/>
      <c r="BL27" s="40"/>
      <c r="BM27" s="403"/>
      <c r="BN27" s="46"/>
      <c r="BO27" s="46"/>
      <c r="BP27" s="46"/>
      <c r="BQ27" s="133"/>
      <c r="BR27" s="133"/>
      <c r="BS27" s="40"/>
      <c r="BT27" s="403"/>
      <c r="BU27" s="46"/>
      <c r="BV27" s="46"/>
      <c r="BW27" s="46"/>
      <c r="BX27" s="133"/>
      <c r="BY27" s="133"/>
      <c r="BZ27" s="40"/>
      <c r="CA27" s="403"/>
      <c r="CB27" s="46"/>
      <c r="CC27" s="46"/>
      <c r="CD27" s="46"/>
      <c r="CE27" s="133"/>
      <c r="CF27" s="133"/>
      <c r="CH27" s="173"/>
      <c r="CM27" s="27"/>
      <c r="CN27" s="108"/>
      <c r="CO27" s="27"/>
      <c r="CP27" s="108"/>
      <c r="CQ27" s="27"/>
      <c r="CR27" s="108"/>
      <c r="CV27" s="187"/>
      <c r="CW27" s="187"/>
      <c r="CX27" s="187"/>
      <c r="CY27" s="187"/>
      <c r="CZ27" s="187"/>
      <c r="DA27" s="187"/>
      <c r="DB27" s="187"/>
      <c r="DC27" s="187"/>
    </row>
    <row r="28" spans="1:107" ht="15.75" customHeight="1">
      <c r="B28" s="2"/>
      <c r="C28" s="28"/>
      <c r="D28" s="108"/>
      <c r="E28" s="108"/>
      <c r="F28" s="108"/>
      <c r="G28" s="108"/>
      <c r="H28" s="108"/>
      <c r="I28" s="119">
        <f t="shared" si="214"/>
        <v>0</v>
      </c>
      <c r="J28" s="31">
        <f t="shared" si="215"/>
        <v>0</v>
      </c>
      <c r="K28" s="108">
        <f t="shared" si="216"/>
        <v>0</v>
      </c>
      <c r="L28" s="108">
        <f t="shared" si="217"/>
        <v>0</v>
      </c>
      <c r="M28" s="132">
        <f t="shared" si="218"/>
        <v>0</v>
      </c>
      <c r="N28" s="399">
        <f t="shared" si="219"/>
        <v>0</v>
      </c>
      <c r="O28" s="399">
        <f t="shared" si="220"/>
        <v>0</v>
      </c>
      <c r="P28" s="399">
        <f t="shared" si="221"/>
        <v>0</v>
      </c>
      <c r="Q28" s="399">
        <f t="shared" si="222"/>
        <v>0</v>
      </c>
      <c r="R28" s="399">
        <f t="shared" si="223"/>
        <v>0</v>
      </c>
      <c r="S28" s="399">
        <f t="shared" si="224"/>
        <v>0</v>
      </c>
      <c r="T28" s="399">
        <f t="shared" si="225"/>
        <v>0</v>
      </c>
      <c r="U28" s="399">
        <f t="shared" si="226"/>
        <v>0</v>
      </c>
      <c r="V28" s="29">
        <f t="array" ref="V28">IFERROR(INDEX(J28:U28,MATCH(SMALL(IF(J28:U28=0,1E+300,(J28:U28)*(100^COLUMN(J28:U28))),1),(J28:U28)*100^COLUMN(J28:U28),0)),0)</f>
        <v>0</v>
      </c>
      <c r="W28" s="28"/>
      <c r="X28" s="399"/>
      <c r="Y28" s="46"/>
      <c r="Z28" s="46"/>
      <c r="AA28" s="133"/>
      <c r="AB28" s="133"/>
      <c r="AC28" s="40"/>
      <c r="AD28" s="403"/>
      <c r="AE28" s="46"/>
      <c r="AF28" s="46"/>
      <c r="AG28" s="46"/>
      <c r="AH28" s="133"/>
      <c r="AI28" s="133"/>
      <c r="AJ28" s="40"/>
      <c r="AK28" s="403"/>
      <c r="AL28" s="46"/>
      <c r="AM28" s="46"/>
      <c r="AN28" s="46"/>
      <c r="AO28" s="133"/>
      <c r="AP28" s="133"/>
      <c r="AQ28" s="40"/>
      <c r="AR28" s="403"/>
      <c r="AS28" s="46"/>
      <c r="AT28" s="46"/>
      <c r="AU28" s="46"/>
      <c r="AV28" s="133"/>
      <c r="AW28" s="133"/>
      <c r="AX28" s="40"/>
      <c r="AY28" s="403"/>
      <c r="AZ28" s="46"/>
      <c r="BA28" s="46"/>
      <c r="BB28" s="46"/>
      <c r="BC28" s="133"/>
      <c r="BD28" s="133"/>
      <c r="BE28" s="40"/>
      <c r="BF28" s="403"/>
      <c r="BG28" s="46"/>
      <c r="BH28" s="46"/>
      <c r="BI28" s="46"/>
      <c r="BJ28" s="133"/>
      <c r="BK28" s="133"/>
      <c r="BL28" s="40"/>
      <c r="BM28" s="403"/>
      <c r="BN28" s="46"/>
      <c r="BO28" s="46"/>
      <c r="BP28" s="46"/>
      <c r="BQ28" s="133"/>
      <c r="BR28" s="133"/>
      <c r="BS28" s="40"/>
      <c r="BT28" s="403"/>
      <c r="BU28" s="46"/>
      <c r="BV28" s="46"/>
      <c r="BW28" s="46"/>
      <c r="BX28" s="133"/>
      <c r="BY28" s="133"/>
      <c r="BZ28" s="40"/>
      <c r="CA28" s="403"/>
      <c r="CB28" s="46"/>
      <c r="CC28" s="46"/>
      <c r="CD28" s="46"/>
      <c r="CE28" s="133"/>
      <c r="CF28" s="133"/>
      <c r="CH28" s="173"/>
      <c r="CM28" s="27"/>
      <c r="CN28" s="108"/>
      <c r="CO28" s="27"/>
      <c r="CP28" s="108"/>
      <c r="CQ28" s="27"/>
      <c r="CR28" s="108"/>
      <c r="CV28" s="187"/>
      <c r="CW28" s="187"/>
      <c r="CX28" s="187"/>
      <c r="CY28" s="187"/>
      <c r="CZ28" s="187"/>
      <c r="DA28" s="187"/>
      <c r="DB28" s="187"/>
      <c r="DC28" s="187"/>
    </row>
    <row r="29" spans="1:107" ht="15.75" customHeight="1">
      <c r="B29" s="2"/>
      <c r="C29" s="28"/>
      <c r="D29" s="108"/>
      <c r="E29" s="108"/>
      <c r="F29" s="108"/>
      <c r="G29" s="108"/>
      <c r="H29" s="108"/>
      <c r="I29" s="119">
        <f t="shared" si="214"/>
        <v>0</v>
      </c>
      <c r="J29" s="31">
        <f t="shared" si="215"/>
        <v>0</v>
      </c>
      <c r="K29" s="108">
        <f t="shared" si="216"/>
        <v>0</v>
      </c>
      <c r="L29" s="108">
        <f t="shared" si="217"/>
        <v>0</v>
      </c>
      <c r="M29" s="132">
        <f t="shared" si="218"/>
        <v>0</v>
      </c>
      <c r="N29" s="399">
        <f t="shared" si="219"/>
        <v>0</v>
      </c>
      <c r="O29" s="399">
        <f t="shared" si="220"/>
        <v>0</v>
      </c>
      <c r="P29" s="399">
        <f t="shared" si="221"/>
        <v>0</v>
      </c>
      <c r="Q29" s="399">
        <f t="shared" si="222"/>
        <v>0</v>
      </c>
      <c r="R29" s="399">
        <f t="shared" si="223"/>
        <v>0</v>
      </c>
      <c r="S29" s="399">
        <f t="shared" si="224"/>
        <v>0</v>
      </c>
      <c r="T29" s="399">
        <f t="shared" si="225"/>
        <v>0</v>
      </c>
      <c r="U29" s="399">
        <f t="shared" si="226"/>
        <v>0</v>
      </c>
      <c r="V29" s="29">
        <f t="array" ref="V29">IFERROR(INDEX(J29:U29,MATCH(SMALL(IF(J29:U29=0,1E+300,(J29:U29)*(100^COLUMN(J29:U29))),1),(J29:U29)*100^COLUMN(J29:U29),0)),0)</f>
        <v>0</v>
      </c>
      <c r="W29" s="28"/>
      <c r="X29" s="399"/>
      <c r="Y29" s="46"/>
      <c r="Z29" s="46"/>
      <c r="AA29" s="133"/>
      <c r="AB29" s="133"/>
      <c r="AC29" s="40"/>
      <c r="AD29" s="403"/>
      <c r="AE29" s="46"/>
      <c r="AF29" s="46"/>
      <c r="AG29" s="46"/>
      <c r="AH29" s="133"/>
      <c r="AI29" s="133"/>
      <c r="AJ29" s="40"/>
      <c r="AK29" s="403"/>
      <c r="AL29" s="46"/>
      <c r="AM29" s="46"/>
      <c r="AN29" s="46"/>
      <c r="AO29" s="133"/>
      <c r="AP29" s="133"/>
      <c r="AQ29" s="40"/>
      <c r="AR29" s="403"/>
      <c r="AS29" s="46"/>
      <c r="AT29" s="46"/>
      <c r="AU29" s="46"/>
      <c r="AV29" s="133"/>
      <c r="AW29" s="133"/>
      <c r="AX29" s="40"/>
      <c r="AY29" s="403"/>
      <c r="AZ29" s="46"/>
      <c r="BA29" s="46"/>
      <c r="BB29" s="46"/>
      <c r="BC29" s="133"/>
      <c r="BD29" s="133"/>
      <c r="BE29" s="40"/>
      <c r="BF29" s="403"/>
      <c r="BG29" s="46"/>
      <c r="BH29" s="46"/>
      <c r="BI29" s="46"/>
      <c r="BJ29" s="133"/>
      <c r="BK29" s="133"/>
      <c r="BL29" s="40"/>
      <c r="BM29" s="403"/>
      <c r="BN29" s="46"/>
      <c r="BO29" s="46"/>
      <c r="BP29" s="46"/>
      <c r="BQ29" s="133"/>
      <c r="BR29" s="133"/>
      <c r="BS29" s="40"/>
      <c r="BT29" s="403"/>
      <c r="BU29" s="46"/>
      <c r="BV29" s="46"/>
      <c r="BW29" s="46"/>
      <c r="BX29" s="133"/>
      <c r="BY29" s="133"/>
      <c r="BZ29" s="40"/>
      <c r="CA29" s="403"/>
      <c r="CB29" s="46"/>
      <c r="CC29" s="46"/>
      <c r="CD29" s="46"/>
      <c r="CE29" s="133"/>
      <c r="CF29" s="133"/>
      <c r="CH29" s="173"/>
      <c r="CM29" s="27"/>
      <c r="CN29" s="108"/>
      <c r="CO29" s="27"/>
      <c r="CP29" s="108"/>
      <c r="CQ29" s="27"/>
      <c r="CR29" s="108"/>
      <c r="CV29" s="187"/>
      <c r="CW29" s="187"/>
      <c r="CX29" s="187"/>
      <c r="CY29" s="187"/>
      <c r="CZ29" s="187"/>
      <c r="DA29" s="187"/>
      <c r="DB29" s="187"/>
      <c r="DC29" s="187"/>
    </row>
    <row r="30" spans="1:107" ht="15.75" customHeight="1">
      <c r="B30" s="2"/>
      <c r="C30" s="28"/>
      <c r="D30" s="108"/>
      <c r="E30" s="108"/>
      <c r="F30" s="108"/>
      <c r="G30" s="108"/>
      <c r="H30" s="108"/>
      <c r="I30" s="119">
        <f t="shared" si="214"/>
        <v>0</v>
      </c>
      <c r="J30" s="31">
        <f t="shared" si="215"/>
        <v>0</v>
      </c>
      <c r="K30" s="108">
        <f t="shared" si="216"/>
        <v>0</v>
      </c>
      <c r="L30" s="108">
        <f t="shared" si="217"/>
        <v>0</v>
      </c>
      <c r="M30" s="132">
        <f t="shared" si="218"/>
        <v>0</v>
      </c>
      <c r="N30" s="399">
        <f t="shared" si="219"/>
        <v>0</v>
      </c>
      <c r="O30" s="399">
        <f t="shared" si="220"/>
        <v>0</v>
      </c>
      <c r="P30" s="399">
        <f t="shared" si="221"/>
        <v>0</v>
      </c>
      <c r="Q30" s="399">
        <f t="shared" si="222"/>
        <v>0</v>
      </c>
      <c r="R30" s="399">
        <f t="shared" si="223"/>
        <v>0</v>
      </c>
      <c r="S30" s="399">
        <f t="shared" si="224"/>
        <v>0</v>
      </c>
      <c r="T30" s="399">
        <f t="shared" si="225"/>
        <v>0</v>
      </c>
      <c r="U30" s="399">
        <f t="shared" si="226"/>
        <v>0</v>
      </c>
      <c r="V30" s="29">
        <f t="array" ref="V30">IFERROR(INDEX(J30:U30,MATCH(SMALL(IF(J30:U30=0,1E+300,(J30:U30)*(100^COLUMN(J30:U30))),1),(J30:U30)*100^COLUMN(J30:U30),0)),0)</f>
        <v>0</v>
      </c>
      <c r="W30" s="28"/>
      <c r="X30" s="399"/>
      <c r="Y30" s="46"/>
      <c r="Z30" s="46"/>
      <c r="AA30" s="133"/>
      <c r="AB30" s="133"/>
      <c r="AC30" s="40"/>
      <c r="AD30" s="403"/>
      <c r="AE30" s="46"/>
      <c r="AF30" s="46"/>
      <c r="AG30" s="46"/>
      <c r="AH30" s="133"/>
      <c r="AI30" s="133"/>
      <c r="AJ30" s="40"/>
      <c r="AK30" s="403"/>
      <c r="AL30" s="46"/>
      <c r="AM30" s="46"/>
      <c r="AN30" s="46"/>
      <c r="AO30" s="133"/>
      <c r="AP30" s="133"/>
      <c r="AQ30" s="40"/>
      <c r="AR30" s="403"/>
      <c r="AS30" s="46"/>
      <c r="AT30" s="46"/>
      <c r="AU30" s="46"/>
      <c r="AV30" s="133"/>
      <c r="AW30" s="133"/>
      <c r="AX30" s="40"/>
      <c r="AY30" s="403"/>
      <c r="AZ30" s="46"/>
      <c r="BA30" s="46"/>
      <c r="BB30" s="46"/>
      <c r="BC30" s="133"/>
      <c r="BD30" s="133"/>
      <c r="BE30" s="40"/>
      <c r="BF30" s="403"/>
      <c r="BG30" s="46"/>
      <c r="BH30" s="46"/>
      <c r="BI30" s="46"/>
      <c r="BJ30" s="133"/>
      <c r="BK30" s="133"/>
      <c r="BL30" s="40"/>
      <c r="BM30" s="403"/>
      <c r="BN30" s="46"/>
      <c r="BO30" s="46"/>
      <c r="BP30" s="46"/>
      <c r="BQ30" s="133"/>
      <c r="BR30" s="133"/>
      <c r="BS30" s="40"/>
      <c r="BT30" s="403"/>
      <c r="BU30" s="46"/>
      <c r="BV30" s="46"/>
      <c r="BW30" s="46"/>
      <c r="BX30" s="133"/>
      <c r="BY30" s="133"/>
      <c r="BZ30" s="40"/>
      <c r="CA30" s="403"/>
      <c r="CB30" s="46"/>
      <c r="CC30" s="46"/>
      <c r="CD30" s="46"/>
      <c r="CE30" s="133"/>
      <c r="CF30" s="133"/>
      <c r="CH30" s="173"/>
      <c r="CM30" s="27"/>
      <c r="CN30" s="108"/>
      <c r="CO30" s="27"/>
      <c r="CP30" s="108"/>
      <c r="CQ30" s="27"/>
      <c r="CR30" s="108"/>
      <c r="CV30" s="187"/>
      <c r="CW30" s="187"/>
      <c r="CX30" s="187"/>
      <c r="CY30" s="187"/>
      <c r="CZ30" s="187"/>
      <c r="DA30" s="187"/>
      <c r="DB30" s="187"/>
      <c r="DC30" s="187"/>
    </row>
    <row r="31" spans="1:107" ht="15.75" customHeight="1">
      <c r="B31" s="2"/>
      <c r="C31" s="28"/>
      <c r="D31" s="108"/>
      <c r="E31" s="108"/>
      <c r="F31" s="108"/>
      <c r="G31" s="108"/>
      <c r="H31" s="108"/>
      <c r="I31" s="119">
        <f t="shared" si="214"/>
        <v>0</v>
      </c>
      <c r="J31" s="31">
        <f t="shared" si="215"/>
        <v>0</v>
      </c>
      <c r="K31" s="108">
        <f t="shared" si="216"/>
        <v>0</v>
      </c>
      <c r="L31" s="108">
        <f t="shared" si="217"/>
        <v>0</v>
      </c>
      <c r="M31" s="132">
        <f t="shared" si="218"/>
        <v>0</v>
      </c>
      <c r="N31" s="399">
        <f t="shared" si="219"/>
        <v>0</v>
      </c>
      <c r="O31" s="399">
        <f t="shared" si="220"/>
        <v>0</v>
      </c>
      <c r="P31" s="399">
        <f t="shared" si="221"/>
        <v>0</v>
      </c>
      <c r="Q31" s="399">
        <f t="shared" si="222"/>
        <v>0</v>
      </c>
      <c r="R31" s="399">
        <f t="shared" si="223"/>
        <v>0</v>
      </c>
      <c r="S31" s="399">
        <f t="shared" si="224"/>
        <v>0</v>
      </c>
      <c r="T31" s="399">
        <f t="shared" si="225"/>
        <v>0</v>
      </c>
      <c r="U31" s="399">
        <f t="shared" si="226"/>
        <v>0</v>
      </c>
      <c r="V31" s="29">
        <f t="array" ref="V31">IFERROR(INDEX(J31:U31,MATCH(SMALL(IF(J31:U31=0,1E+300,(J31:U31)*(100^COLUMN(J31:U31))),1),(J31:U31)*100^COLUMN(J31:U31),0)),0)</f>
        <v>0</v>
      </c>
      <c r="W31" s="28"/>
      <c r="X31" s="399"/>
      <c r="Y31" s="46"/>
      <c r="Z31" s="46"/>
      <c r="AA31" s="133"/>
      <c r="AB31" s="133"/>
      <c r="AC31" s="40"/>
      <c r="AD31" s="403"/>
      <c r="AE31" s="46"/>
      <c r="AF31" s="46"/>
      <c r="AG31" s="46"/>
      <c r="AH31" s="133"/>
      <c r="AI31" s="133"/>
      <c r="AJ31" s="40"/>
      <c r="AK31" s="403"/>
      <c r="AL31" s="46"/>
      <c r="AM31" s="46"/>
      <c r="AN31" s="46"/>
      <c r="AO31" s="133"/>
      <c r="AP31" s="133"/>
      <c r="AQ31" s="40"/>
      <c r="AR31" s="403"/>
      <c r="AS31" s="46"/>
      <c r="AT31" s="46"/>
      <c r="AU31" s="46"/>
      <c r="AV31" s="133"/>
      <c r="AW31" s="133"/>
      <c r="AX31" s="40"/>
      <c r="AY31" s="403"/>
      <c r="AZ31" s="46"/>
      <c r="BA31" s="46"/>
      <c r="BB31" s="46"/>
      <c r="BC31" s="133"/>
      <c r="BD31" s="133"/>
      <c r="BE31" s="40"/>
      <c r="BF31" s="403"/>
      <c r="BG31" s="46"/>
      <c r="BH31" s="46"/>
      <c r="BI31" s="46"/>
      <c r="BJ31" s="133"/>
      <c r="BK31" s="133"/>
      <c r="BL31" s="40"/>
      <c r="BM31" s="403"/>
      <c r="BN31" s="46"/>
      <c r="BO31" s="46"/>
      <c r="BP31" s="46"/>
      <c r="BQ31" s="133"/>
      <c r="BR31" s="133"/>
      <c r="BS31" s="40"/>
      <c r="BT31" s="403"/>
      <c r="BU31" s="46"/>
      <c r="BV31" s="46"/>
      <c r="BW31" s="46"/>
      <c r="BX31" s="133"/>
      <c r="BY31" s="133"/>
      <c r="BZ31" s="40"/>
      <c r="CA31" s="403"/>
      <c r="CB31" s="46"/>
      <c r="CC31" s="46"/>
      <c r="CD31" s="46"/>
      <c r="CE31" s="133"/>
      <c r="CF31" s="133"/>
      <c r="CH31" s="173"/>
      <c r="CM31" s="27"/>
      <c r="CN31" s="108"/>
      <c r="CO31" s="27"/>
      <c r="CP31" s="108"/>
      <c r="CQ31" s="27"/>
      <c r="CR31" s="108"/>
      <c r="CV31" s="187"/>
      <c r="CW31" s="187"/>
      <c r="CX31" s="187"/>
      <c r="CY31" s="187"/>
      <c r="CZ31" s="187"/>
      <c r="DA31" s="187"/>
      <c r="DB31" s="187"/>
      <c r="DC31" s="187"/>
    </row>
    <row r="32" spans="1:107" ht="15.75" customHeight="1">
      <c r="B32" s="2"/>
      <c r="C32" s="28"/>
      <c r="D32" s="108"/>
      <c r="E32" s="108"/>
      <c r="F32" s="108"/>
      <c r="G32" s="108"/>
      <c r="H32" s="108"/>
      <c r="I32" s="119">
        <f t="shared" si="214"/>
        <v>0</v>
      </c>
      <c r="J32" s="31">
        <f t="shared" si="215"/>
        <v>0</v>
      </c>
      <c r="K32" s="108">
        <f t="shared" si="216"/>
        <v>0</v>
      </c>
      <c r="L32" s="108">
        <f t="shared" si="217"/>
        <v>0</v>
      </c>
      <c r="M32" s="132">
        <f t="shared" si="218"/>
        <v>0</v>
      </c>
      <c r="N32" s="399">
        <f t="shared" si="219"/>
        <v>0</v>
      </c>
      <c r="O32" s="399">
        <f t="shared" si="220"/>
        <v>0</v>
      </c>
      <c r="P32" s="399">
        <f t="shared" si="221"/>
        <v>0</v>
      </c>
      <c r="Q32" s="399">
        <f t="shared" si="222"/>
        <v>0</v>
      </c>
      <c r="R32" s="399">
        <f t="shared" si="223"/>
        <v>0</v>
      </c>
      <c r="S32" s="399">
        <f t="shared" si="224"/>
        <v>0</v>
      </c>
      <c r="T32" s="399">
        <f t="shared" si="225"/>
        <v>0</v>
      </c>
      <c r="U32" s="399">
        <f t="shared" si="226"/>
        <v>0</v>
      </c>
      <c r="V32" s="29">
        <f t="array" ref="V32">IFERROR(INDEX(J32:U32,MATCH(SMALL(IF(J32:U32=0,1E+300,(J32:U32)*(100^COLUMN(J32:U32))),1),(J32:U32)*100^COLUMN(J32:U32),0)),0)</f>
        <v>0</v>
      </c>
      <c r="W32" s="28"/>
      <c r="X32" s="399"/>
      <c r="Y32" s="46"/>
      <c r="Z32" s="46"/>
      <c r="AA32" s="133"/>
      <c r="AB32" s="133"/>
      <c r="AC32" s="40"/>
      <c r="AD32" s="403"/>
      <c r="AE32" s="46"/>
      <c r="AF32" s="46"/>
      <c r="AG32" s="46"/>
      <c r="AH32" s="133"/>
      <c r="AI32" s="133"/>
      <c r="AJ32" s="40"/>
      <c r="AK32" s="403"/>
      <c r="AL32" s="46"/>
      <c r="AM32" s="46"/>
      <c r="AN32" s="46"/>
      <c r="AO32" s="133"/>
      <c r="AP32" s="133"/>
      <c r="AQ32" s="40"/>
      <c r="AR32" s="403"/>
      <c r="AS32" s="46"/>
      <c r="AT32" s="46"/>
      <c r="AU32" s="46"/>
      <c r="AV32" s="133"/>
      <c r="AW32" s="133"/>
      <c r="AX32" s="40"/>
      <c r="AY32" s="403"/>
      <c r="AZ32" s="46"/>
      <c r="BA32" s="46"/>
      <c r="BB32" s="46"/>
      <c r="BC32" s="133"/>
      <c r="BD32" s="133"/>
      <c r="BE32" s="40"/>
      <c r="BF32" s="403"/>
      <c r="BG32" s="46"/>
      <c r="BH32" s="46"/>
      <c r="BI32" s="46"/>
      <c r="BJ32" s="133"/>
      <c r="BK32" s="133"/>
      <c r="BL32" s="40"/>
      <c r="BM32" s="403"/>
      <c r="BN32" s="46"/>
      <c r="BO32" s="46"/>
      <c r="BP32" s="46"/>
      <c r="BQ32" s="133"/>
      <c r="BR32" s="133"/>
      <c r="BS32" s="40"/>
      <c r="BT32" s="403"/>
      <c r="BU32" s="46"/>
      <c r="BV32" s="46"/>
      <c r="BW32" s="46"/>
      <c r="BX32" s="133"/>
      <c r="BY32" s="133"/>
      <c r="BZ32" s="40"/>
      <c r="CA32" s="403"/>
      <c r="CB32" s="46"/>
      <c r="CC32" s="46"/>
      <c r="CD32" s="46"/>
      <c r="CE32" s="133"/>
      <c r="CF32" s="133"/>
      <c r="CH32" s="173"/>
      <c r="CM32" s="27"/>
      <c r="CN32" s="108"/>
      <c r="CO32" s="27"/>
      <c r="CP32" s="108"/>
      <c r="CQ32" s="27"/>
      <c r="CR32" s="108"/>
      <c r="CV32" s="187"/>
      <c r="CW32" s="187"/>
      <c r="CX32" s="187"/>
      <c r="CY32" s="187"/>
      <c r="CZ32" s="187"/>
      <c r="DA32" s="187"/>
      <c r="DB32" s="187"/>
      <c r="DC32" s="187"/>
    </row>
    <row r="33" spans="2:107" ht="15.75" customHeight="1">
      <c r="B33" s="2"/>
      <c r="C33" s="28"/>
      <c r="D33" s="108"/>
      <c r="E33" s="108"/>
      <c r="F33" s="108"/>
      <c r="G33" s="108"/>
      <c r="H33" s="108"/>
      <c r="I33" s="119">
        <f t="shared" si="214"/>
        <v>0</v>
      </c>
      <c r="J33" s="31">
        <f t="shared" si="215"/>
        <v>0</v>
      </c>
      <c r="K33" s="108">
        <f t="shared" si="216"/>
        <v>0</v>
      </c>
      <c r="L33" s="108">
        <f t="shared" si="217"/>
        <v>0</v>
      </c>
      <c r="M33" s="132">
        <f t="shared" si="218"/>
        <v>0</v>
      </c>
      <c r="N33" s="399">
        <f t="shared" si="219"/>
        <v>0</v>
      </c>
      <c r="O33" s="399">
        <f t="shared" si="220"/>
        <v>0</v>
      </c>
      <c r="P33" s="399">
        <f t="shared" si="221"/>
        <v>0</v>
      </c>
      <c r="Q33" s="399">
        <f t="shared" si="222"/>
        <v>0</v>
      </c>
      <c r="R33" s="399">
        <f t="shared" si="223"/>
        <v>0</v>
      </c>
      <c r="S33" s="399">
        <f t="shared" si="224"/>
        <v>0</v>
      </c>
      <c r="T33" s="399">
        <f t="shared" si="225"/>
        <v>0</v>
      </c>
      <c r="U33" s="399">
        <f t="shared" si="226"/>
        <v>0</v>
      </c>
      <c r="V33" s="29">
        <f t="array" ref="V33">IFERROR(INDEX(J33:U33,MATCH(SMALL(IF(J33:U33=0,1E+300,(J33:U33)*(100^COLUMN(J33:U33))),1),(J33:U33)*100^COLUMN(J33:U33),0)),0)</f>
        <v>0</v>
      </c>
      <c r="W33" s="28"/>
      <c r="X33" s="399"/>
      <c r="Y33" s="46"/>
      <c r="Z33" s="46"/>
      <c r="AA33" s="133"/>
      <c r="AB33" s="133"/>
      <c r="AC33" s="40"/>
      <c r="AD33" s="403"/>
      <c r="AE33" s="46"/>
      <c r="AF33" s="46"/>
      <c r="AG33" s="46"/>
      <c r="AH33" s="133"/>
      <c r="AI33" s="133"/>
      <c r="AJ33" s="40"/>
      <c r="AK33" s="403"/>
      <c r="AL33" s="46"/>
      <c r="AM33" s="46"/>
      <c r="AN33" s="46"/>
      <c r="AO33" s="133"/>
      <c r="AP33" s="133"/>
      <c r="AQ33" s="40"/>
      <c r="AR33" s="403"/>
      <c r="AS33" s="46"/>
      <c r="AT33" s="46"/>
      <c r="AU33" s="46"/>
      <c r="AV33" s="133"/>
      <c r="AW33" s="133"/>
      <c r="AX33" s="40"/>
      <c r="AY33" s="403"/>
      <c r="AZ33" s="46"/>
      <c r="BA33" s="46"/>
      <c r="BB33" s="46"/>
      <c r="BC33" s="133"/>
      <c r="BD33" s="133"/>
      <c r="BE33" s="40"/>
      <c r="BF33" s="403"/>
      <c r="BG33" s="46"/>
      <c r="BH33" s="46"/>
      <c r="BI33" s="46"/>
      <c r="BJ33" s="133"/>
      <c r="BK33" s="133"/>
      <c r="BL33" s="40"/>
      <c r="BM33" s="403"/>
      <c r="BN33" s="46"/>
      <c r="BO33" s="46"/>
      <c r="BP33" s="46"/>
      <c r="BQ33" s="133"/>
      <c r="BR33" s="133"/>
      <c r="BS33" s="40"/>
      <c r="BT33" s="403"/>
      <c r="BU33" s="46"/>
      <c r="BV33" s="46"/>
      <c r="BW33" s="46"/>
      <c r="BX33" s="133"/>
      <c r="BY33" s="133"/>
      <c r="BZ33" s="40"/>
      <c r="CA33" s="403"/>
      <c r="CB33" s="46"/>
      <c r="CC33" s="46"/>
      <c r="CD33" s="46"/>
      <c r="CE33" s="133"/>
      <c r="CF33" s="133"/>
      <c r="CH33" s="173"/>
      <c r="CM33" s="27"/>
      <c r="CN33" s="108"/>
      <c r="CO33" s="27"/>
      <c r="CP33" s="108"/>
      <c r="CQ33" s="27"/>
      <c r="CR33" s="108"/>
      <c r="CV33" s="187"/>
      <c r="CW33" s="187"/>
      <c r="CX33" s="187"/>
      <c r="CY33" s="187"/>
      <c r="CZ33" s="187"/>
      <c r="DA33" s="187"/>
      <c r="DB33" s="187"/>
      <c r="DC33" s="187"/>
    </row>
    <row r="34" spans="2:107" ht="15.75" customHeight="1">
      <c r="B34" s="2"/>
      <c r="C34" s="28"/>
      <c r="D34" s="108"/>
      <c r="E34" s="108"/>
      <c r="F34" s="108"/>
      <c r="G34" s="108"/>
      <c r="H34" s="108"/>
      <c r="I34" s="119">
        <f t="shared" si="214"/>
        <v>0</v>
      </c>
      <c r="J34" s="31">
        <f t="shared" si="215"/>
        <v>0</v>
      </c>
      <c r="K34" s="108">
        <f t="shared" si="216"/>
        <v>0</v>
      </c>
      <c r="L34" s="108">
        <f t="shared" si="217"/>
        <v>0</v>
      </c>
      <c r="M34" s="132">
        <f t="shared" si="218"/>
        <v>0</v>
      </c>
      <c r="N34" s="399">
        <f t="shared" si="219"/>
        <v>0</v>
      </c>
      <c r="O34" s="399">
        <f t="shared" si="220"/>
        <v>0</v>
      </c>
      <c r="P34" s="399">
        <f t="shared" si="221"/>
        <v>0</v>
      </c>
      <c r="Q34" s="399">
        <f t="shared" si="222"/>
        <v>0</v>
      </c>
      <c r="R34" s="399">
        <f t="shared" si="223"/>
        <v>0</v>
      </c>
      <c r="S34" s="399">
        <f t="shared" si="224"/>
        <v>0</v>
      </c>
      <c r="T34" s="399">
        <f t="shared" si="225"/>
        <v>0</v>
      </c>
      <c r="U34" s="399">
        <f t="shared" si="226"/>
        <v>0</v>
      </c>
      <c r="V34" s="29">
        <f t="array" ref="V34">IFERROR(INDEX(J34:U34,MATCH(SMALL(IF(J34:U34=0,1E+300,(J34:U34)*(100^COLUMN(J34:U34))),1),(J34:U34)*100^COLUMN(J34:U34),0)),0)</f>
        <v>0</v>
      </c>
      <c r="W34" s="28"/>
      <c r="X34" s="399"/>
      <c r="Y34" s="46"/>
      <c r="Z34" s="46"/>
      <c r="AA34" s="133"/>
      <c r="AB34" s="133"/>
      <c r="AC34" s="40"/>
      <c r="AD34" s="403"/>
      <c r="AE34" s="46"/>
      <c r="AF34" s="46"/>
      <c r="AG34" s="46"/>
      <c r="AH34" s="133"/>
      <c r="AI34" s="133"/>
      <c r="AJ34" s="40"/>
      <c r="AK34" s="403"/>
      <c r="AL34" s="46"/>
      <c r="AM34" s="46"/>
      <c r="AN34" s="46"/>
      <c r="AO34" s="133"/>
      <c r="AP34" s="133"/>
      <c r="AQ34" s="40"/>
      <c r="AR34" s="403"/>
      <c r="AS34" s="46"/>
      <c r="AT34" s="46"/>
      <c r="AU34" s="46"/>
      <c r="AV34" s="133"/>
      <c r="AW34" s="133"/>
      <c r="AX34" s="40"/>
      <c r="AY34" s="403"/>
      <c r="AZ34" s="46"/>
      <c r="BA34" s="46"/>
      <c r="BB34" s="46"/>
      <c r="BC34" s="133"/>
      <c r="BD34" s="133"/>
      <c r="BE34" s="40"/>
      <c r="BF34" s="403"/>
      <c r="BG34" s="46"/>
      <c r="BH34" s="46"/>
      <c r="BI34" s="46"/>
      <c r="BJ34" s="133"/>
      <c r="BK34" s="133"/>
      <c r="BL34" s="40"/>
      <c r="BM34" s="403"/>
      <c r="BN34" s="46"/>
      <c r="BO34" s="46"/>
      <c r="BP34" s="46"/>
      <c r="BQ34" s="133"/>
      <c r="BR34" s="133"/>
      <c r="BS34" s="40"/>
      <c r="BT34" s="403"/>
      <c r="BU34" s="46"/>
      <c r="BV34" s="46"/>
      <c r="BW34" s="46"/>
      <c r="BX34" s="133"/>
      <c r="BY34" s="133"/>
      <c r="BZ34" s="40"/>
      <c r="CA34" s="403"/>
      <c r="CB34" s="46"/>
      <c r="CC34" s="46"/>
      <c r="CD34" s="46"/>
      <c r="CE34" s="133"/>
      <c r="CF34" s="133"/>
      <c r="CH34" s="173"/>
      <c r="CM34" s="27"/>
      <c r="CN34" s="108"/>
      <c r="CO34" s="27"/>
      <c r="CP34" s="108"/>
      <c r="CQ34" s="27"/>
      <c r="CR34" s="108"/>
      <c r="CV34" s="187"/>
      <c r="CW34" s="187"/>
      <c r="CX34" s="187"/>
      <c r="CY34" s="187"/>
      <c r="CZ34" s="187"/>
      <c r="DA34" s="187"/>
      <c r="DB34" s="187"/>
      <c r="DC34" s="187"/>
    </row>
    <row r="35" spans="2:107" ht="15.75" customHeight="1">
      <c r="B35" s="2"/>
      <c r="C35" s="108"/>
      <c r="D35" s="108"/>
      <c r="E35" s="108"/>
      <c r="F35" s="108"/>
      <c r="G35" s="108"/>
      <c r="H35" s="108"/>
      <c r="I35" s="119">
        <f t="shared" si="214"/>
        <v>0</v>
      </c>
      <c r="J35" s="31">
        <f t="shared" si="215"/>
        <v>0</v>
      </c>
      <c r="K35" s="108">
        <f t="shared" si="216"/>
        <v>0</v>
      </c>
      <c r="L35" s="108">
        <f t="shared" si="217"/>
        <v>0</v>
      </c>
      <c r="M35" s="132">
        <f t="shared" si="218"/>
        <v>0</v>
      </c>
      <c r="N35" s="399">
        <f t="shared" si="219"/>
        <v>0</v>
      </c>
      <c r="O35" s="399">
        <f t="shared" si="220"/>
        <v>0</v>
      </c>
      <c r="P35" s="399">
        <f t="shared" si="221"/>
        <v>0</v>
      </c>
      <c r="Q35" s="399">
        <f t="shared" si="222"/>
        <v>0</v>
      </c>
      <c r="R35" s="399">
        <f t="shared" si="223"/>
        <v>0</v>
      </c>
      <c r="S35" s="399">
        <f t="shared" si="224"/>
        <v>0</v>
      </c>
      <c r="T35" s="399">
        <f t="shared" si="225"/>
        <v>0</v>
      </c>
      <c r="U35" s="399">
        <f t="shared" si="226"/>
        <v>0</v>
      </c>
      <c r="V35" s="29">
        <f t="array" ref="V35">IFERROR(INDEX(J35:U35,MATCH(SMALL(IF(J35:U35=0,1E+300,(J35:U35)*(100^COLUMN(J35:U35))),1),(J35:U35)*100^COLUMN(J35:U35),0)),0)</f>
        <v>0</v>
      </c>
      <c r="W35" s="28"/>
      <c r="X35" s="399"/>
      <c r="Y35" s="46"/>
      <c r="Z35" s="46"/>
      <c r="AA35" s="133"/>
      <c r="AB35" s="133"/>
      <c r="AC35" s="40"/>
      <c r="AD35" s="403"/>
      <c r="AE35" s="46"/>
      <c r="AF35" s="46"/>
      <c r="AG35" s="46"/>
      <c r="AH35" s="133"/>
      <c r="AI35" s="133"/>
      <c r="AJ35" s="40"/>
      <c r="AK35" s="403"/>
      <c r="AL35" s="46"/>
      <c r="AM35" s="46"/>
      <c r="AN35" s="46"/>
      <c r="AO35" s="133"/>
      <c r="AP35" s="133"/>
      <c r="AQ35" s="40"/>
      <c r="AR35" s="403"/>
      <c r="AS35" s="46"/>
      <c r="AT35" s="46"/>
      <c r="AU35" s="46"/>
      <c r="AV35" s="133"/>
      <c r="AW35" s="133"/>
      <c r="AX35" s="40"/>
      <c r="AY35" s="403"/>
      <c r="AZ35" s="46"/>
      <c r="BA35" s="46"/>
      <c r="BB35" s="46"/>
      <c r="BC35" s="133"/>
      <c r="BD35" s="133"/>
      <c r="BE35" s="40"/>
      <c r="BF35" s="403"/>
      <c r="BG35" s="46"/>
      <c r="BH35" s="46"/>
      <c r="BI35" s="46"/>
      <c r="BJ35" s="133"/>
      <c r="BK35" s="133"/>
      <c r="BL35" s="40"/>
      <c r="BM35" s="403"/>
      <c r="BN35" s="46"/>
      <c r="BO35" s="46"/>
      <c r="BP35" s="46"/>
      <c r="BQ35" s="133"/>
      <c r="BR35" s="133"/>
      <c r="BS35" s="40"/>
      <c r="BT35" s="403"/>
      <c r="BU35" s="46"/>
      <c r="BV35" s="46"/>
      <c r="BW35" s="46"/>
      <c r="BX35" s="133"/>
      <c r="BY35" s="133"/>
      <c r="BZ35" s="40"/>
      <c r="CA35" s="403"/>
      <c r="CB35" s="46"/>
      <c r="CC35" s="46"/>
      <c r="CD35" s="46"/>
      <c r="CE35" s="133"/>
      <c r="CF35" s="133"/>
      <c r="CH35" s="173"/>
      <c r="CM35" s="27"/>
      <c r="CN35" s="108"/>
      <c r="CO35" s="27"/>
      <c r="CP35" s="108"/>
      <c r="CQ35" s="27"/>
      <c r="CR35" s="108"/>
      <c r="CV35" s="187"/>
      <c r="CW35" s="187"/>
      <c r="CX35" s="187"/>
      <c r="CY35" s="187"/>
      <c r="CZ35" s="187"/>
      <c r="DA35" s="187"/>
      <c r="DB35" s="187"/>
      <c r="DC35" s="187"/>
    </row>
    <row r="36" spans="2:107" ht="15.75" customHeight="1">
      <c r="B36" s="2"/>
      <c r="C36" s="108"/>
      <c r="D36" s="108"/>
      <c r="E36" s="108"/>
      <c r="F36" s="108"/>
      <c r="G36" s="108"/>
      <c r="H36" s="108"/>
      <c r="I36" s="119">
        <f t="shared" si="214"/>
        <v>0</v>
      </c>
      <c r="J36" s="31">
        <f t="shared" si="215"/>
        <v>0</v>
      </c>
      <c r="K36" s="108">
        <f t="shared" si="216"/>
        <v>0</v>
      </c>
      <c r="L36" s="108">
        <f t="shared" si="217"/>
        <v>0</v>
      </c>
      <c r="M36" s="132">
        <f t="shared" si="218"/>
        <v>0</v>
      </c>
      <c r="N36" s="399">
        <f t="shared" si="219"/>
        <v>0</v>
      </c>
      <c r="O36" s="399">
        <f t="shared" si="220"/>
        <v>0</v>
      </c>
      <c r="P36" s="399">
        <f t="shared" si="221"/>
        <v>0</v>
      </c>
      <c r="Q36" s="399">
        <f t="shared" si="222"/>
        <v>0</v>
      </c>
      <c r="R36" s="399">
        <f t="shared" si="223"/>
        <v>0</v>
      </c>
      <c r="S36" s="399">
        <f t="shared" si="224"/>
        <v>0</v>
      </c>
      <c r="T36" s="399">
        <f t="shared" si="225"/>
        <v>0</v>
      </c>
      <c r="U36" s="399">
        <f t="shared" si="226"/>
        <v>0</v>
      </c>
      <c r="V36" s="29">
        <f t="array" ref="V36">IFERROR(INDEX(J36:U36,MATCH(SMALL(IF(J36:U36=0,1E+300,(J36:U36)*(100^COLUMN(J36:U36))),1),(J36:U36)*100^COLUMN(J36:U36),0)),0)</f>
        <v>0</v>
      </c>
      <c r="W36" s="28"/>
      <c r="X36" s="399"/>
      <c r="Y36" s="46"/>
      <c r="Z36" s="46"/>
      <c r="AA36" s="133"/>
      <c r="AB36" s="133"/>
      <c r="AC36" s="40"/>
      <c r="AD36" s="403"/>
      <c r="AE36" s="46"/>
      <c r="AF36" s="46"/>
      <c r="AG36" s="46"/>
      <c r="AH36" s="133"/>
      <c r="AI36" s="133"/>
      <c r="AJ36" s="40"/>
      <c r="AK36" s="403"/>
      <c r="AL36" s="46"/>
      <c r="AM36" s="46"/>
      <c r="AN36" s="46"/>
      <c r="AO36" s="133"/>
      <c r="AP36" s="133"/>
      <c r="AQ36" s="40"/>
      <c r="AR36" s="403"/>
      <c r="AS36" s="46"/>
      <c r="AT36" s="46"/>
      <c r="AU36" s="46"/>
      <c r="AV36" s="133"/>
      <c r="AW36" s="133"/>
      <c r="AX36" s="40"/>
      <c r="AY36" s="403"/>
      <c r="AZ36" s="46"/>
      <c r="BA36" s="46"/>
      <c r="BB36" s="46"/>
      <c r="BC36" s="133"/>
      <c r="BD36" s="133"/>
      <c r="BE36" s="40"/>
      <c r="BF36" s="403"/>
      <c r="BG36" s="46"/>
      <c r="BH36" s="46"/>
      <c r="BI36" s="46"/>
      <c r="BJ36" s="133"/>
      <c r="BK36" s="133"/>
      <c r="BL36" s="40"/>
      <c r="BM36" s="403"/>
      <c r="BN36" s="46"/>
      <c r="BO36" s="46"/>
      <c r="BP36" s="46"/>
      <c r="BQ36" s="133"/>
      <c r="BR36" s="133"/>
      <c r="BS36" s="40"/>
      <c r="BT36" s="403"/>
      <c r="BU36" s="46"/>
      <c r="BV36" s="46"/>
      <c r="BW36" s="46"/>
      <c r="BX36" s="133"/>
      <c r="BY36" s="133"/>
      <c r="BZ36" s="40"/>
      <c r="CA36" s="403"/>
      <c r="CB36" s="46"/>
      <c r="CC36" s="46"/>
      <c r="CD36" s="46"/>
      <c r="CE36" s="133"/>
      <c r="CF36" s="133"/>
      <c r="CH36" s="173"/>
      <c r="CM36" s="27"/>
      <c r="CN36" s="108"/>
      <c r="CO36" s="27"/>
      <c r="CP36" s="108"/>
      <c r="CQ36" s="27"/>
      <c r="CR36" s="108"/>
      <c r="CV36" s="187"/>
      <c r="CW36" s="187"/>
      <c r="CX36" s="187"/>
      <c r="CY36" s="187"/>
      <c r="CZ36" s="187"/>
      <c r="DA36" s="187"/>
      <c r="DB36" s="187"/>
      <c r="DC36" s="187"/>
    </row>
    <row r="37" spans="2:107" ht="15.75" customHeight="1">
      <c r="B37" s="2"/>
      <c r="C37" s="108"/>
      <c r="D37" s="108"/>
      <c r="E37" s="108"/>
      <c r="F37" s="108"/>
      <c r="G37" s="108"/>
      <c r="H37" s="108"/>
      <c r="I37" s="119">
        <f t="shared" si="214"/>
        <v>0</v>
      </c>
      <c r="J37" s="31">
        <f t="shared" si="215"/>
        <v>0</v>
      </c>
      <c r="K37" s="108">
        <f t="shared" si="216"/>
        <v>0</v>
      </c>
      <c r="L37" s="108">
        <f t="shared" si="217"/>
        <v>0</v>
      </c>
      <c r="M37" s="132">
        <f t="shared" si="218"/>
        <v>0</v>
      </c>
      <c r="N37" s="399">
        <f t="shared" si="219"/>
        <v>0</v>
      </c>
      <c r="O37" s="399">
        <f t="shared" si="220"/>
        <v>0</v>
      </c>
      <c r="P37" s="399">
        <f t="shared" si="221"/>
        <v>0</v>
      </c>
      <c r="Q37" s="399">
        <f t="shared" si="222"/>
        <v>0</v>
      </c>
      <c r="R37" s="399">
        <f t="shared" si="223"/>
        <v>0</v>
      </c>
      <c r="S37" s="399">
        <f t="shared" si="224"/>
        <v>0</v>
      </c>
      <c r="T37" s="399">
        <f t="shared" si="225"/>
        <v>0</v>
      </c>
      <c r="U37" s="399">
        <f t="shared" si="226"/>
        <v>0</v>
      </c>
      <c r="V37" s="29">
        <f t="array" ref="V37">IFERROR(INDEX(J37:U37,MATCH(SMALL(IF(J37:U37=0,1E+300,(J37:U37)*(100^COLUMN(J37:U37))),1),(J37:U37)*100^COLUMN(J37:U37),0)),0)</f>
        <v>0</v>
      </c>
      <c r="W37" s="28"/>
      <c r="X37" s="399"/>
      <c r="Y37" s="46"/>
      <c r="Z37" s="46"/>
      <c r="AA37" s="133"/>
      <c r="AB37" s="133"/>
      <c r="AC37" s="40"/>
      <c r="AD37" s="403"/>
      <c r="AE37" s="46"/>
      <c r="AF37" s="46"/>
      <c r="AG37" s="46"/>
      <c r="AH37" s="133"/>
      <c r="AI37" s="133"/>
      <c r="AJ37" s="40"/>
      <c r="AK37" s="403"/>
      <c r="AL37" s="46"/>
      <c r="AM37" s="46"/>
      <c r="AN37" s="46"/>
      <c r="AO37" s="133"/>
      <c r="AP37" s="133"/>
      <c r="AQ37" s="40"/>
      <c r="AR37" s="403"/>
      <c r="AS37" s="46"/>
      <c r="AT37" s="46"/>
      <c r="AU37" s="46"/>
      <c r="AV37" s="133"/>
      <c r="AW37" s="133"/>
      <c r="AX37" s="40"/>
      <c r="AY37" s="403"/>
      <c r="AZ37" s="46"/>
      <c r="BA37" s="46"/>
      <c r="BB37" s="46"/>
      <c r="BC37" s="133"/>
      <c r="BD37" s="133"/>
      <c r="BE37" s="40"/>
      <c r="BF37" s="403"/>
      <c r="BG37" s="46"/>
      <c r="BH37" s="46"/>
      <c r="BI37" s="46"/>
      <c r="BJ37" s="133"/>
      <c r="BK37" s="133"/>
      <c r="BL37" s="40"/>
      <c r="BM37" s="403"/>
      <c r="BN37" s="46"/>
      <c r="BO37" s="46"/>
      <c r="BP37" s="46"/>
      <c r="BQ37" s="133"/>
      <c r="BR37" s="133"/>
      <c r="BS37" s="40"/>
      <c r="BT37" s="403"/>
      <c r="BU37" s="46"/>
      <c r="BV37" s="46"/>
      <c r="BW37" s="46"/>
      <c r="BX37" s="133"/>
      <c r="BY37" s="133"/>
      <c r="BZ37" s="40"/>
      <c r="CA37" s="403"/>
      <c r="CB37" s="46"/>
      <c r="CC37" s="46"/>
      <c r="CD37" s="46"/>
      <c r="CE37" s="133"/>
      <c r="CF37" s="133"/>
      <c r="CH37" s="173"/>
      <c r="CM37" s="27"/>
      <c r="CN37" s="108"/>
      <c r="CO37" s="27"/>
      <c r="CP37" s="108"/>
      <c r="CQ37" s="27"/>
      <c r="CR37" s="108"/>
      <c r="CV37" s="187"/>
      <c r="CW37" s="187"/>
      <c r="CX37" s="187"/>
      <c r="CY37" s="187"/>
      <c r="CZ37" s="187"/>
      <c r="DA37" s="187"/>
      <c r="DB37" s="187"/>
      <c r="DC37" s="187"/>
    </row>
    <row r="38" spans="2:107" ht="15.75" customHeight="1">
      <c r="B38" s="2"/>
      <c r="C38" s="108"/>
      <c r="D38" s="108"/>
      <c r="E38" s="108"/>
      <c r="F38" s="108"/>
      <c r="G38" s="108"/>
      <c r="H38" s="108"/>
      <c r="I38" s="119">
        <f t="shared" si="214"/>
        <v>0</v>
      </c>
      <c r="J38" s="31">
        <f t="shared" si="215"/>
        <v>0</v>
      </c>
      <c r="K38" s="108">
        <f t="shared" si="216"/>
        <v>0</v>
      </c>
      <c r="L38" s="108">
        <f t="shared" si="217"/>
        <v>0</v>
      </c>
      <c r="M38" s="132">
        <f t="shared" si="218"/>
        <v>0</v>
      </c>
      <c r="N38" s="399">
        <f t="shared" si="219"/>
        <v>0</v>
      </c>
      <c r="O38" s="399">
        <f t="shared" si="220"/>
        <v>0</v>
      </c>
      <c r="P38" s="399">
        <f t="shared" si="221"/>
        <v>0</v>
      </c>
      <c r="Q38" s="399">
        <f t="shared" si="222"/>
        <v>0</v>
      </c>
      <c r="R38" s="399">
        <f t="shared" si="223"/>
        <v>0</v>
      </c>
      <c r="S38" s="399">
        <f t="shared" si="224"/>
        <v>0</v>
      </c>
      <c r="T38" s="399">
        <f t="shared" si="225"/>
        <v>0</v>
      </c>
      <c r="U38" s="399">
        <f t="shared" si="226"/>
        <v>0</v>
      </c>
      <c r="V38" s="29">
        <f t="array" ref="V38">IFERROR(INDEX(J38:U38,MATCH(SMALL(IF(J38:U38=0,1E+300,(J38:U38)*(100^COLUMN(J38:U38))),1),(J38:U38)*100^COLUMN(J38:U38),0)),0)</f>
        <v>0</v>
      </c>
      <c r="W38" s="28"/>
      <c r="X38" s="399"/>
      <c r="Y38" s="46"/>
      <c r="Z38" s="46"/>
      <c r="AA38" s="133"/>
      <c r="AB38" s="133"/>
      <c r="AC38" s="40"/>
      <c r="AD38" s="403"/>
      <c r="AE38" s="46"/>
      <c r="AF38" s="46"/>
      <c r="AG38" s="46"/>
      <c r="AH38" s="133"/>
      <c r="AI38" s="133"/>
      <c r="AJ38" s="40"/>
      <c r="AK38" s="403"/>
      <c r="AL38" s="46"/>
      <c r="AM38" s="46"/>
      <c r="AN38" s="46"/>
      <c r="AO38" s="133"/>
      <c r="AP38" s="133"/>
      <c r="AQ38" s="40"/>
      <c r="AR38" s="403"/>
      <c r="AS38" s="46"/>
      <c r="AT38" s="46"/>
      <c r="AU38" s="46"/>
      <c r="AV38" s="133"/>
      <c r="AW38" s="133"/>
      <c r="AX38" s="40"/>
      <c r="AY38" s="403"/>
      <c r="AZ38" s="46"/>
      <c r="BA38" s="46"/>
      <c r="BB38" s="46"/>
      <c r="BC38" s="133"/>
      <c r="BD38" s="133"/>
      <c r="BE38" s="40"/>
      <c r="BF38" s="403"/>
      <c r="BG38" s="46"/>
      <c r="BH38" s="46"/>
      <c r="BI38" s="46"/>
      <c r="BJ38" s="133"/>
      <c r="BK38" s="133"/>
      <c r="BL38" s="40"/>
      <c r="BM38" s="403"/>
      <c r="BN38" s="46"/>
      <c r="BO38" s="46"/>
      <c r="BP38" s="46"/>
      <c r="BQ38" s="133"/>
      <c r="BR38" s="133"/>
      <c r="BS38" s="40"/>
      <c r="BT38" s="403"/>
      <c r="BU38" s="46"/>
      <c r="BV38" s="46"/>
      <c r="BW38" s="46"/>
      <c r="BX38" s="133"/>
      <c r="BY38" s="133"/>
      <c r="BZ38" s="40"/>
      <c r="CA38" s="403"/>
      <c r="CB38" s="46"/>
      <c r="CC38" s="46"/>
      <c r="CD38" s="46"/>
      <c r="CE38" s="133"/>
      <c r="CF38" s="133"/>
      <c r="CH38" s="173"/>
      <c r="CM38" s="27"/>
      <c r="CN38" s="108"/>
      <c r="CO38" s="27"/>
      <c r="CP38" s="108"/>
      <c r="CQ38" s="27"/>
      <c r="CR38" s="108"/>
      <c r="CV38" s="187"/>
      <c r="CW38" s="187"/>
      <c r="CX38" s="187"/>
      <c r="CY38" s="187"/>
      <c r="CZ38" s="187"/>
      <c r="DA38" s="187"/>
      <c r="DB38" s="187"/>
      <c r="DC38" s="187"/>
    </row>
    <row r="39" spans="2:107" ht="15.75" customHeight="1">
      <c r="B39" s="2"/>
      <c r="C39" s="108"/>
      <c r="D39" s="108"/>
      <c r="E39" s="108"/>
      <c r="F39" s="108"/>
      <c r="G39" s="108"/>
      <c r="H39" s="108"/>
      <c r="I39" s="119">
        <f t="shared" si="214"/>
        <v>0</v>
      </c>
      <c r="J39" s="31">
        <f t="shared" si="215"/>
        <v>0</v>
      </c>
      <c r="K39" s="108">
        <f t="shared" si="216"/>
        <v>0</v>
      </c>
      <c r="L39" s="108">
        <f t="shared" si="217"/>
        <v>0</v>
      </c>
      <c r="M39" s="132">
        <f t="shared" si="218"/>
        <v>0</v>
      </c>
      <c r="N39" s="399">
        <f t="shared" si="219"/>
        <v>0</v>
      </c>
      <c r="O39" s="399">
        <f t="shared" si="220"/>
        <v>0</v>
      </c>
      <c r="P39" s="399">
        <f t="shared" si="221"/>
        <v>0</v>
      </c>
      <c r="Q39" s="399">
        <f t="shared" si="222"/>
        <v>0</v>
      </c>
      <c r="R39" s="399">
        <f t="shared" si="223"/>
        <v>0</v>
      </c>
      <c r="S39" s="399">
        <f t="shared" si="224"/>
        <v>0</v>
      </c>
      <c r="T39" s="399">
        <f t="shared" si="225"/>
        <v>0</v>
      </c>
      <c r="U39" s="399">
        <f t="shared" si="226"/>
        <v>0</v>
      </c>
      <c r="V39" s="29">
        <f t="array" ref="V39">IFERROR(INDEX(J39:U39,MATCH(SMALL(IF(J39:U39=0,1E+300,(J39:U39)*(100^COLUMN(J39:U39))),1),(J39:U39)*100^COLUMN(J39:U39),0)),0)</f>
        <v>0</v>
      </c>
      <c r="W39" s="28"/>
      <c r="X39" s="399"/>
      <c r="Y39" s="46"/>
      <c r="Z39" s="46"/>
      <c r="AA39" s="133"/>
      <c r="AB39" s="133"/>
      <c r="AC39" s="40"/>
      <c r="AD39" s="403"/>
      <c r="AE39" s="46"/>
      <c r="AF39" s="46"/>
      <c r="AG39" s="46"/>
      <c r="AH39" s="133"/>
      <c r="AI39" s="133"/>
      <c r="AJ39" s="40"/>
      <c r="AK39" s="403"/>
      <c r="AL39" s="46"/>
      <c r="AM39" s="46"/>
      <c r="AN39" s="46"/>
      <c r="AO39" s="133"/>
      <c r="AP39" s="133"/>
      <c r="AQ39" s="40"/>
      <c r="AR39" s="403"/>
      <c r="AS39" s="46"/>
      <c r="AT39" s="46"/>
      <c r="AU39" s="46"/>
      <c r="AV39" s="133"/>
      <c r="AW39" s="133"/>
      <c r="AX39" s="40"/>
      <c r="AY39" s="403"/>
      <c r="AZ39" s="46"/>
      <c r="BA39" s="46"/>
      <c r="BB39" s="46"/>
      <c r="BC39" s="133"/>
      <c r="BD39" s="133"/>
      <c r="BE39" s="40"/>
      <c r="BF39" s="403"/>
      <c r="BG39" s="46"/>
      <c r="BH39" s="46"/>
      <c r="BI39" s="46"/>
      <c r="BJ39" s="133"/>
      <c r="BK39" s="133"/>
      <c r="BL39" s="40"/>
      <c r="BM39" s="403"/>
      <c r="BN39" s="46"/>
      <c r="BO39" s="46"/>
      <c r="BP39" s="46"/>
      <c r="BQ39" s="133"/>
      <c r="BR39" s="133"/>
      <c r="BS39" s="40"/>
      <c r="BT39" s="403"/>
      <c r="BU39" s="46"/>
      <c r="BV39" s="46"/>
      <c r="BW39" s="46"/>
      <c r="BX39" s="133"/>
      <c r="BY39" s="133"/>
      <c r="BZ39" s="40"/>
      <c r="CA39" s="403"/>
      <c r="CB39" s="46"/>
      <c r="CC39" s="46"/>
      <c r="CD39" s="46"/>
      <c r="CE39" s="133"/>
      <c r="CF39" s="133"/>
      <c r="CH39" s="173"/>
      <c r="CM39" s="27"/>
      <c r="CN39" s="108"/>
      <c r="CO39" s="27"/>
      <c r="CP39" s="108"/>
      <c r="CQ39" s="27"/>
      <c r="CR39" s="108"/>
      <c r="CV39" s="187"/>
      <c r="CW39" s="187"/>
      <c r="CX39" s="187"/>
      <c r="CY39" s="187"/>
      <c r="CZ39" s="187"/>
      <c r="DA39" s="187"/>
      <c r="DB39" s="187"/>
      <c r="DC39" s="187"/>
    </row>
    <row r="40" spans="2:107" ht="15.75" customHeight="1">
      <c r="B40" s="2"/>
      <c r="C40" s="108"/>
      <c r="D40" s="108"/>
      <c r="E40" s="108"/>
      <c r="F40" s="108"/>
      <c r="G40" s="108"/>
      <c r="H40" s="108"/>
      <c r="I40" s="119" t="str">
        <f t="shared" si="214"/>
        <v>TOTAL</v>
      </c>
      <c r="J40" s="31">
        <f t="shared" si="215"/>
        <v>1500</v>
      </c>
      <c r="K40" s="108">
        <f t="shared" si="216"/>
        <v>1500</v>
      </c>
      <c r="L40" s="108">
        <f t="shared" si="217"/>
        <v>1500</v>
      </c>
      <c r="M40" s="132">
        <f t="shared" si="218"/>
        <v>1500</v>
      </c>
      <c r="N40" s="399">
        <f t="shared" si="219"/>
        <v>1500</v>
      </c>
      <c r="O40" s="399">
        <f t="shared" si="220"/>
        <v>1500</v>
      </c>
      <c r="P40" s="399">
        <f t="shared" si="221"/>
        <v>1500</v>
      </c>
      <c r="Q40" s="399">
        <f t="shared" si="222"/>
        <v>1500</v>
      </c>
      <c r="R40" s="399">
        <f t="shared" si="223"/>
        <v>1500</v>
      </c>
      <c r="S40" s="399">
        <f t="shared" si="224"/>
        <v>1500</v>
      </c>
      <c r="T40" s="399">
        <f t="shared" si="225"/>
        <v>1500</v>
      </c>
      <c r="U40" s="399">
        <f t="shared" si="226"/>
        <v>1500</v>
      </c>
      <c r="V40" s="29">
        <f t="array" ref="V40">IFERROR(INDEX(J40:U40,MATCH(SMALL(IF(J40:U40=0,1E+300,(J40:U40)*(100^COLUMN(J40:U40))),1),(J40:U40)*100^COLUMN(J40:U40),0)),0)</f>
        <v>1500</v>
      </c>
      <c r="W40" s="403"/>
      <c r="X40" s="46"/>
      <c r="Y40" s="46"/>
      <c r="Z40" s="46"/>
      <c r="AA40" s="133"/>
      <c r="AB40" s="133"/>
      <c r="AC40" s="40"/>
      <c r="AD40" s="403"/>
      <c r="AE40" s="46"/>
      <c r="AF40" s="46"/>
      <c r="AG40" s="46"/>
      <c r="AH40" s="133"/>
      <c r="AI40" s="133"/>
      <c r="AJ40" s="40"/>
      <c r="AK40" s="403"/>
      <c r="AL40" s="46"/>
      <c r="AM40" s="46"/>
      <c r="AN40" s="46"/>
      <c r="AO40" s="133"/>
      <c r="AP40" s="133"/>
      <c r="AQ40" s="40"/>
      <c r="AR40" s="403"/>
      <c r="AS40" s="46"/>
      <c r="AT40" s="46"/>
      <c r="AU40" s="46"/>
      <c r="AV40" s="133"/>
      <c r="AW40" s="133"/>
      <c r="AX40" s="40"/>
      <c r="AY40" s="403"/>
      <c r="AZ40" s="46"/>
      <c r="BA40" s="46"/>
      <c r="BB40" s="46"/>
      <c r="BC40" s="133"/>
      <c r="BD40" s="133"/>
      <c r="BE40" s="40"/>
      <c r="BF40" s="403"/>
      <c r="BG40" s="46"/>
      <c r="BH40" s="46"/>
      <c r="BI40" s="46"/>
      <c r="BJ40" s="133"/>
      <c r="BK40" s="133"/>
      <c r="BL40" s="40"/>
      <c r="BM40" s="403"/>
      <c r="BN40" s="46"/>
      <c r="BO40" s="46"/>
      <c r="BP40" s="46"/>
      <c r="BQ40" s="133"/>
      <c r="BR40" s="133"/>
      <c r="BS40" s="40"/>
      <c r="BT40" s="403"/>
      <c r="BU40" s="46"/>
      <c r="BV40" s="46"/>
      <c r="BW40" s="46"/>
      <c r="BX40" s="133"/>
      <c r="BY40" s="133"/>
      <c r="BZ40" s="40"/>
      <c r="CA40" s="403"/>
      <c r="CB40" s="46"/>
      <c r="CC40" s="46"/>
      <c r="CD40" s="46"/>
      <c r="CE40" s="133"/>
      <c r="CF40" s="133"/>
      <c r="CH40" s="173"/>
      <c r="CM40" s="27"/>
      <c r="CN40" s="108"/>
      <c r="CO40" s="27"/>
      <c r="CP40" s="108"/>
      <c r="CQ40" s="27"/>
      <c r="CR40" s="108"/>
      <c r="CV40" s="187"/>
      <c r="CW40" s="187"/>
      <c r="CX40" s="187"/>
      <c r="CY40" s="187"/>
      <c r="CZ40" s="187"/>
      <c r="DA40" s="187"/>
      <c r="DB40" s="187"/>
      <c r="DC40" s="187"/>
    </row>
    <row r="41" spans="2:107" ht="15.75" customHeight="1">
      <c r="B41" s="2"/>
      <c r="C41" s="108"/>
      <c r="D41" s="108"/>
      <c r="E41" s="108"/>
      <c r="F41" s="108"/>
      <c r="G41" s="108"/>
      <c r="H41" s="108"/>
      <c r="I41" s="119" t="str">
        <f t="shared" si="214"/>
        <v>NOVOS APORTES</v>
      </c>
      <c r="J41" s="31">
        <f t="shared" si="215"/>
        <v>0</v>
      </c>
      <c r="K41" s="108">
        <f t="shared" si="216"/>
        <v>0</v>
      </c>
      <c r="L41" s="108">
        <f t="shared" si="217"/>
        <v>0</v>
      </c>
      <c r="M41" s="132">
        <f t="shared" si="218"/>
        <v>0</v>
      </c>
      <c r="N41" s="399">
        <f t="shared" si="219"/>
        <v>0</v>
      </c>
      <c r="O41" s="399">
        <f t="shared" si="220"/>
        <v>0</v>
      </c>
      <c r="P41" s="399">
        <f t="shared" si="221"/>
        <v>0</v>
      </c>
      <c r="Q41" s="399">
        <f t="shared" si="222"/>
        <v>0</v>
      </c>
      <c r="R41" s="399">
        <f t="shared" si="223"/>
        <v>0</v>
      </c>
      <c r="S41" s="399">
        <f t="shared" si="224"/>
        <v>0</v>
      </c>
      <c r="T41" s="399">
        <f t="shared" si="225"/>
        <v>0</v>
      </c>
      <c r="U41" s="399">
        <f t="shared" si="226"/>
        <v>0</v>
      </c>
      <c r="V41" s="29">
        <f t="array" ref="V41">IFERROR(INDEX(J41:U41,MATCH(SMALL(IF(J41:U41=0,1E+300,(J41:U41)*(100^COLUMN(J41:U41))),1),(J41:U41)*100^COLUMN(J41:U41),0)),0)</f>
        <v>0</v>
      </c>
      <c r="W41" s="403"/>
      <c r="X41" s="46"/>
      <c r="Y41" s="46"/>
      <c r="Z41" s="46"/>
      <c r="AA41" s="133"/>
      <c r="AB41" s="133"/>
      <c r="AC41" s="40"/>
      <c r="AD41" s="403"/>
      <c r="AE41" s="46"/>
      <c r="AF41" s="46"/>
      <c r="AG41" s="46"/>
      <c r="AH41" s="133"/>
      <c r="AI41" s="133"/>
      <c r="AJ41" s="40"/>
      <c r="AK41" s="403"/>
      <c r="AL41" s="46"/>
      <c r="AM41" s="46"/>
      <c r="AN41" s="46"/>
      <c r="AO41" s="133"/>
      <c r="AP41" s="133"/>
      <c r="AQ41" s="40"/>
      <c r="AR41" s="403"/>
      <c r="AS41" s="46"/>
      <c r="AT41" s="46"/>
      <c r="AU41" s="46"/>
      <c r="AV41" s="133"/>
      <c r="AW41" s="133"/>
      <c r="AX41" s="40"/>
      <c r="AY41" s="403"/>
      <c r="AZ41" s="46"/>
      <c r="BA41" s="46"/>
      <c r="BB41" s="46"/>
      <c r="BC41" s="133"/>
      <c r="BD41" s="133"/>
      <c r="BE41" s="40"/>
      <c r="BF41" s="403"/>
      <c r="BG41" s="46"/>
      <c r="BH41" s="46"/>
      <c r="BI41" s="46"/>
      <c r="BJ41" s="133"/>
      <c r="BK41" s="133"/>
      <c r="BL41" s="40"/>
      <c r="BM41" s="403"/>
      <c r="BN41" s="46"/>
      <c r="BO41" s="46"/>
      <c r="BP41" s="46"/>
      <c r="BQ41" s="133"/>
      <c r="BR41" s="133"/>
      <c r="BS41" s="40"/>
      <c r="BT41" s="403"/>
      <c r="BU41" s="46"/>
      <c r="BV41" s="46"/>
      <c r="BW41" s="46"/>
      <c r="BX41" s="133"/>
      <c r="BY41" s="133"/>
      <c r="BZ41" s="40"/>
      <c r="CA41" s="403"/>
      <c r="CB41" s="46"/>
      <c r="CC41" s="46"/>
      <c r="CD41" s="46"/>
      <c r="CE41" s="133"/>
      <c r="CF41" s="133"/>
      <c r="CH41" s="173"/>
      <c r="CM41" s="27"/>
      <c r="CN41" s="108"/>
      <c r="CO41" s="27"/>
      <c r="CP41" s="108"/>
      <c r="CQ41" s="27"/>
      <c r="CR41" s="108"/>
      <c r="CV41" s="187"/>
      <c r="CW41" s="187"/>
      <c r="CX41" s="187"/>
      <c r="CY41" s="187"/>
      <c r="CZ41" s="187"/>
      <c r="DA41" s="187"/>
      <c r="DB41" s="187"/>
      <c r="DC41" s="187"/>
    </row>
    <row r="42" spans="2:107" ht="15.75" customHeight="1">
      <c r="B42" s="2"/>
      <c r="C42" s="108"/>
      <c r="D42" s="108"/>
      <c r="E42" s="108"/>
      <c r="F42" s="108"/>
      <c r="G42" s="108"/>
      <c r="H42" s="108"/>
      <c r="I42" s="119" t="str">
        <f t="shared" si="214"/>
        <v>TOTAL SEM APORTES</v>
      </c>
      <c r="J42" s="31">
        <f t="shared" si="215"/>
        <v>1500</v>
      </c>
      <c r="K42" s="108">
        <f t="shared" si="216"/>
        <v>1500</v>
      </c>
      <c r="L42" s="108">
        <f t="shared" si="217"/>
        <v>1500</v>
      </c>
      <c r="M42" s="132">
        <f t="shared" si="218"/>
        <v>1500</v>
      </c>
      <c r="N42" s="399">
        <f t="shared" si="219"/>
        <v>1500</v>
      </c>
      <c r="O42" s="399">
        <f t="shared" si="220"/>
        <v>1500</v>
      </c>
      <c r="P42" s="399">
        <f t="shared" si="221"/>
        <v>1500</v>
      </c>
      <c r="Q42" s="399">
        <f t="shared" si="222"/>
        <v>1500</v>
      </c>
      <c r="R42" s="399">
        <f t="shared" si="223"/>
        <v>1500</v>
      </c>
      <c r="S42" s="399">
        <f t="shared" si="224"/>
        <v>1500</v>
      </c>
      <c r="T42" s="399">
        <f t="shared" si="225"/>
        <v>1500</v>
      </c>
      <c r="U42" s="399">
        <f t="shared" si="226"/>
        <v>1500</v>
      </c>
      <c r="V42" s="29">
        <f t="array" ref="V42">IFERROR(INDEX(J42:U42,MATCH(SMALL(IF(J42:U42=0,1E+300,(J42:U42)*(100^COLUMN(J42:U42))),1),(J42:U42)*100^COLUMN(J42:U42),0)),0)</f>
        <v>1500</v>
      </c>
      <c r="W42" s="404"/>
      <c r="X42" s="404"/>
      <c r="Y42" s="132"/>
      <c r="Z42" s="132"/>
      <c r="AA42" s="133"/>
      <c r="AB42" s="133"/>
      <c r="AC42" s="786"/>
      <c r="AD42" s="681"/>
      <c r="AE42" s="694"/>
      <c r="AF42" s="132"/>
      <c r="AG42" s="132"/>
      <c r="AH42" s="133"/>
      <c r="AI42" s="133"/>
      <c r="AJ42" s="786"/>
      <c r="AK42" s="681"/>
      <c r="AL42" s="694"/>
      <c r="AM42" s="132"/>
      <c r="AN42" s="132"/>
      <c r="AO42" s="133"/>
      <c r="AP42" s="133"/>
      <c r="AQ42" s="786"/>
      <c r="AR42" s="681"/>
      <c r="AS42" s="694"/>
      <c r="AT42" s="132"/>
      <c r="AU42" s="132"/>
      <c r="AV42" s="133"/>
      <c r="AW42" s="133"/>
      <c r="AX42" s="786"/>
      <c r="AY42" s="681"/>
      <c r="AZ42" s="694"/>
      <c r="BA42" s="132"/>
      <c r="BB42" s="132"/>
      <c r="BC42" s="133"/>
      <c r="BD42" s="133"/>
      <c r="BE42" s="786"/>
      <c r="BF42" s="681"/>
      <c r="BG42" s="694"/>
      <c r="BH42" s="132"/>
      <c r="BI42" s="132"/>
      <c r="BJ42" s="133"/>
      <c r="BK42" s="133"/>
      <c r="BL42" s="786"/>
      <c r="BM42" s="681"/>
      <c r="BN42" s="694"/>
      <c r="BO42" s="132"/>
      <c r="BP42" s="132"/>
      <c r="BQ42" s="133"/>
      <c r="BR42" s="133"/>
      <c r="BS42" s="786"/>
      <c r="BT42" s="681"/>
      <c r="BU42" s="694"/>
      <c r="BV42" s="132"/>
      <c r="BW42" s="132"/>
      <c r="BX42" s="133"/>
      <c r="BY42" s="133"/>
      <c r="BZ42" s="786"/>
      <c r="CA42" s="681"/>
      <c r="CB42" s="694"/>
      <c r="CC42" s="132"/>
      <c r="CD42" s="132"/>
      <c r="CE42" s="133"/>
      <c r="CF42" s="133"/>
      <c r="CH42" s="173"/>
      <c r="CM42" s="27"/>
      <c r="CN42" s="108"/>
      <c r="CO42" s="27"/>
      <c r="CP42" s="108"/>
      <c r="CQ42" s="27"/>
      <c r="CR42" s="108"/>
      <c r="CV42" s="187"/>
      <c r="CW42" s="187"/>
      <c r="CX42" s="187"/>
      <c r="CY42" s="187"/>
      <c r="CZ42" s="187"/>
      <c r="DA42" s="187"/>
      <c r="DB42" s="187"/>
      <c r="DC42" s="187"/>
    </row>
    <row r="43" spans="2:107" ht="15.75" customHeight="1">
      <c r="B43" s="27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32"/>
      <c r="O43" s="404"/>
      <c r="P43" s="404"/>
      <c r="Q43" s="404"/>
      <c r="R43" s="134"/>
      <c r="S43" s="134"/>
      <c r="T43" s="134"/>
      <c r="U43" s="134"/>
      <c r="V43" s="404"/>
      <c r="W43" s="404"/>
      <c r="X43" s="404"/>
      <c r="Y43" s="784"/>
      <c r="Z43" s="761"/>
      <c r="AA43" s="761"/>
      <c r="AB43" s="762"/>
      <c r="AC43" s="683"/>
      <c r="AD43" s="673"/>
      <c r="AE43" s="696"/>
      <c r="AF43" s="784"/>
      <c r="AG43" s="761"/>
      <c r="AH43" s="761"/>
      <c r="AI43" s="762"/>
      <c r="AJ43" s="683"/>
      <c r="AK43" s="673"/>
      <c r="AL43" s="696"/>
      <c r="AM43" s="784"/>
      <c r="AN43" s="761"/>
      <c r="AO43" s="761"/>
      <c r="AP43" s="762"/>
      <c r="AQ43" s="683"/>
      <c r="AR43" s="673"/>
      <c r="AS43" s="696"/>
      <c r="AT43" s="784"/>
      <c r="AU43" s="761"/>
      <c r="AV43" s="761"/>
      <c r="AW43" s="762"/>
      <c r="AX43" s="683"/>
      <c r="AY43" s="673"/>
      <c r="AZ43" s="696"/>
      <c r="BA43" s="784"/>
      <c r="BB43" s="761"/>
      <c r="BC43" s="761"/>
      <c r="BD43" s="762"/>
      <c r="BE43" s="683"/>
      <c r="BF43" s="673"/>
      <c r="BG43" s="696"/>
      <c r="BH43" s="784"/>
      <c r="BI43" s="761"/>
      <c r="BJ43" s="761"/>
      <c r="BK43" s="762"/>
      <c r="BL43" s="683"/>
      <c r="BM43" s="673"/>
      <c r="BN43" s="696"/>
      <c r="BO43" s="784"/>
      <c r="BP43" s="761"/>
      <c r="BQ43" s="761"/>
      <c r="BR43" s="762"/>
      <c r="BS43" s="683"/>
      <c r="BT43" s="673"/>
      <c r="BU43" s="696"/>
      <c r="BV43" s="784"/>
      <c r="BW43" s="761"/>
      <c r="BX43" s="761"/>
      <c r="BY43" s="762"/>
      <c r="BZ43" s="683"/>
      <c r="CA43" s="673"/>
      <c r="CB43" s="696"/>
      <c r="CC43" s="784"/>
      <c r="CD43" s="761"/>
      <c r="CE43" s="761"/>
      <c r="CF43" s="762"/>
      <c r="CH43" s="173"/>
      <c r="CM43" s="27"/>
      <c r="CN43" s="108"/>
      <c r="CO43" s="27"/>
      <c r="CP43" s="108"/>
      <c r="CQ43" s="27"/>
      <c r="CR43" s="108"/>
      <c r="CV43" s="187"/>
      <c r="CW43" s="187"/>
      <c r="CX43" s="187"/>
      <c r="CY43" s="187"/>
      <c r="CZ43" s="187"/>
      <c r="DA43" s="187"/>
      <c r="DB43" s="187"/>
      <c r="DC43" s="187"/>
    </row>
    <row r="44" spans="2:107" ht="15.75" customHeight="1">
      <c r="B44" s="27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32"/>
      <c r="O44" s="404"/>
      <c r="P44" s="404"/>
      <c r="Q44" s="404"/>
      <c r="R44" s="132"/>
      <c r="S44" s="132"/>
      <c r="T44" s="133"/>
      <c r="U44" s="133"/>
      <c r="V44" s="404"/>
      <c r="W44" s="404"/>
      <c r="X44" s="404"/>
      <c r="Y44" s="132"/>
      <c r="Z44" s="132"/>
      <c r="AA44" s="133"/>
      <c r="AB44" s="133"/>
      <c r="AC44" s="787"/>
      <c r="AD44" s="727"/>
      <c r="AE44" s="788"/>
      <c r="AF44" s="132"/>
      <c r="AG44" s="132"/>
      <c r="AH44" s="133"/>
      <c r="AI44" s="133"/>
      <c r="AJ44" s="787"/>
      <c r="AK44" s="727"/>
      <c r="AL44" s="788"/>
      <c r="AM44" s="132"/>
      <c r="AN44" s="132"/>
      <c r="AO44" s="133"/>
      <c r="AP44" s="133"/>
      <c r="AQ44" s="787"/>
      <c r="AR44" s="727"/>
      <c r="AS44" s="788"/>
      <c r="AT44" s="132"/>
      <c r="AU44" s="132"/>
      <c r="AV44" s="133"/>
      <c r="AW44" s="133"/>
      <c r="AX44" s="787"/>
      <c r="AY44" s="727"/>
      <c r="AZ44" s="788"/>
      <c r="BA44" s="132"/>
      <c r="BB44" s="132"/>
      <c r="BC44" s="133"/>
      <c r="BD44" s="133"/>
      <c r="BE44" s="787"/>
      <c r="BF44" s="727"/>
      <c r="BG44" s="788"/>
      <c r="BH44" s="132"/>
      <c r="BI44" s="132"/>
      <c r="BJ44" s="133"/>
      <c r="BK44" s="133"/>
      <c r="BL44" s="787"/>
      <c r="BM44" s="727"/>
      <c r="BN44" s="788"/>
      <c r="BO44" s="132"/>
      <c r="BP44" s="132"/>
      <c r="BQ44" s="133"/>
      <c r="BR44" s="133"/>
      <c r="BS44" s="787"/>
      <c r="BT44" s="727"/>
      <c r="BU44" s="788"/>
      <c r="BV44" s="132"/>
      <c r="BW44" s="132"/>
      <c r="BX44" s="133"/>
      <c r="BY44" s="133"/>
      <c r="BZ44" s="787"/>
      <c r="CA44" s="727"/>
      <c r="CB44" s="788"/>
      <c r="CC44" s="132"/>
      <c r="CD44" s="132"/>
      <c r="CE44" s="133"/>
      <c r="CF44" s="133"/>
      <c r="CH44" s="173"/>
      <c r="CM44" s="27"/>
      <c r="CN44" s="108"/>
      <c r="CO44" s="27"/>
      <c r="CP44" s="108"/>
      <c r="CQ44" s="27"/>
      <c r="CR44" s="108"/>
      <c r="CV44" s="187"/>
      <c r="CW44" s="187"/>
      <c r="CX44" s="187"/>
      <c r="CY44" s="187"/>
      <c r="CZ44" s="187"/>
      <c r="DA44" s="187"/>
      <c r="DB44" s="187"/>
      <c r="DC44" s="187"/>
    </row>
    <row r="45" spans="2:107" ht="15.75" customHeight="1">
      <c r="B45" s="27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H45" s="173"/>
      <c r="CM45" s="27"/>
      <c r="CN45" s="108"/>
      <c r="CO45" s="27"/>
      <c r="CP45" s="108"/>
      <c r="CQ45" s="27"/>
      <c r="CR45" s="108"/>
      <c r="CV45" s="187"/>
      <c r="CW45" s="187"/>
      <c r="CX45" s="187"/>
      <c r="CY45" s="187"/>
      <c r="CZ45" s="187"/>
      <c r="DA45" s="187"/>
      <c r="DB45" s="187"/>
      <c r="DC45" s="187"/>
    </row>
    <row r="46" spans="2:107" ht="15.75" customHeight="1">
      <c r="B46" s="2"/>
      <c r="C46" s="2"/>
      <c r="D46" s="2"/>
      <c r="E46" s="2"/>
      <c r="F46" s="2"/>
      <c r="G46" s="108"/>
      <c r="H46" s="108"/>
      <c r="I46" s="108"/>
      <c r="J46" s="108"/>
      <c r="K46" s="108"/>
      <c r="L46" s="108"/>
      <c r="M46" s="108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H46" s="173"/>
      <c r="CM46" s="27"/>
      <c r="CN46" s="108"/>
      <c r="CO46" s="27"/>
      <c r="CP46" s="108"/>
      <c r="CQ46" s="27"/>
      <c r="CR46" s="108"/>
      <c r="CV46" s="187"/>
      <c r="CW46" s="187"/>
      <c r="CX46" s="187"/>
      <c r="CY46" s="187"/>
      <c r="CZ46" s="187"/>
      <c r="DA46" s="187"/>
      <c r="DB46" s="187"/>
      <c r="DC46" s="187"/>
    </row>
    <row r="47" spans="2:107" ht="15.75" customHeight="1">
      <c r="B47" s="2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H47" s="173"/>
      <c r="CM47" s="27"/>
      <c r="CN47" s="108"/>
      <c r="CO47" s="27"/>
      <c r="CP47" s="108"/>
      <c r="CQ47" s="27"/>
      <c r="CR47" s="108"/>
      <c r="CV47" s="187"/>
      <c r="CW47" s="187"/>
      <c r="CX47" s="187"/>
      <c r="CY47" s="187"/>
      <c r="CZ47" s="187"/>
      <c r="DA47" s="187"/>
      <c r="DB47" s="187"/>
      <c r="DC47" s="187"/>
    </row>
    <row r="48" spans="2:107" ht="15.75" customHeight="1">
      <c r="B48" s="2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H48" s="173"/>
      <c r="CM48" s="27"/>
      <c r="CN48" s="108"/>
      <c r="CO48" s="27"/>
      <c r="CP48" s="108"/>
      <c r="CQ48" s="27"/>
      <c r="CR48" s="108"/>
      <c r="CV48" s="187"/>
      <c r="CW48" s="187"/>
      <c r="CX48" s="187"/>
      <c r="CY48" s="187"/>
      <c r="CZ48" s="187"/>
      <c r="DA48" s="187"/>
      <c r="DB48" s="187"/>
      <c r="DC48" s="187"/>
    </row>
    <row r="49" spans="1:107" ht="15.75" customHeight="1">
      <c r="B49" s="27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H49" s="173"/>
      <c r="CM49" s="27"/>
      <c r="CN49" s="108"/>
      <c r="CO49" s="27"/>
      <c r="CP49" s="108"/>
      <c r="CQ49" s="27"/>
      <c r="CR49" s="108"/>
      <c r="CV49" s="187"/>
      <c r="CW49" s="187"/>
      <c r="CX49" s="187"/>
      <c r="CY49" s="187"/>
      <c r="CZ49" s="187"/>
      <c r="DA49" s="187"/>
      <c r="DB49" s="187"/>
      <c r="DC49" s="187"/>
    </row>
    <row r="50" spans="1:107" ht="15.75" customHeight="1">
      <c r="C50" s="139"/>
      <c r="D50" s="139"/>
      <c r="E50" s="139"/>
      <c r="F50" s="139"/>
      <c r="G50" s="139"/>
      <c r="H50" s="139"/>
      <c r="I50" s="27"/>
      <c r="J50" s="27"/>
      <c r="K50" s="27"/>
      <c r="L50" s="27"/>
      <c r="M50" s="27"/>
      <c r="N50" s="27"/>
      <c r="O50" s="27"/>
      <c r="P50" s="108"/>
      <c r="Q50" s="108"/>
      <c r="R50" s="108"/>
      <c r="S50" s="108"/>
      <c r="T50" s="108"/>
      <c r="U50" s="108"/>
      <c r="V50" s="108"/>
      <c r="W50" s="139"/>
      <c r="X50" s="139"/>
      <c r="Y50" s="139"/>
      <c r="Z50" s="139"/>
      <c r="AA50" s="139"/>
      <c r="AB50" s="139"/>
      <c r="AC50" s="139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108"/>
      <c r="AR50" s="139"/>
      <c r="AS50" s="139"/>
      <c r="AT50" s="139"/>
      <c r="AU50" s="139"/>
      <c r="AV50" s="139"/>
      <c r="AW50" s="27"/>
      <c r="AX50" s="27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27"/>
      <c r="CC50" s="27"/>
      <c r="CD50" s="27"/>
      <c r="CE50" s="27"/>
      <c r="CF50" s="108"/>
      <c r="CG50" s="139"/>
      <c r="CH50" s="27"/>
      <c r="CI50" s="108"/>
      <c r="CJ50" s="139"/>
      <c r="CK50" s="27"/>
      <c r="CL50" s="108"/>
      <c r="CM50" s="139"/>
      <c r="CN50" s="27"/>
      <c r="CO50" s="108"/>
      <c r="CP50" s="139"/>
      <c r="CQ50" s="27"/>
      <c r="CR50" s="108"/>
      <c r="CS50" s="139"/>
      <c r="CT50" s="27"/>
      <c r="CU50" s="108"/>
      <c r="CV50" s="139"/>
      <c r="CW50" s="27"/>
      <c r="CX50" s="108"/>
      <c r="CY50" s="139"/>
      <c r="CZ50" s="27"/>
      <c r="DA50" s="108"/>
      <c r="DB50" s="139"/>
      <c r="DC50" s="27"/>
    </row>
    <row r="51" spans="1:107" ht="15.75" customHeight="1">
      <c r="A51" s="2"/>
      <c r="B51" s="2"/>
      <c r="C51" s="139"/>
      <c r="D51" s="139"/>
      <c r="E51" s="139"/>
      <c r="F51" s="139"/>
      <c r="G51" s="139"/>
      <c r="H51" s="139"/>
      <c r="I51" s="27"/>
      <c r="J51" s="27"/>
      <c r="K51" s="27"/>
      <c r="L51" s="27"/>
      <c r="M51" s="27"/>
      <c r="N51" s="27"/>
      <c r="O51" s="27"/>
      <c r="P51" s="108"/>
      <c r="Q51" s="108"/>
      <c r="R51" s="108"/>
      <c r="S51" s="108"/>
      <c r="T51" s="108"/>
      <c r="U51" s="108"/>
      <c r="V51" s="108"/>
      <c r="W51" s="139"/>
      <c r="X51" s="139"/>
      <c r="Y51" s="139"/>
      <c r="Z51" s="139"/>
      <c r="AA51" s="139"/>
      <c r="AB51" s="139"/>
      <c r="AC51" s="139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108"/>
      <c r="AR51" s="139"/>
      <c r="AS51" s="139"/>
      <c r="AT51" s="139"/>
      <c r="AU51" s="139"/>
      <c r="AV51" s="139"/>
      <c r="AW51" s="27"/>
      <c r="AX51" s="27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39"/>
      <c r="BP51" s="139"/>
      <c r="BQ51" s="139"/>
      <c r="BR51" s="139"/>
      <c r="BS51" s="139"/>
      <c r="BT51" s="139"/>
      <c r="BU51" s="139"/>
      <c r="BV51" s="139"/>
      <c r="BW51" s="139"/>
      <c r="BX51" s="139"/>
      <c r="BY51" s="139"/>
      <c r="BZ51" s="139"/>
      <c r="CA51" s="139"/>
      <c r="CB51" s="27"/>
      <c r="CC51" s="27"/>
      <c r="CD51" s="27"/>
      <c r="CE51" s="27"/>
      <c r="CF51" s="108"/>
      <c r="CG51" s="139"/>
      <c r="CH51" s="27"/>
      <c r="CI51" s="108"/>
      <c r="CJ51" s="139"/>
      <c r="CK51" s="27"/>
      <c r="CL51" s="108"/>
      <c r="CM51" s="139"/>
      <c r="CN51" s="27"/>
      <c r="CO51" s="108"/>
      <c r="CP51" s="139"/>
      <c r="CQ51" s="27"/>
      <c r="CR51" s="108"/>
      <c r="CS51" s="139"/>
      <c r="CT51" s="27"/>
      <c r="CU51" s="108"/>
      <c r="CV51" s="139"/>
      <c r="CW51" s="27"/>
      <c r="CX51" s="108"/>
      <c r="CY51" s="139"/>
      <c r="CZ51" s="27"/>
      <c r="DA51" s="108"/>
      <c r="DB51" s="139"/>
      <c r="DC51" s="27"/>
    </row>
    <row r="52" spans="1:107" ht="15.75" customHeight="1">
      <c r="A52" s="2"/>
      <c r="B52" s="2"/>
      <c r="C52" s="139"/>
      <c r="D52" s="139"/>
      <c r="E52" s="139"/>
      <c r="F52" s="139"/>
      <c r="G52" s="139"/>
      <c r="H52" s="139"/>
      <c r="I52" s="27"/>
      <c r="J52" s="27"/>
      <c r="K52" s="27"/>
      <c r="L52" s="27"/>
      <c r="M52" s="27"/>
      <c r="N52" s="27"/>
      <c r="O52" s="27"/>
      <c r="P52" s="108"/>
      <c r="Q52" s="108"/>
      <c r="R52" s="108"/>
      <c r="S52" s="108"/>
      <c r="T52" s="108"/>
      <c r="U52" s="108"/>
      <c r="V52" s="108"/>
      <c r="W52" s="139"/>
      <c r="X52" s="139"/>
      <c r="Y52" s="139"/>
      <c r="Z52" s="139"/>
      <c r="AA52" s="139"/>
      <c r="AB52" s="139"/>
      <c r="AC52" s="139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108"/>
      <c r="AR52" s="139"/>
      <c r="AS52" s="139"/>
      <c r="AT52" s="139"/>
      <c r="AU52" s="139"/>
      <c r="AV52" s="139"/>
      <c r="AW52" s="27"/>
      <c r="AX52" s="27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39"/>
      <c r="BP52" s="139"/>
      <c r="BQ52" s="139"/>
      <c r="BR52" s="139"/>
      <c r="BS52" s="139"/>
      <c r="BT52" s="139"/>
      <c r="BU52" s="139"/>
      <c r="BV52" s="139"/>
      <c r="BW52" s="139"/>
      <c r="BX52" s="139"/>
      <c r="BY52" s="139"/>
      <c r="BZ52" s="139"/>
      <c r="CA52" s="139"/>
      <c r="CB52" s="27"/>
      <c r="CC52" s="27"/>
      <c r="CD52" s="27"/>
      <c r="CE52" s="27"/>
      <c r="CF52" s="108"/>
      <c r="CG52" s="139"/>
      <c r="CH52" s="27"/>
      <c r="CI52" s="108"/>
      <c r="CJ52" s="139"/>
      <c r="CK52" s="27"/>
      <c r="CL52" s="108"/>
      <c r="CM52" s="139"/>
      <c r="CN52" s="27"/>
      <c r="CO52" s="108"/>
      <c r="CP52" s="139"/>
      <c r="CQ52" s="27"/>
      <c r="CR52" s="108"/>
      <c r="CS52" s="139"/>
      <c r="CT52" s="27"/>
      <c r="CU52" s="108"/>
      <c r="CV52" s="139"/>
      <c r="CW52" s="27"/>
      <c r="CX52" s="108"/>
      <c r="CY52" s="139"/>
      <c r="CZ52" s="27"/>
      <c r="DA52" s="108"/>
      <c r="DB52" s="139"/>
      <c r="DC52" s="27"/>
    </row>
    <row r="53" spans="1:107" ht="15.75" customHeight="1">
      <c r="A53" s="2"/>
      <c r="B53" s="2"/>
      <c r="C53" s="139"/>
      <c r="D53" s="139"/>
      <c r="E53" s="139"/>
      <c r="F53" s="139"/>
      <c r="G53" s="139"/>
      <c r="H53" s="139"/>
      <c r="I53" s="27"/>
      <c r="J53" s="27"/>
      <c r="K53" s="27"/>
      <c r="L53" s="27"/>
      <c r="M53" s="27"/>
      <c r="N53" s="27"/>
      <c r="O53" s="27"/>
      <c r="P53" s="108"/>
      <c r="Q53" s="108"/>
      <c r="R53" s="108"/>
      <c r="S53" s="108"/>
      <c r="T53" s="108"/>
      <c r="U53" s="108"/>
      <c r="V53" s="108"/>
      <c r="W53" s="139"/>
      <c r="X53" s="139"/>
      <c r="Y53" s="139"/>
      <c r="Z53" s="139"/>
      <c r="AA53" s="139"/>
      <c r="AB53" s="139"/>
      <c r="AC53" s="139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108"/>
      <c r="AR53" s="139"/>
      <c r="AS53" s="139"/>
      <c r="AT53" s="139"/>
      <c r="AU53" s="139"/>
      <c r="AV53" s="139"/>
      <c r="AW53" s="27"/>
      <c r="AX53" s="27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39"/>
      <c r="BP53" s="139"/>
      <c r="BQ53" s="139"/>
      <c r="BR53" s="139"/>
      <c r="BS53" s="139"/>
      <c r="BT53" s="139"/>
      <c r="BU53" s="139"/>
      <c r="BV53" s="139"/>
      <c r="BW53" s="139"/>
      <c r="BX53" s="139"/>
      <c r="BY53" s="139"/>
      <c r="BZ53" s="139"/>
      <c r="CA53" s="139"/>
      <c r="CB53" s="27"/>
      <c r="CC53" s="27"/>
      <c r="CD53" s="27"/>
      <c r="CE53" s="27"/>
      <c r="CF53" s="108"/>
      <c r="CG53" s="139"/>
      <c r="CH53" s="27"/>
      <c r="CI53" s="108"/>
      <c r="CJ53" s="139"/>
      <c r="CK53" s="27"/>
      <c r="CL53" s="108"/>
      <c r="CM53" s="139"/>
      <c r="CN53" s="27"/>
      <c r="CO53" s="108"/>
      <c r="CP53" s="139"/>
      <c r="CQ53" s="27"/>
      <c r="CR53" s="108"/>
      <c r="CS53" s="139"/>
      <c r="CT53" s="27"/>
      <c r="CU53" s="108"/>
      <c r="CV53" s="139"/>
      <c r="CW53" s="27"/>
      <c r="CX53" s="108"/>
      <c r="CY53" s="139"/>
      <c r="CZ53" s="27"/>
      <c r="DA53" s="108"/>
      <c r="DB53" s="139"/>
      <c r="DC53" s="27"/>
    </row>
    <row r="54" spans="1:107" ht="34.5" customHeight="1">
      <c r="B54" s="789" t="s">
        <v>86</v>
      </c>
      <c r="C54" s="737"/>
      <c r="D54" s="737"/>
      <c r="E54" s="737"/>
      <c r="F54" s="737"/>
      <c r="G54" s="737"/>
      <c r="H54" s="737"/>
      <c r="I54" s="737"/>
      <c r="J54" s="737"/>
      <c r="K54" s="737"/>
      <c r="L54" s="737"/>
      <c r="M54" s="737"/>
      <c r="N54" s="738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2"/>
      <c r="AZ54" s="2"/>
      <c r="BA54" s="2"/>
      <c r="BB54" s="2"/>
      <c r="BC54" s="2"/>
      <c r="BD54" s="2"/>
      <c r="BE54" s="2"/>
      <c r="BO54" s="221"/>
      <c r="BP54" s="221"/>
      <c r="BQ54" s="221"/>
      <c r="BR54" s="221"/>
      <c r="BS54" s="221"/>
      <c r="BT54" s="221"/>
      <c r="BU54" s="221"/>
      <c r="BV54" s="221"/>
      <c r="BW54" s="221"/>
      <c r="BX54" s="221"/>
      <c r="BY54" s="221"/>
      <c r="BZ54" s="221"/>
      <c r="CA54" s="221"/>
      <c r="CB54" s="221"/>
      <c r="CC54" s="221"/>
      <c r="CD54" s="221"/>
      <c r="CE54" s="221"/>
      <c r="CF54" s="40"/>
      <c r="CG54" s="2"/>
      <c r="CH54" s="785"/>
      <c r="CI54" s="761"/>
      <c r="CJ54" s="761"/>
      <c r="CK54" s="761"/>
      <c r="CL54" s="761"/>
      <c r="CM54" s="761"/>
      <c r="CN54" s="761"/>
      <c r="CO54" s="761"/>
      <c r="CP54" s="761"/>
      <c r="CQ54" s="761"/>
      <c r="CR54" s="761"/>
      <c r="CS54" s="761"/>
      <c r="CT54" s="762"/>
    </row>
    <row r="55" spans="1:107" ht="41.25" customHeight="1">
      <c r="A55" s="405"/>
      <c r="B55" s="406" t="s">
        <v>88</v>
      </c>
      <c r="C55" s="407" t="s">
        <v>89</v>
      </c>
      <c r="D55" s="407" t="s">
        <v>99</v>
      </c>
      <c r="E55" s="407" t="s">
        <v>114</v>
      </c>
      <c r="F55" s="407"/>
      <c r="G55" s="407" t="s">
        <v>91</v>
      </c>
      <c r="H55" s="407" t="s">
        <v>117</v>
      </c>
      <c r="I55" s="407" t="s">
        <v>94</v>
      </c>
      <c r="J55" s="407" t="s">
        <v>115</v>
      </c>
      <c r="K55" s="407" t="s">
        <v>128</v>
      </c>
      <c r="L55" s="407"/>
      <c r="M55" s="407" t="s">
        <v>203</v>
      </c>
      <c r="N55" s="407" t="s">
        <v>125</v>
      </c>
      <c r="O55" s="408"/>
      <c r="P55" s="409"/>
      <c r="Q55" s="405"/>
      <c r="R55" s="405"/>
      <c r="S55" s="405"/>
      <c r="T55" s="405"/>
      <c r="U55" s="405"/>
      <c r="V55" s="405"/>
      <c r="W55" s="410"/>
      <c r="X55" s="408"/>
      <c r="Y55" s="408"/>
      <c r="Z55" s="408"/>
      <c r="AA55" s="408"/>
      <c r="AB55" s="408"/>
      <c r="AC55" s="408"/>
      <c r="AD55" s="405"/>
      <c r="AE55" s="405"/>
      <c r="AF55" s="405"/>
      <c r="AG55" s="405"/>
      <c r="AH55" s="405"/>
      <c r="AI55" s="405"/>
      <c r="AJ55" s="405"/>
      <c r="AK55" s="405"/>
      <c r="AL55" s="405"/>
      <c r="AM55" s="408"/>
      <c r="AN55" s="408"/>
      <c r="AO55" s="408"/>
      <c r="AP55" s="408"/>
      <c r="AQ55" s="408"/>
      <c r="AR55" s="405"/>
      <c r="AS55" s="405"/>
      <c r="AT55" s="408"/>
      <c r="AU55" s="408"/>
      <c r="AV55" s="408"/>
      <c r="AW55" s="405"/>
      <c r="AX55" s="405"/>
      <c r="AY55" s="405"/>
      <c r="AZ55" s="405"/>
      <c r="BA55" s="405"/>
      <c r="BB55" s="405"/>
      <c r="BC55" s="405"/>
      <c r="BD55" s="405"/>
      <c r="BE55" s="405"/>
      <c r="BF55" s="405"/>
      <c r="BG55" s="405"/>
      <c r="BH55" s="405"/>
      <c r="BI55" s="405"/>
      <c r="BJ55" s="405"/>
      <c r="BK55" s="405"/>
      <c r="BL55" s="405"/>
      <c r="BM55" s="405"/>
      <c r="BN55" s="405"/>
      <c r="BO55" s="411"/>
      <c r="BP55" s="411"/>
      <c r="BQ55" s="411"/>
      <c r="BR55" s="411"/>
      <c r="BS55" s="411"/>
      <c r="BT55" s="411"/>
      <c r="BU55" s="411"/>
      <c r="BV55" s="411"/>
      <c r="BW55" s="411"/>
      <c r="BX55" s="411"/>
      <c r="BY55" s="411"/>
      <c r="BZ55" s="411"/>
      <c r="CA55" s="411"/>
      <c r="CB55" s="411"/>
      <c r="CC55" s="411"/>
      <c r="CD55" s="411"/>
      <c r="CE55" s="411"/>
      <c r="CF55" s="412"/>
      <c r="CG55" s="405"/>
      <c r="CH55" s="413"/>
      <c r="CI55" s="412"/>
      <c r="CJ55" s="412"/>
      <c r="CK55" s="412"/>
      <c r="CL55" s="412"/>
      <c r="CM55" s="412"/>
      <c r="CN55" s="412"/>
      <c r="CO55" s="412"/>
      <c r="CP55" s="412"/>
      <c r="CQ55" s="412"/>
      <c r="CR55" s="412"/>
      <c r="CS55" s="412"/>
      <c r="CT55" s="412"/>
      <c r="CU55" s="405"/>
      <c r="CV55" s="405"/>
      <c r="CW55" s="405"/>
      <c r="CX55" s="405"/>
      <c r="CY55" s="405"/>
      <c r="CZ55" s="405"/>
      <c r="DA55" s="405"/>
      <c r="DB55" s="405"/>
      <c r="DC55" s="405"/>
    </row>
    <row r="56" spans="1:107" ht="15.75" customHeight="1">
      <c r="B56" s="119"/>
      <c r="C56" s="414"/>
      <c r="D56" s="396"/>
      <c r="E56" s="31"/>
      <c r="F56" s="31"/>
      <c r="G56" s="414"/>
      <c r="H56" s="31"/>
      <c r="I56" s="415">
        <f t="shared" ref="I56:I154" si="227">(H56-E56)*D56</f>
        <v>0</v>
      </c>
      <c r="J56" s="416"/>
      <c r="K56" s="417"/>
      <c r="L56" s="417"/>
      <c r="M56" s="418">
        <f t="shared" ref="M56:M154" si="228">I56-J56+K56</f>
        <v>0</v>
      </c>
      <c r="N56" s="120">
        <f t="shared" ref="N56:N154" si="229">IF(E56=0,0,((H56*D56-J56)-(E56*D56))/(E56*D56))</f>
        <v>0</v>
      </c>
      <c r="O56" s="172"/>
      <c r="P56" s="172"/>
      <c r="Q56" s="172"/>
      <c r="R56" s="172"/>
      <c r="S56" s="172"/>
      <c r="T56" s="172"/>
      <c r="U56" s="172"/>
      <c r="V56" s="172"/>
      <c r="W56" s="28"/>
      <c r="X56" s="28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8"/>
      <c r="AN56" s="28"/>
      <c r="AO56" s="28"/>
      <c r="AP56" s="28"/>
      <c r="AQ56" s="419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O56" s="420"/>
      <c r="BP56" s="420"/>
      <c r="BQ56" s="420"/>
      <c r="BR56" s="420"/>
      <c r="BS56" s="420"/>
      <c r="BT56" s="420"/>
      <c r="BU56" s="420"/>
      <c r="BV56" s="420"/>
      <c r="BW56" s="420"/>
      <c r="BX56" s="420"/>
      <c r="BY56" s="420"/>
      <c r="BZ56" s="420"/>
      <c r="CA56" s="420"/>
      <c r="CB56" s="15"/>
      <c r="CC56" s="15"/>
      <c r="CD56" s="15"/>
      <c r="CE56" s="15"/>
      <c r="CF56" s="162"/>
      <c r="CG56" s="2"/>
      <c r="CH56" s="41"/>
      <c r="CI56" s="41"/>
      <c r="CJ56" s="164"/>
      <c r="CK56" s="234"/>
      <c r="CL56" s="164"/>
      <c r="CM56" s="234"/>
      <c r="CN56" s="234"/>
      <c r="CO56" s="234"/>
      <c r="CP56" s="46"/>
      <c r="CQ56" s="421"/>
      <c r="CR56" s="235"/>
      <c r="CS56" s="46"/>
      <c r="CT56" s="133"/>
    </row>
    <row r="57" spans="1:107" ht="15.75" customHeight="1">
      <c r="B57" s="119"/>
      <c r="C57" s="414"/>
      <c r="D57" s="396"/>
      <c r="E57" s="31"/>
      <c r="F57" s="31"/>
      <c r="G57" s="414"/>
      <c r="H57" s="422"/>
      <c r="I57" s="415">
        <f t="shared" si="227"/>
        <v>0</v>
      </c>
      <c r="J57" s="416"/>
      <c r="K57" s="417"/>
      <c r="L57" s="417"/>
      <c r="M57" s="418">
        <f t="shared" si="228"/>
        <v>0</v>
      </c>
      <c r="N57" s="120">
        <f t="shared" si="229"/>
        <v>0</v>
      </c>
      <c r="O57" s="172"/>
      <c r="P57" s="172"/>
      <c r="Q57" s="172"/>
      <c r="R57" s="28"/>
      <c r="S57" s="28"/>
      <c r="T57" s="172"/>
      <c r="U57" s="28"/>
      <c r="V57" s="172"/>
      <c r="W57" s="28"/>
      <c r="X57" s="28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8"/>
      <c r="AN57" s="28"/>
      <c r="AO57" s="28"/>
      <c r="AP57" s="28"/>
      <c r="AQ57" s="419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O57" s="420"/>
      <c r="BP57" s="420"/>
      <c r="BQ57" s="420"/>
      <c r="BR57" s="420"/>
      <c r="BS57" s="420"/>
      <c r="BT57" s="420"/>
      <c r="BU57" s="420"/>
      <c r="BV57" s="420"/>
      <c r="BW57" s="420"/>
      <c r="BX57" s="420"/>
      <c r="BY57" s="420"/>
      <c r="BZ57" s="420"/>
      <c r="CA57" s="420"/>
      <c r="CB57" s="15"/>
      <c r="CC57" s="15"/>
      <c r="CD57" s="15"/>
      <c r="CE57" s="15"/>
      <c r="CF57" s="162"/>
      <c r="CG57" s="2"/>
      <c r="CH57" s="41"/>
      <c r="CI57" s="40"/>
      <c r="CJ57" s="164"/>
      <c r="CK57" s="234"/>
      <c r="CL57" s="164"/>
      <c r="CM57" s="234"/>
      <c r="CN57" s="234"/>
      <c r="CO57" s="40"/>
      <c r="CP57" s="40"/>
      <c r="CQ57" s="40"/>
      <c r="CR57" s="235"/>
      <c r="CS57" s="46"/>
      <c r="CT57" s="133"/>
    </row>
    <row r="58" spans="1:107" ht="15.75" customHeight="1">
      <c r="B58" s="119"/>
      <c r="C58" s="414"/>
      <c r="D58" s="396"/>
      <c r="E58" s="31"/>
      <c r="F58" s="31"/>
      <c r="G58" s="414"/>
      <c r="H58" s="31"/>
      <c r="I58" s="415">
        <f t="shared" si="227"/>
        <v>0</v>
      </c>
      <c r="J58" s="416"/>
      <c r="K58" s="417"/>
      <c r="L58" s="417"/>
      <c r="M58" s="418">
        <f t="shared" si="228"/>
        <v>0</v>
      </c>
      <c r="N58" s="120">
        <f t="shared" si="229"/>
        <v>0</v>
      </c>
      <c r="O58" s="172"/>
      <c r="P58" s="172"/>
      <c r="Q58" s="172"/>
      <c r="R58" s="28"/>
      <c r="S58" s="28"/>
      <c r="T58" s="172"/>
      <c r="U58" s="46"/>
      <c r="V58" s="172"/>
      <c r="W58" s="28"/>
      <c r="X58" s="28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8"/>
      <c r="AN58" s="28"/>
      <c r="AO58" s="28"/>
      <c r="AP58" s="28"/>
      <c r="AQ58" s="419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O58" s="420"/>
      <c r="BP58" s="420"/>
      <c r="BQ58" s="420"/>
      <c r="BR58" s="420"/>
      <c r="BS58" s="420"/>
      <c r="BT58" s="420"/>
      <c r="BU58" s="420"/>
      <c r="BV58" s="420"/>
      <c r="BW58" s="420"/>
      <c r="BX58" s="420"/>
      <c r="BY58" s="420"/>
      <c r="BZ58" s="420"/>
      <c r="CA58" s="420"/>
      <c r="CB58" s="15"/>
      <c r="CC58" s="15"/>
      <c r="CD58" s="15"/>
      <c r="CE58" s="15"/>
      <c r="CF58" s="162"/>
      <c r="CG58" s="2"/>
      <c r="CH58" s="41"/>
      <c r="CI58" s="40"/>
      <c r="CJ58" s="164"/>
      <c r="CK58" s="234"/>
      <c r="CL58" s="46"/>
      <c r="CM58" s="234"/>
      <c r="CN58" s="234"/>
      <c r="CO58" s="40"/>
      <c r="CP58" s="40"/>
      <c r="CQ58" s="40"/>
      <c r="CR58" s="235"/>
      <c r="CS58" s="46"/>
      <c r="CT58" s="133"/>
    </row>
    <row r="59" spans="1:107" ht="15.75" customHeight="1">
      <c r="B59" s="119"/>
      <c r="C59" s="414"/>
      <c r="D59" s="396"/>
      <c r="E59" s="31"/>
      <c r="F59" s="31"/>
      <c r="G59" s="414"/>
      <c r="H59" s="31"/>
      <c r="I59" s="415">
        <f t="shared" si="227"/>
        <v>0</v>
      </c>
      <c r="J59" s="416"/>
      <c r="K59" s="417"/>
      <c r="L59" s="417"/>
      <c r="M59" s="418">
        <f t="shared" si="228"/>
        <v>0</v>
      </c>
      <c r="N59" s="120">
        <f t="shared" si="229"/>
        <v>0</v>
      </c>
      <c r="O59" s="172"/>
      <c r="P59" s="172"/>
      <c r="Q59" s="172"/>
      <c r="R59" s="28"/>
      <c r="S59" s="28"/>
      <c r="T59" s="172"/>
      <c r="U59" s="28"/>
      <c r="V59" s="172"/>
      <c r="W59" s="28"/>
      <c r="X59" s="28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8"/>
      <c r="AN59" s="28"/>
      <c r="AO59" s="28"/>
      <c r="AP59" s="28"/>
      <c r="AQ59" s="419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O59" s="420"/>
      <c r="BP59" s="420"/>
      <c r="BQ59" s="420"/>
      <c r="BR59" s="420"/>
      <c r="BS59" s="420"/>
      <c r="BT59" s="420"/>
      <c r="BU59" s="420"/>
      <c r="BV59" s="420"/>
      <c r="BW59" s="420"/>
      <c r="BX59" s="420"/>
      <c r="BY59" s="420"/>
      <c r="BZ59" s="420"/>
      <c r="CA59" s="420"/>
      <c r="CB59" s="419"/>
      <c r="CC59" s="419"/>
      <c r="CD59" s="419"/>
      <c r="CE59" s="419"/>
      <c r="CF59" s="162"/>
      <c r="CG59" s="2"/>
      <c r="CH59" s="41"/>
      <c r="CI59" s="40"/>
      <c r="CJ59" s="164"/>
      <c r="CK59" s="234"/>
      <c r="CL59" s="46"/>
      <c r="CM59" s="234"/>
      <c r="CN59" s="234"/>
      <c r="CO59" s="40"/>
      <c r="CP59" s="40"/>
      <c r="CQ59" s="40"/>
      <c r="CR59" s="235"/>
      <c r="CS59" s="233"/>
      <c r="CT59" s="133"/>
    </row>
    <row r="60" spans="1:107" ht="15.75" customHeight="1">
      <c r="B60" s="119"/>
      <c r="C60" s="414"/>
      <c r="D60" s="396"/>
      <c r="E60" s="31"/>
      <c r="F60" s="31"/>
      <c r="G60" s="414"/>
      <c r="H60" s="31"/>
      <c r="I60" s="415">
        <f t="shared" si="227"/>
        <v>0</v>
      </c>
      <c r="J60" s="416"/>
      <c r="K60" s="417"/>
      <c r="L60" s="417"/>
      <c r="M60" s="418">
        <f t="shared" si="228"/>
        <v>0</v>
      </c>
      <c r="N60" s="120">
        <f t="shared" si="229"/>
        <v>0</v>
      </c>
      <c r="O60" s="172"/>
      <c r="P60" s="172"/>
      <c r="Q60" s="172"/>
      <c r="R60" s="28"/>
      <c r="S60" s="28"/>
      <c r="T60" s="172"/>
      <c r="U60" s="28"/>
      <c r="V60" s="172"/>
      <c r="W60" s="28"/>
      <c r="X60" s="28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8"/>
      <c r="AN60" s="28"/>
      <c r="AO60" s="28"/>
      <c r="AP60" s="28"/>
      <c r="AQ60" s="419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O60" s="420"/>
      <c r="BP60" s="420"/>
      <c r="BQ60" s="420"/>
      <c r="BR60" s="420"/>
      <c r="BS60" s="420"/>
      <c r="BT60" s="420"/>
      <c r="BU60" s="420"/>
      <c r="BV60" s="420"/>
      <c r="BW60" s="420"/>
      <c r="BX60" s="420"/>
      <c r="BY60" s="420"/>
      <c r="BZ60" s="420"/>
      <c r="CA60" s="420"/>
      <c r="CB60" s="419"/>
      <c r="CC60" s="419"/>
      <c r="CD60" s="419"/>
      <c r="CE60" s="419"/>
      <c r="CF60" s="162"/>
      <c r="CG60" s="2"/>
      <c r="CH60" s="41"/>
      <c r="CI60" s="40"/>
      <c r="CJ60" s="164"/>
      <c r="CK60" s="234"/>
      <c r="CL60" s="46"/>
      <c r="CM60" s="234"/>
      <c r="CN60" s="234"/>
      <c r="CO60" s="40"/>
      <c r="CP60" s="40"/>
      <c r="CQ60" s="40"/>
      <c r="CR60" s="235"/>
      <c r="CS60" s="233"/>
      <c r="CT60" s="133"/>
    </row>
    <row r="61" spans="1:107" ht="15.75" customHeight="1">
      <c r="B61" s="119"/>
      <c r="C61" s="414"/>
      <c r="D61" s="396"/>
      <c r="E61" s="31"/>
      <c r="F61" s="31"/>
      <c r="G61" s="414"/>
      <c r="H61" s="31"/>
      <c r="I61" s="415">
        <f t="shared" si="227"/>
        <v>0</v>
      </c>
      <c r="J61" s="416"/>
      <c r="K61" s="417"/>
      <c r="L61" s="417"/>
      <c r="M61" s="418">
        <f t="shared" si="228"/>
        <v>0</v>
      </c>
      <c r="N61" s="120">
        <f t="shared" si="229"/>
        <v>0</v>
      </c>
      <c r="O61" s="172"/>
      <c r="P61" s="172"/>
      <c r="Q61" s="172"/>
      <c r="R61" s="28"/>
      <c r="S61" s="28"/>
      <c r="T61" s="172"/>
      <c r="U61" s="28"/>
      <c r="V61" s="172"/>
      <c r="W61" s="28"/>
      <c r="X61" s="28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8"/>
      <c r="AN61" s="28"/>
      <c r="AO61" s="28"/>
      <c r="AP61" s="28"/>
      <c r="AQ61" s="419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O61" s="420"/>
      <c r="BP61" s="420"/>
      <c r="BQ61" s="420"/>
      <c r="BR61" s="420"/>
      <c r="BS61" s="420"/>
      <c r="BT61" s="420"/>
      <c r="BU61" s="420"/>
      <c r="BV61" s="420"/>
      <c r="BW61" s="420"/>
      <c r="BX61" s="420"/>
      <c r="BY61" s="420"/>
      <c r="BZ61" s="420"/>
      <c r="CA61" s="420"/>
      <c r="CB61" s="419"/>
      <c r="CC61" s="419"/>
      <c r="CD61" s="419"/>
      <c r="CE61" s="419"/>
      <c r="CF61" s="162"/>
      <c r="CG61" s="2"/>
      <c r="CH61" s="41"/>
      <c r="CI61" s="40"/>
      <c r="CJ61" s="46"/>
      <c r="CK61" s="234"/>
      <c r="CL61" s="46"/>
      <c r="CM61" s="234"/>
      <c r="CN61" s="234"/>
      <c r="CO61" s="40"/>
      <c r="CP61" s="40"/>
      <c r="CQ61" s="40"/>
      <c r="CR61" s="235"/>
      <c r="CS61" s="233"/>
      <c r="CT61" s="133"/>
    </row>
    <row r="62" spans="1:107" ht="15.75" customHeight="1">
      <c r="B62" s="119"/>
      <c r="C62" s="414"/>
      <c r="D62" s="396"/>
      <c r="E62" s="31"/>
      <c r="F62" s="31"/>
      <c r="G62" s="414"/>
      <c r="H62" s="31"/>
      <c r="I62" s="415">
        <f t="shared" si="227"/>
        <v>0</v>
      </c>
      <c r="J62" s="416"/>
      <c r="K62" s="417"/>
      <c r="L62" s="417"/>
      <c r="M62" s="418">
        <f t="shared" si="228"/>
        <v>0</v>
      </c>
      <c r="N62" s="120">
        <f t="shared" si="229"/>
        <v>0</v>
      </c>
      <c r="O62" s="172"/>
      <c r="P62" s="172"/>
      <c r="Q62" s="172"/>
      <c r="R62" s="28"/>
      <c r="S62" s="28"/>
      <c r="T62" s="172"/>
      <c r="U62" s="28"/>
      <c r="V62" s="172"/>
      <c r="W62" s="28"/>
      <c r="X62" s="28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8"/>
      <c r="AN62" s="28"/>
      <c r="AO62" s="28"/>
      <c r="AP62" s="28"/>
      <c r="AQ62" s="419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O62" s="420"/>
      <c r="BP62" s="420"/>
      <c r="BQ62" s="420"/>
      <c r="BR62" s="420"/>
      <c r="BS62" s="420"/>
      <c r="BT62" s="420"/>
      <c r="BU62" s="420"/>
      <c r="BV62" s="420"/>
      <c r="BW62" s="420"/>
      <c r="BX62" s="420"/>
      <c r="BY62" s="420"/>
      <c r="BZ62" s="420"/>
      <c r="CA62" s="420"/>
      <c r="CB62" s="419"/>
      <c r="CC62" s="419"/>
      <c r="CD62" s="419"/>
      <c r="CE62" s="419"/>
      <c r="CF62" s="162"/>
      <c r="CG62" s="2"/>
      <c r="CH62" s="41"/>
      <c r="CI62" s="40"/>
      <c r="CJ62" s="46"/>
      <c r="CK62" s="234"/>
      <c r="CL62" s="46"/>
      <c r="CM62" s="234"/>
      <c r="CN62" s="234"/>
      <c r="CO62" s="40"/>
      <c r="CP62" s="40"/>
      <c r="CQ62" s="40"/>
      <c r="CR62" s="235"/>
      <c r="CS62" s="233"/>
      <c r="CT62" s="133"/>
    </row>
    <row r="63" spans="1:107" ht="15.75" customHeight="1">
      <c r="B63" s="119"/>
      <c r="C63" s="414"/>
      <c r="D63" s="396"/>
      <c r="E63" s="31"/>
      <c r="F63" s="31"/>
      <c r="G63" s="414"/>
      <c r="H63" s="31"/>
      <c r="I63" s="415">
        <f t="shared" si="227"/>
        <v>0</v>
      </c>
      <c r="J63" s="416"/>
      <c r="K63" s="417"/>
      <c r="L63" s="417"/>
      <c r="M63" s="418">
        <f t="shared" si="228"/>
        <v>0</v>
      </c>
      <c r="N63" s="120">
        <f t="shared" si="229"/>
        <v>0</v>
      </c>
      <c r="O63" s="172"/>
      <c r="P63" s="172"/>
      <c r="Q63" s="172"/>
      <c r="R63" s="28"/>
      <c r="S63" s="28"/>
      <c r="T63" s="172"/>
      <c r="U63" s="28"/>
      <c r="V63" s="172"/>
      <c r="W63" s="28"/>
      <c r="X63" s="28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8"/>
      <c r="AN63" s="28"/>
      <c r="AO63" s="28"/>
      <c r="AP63" s="28"/>
      <c r="AQ63" s="419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O63" s="420"/>
      <c r="BP63" s="420"/>
      <c r="BQ63" s="420"/>
      <c r="BR63" s="420"/>
      <c r="BS63" s="420"/>
      <c r="BT63" s="420"/>
      <c r="BU63" s="420"/>
      <c r="BV63" s="420"/>
      <c r="BW63" s="420"/>
      <c r="BX63" s="420"/>
      <c r="BY63" s="420"/>
      <c r="BZ63" s="420"/>
      <c r="CA63" s="420"/>
      <c r="CB63" s="419"/>
      <c r="CC63" s="419"/>
      <c r="CD63" s="419"/>
      <c r="CE63" s="419"/>
      <c r="CF63" s="162"/>
      <c r="CG63" s="2"/>
      <c r="CH63" s="41"/>
      <c r="CI63" s="40"/>
      <c r="CJ63" s="46"/>
      <c r="CK63" s="234"/>
      <c r="CL63" s="46"/>
      <c r="CM63" s="234"/>
      <c r="CN63" s="40"/>
      <c r="CO63" s="40"/>
      <c r="CP63" s="40"/>
      <c r="CQ63" s="40"/>
      <c r="CR63" s="235"/>
      <c r="CS63" s="233"/>
      <c r="CT63" s="133"/>
    </row>
    <row r="64" spans="1:107" ht="15.75" customHeight="1">
      <c r="B64" s="119"/>
      <c r="C64" s="414"/>
      <c r="D64" s="396"/>
      <c r="E64" s="31"/>
      <c r="F64" s="31"/>
      <c r="G64" s="414"/>
      <c r="H64" s="31"/>
      <c r="I64" s="415">
        <f t="shared" si="227"/>
        <v>0</v>
      </c>
      <c r="J64" s="416"/>
      <c r="K64" s="417"/>
      <c r="L64" s="417"/>
      <c r="M64" s="418">
        <f t="shared" si="228"/>
        <v>0</v>
      </c>
      <c r="N64" s="120">
        <f t="shared" si="229"/>
        <v>0</v>
      </c>
      <c r="O64" s="172"/>
      <c r="P64" s="172"/>
      <c r="Q64" s="172"/>
      <c r="R64" s="28"/>
      <c r="S64" s="28"/>
      <c r="T64" s="172"/>
      <c r="U64" s="28"/>
      <c r="V64" s="172"/>
      <c r="W64" s="28"/>
      <c r="X64" s="28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8"/>
      <c r="AN64" s="28"/>
      <c r="AO64" s="28"/>
      <c r="AP64" s="28"/>
      <c r="AQ64" s="419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O64" s="420"/>
      <c r="BP64" s="420"/>
      <c r="BQ64" s="420"/>
      <c r="BR64" s="420"/>
      <c r="BS64" s="420"/>
      <c r="BT64" s="420"/>
      <c r="BU64" s="420"/>
      <c r="BV64" s="420"/>
      <c r="BW64" s="420"/>
      <c r="BX64" s="420"/>
      <c r="BY64" s="420"/>
      <c r="BZ64" s="420"/>
      <c r="CA64" s="420"/>
      <c r="CB64" s="419"/>
      <c r="CC64" s="419"/>
      <c r="CD64" s="419"/>
      <c r="CE64" s="419"/>
      <c r="CF64" s="162"/>
      <c r="CG64" s="2"/>
      <c r="CH64" s="41"/>
      <c r="CI64" s="40"/>
      <c r="CJ64" s="46"/>
      <c r="CK64" s="234"/>
      <c r="CL64" s="46"/>
      <c r="CM64" s="234"/>
      <c r="CN64" s="40"/>
      <c r="CO64" s="40"/>
      <c r="CP64" s="40"/>
      <c r="CQ64" s="40"/>
      <c r="CR64" s="235"/>
      <c r="CS64" s="233"/>
      <c r="CT64" s="133"/>
    </row>
    <row r="65" spans="2:98" ht="15.75" customHeight="1">
      <c r="B65" s="119"/>
      <c r="C65" s="414"/>
      <c r="D65" s="396"/>
      <c r="E65" s="31"/>
      <c r="F65" s="31"/>
      <c r="G65" s="414"/>
      <c r="H65" s="31"/>
      <c r="I65" s="415">
        <f t="shared" si="227"/>
        <v>0</v>
      </c>
      <c r="J65" s="416"/>
      <c r="K65" s="417"/>
      <c r="L65" s="417"/>
      <c r="M65" s="418">
        <f t="shared" si="228"/>
        <v>0</v>
      </c>
      <c r="N65" s="120">
        <f t="shared" si="229"/>
        <v>0</v>
      </c>
      <c r="O65" s="172"/>
      <c r="P65" s="172"/>
      <c r="Q65" s="172"/>
      <c r="R65" s="28"/>
      <c r="S65" s="28"/>
      <c r="T65" s="172"/>
      <c r="U65" s="28"/>
      <c r="V65" s="172"/>
      <c r="W65" s="28"/>
      <c r="X65" s="28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8"/>
      <c r="AN65" s="28"/>
      <c r="AO65" s="28"/>
      <c r="AP65" s="28"/>
      <c r="AQ65" s="419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O65" s="420"/>
      <c r="BP65" s="420"/>
      <c r="BQ65" s="420"/>
      <c r="BR65" s="420"/>
      <c r="BS65" s="420"/>
      <c r="BT65" s="420"/>
      <c r="BU65" s="420"/>
      <c r="BV65" s="420"/>
      <c r="BW65" s="420"/>
      <c r="BX65" s="420"/>
      <c r="BY65" s="420"/>
      <c r="BZ65" s="420"/>
      <c r="CA65" s="420"/>
      <c r="CB65" s="419"/>
      <c r="CC65" s="419"/>
      <c r="CD65" s="419"/>
      <c r="CE65" s="419"/>
      <c r="CF65" s="162"/>
      <c r="CG65" s="2"/>
      <c r="CH65" s="41"/>
      <c r="CI65" s="40"/>
      <c r="CJ65" s="46"/>
      <c r="CK65" s="234"/>
      <c r="CL65" s="46"/>
      <c r="CM65" s="234"/>
      <c r="CN65" s="40"/>
      <c r="CO65" s="40"/>
      <c r="CP65" s="40"/>
      <c r="CQ65" s="40"/>
      <c r="CR65" s="235"/>
      <c r="CS65" s="233"/>
      <c r="CT65" s="133"/>
    </row>
    <row r="66" spans="2:98" ht="15.75" customHeight="1">
      <c r="B66" s="119"/>
      <c r="C66" s="414"/>
      <c r="D66" s="396"/>
      <c r="E66" s="31"/>
      <c r="F66" s="31"/>
      <c r="G66" s="414"/>
      <c r="H66" s="31"/>
      <c r="I66" s="415">
        <f t="shared" si="227"/>
        <v>0</v>
      </c>
      <c r="J66" s="416"/>
      <c r="K66" s="417"/>
      <c r="L66" s="417"/>
      <c r="M66" s="418">
        <f t="shared" si="228"/>
        <v>0</v>
      </c>
      <c r="N66" s="120">
        <f t="shared" si="229"/>
        <v>0</v>
      </c>
      <c r="O66" s="172"/>
      <c r="P66" s="172"/>
      <c r="Q66" s="172"/>
      <c r="R66" s="28"/>
      <c r="S66" s="28"/>
      <c r="T66" s="172"/>
      <c r="U66" s="28"/>
      <c r="V66" s="172"/>
      <c r="W66" s="28"/>
      <c r="X66" s="28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8"/>
      <c r="AN66" s="28"/>
      <c r="AO66" s="28"/>
      <c r="AP66" s="28"/>
      <c r="AQ66" s="419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O66" s="420"/>
      <c r="BP66" s="420"/>
      <c r="BQ66" s="420"/>
      <c r="BR66" s="420"/>
      <c r="BS66" s="420"/>
      <c r="BT66" s="420"/>
      <c r="BU66" s="420"/>
      <c r="BV66" s="420"/>
      <c r="BW66" s="420"/>
      <c r="BX66" s="420"/>
      <c r="BY66" s="420"/>
      <c r="BZ66" s="420"/>
      <c r="CA66" s="420"/>
      <c r="CB66" s="419"/>
      <c r="CC66" s="419"/>
      <c r="CD66" s="419"/>
      <c r="CE66" s="419"/>
      <c r="CF66" s="162"/>
      <c r="CG66" s="2"/>
      <c r="CH66" s="41"/>
      <c r="CI66" s="40"/>
      <c r="CJ66" s="46"/>
      <c r="CK66" s="234"/>
      <c r="CL66" s="46"/>
      <c r="CM66" s="234"/>
      <c r="CN66" s="40"/>
      <c r="CO66" s="40"/>
      <c r="CP66" s="40"/>
      <c r="CQ66" s="40"/>
      <c r="CR66" s="235"/>
      <c r="CS66" s="233"/>
      <c r="CT66" s="133"/>
    </row>
    <row r="67" spans="2:98" ht="15.75" customHeight="1">
      <c r="B67" s="119"/>
      <c r="C67" s="414"/>
      <c r="D67" s="396"/>
      <c r="E67" s="31"/>
      <c r="F67" s="31"/>
      <c r="G67" s="414"/>
      <c r="H67" s="31"/>
      <c r="I67" s="415">
        <f t="shared" si="227"/>
        <v>0</v>
      </c>
      <c r="J67" s="416"/>
      <c r="K67" s="417"/>
      <c r="L67" s="417"/>
      <c r="M67" s="418">
        <f t="shared" si="228"/>
        <v>0</v>
      </c>
      <c r="N67" s="120">
        <f t="shared" si="229"/>
        <v>0</v>
      </c>
      <c r="O67" s="172"/>
      <c r="P67" s="172"/>
      <c r="Q67" s="172"/>
      <c r="R67" s="28"/>
      <c r="S67" s="28"/>
      <c r="T67" s="172"/>
      <c r="U67" s="28"/>
      <c r="V67" s="172"/>
      <c r="W67" s="28"/>
      <c r="X67" s="28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8"/>
      <c r="AN67" s="28"/>
      <c r="AO67" s="28"/>
      <c r="AP67" s="28"/>
      <c r="AQ67" s="419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O67" s="420"/>
      <c r="BP67" s="420"/>
      <c r="BQ67" s="420"/>
      <c r="BR67" s="420"/>
      <c r="BS67" s="420"/>
      <c r="BT67" s="420"/>
      <c r="BU67" s="420"/>
      <c r="BV67" s="420"/>
      <c r="BW67" s="420"/>
      <c r="BX67" s="420"/>
      <c r="BY67" s="420"/>
      <c r="BZ67" s="420"/>
      <c r="CA67" s="420"/>
      <c r="CB67" s="419"/>
      <c r="CC67" s="419"/>
      <c r="CD67" s="419"/>
      <c r="CE67" s="419"/>
      <c r="CF67" s="162"/>
      <c r="CG67" s="2"/>
      <c r="CH67" s="41"/>
      <c r="CI67" s="40"/>
      <c r="CJ67" s="46"/>
      <c r="CK67" s="234"/>
      <c r="CL67" s="46"/>
      <c r="CM67" s="234"/>
      <c r="CN67" s="40"/>
      <c r="CO67" s="40"/>
      <c r="CP67" s="40"/>
      <c r="CQ67" s="40"/>
      <c r="CR67" s="235"/>
      <c r="CS67" s="233"/>
      <c r="CT67" s="133"/>
    </row>
    <row r="68" spans="2:98" ht="15.75" customHeight="1">
      <c r="B68" s="119"/>
      <c r="C68" s="414"/>
      <c r="D68" s="396"/>
      <c r="E68" s="31"/>
      <c r="F68" s="31"/>
      <c r="G68" s="414"/>
      <c r="H68" s="31"/>
      <c r="I68" s="415">
        <f t="shared" si="227"/>
        <v>0</v>
      </c>
      <c r="J68" s="416"/>
      <c r="K68" s="417"/>
      <c r="L68" s="417"/>
      <c r="M68" s="418">
        <f t="shared" si="228"/>
        <v>0</v>
      </c>
      <c r="N68" s="120">
        <f t="shared" si="229"/>
        <v>0</v>
      </c>
      <c r="O68" s="172"/>
      <c r="P68" s="172"/>
      <c r="Q68" s="172"/>
      <c r="R68" s="28"/>
      <c r="S68" s="28"/>
      <c r="T68" s="172"/>
      <c r="U68" s="28"/>
      <c r="V68" s="172"/>
      <c r="W68" s="28"/>
      <c r="X68" s="28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8"/>
      <c r="AN68" s="28"/>
      <c r="AO68" s="28"/>
      <c r="AP68" s="28"/>
      <c r="AQ68" s="419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O68" s="420"/>
      <c r="BP68" s="420"/>
      <c r="BQ68" s="420"/>
      <c r="BR68" s="420"/>
      <c r="BS68" s="420"/>
      <c r="BT68" s="420"/>
      <c r="BU68" s="420"/>
      <c r="BV68" s="420"/>
      <c r="BW68" s="420"/>
      <c r="BX68" s="420"/>
      <c r="BY68" s="420"/>
      <c r="BZ68" s="420"/>
      <c r="CA68" s="420"/>
      <c r="CB68" s="419"/>
      <c r="CC68" s="419"/>
      <c r="CD68" s="419"/>
      <c r="CE68" s="419"/>
      <c r="CF68" s="162"/>
      <c r="CG68" s="2"/>
      <c r="CH68" s="41"/>
      <c r="CI68" s="40"/>
      <c r="CJ68" s="46"/>
      <c r="CK68" s="234"/>
      <c r="CL68" s="46"/>
      <c r="CM68" s="234"/>
      <c r="CN68" s="40"/>
      <c r="CO68" s="40"/>
      <c r="CP68" s="40"/>
      <c r="CQ68" s="40"/>
      <c r="CR68" s="235"/>
      <c r="CS68" s="233"/>
      <c r="CT68" s="133"/>
    </row>
    <row r="69" spans="2:98" ht="15.75" customHeight="1">
      <c r="B69" s="119"/>
      <c r="C69" s="414"/>
      <c r="D69" s="396"/>
      <c r="E69" s="31"/>
      <c r="F69" s="31"/>
      <c r="G69" s="414"/>
      <c r="H69" s="31"/>
      <c r="I69" s="415">
        <f t="shared" si="227"/>
        <v>0</v>
      </c>
      <c r="J69" s="416"/>
      <c r="K69" s="417"/>
      <c r="L69" s="417"/>
      <c r="M69" s="418">
        <f t="shared" si="228"/>
        <v>0</v>
      </c>
      <c r="N69" s="120">
        <f t="shared" si="229"/>
        <v>0</v>
      </c>
      <c r="O69" s="172"/>
      <c r="P69" s="172"/>
      <c r="Q69" s="172"/>
      <c r="R69" s="28"/>
      <c r="S69" s="28"/>
      <c r="T69" s="172"/>
      <c r="U69" s="28"/>
      <c r="V69" s="172"/>
      <c r="W69" s="28"/>
      <c r="X69" s="28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8"/>
      <c r="AN69" s="28"/>
      <c r="AO69" s="28"/>
      <c r="AP69" s="28"/>
      <c r="AQ69" s="419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O69" s="420"/>
      <c r="BP69" s="420"/>
      <c r="BQ69" s="420"/>
      <c r="BR69" s="420"/>
      <c r="BS69" s="420"/>
      <c r="BT69" s="420"/>
      <c r="BU69" s="420"/>
      <c r="BV69" s="420"/>
      <c r="BW69" s="420"/>
      <c r="BX69" s="420"/>
      <c r="BY69" s="420"/>
      <c r="BZ69" s="420"/>
      <c r="CA69" s="420"/>
      <c r="CB69" s="419"/>
      <c r="CC69" s="419"/>
      <c r="CD69" s="419"/>
      <c r="CE69" s="419"/>
      <c r="CF69" s="162"/>
      <c r="CG69" s="2"/>
      <c r="CH69" s="41"/>
      <c r="CI69" s="40"/>
      <c r="CJ69" s="46"/>
      <c r="CK69" s="234"/>
      <c r="CL69" s="46"/>
      <c r="CM69" s="234"/>
      <c r="CN69" s="40"/>
      <c r="CO69" s="40"/>
      <c r="CP69" s="40"/>
      <c r="CQ69" s="40"/>
      <c r="CR69" s="235"/>
      <c r="CS69" s="233"/>
      <c r="CT69" s="133"/>
    </row>
    <row r="70" spans="2:98" ht="15.75" customHeight="1">
      <c r="B70" s="119"/>
      <c r="C70" s="414"/>
      <c r="D70" s="396"/>
      <c r="E70" s="31"/>
      <c r="F70" s="31"/>
      <c r="G70" s="414"/>
      <c r="H70" s="31"/>
      <c r="I70" s="415">
        <f t="shared" si="227"/>
        <v>0</v>
      </c>
      <c r="J70" s="416"/>
      <c r="K70" s="417"/>
      <c r="L70" s="417"/>
      <c r="M70" s="418">
        <f t="shared" si="228"/>
        <v>0</v>
      </c>
      <c r="N70" s="120">
        <f t="shared" si="229"/>
        <v>0</v>
      </c>
      <c r="O70" s="172"/>
      <c r="P70" s="172"/>
      <c r="Q70" s="172"/>
      <c r="R70" s="28"/>
      <c r="S70" s="28"/>
      <c r="T70" s="172"/>
      <c r="U70" s="28"/>
      <c r="V70" s="172"/>
      <c r="W70" s="28"/>
      <c r="X70" s="28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8"/>
      <c r="AN70" s="28"/>
      <c r="AO70" s="28"/>
      <c r="AP70" s="28"/>
      <c r="AQ70" s="419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O70" s="420"/>
      <c r="BP70" s="420"/>
      <c r="BQ70" s="420"/>
      <c r="BR70" s="420"/>
      <c r="BS70" s="420"/>
      <c r="BT70" s="420"/>
      <c r="BU70" s="420"/>
      <c r="BV70" s="420"/>
      <c r="BW70" s="420"/>
      <c r="BX70" s="420"/>
      <c r="BY70" s="420"/>
      <c r="BZ70" s="420"/>
      <c r="CA70" s="420"/>
      <c r="CB70" s="419"/>
      <c r="CC70" s="419"/>
      <c r="CD70" s="419"/>
      <c r="CE70" s="419"/>
      <c r="CF70" s="162"/>
      <c r="CG70" s="2"/>
      <c r="CH70" s="41"/>
      <c r="CI70" s="40"/>
      <c r="CJ70" s="46"/>
      <c r="CK70" s="234"/>
      <c r="CL70" s="46"/>
      <c r="CM70" s="234"/>
      <c r="CN70" s="40"/>
      <c r="CO70" s="40"/>
      <c r="CP70" s="40"/>
      <c r="CQ70" s="40"/>
      <c r="CR70" s="235"/>
      <c r="CS70" s="233"/>
      <c r="CT70" s="133"/>
    </row>
    <row r="71" spans="2:98" ht="15.75" customHeight="1">
      <c r="B71" s="119"/>
      <c r="C71" s="123"/>
      <c r="D71" s="123"/>
      <c r="E71" s="123"/>
      <c r="F71" s="123"/>
      <c r="G71" s="123"/>
      <c r="H71" s="123"/>
      <c r="I71" s="415">
        <f t="shared" si="227"/>
        <v>0</v>
      </c>
      <c r="J71" s="31"/>
      <c r="K71" s="31"/>
      <c r="L71" s="31"/>
      <c r="M71" s="418">
        <f t="shared" si="228"/>
        <v>0</v>
      </c>
      <c r="N71" s="120">
        <f t="shared" si="229"/>
        <v>0</v>
      </c>
      <c r="O71" s="172"/>
      <c r="P71" s="172"/>
      <c r="Q71" s="172"/>
      <c r="R71" s="28"/>
      <c r="S71" s="28"/>
      <c r="T71" s="172"/>
      <c r="U71" s="28"/>
      <c r="V71" s="172"/>
      <c r="W71" s="28"/>
      <c r="X71" s="28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8"/>
      <c r="AN71" s="28"/>
      <c r="AO71" s="28"/>
      <c r="AP71" s="28"/>
      <c r="AQ71" s="419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O71" s="420"/>
      <c r="BP71" s="420"/>
      <c r="BQ71" s="420"/>
      <c r="BR71" s="420"/>
      <c r="BS71" s="420"/>
      <c r="BT71" s="420"/>
      <c r="BU71" s="420"/>
      <c r="BV71" s="420"/>
      <c r="BW71" s="420"/>
      <c r="BX71" s="420"/>
      <c r="BY71" s="420"/>
      <c r="BZ71" s="420"/>
      <c r="CA71" s="420"/>
      <c r="CB71" s="419"/>
      <c r="CC71" s="419"/>
      <c r="CD71" s="419"/>
      <c r="CE71" s="419"/>
      <c r="CF71" s="162"/>
      <c r="CG71" s="2"/>
      <c r="CH71" s="41"/>
      <c r="CI71" s="40"/>
      <c r="CJ71" s="46"/>
      <c r="CK71" s="234"/>
      <c r="CL71" s="46"/>
      <c r="CM71" s="423"/>
      <c r="CN71" s="40"/>
      <c r="CO71" s="40"/>
      <c r="CP71" s="40"/>
      <c r="CQ71" s="40"/>
      <c r="CR71" s="424"/>
      <c r="CS71" s="425"/>
      <c r="CT71" s="404"/>
    </row>
    <row r="72" spans="2:98" ht="15.75" customHeight="1">
      <c r="B72" s="426"/>
      <c r="C72" s="427"/>
      <c r="D72" s="427"/>
      <c r="E72" s="427"/>
      <c r="F72" s="427"/>
      <c r="G72" s="427"/>
      <c r="H72" s="427"/>
      <c r="I72" s="415">
        <f t="shared" si="227"/>
        <v>0</v>
      </c>
      <c r="J72" s="428"/>
      <c r="K72" s="429"/>
      <c r="L72" s="429"/>
      <c r="M72" s="418">
        <f t="shared" si="228"/>
        <v>0</v>
      </c>
      <c r="N72" s="120">
        <f t="shared" si="229"/>
        <v>0</v>
      </c>
      <c r="O72" s="227"/>
      <c r="P72" s="28"/>
      <c r="Q72" s="172"/>
      <c r="R72" s="172"/>
      <c r="S72" s="172"/>
      <c r="T72" s="172"/>
      <c r="U72" s="172"/>
      <c r="V72" s="172"/>
      <c r="W72" s="28"/>
      <c r="X72" s="28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8"/>
      <c r="AN72" s="28"/>
      <c r="AO72" s="28"/>
      <c r="AP72" s="28"/>
      <c r="AQ72" s="419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O72" s="420"/>
      <c r="BP72" s="420"/>
      <c r="BQ72" s="420"/>
      <c r="BR72" s="420"/>
      <c r="BS72" s="420"/>
      <c r="BT72" s="420"/>
      <c r="BU72" s="420"/>
      <c r="BV72" s="420"/>
      <c r="BW72" s="420"/>
      <c r="BX72" s="420"/>
      <c r="BY72" s="420"/>
      <c r="BZ72" s="420"/>
      <c r="CA72" s="420"/>
      <c r="CB72" s="419"/>
      <c r="CC72" s="419"/>
      <c r="CD72" s="419"/>
      <c r="CE72" s="419"/>
      <c r="CF72" s="162"/>
      <c r="CG72" s="2"/>
      <c r="CH72" s="41"/>
      <c r="CI72" s="40"/>
      <c r="CJ72" s="46"/>
      <c r="CK72" s="234"/>
      <c r="CL72" s="46"/>
      <c r="CM72" s="423"/>
      <c r="CN72" s="40"/>
      <c r="CO72" s="40"/>
      <c r="CP72" s="40"/>
      <c r="CQ72" s="40"/>
      <c r="CR72" s="424"/>
      <c r="CS72" s="425"/>
      <c r="CT72" s="404"/>
    </row>
    <row r="73" spans="2:98" ht="15.75" customHeight="1">
      <c r="B73" s="426"/>
      <c r="C73" s="427"/>
      <c r="D73" s="427"/>
      <c r="E73" s="427"/>
      <c r="F73" s="427"/>
      <c r="G73" s="427"/>
      <c r="H73" s="427"/>
      <c r="I73" s="415">
        <f t="shared" si="227"/>
        <v>0</v>
      </c>
      <c r="J73" s="428"/>
      <c r="K73" s="429"/>
      <c r="L73" s="429"/>
      <c r="M73" s="418">
        <f t="shared" si="228"/>
        <v>0</v>
      </c>
      <c r="N73" s="120">
        <f t="shared" si="229"/>
        <v>0</v>
      </c>
      <c r="O73" s="227"/>
      <c r="P73" s="28"/>
      <c r="Q73" s="172"/>
      <c r="R73" s="172"/>
      <c r="S73" s="172"/>
      <c r="T73" s="172"/>
      <c r="U73" s="172"/>
      <c r="V73" s="172"/>
      <c r="W73" s="28"/>
      <c r="X73" s="28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8"/>
      <c r="AN73" s="28"/>
      <c r="AO73" s="28"/>
      <c r="AP73" s="28"/>
      <c r="AQ73" s="419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O73" s="420"/>
      <c r="BP73" s="420"/>
      <c r="BQ73" s="420"/>
      <c r="BR73" s="420"/>
      <c r="BS73" s="420"/>
      <c r="BT73" s="420"/>
      <c r="BU73" s="420"/>
      <c r="BV73" s="420"/>
      <c r="BW73" s="420"/>
      <c r="BX73" s="420"/>
      <c r="BY73" s="420"/>
      <c r="BZ73" s="420"/>
      <c r="CA73" s="420"/>
      <c r="CB73" s="419"/>
      <c r="CC73" s="419"/>
      <c r="CD73" s="419"/>
      <c r="CE73" s="419"/>
      <c r="CF73" s="162"/>
      <c r="CG73" s="2"/>
      <c r="CH73" s="41"/>
      <c r="CI73" s="46"/>
      <c r="CJ73" s="234"/>
      <c r="CK73" s="46"/>
      <c r="CL73" s="423"/>
      <c r="CM73" s="40"/>
      <c r="CN73" s="40"/>
      <c r="CO73" s="40"/>
      <c r="CP73" s="424"/>
      <c r="CQ73" s="425"/>
      <c r="CR73" s="404"/>
      <c r="CS73" s="40"/>
      <c r="CT73" s="40"/>
    </row>
    <row r="74" spans="2:98" ht="15.75" customHeight="1">
      <c r="B74" s="430"/>
      <c r="C74" s="431"/>
      <c r="D74" s="431"/>
      <c r="E74" s="431"/>
      <c r="F74" s="431"/>
      <c r="G74" s="431"/>
      <c r="H74" s="431"/>
      <c r="I74" s="415">
        <f t="shared" si="227"/>
        <v>0</v>
      </c>
      <c r="J74" s="431"/>
      <c r="K74" s="431"/>
      <c r="L74" s="431"/>
      <c r="M74" s="418">
        <f t="shared" si="228"/>
        <v>0</v>
      </c>
      <c r="N74" s="120">
        <f t="shared" si="229"/>
        <v>0</v>
      </c>
      <c r="O74" s="227"/>
      <c r="P74" s="28"/>
      <c r="Q74" s="172"/>
      <c r="R74" s="172"/>
      <c r="S74" s="172"/>
      <c r="T74" s="172"/>
      <c r="U74" s="172"/>
      <c r="V74" s="172"/>
      <c r="W74" s="28"/>
      <c r="X74" s="28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8"/>
      <c r="AN74" s="28"/>
      <c r="AO74" s="28"/>
      <c r="AP74" s="28"/>
      <c r="AQ74" s="419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O74" s="420"/>
      <c r="BP74" s="420"/>
      <c r="BQ74" s="420"/>
      <c r="BR74" s="420"/>
      <c r="BS74" s="420"/>
      <c r="BT74" s="420"/>
      <c r="BU74" s="420"/>
      <c r="BV74" s="420"/>
      <c r="BW74" s="420"/>
      <c r="BX74" s="420"/>
      <c r="BY74" s="420"/>
      <c r="BZ74" s="420"/>
      <c r="CA74" s="420"/>
      <c r="CB74" s="419"/>
      <c r="CC74" s="419"/>
      <c r="CD74" s="419"/>
      <c r="CE74" s="419"/>
      <c r="CF74" s="162"/>
      <c r="CG74" s="2"/>
      <c r="CH74" s="41"/>
      <c r="CI74" s="46"/>
      <c r="CJ74" s="234"/>
      <c r="CK74" s="46"/>
      <c r="CL74" s="423"/>
      <c r="CM74" s="40"/>
      <c r="CN74" s="40"/>
      <c r="CO74" s="40"/>
      <c r="CP74" s="424"/>
      <c r="CQ74" s="425"/>
      <c r="CR74" s="404"/>
      <c r="CS74" s="40"/>
      <c r="CT74" s="40"/>
    </row>
    <row r="75" spans="2:98" ht="15.75" customHeight="1">
      <c r="B75" s="429"/>
      <c r="C75" s="427"/>
      <c r="D75" s="426"/>
      <c r="E75" s="398"/>
      <c r="F75" s="398"/>
      <c r="G75" s="427"/>
      <c r="H75" s="422"/>
      <c r="I75" s="415">
        <f t="shared" si="227"/>
        <v>0</v>
      </c>
      <c r="J75" s="432"/>
      <c r="K75" s="428"/>
      <c r="L75" s="428"/>
      <c r="M75" s="418">
        <f t="shared" si="228"/>
        <v>0</v>
      </c>
      <c r="N75" s="120">
        <f t="shared" si="229"/>
        <v>0</v>
      </c>
      <c r="O75" s="227"/>
      <c r="P75" s="28"/>
      <c r="Q75" s="2"/>
      <c r="R75" s="433"/>
      <c r="S75" s="433"/>
      <c r="T75" s="434"/>
      <c r="U75" s="28"/>
      <c r="V75" s="28"/>
      <c r="W75" s="2"/>
      <c r="X75" s="2"/>
      <c r="Y75" s="2"/>
      <c r="Z75" s="2"/>
      <c r="AA75" s="2"/>
      <c r="AB75" s="2"/>
      <c r="AC75" s="2"/>
      <c r="AD75" s="28"/>
      <c r="AE75" s="419"/>
      <c r="AF75" s="419"/>
      <c r="AG75" s="419"/>
      <c r="AH75" s="419"/>
      <c r="AI75" s="2"/>
      <c r="AJ75" s="2"/>
      <c r="AK75" s="2"/>
      <c r="AL75" s="2"/>
      <c r="AM75" s="28"/>
      <c r="AN75" s="28"/>
      <c r="AO75" s="28"/>
      <c r="AP75" s="28"/>
      <c r="AQ75" s="419"/>
      <c r="AR75" s="2"/>
      <c r="AS75" s="2"/>
      <c r="AT75" s="2"/>
      <c r="AU75" s="2"/>
      <c r="AV75" s="2"/>
      <c r="AW75" s="419"/>
      <c r="AX75" s="419"/>
      <c r="AY75" s="2"/>
      <c r="AZ75" s="2"/>
      <c r="BA75" s="2"/>
      <c r="BB75" s="2"/>
      <c r="BC75" s="2"/>
      <c r="BD75" s="2"/>
      <c r="BE75" s="2"/>
      <c r="BO75" s="420"/>
      <c r="BP75" s="420"/>
      <c r="BQ75" s="420"/>
      <c r="BR75" s="420"/>
      <c r="BS75" s="420"/>
      <c r="BT75" s="420"/>
      <c r="BU75" s="420"/>
      <c r="BV75" s="420"/>
      <c r="BW75" s="420"/>
      <c r="BX75" s="420"/>
      <c r="BY75" s="420"/>
      <c r="BZ75" s="420"/>
      <c r="CA75" s="420"/>
      <c r="CB75" s="419"/>
      <c r="CC75" s="419"/>
      <c r="CD75" s="419"/>
      <c r="CE75" s="419"/>
      <c r="CF75" s="162"/>
      <c r="CG75" s="2"/>
      <c r="CH75" s="41"/>
      <c r="CI75" s="46"/>
      <c r="CJ75" s="234"/>
      <c r="CK75" s="46"/>
      <c r="CL75" s="423"/>
      <c r="CM75" s="40"/>
      <c r="CN75" s="40"/>
      <c r="CO75" s="40"/>
      <c r="CP75" s="424"/>
      <c r="CQ75" s="425"/>
      <c r="CR75" s="404"/>
      <c r="CS75" s="40"/>
      <c r="CT75" s="40"/>
    </row>
    <row r="76" spans="2:98" ht="15.75" customHeight="1">
      <c r="B76" s="429"/>
      <c r="C76" s="427"/>
      <c r="D76" s="426"/>
      <c r="E76" s="398"/>
      <c r="F76" s="398"/>
      <c r="G76" s="427"/>
      <c r="H76" s="422"/>
      <c r="I76" s="415">
        <f t="shared" si="227"/>
        <v>0</v>
      </c>
      <c r="J76" s="432"/>
      <c r="K76" s="428"/>
      <c r="L76" s="428"/>
      <c r="M76" s="418">
        <f t="shared" si="228"/>
        <v>0</v>
      </c>
      <c r="N76" s="120">
        <f t="shared" si="229"/>
        <v>0</v>
      </c>
      <c r="O76" s="227"/>
      <c r="P76" s="28"/>
      <c r="Q76" s="2"/>
      <c r="R76" s="433"/>
      <c r="S76" s="433"/>
      <c r="T76" s="434"/>
      <c r="U76" s="28"/>
      <c r="V76" s="28"/>
      <c r="W76" s="2"/>
      <c r="X76" s="2"/>
      <c r="Y76" s="2"/>
      <c r="Z76" s="2"/>
      <c r="AA76" s="2"/>
      <c r="AB76" s="2"/>
      <c r="AC76" s="2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419"/>
      <c r="AR76" s="2"/>
      <c r="AS76" s="2"/>
      <c r="AT76" s="2"/>
      <c r="AU76" s="2"/>
      <c r="AV76" s="2"/>
      <c r="AW76" s="419"/>
      <c r="AX76" s="419"/>
      <c r="AY76" s="2"/>
      <c r="AZ76" s="2"/>
      <c r="BA76" s="2"/>
      <c r="BB76" s="2"/>
      <c r="BC76" s="2"/>
      <c r="BD76" s="2"/>
      <c r="BE76" s="2"/>
      <c r="BO76" s="420"/>
      <c r="BP76" s="420"/>
      <c r="BQ76" s="420"/>
      <c r="BR76" s="420"/>
      <c r="BS76" s="420"/>
      <c r="BT76" s="420"/>
      <c r="BU76" s="420"/>
      <c r="BV76" s="420"/>
      <c r="BW76" s="420"/>
      <c r="BX76" s="420"/>
      <c r="BY76" s="420"/>
      <c r="BZ76" s="420"/>
      <c r="CA76" s="420"/>
      <c r="CB76" s="419"/>
      <c r="CC76" s="419"/>
      <c r="CD76" s="419"/>
      <c r="CE76" s="419"/>
      <c r="CF76" s="162"/>
      <c r="CG76" s="2"/>
      <c r="CH76" s="41"/>
      <c r="CI76" s="46"/>
      <c r="CJ76" s="234"/>
      <c r="CK76" s="46"/>
      <c r="CL76" s="423"/>
      <c r="CM76" s="40"/>
      <c r="CN76" s="40"/>
      <c r="CO76" s="40"/>
      <c r="CP76" s="424"/>
      <c r="CQ76" s="425"/>
      <c r="CR76" s="404"/>
      <c r="CS76" s="40"/>
      <c r="CT76" s="40"/>
    </row>
    <row r="77" spans="2:98" ht="15.75" customHeight="1">
      <c r="B77" s="429"/>
      <c r="C77" s="427"/>
      <c r="D77" s="426"/>
      <c r="E77" s="398"/>
      <c r="F77" s="398"/>
      <c r="G77" s="427"/>
      <c r="H77" s="422"/>
      <c r="I77" s="415">
        <f t="shared" si="227"/>
        <v>0</v>
      </c>
      <c r="J77" s="432"/>
      <c r="K77" s="428"/>
      <c r="L77" s="428"/>
      <c r="M77" s="418">
        <f t="shared" si="228"/>
        <v>0</v>
      </c>
      <c r="N77" s="120">
        <f t="shared" si="229"/>
        <v>0</v>
      </c>
      <c r="O77" s="227"/>
      <c r="P77" s="28"/>
      <c r="Q77" s="2"/>
      <c r="R77" s="433"/>
      <c r="S77" s="433"/>
      <c r="T77" s="434"/>
      <c r="U77" s="28"/>
      <c r="V77" s="28"/>
      <c r="W77" s="2"/>
      <c r="X77" s="2"/>
      <c r="Y77" s="2"/>
      <c r="Z77" s="2"/>
      <c r="AA77" s="2"/>
      <c r="AB77" s="2"/>
      <c r="AC77" s="2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419"/>
      <c r="AR77" s="2"/>
      <c r="AS77" s="2"/>
      <c r="AT77" s="2"/>
      <c r="AU77" s="2"/>
      <c r="AV77" s="2"/>
      <c r="AW77" s="419"/>
      <c r="AX77" s="419"/>
      <c r="AY77" s="2"/>
      <c r="AZ77" s="2"/>
      <c r="BA77" s="2"/>
      <c r="BB77" s="2"/>
      <c r="BC77" s="2"/>
      <c r="BD77" s="2"/>
      <c r="BE77" s="2"/>
      <c r="BO77" s="420"/>
      <c r="BP77" s="420"/>
      <c r="BQ77" s="420"/>
      <c r="BR77" s="420"/>
      <c r="BS77" s="420"/>
      <c r="BT77" s="420"/>
      <c r="BU77" s="420"/>
      <c r="BV77" s="420"/>
      <c r="BW77" s="420"/>
      <c r="BX77" s="420"/>
      <c r="BY77" s="420"/>
      <c r="BZ77" s="420"/>
      <c r="CA77" s="420"/>
      <c r="CB77" s="419"/>
      <c r="CC77" s="419"/>
      <c r="CD77" s="419"/>
      <c r="CE77" s="419"/>
      <c r="CF77" s="162"/>
      <c r="CG77" s="2"/>
      <c r="CH77" s="41"/>
      <c r="CI77" s="46"/>
      <c r="CJ77" s="234"/>
      <c r="CK77" s="46"/>
      <c r="CL77" s="423"/>
      <c r="CM77" s="40"/>
      <c r="CN77" s="40"/>
      <c r="CO77" s="40"/>
      <c r="CP77" s="424"/>
      <c r="CQ77" s="425"/>
      <c r="CR77" s="404"/>
      <c r="CS77" s="40"/>
      <c r="CT77" s="40"/>
    </row>
    <row r="78" spans="2:98" ht="15.75" customHeight="1">
      <c r="B78" s="429"/>
      <c r="C78" s="427"/>
      <c r="D78" s="426"/>
      <c r="E78" s="398"/>
      <c r="F78" s="398"/>
      <c r="G78" s="427"/>
      <c r="H78" s="422"/>
      <c r="I78" s="415">
        <f t="shared" si="227"/>
        <v>0</v>
      </c>
      <c r="J78" s="432"/>
      <c r="K78" s="428"/>
      <c r="L78" s="428"/>
      <c r="M78" s="418">
        <f t="shared" si="228"/>
        <v>0</v>
      </c>
      <c r="N78" s="120">
        <f t="shared" si="229"/>
        <v>0</v>
      </c>
      <c r="O78" s="227"/>
      <c r="P78" s="28"/>
      <c r="Q78" s="2"/>
      <c r="R78" s="433"/>
      <c r="S78" s="433"/>
      <c r="T78" s="434"/>
      <c r="U78" s="28"/>
      <c r="V78" s="28"/>
      <c r="W78" s="2"/>
      <c r="X78" s="2"/>
      <c r="Y78" s="2"/>
      <c r="Z78" s="2"/>
      <c r="AA78" s="2"/>
      <c r="AB78" s="2"/>
      <c r="AC78" s="2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419"/>
      <c r="AR78" s="2"/>
      <c r="AS78" s="2"/>
      <c r="AT78" s="2"/>
      <c r="AU78" s="2"/>
      <c r="AV78" s="2"/>
      <c r="AW78" s="419"/>
      <c r="AX78" s="419"/>
      <c r="AY78" s="2"/>
      <c r="AZ78" s="2"/>
      <c r="BA78" s="2"/>
      <c r="BB78" s="2"/>
      <c r="BC78" s="2"/>
      <c r="BD78" s="2"/>
      <c r="BE78" s="2"/>
      <c r="BO78" s="420"/>
      <c r="BP78" s="420"/>
      <c r="BQ78" s="420"/>
      <c r="BR78" s="420"/>
      <c r="BS78" s="420"/>
      <c r="BT78" s="420"/>
      <c r="BU78" s="420"/>
      <c r="BV78" s="420"/>
      <c r="BW78" s="420"/>
      <c r="BX78" s="420"/>
      <c r="BY78" s="420"/>
      <c r="BZ78" s="420"/>
      <c r="CA78" s="420"/>
      <c r="CB78" s="419"/>
      <c r="CC78" s="419"/>
      <c r="CD78" s="419"/>
      <c r="CE78" s="419"/>
      <c r="CF78" s="162"/>
      <c r="CG78" s="2"/>
      <c r="CH78" s="41"/>
      <c r="CI78" s="46"/>
      <c r="CJ78" s="234"/>
      <c r="CK78" s="46"/>
      <c r="CL78" s="423"/>
      <c r="CM78" s="40"/>
      <c r="CN78" s="40"/>
      <c r="CO78" s="40"/>
      <c r="CP78" s="424"/>
      <c r="CQ78" s="425"/>
      <c r="CR78" s="404"/>
      <c r="CS78" s="40"/>
      <c r="CT78" s="40"/>
    </row>
    <row r="79" spans="2:98" ht="15.75" customHeight="1">
      <c r="B79" s="429"/>
      <c r="C79" s="427"/>
      <c r="D79" s="426"/>
      <c r="E79" s="398"/>
      <c r="F79" s="398"/>
      <c r="G79" s="427"/>
      <c r="H79" s="422"/>
      <c r="I79" s="415">
        <f t="shared" si="227"/>
        <v>0</v>
      </c>
      <c r="J79" s="432"/>
      <c r="K79" s="428"/>
      <c r="L79" s="428"/>
      <c r="M79" s="418">
        <f t="shared" si="228"/>
        <v>0</v>
      </c>
      <c r="N79" s="120">
        <f t="shared" si="229"/>
        <v>0</v>
      </c>
      <c r="O79" s="227"/>
      <c r="P79" s="433"/>
      <c r="Q79" s="2"/>
      <c r="R79" s="433"/>
      <c r="S79" s="433"/>
      <c r="T79" s="434"/>
      <c r="U79" s="433"/>
      <c r="V79" s="433"/>
      <c r="W79" s="2"/>
      <c r="X79" s="2"/>
      <c r="Y79" s="2"/>
      <c r="Z79" s="2"/>
      <c r="AA79" s="2"/>
      <c r="AB79" s="2"/>
      <c r="AC79" s="2"/>
      <c r="AD79" s="433"/>
      <c r="AE79" s="433"/>
      <c r="AF79" s="433"/>
      <c r="AG79" s="433"/>
      <c r="AH79" s="433"/>
      <c r="AI79" s="433"/>
      <c r="AJ79" s="433"/>
      <c r="AK79" s="433"/>
      <c r="AL79" s="433"/>
      <c r="AM79" s="433"/>
      <c r="AN79" s="433"/>
      <c r="AO79" s="433"/>
      <c r="AP79" s="433"/>
      <c r="AQ79" s="419"/>
      <c r="AR79" s="2"/>
      <c r="AS79" s="2"/>
      <c r="AT79" s="2"/>
      <c r="AU79" s="2"/>
      <c r="AV79" s="2"/>
      <c r="AW79" s="419"/>
      <c r="AX79" s="419"/>
      <c r="AY79" s="2"/>
      <c r="AZ79" s="2"/>
      <c r="BA79" s="2"/>
      <c r="BB79" s="2"/>
      <c r="BC79" s="2"/>
      <c r="BD79" s="2"/>
      <c r="BE79" s="2"/>
      <c r="BO79" s="420"/>
      <c r="BP79" s="420"/>
      <c r="BQ79" s="420"/>
      <c r="BR79" s="420"/>
      <c r="BS79" s="420"/>
      <c r="BT79" s="420"/>
      <c r="BU79" s="420"/>
      <c r="BV79" s="420"/>
      <c r="BW79" s="420"/>
      <c r="BX79" s="420"/>
      <c r="BY79" s="420"/>
      <c r="BZ79" s="420"/>
      <c r="CA79" s="420"/>
      <c r="CB79" s="419"/>
      <c r="CC79" s="419"/>
      <c r="CD79" s="419"/>
      <c r="CE79" s="419"/>
      <c r="CF79" s="162"/>
      <c r="CG79" s="2"/>
      <c r="CH79" s="41"/>
      <c r="CI79" s="132"/>
      <c r="CJ79" s="234"/>
      <c r="CK79" s="164"/>
      <c r="CL79" s="423"/>
      <c r="CM79" s="40"/>
      <c r="CN79" s="40"/>
      <c r="CO79" s="40"/>
      <c r="CP79" s="424"/>
      <c r="CQ79" s="425"/>
      <c r="CR79" s="404"/>
      <c r="CS79" s="40"/>
      <c r="CT79" s="40"/>
    </row>
    <row r="80" spans="2:98" ht="15.75" customHeight="1">
      <c r="B80" s="429"/>
      <c r="C80" s="427"/>
      <c r="D80" s="426"/>
      <c r="E80" s="398"/>
      <c r="F80" s="398"/>
      <c r="G80" s="427"/>
      <c r="H80" s="422"/>
      <c r="I80" s="415">
        <f t="shared" si="227"/>
        <v>0</v>
      </c>
      <c r="J80" s="432"/>
      <c r="K80" s="428"/>
      <c r="L80" s="428"/>
      <c r="M80" s="418">
        <f t="shared" si="228"/>
        <v>0</v>
      </c>
      <c r="N80" s="120">
        <f t="shared" si="229"/>
        <v>0</v>
      </c>
      <c r="O80" s="227"/>
      <c r="P80" s="28"/>
      <c r="Q80" s="2"/>
      <c r="R80" s="433"/>
      <c r="S80" s="433"/>
      <c r="T80" s="434"/>
      <c r="U80" s="28"/>
      <c r="V80" s="28"/>
      <c r="W80" s="28"/>
      <c r="X80" s="28"/>
      <c r="Y80" s="28"/>
      <c r="Z80" s="28"/>
      <c r="AA80" s="28"/>
      <c r="AB80" s="28"/>
      <c r="AC80" s="28"/>
      <c r="AD80" s="419"/>
      <c r="AE80" s="419"/>
      <c r="AF80" s="419"/>
      <c r="AG80" s="419"/>
      <c r="AH80" s="419"/>
      <c r="AI80" s="419"/>
      <c r="AJ80" s="419"/>
      <c r="AK80" s="419"/>
      <c r="AL80" s="419"/>
      <c r="AM80" s="419"/>
      <c r="AN80" s="419"/>
      <c r="AO80" s="419"/>
      <c r="AP80" s="419"/>
      <c r="AQ80" s="419"/>
      <c r="AR80" s="420"/>
      <c r="AS80" s="420"/>
      <c r="AT80" s="420"/>
      <c r="AU80" s="420"/>
      <c r="AV80" s="420"/>
      <c r="AW80" s="419"/>
      <c r="AX80" s="419"/>
      <c r="AY80" s="2"/>
      <c r="AZ80" s="2"/>
      <c r="BA80" s="2"/>
      <c r="BB80" s="2"/>
      <c r="BC80" s="2"/>
      <c r="BD80" s="2"/>
      <c r="BE80" s="2"/>
      <c r="BO80" s="419"/>
      <c r="BP80" s="419"/>
      <c r="BQ80" s="419"/>
      <c r="BR80" s="419"/>
      <c r="BS80" s="419"/>
      <c r="BT80" s="419"/>
      <c r="BU80" s="419"/>
      <c r="BV80" s="419"/>
      <c r="BW80" s="419"/>
      <c r="BX80" s="419"/>
      <c r="BY80" s="419"/>
      <c r="BZ80" s="419"/>
      <c r="CA80" s="419"/>
      <c r="CB80" s="162"/>
      <c r="CC80" s="162"/>
      <c r="CD80" s="162"/>
      <c r="CE80" s="162"/>
      <c r="CF80" s="2"/>
      <c r="CH80" s="41"/>
      <c r="CI80" s="46"/>
      <c r="CJ80" s="234"/>
      <c r="CK80" s="46"/>
      <c r="CL80" s="423"/>
      <c r="CM80" s="40"/>
      <c r="CN80" s="40"/>
      <c r="CO80" s="40"/>
      <c r="CP80" s="424"/>
      <c r="CQ80" s="425" t="e">
        <f t="shared" ref="CQ80:CQ129" si="230">#REF!-CP80+#REF!</f>
        <v>#REF!</v>
      </c>
      <c r="CR80" s="404" t="e">
        <f t="shared" ref="CR80:CR129" si="231">CQ80/CJ80</f>
        <v>#REF!</v>
      </c>
      <c r="CS80" s="40"/>
      <c r="CT80" s="40"/>
    </row>
    <row r="81" spans="2:98" ht="15.75" customHeight="1">
      <c r="B81" s="429"/>
      <c r="C81" s="427"/>
      <c r="D81" s="426"/>
      <c r="E81" s="398"/>
      <c r="F81" s="398"/>
      <c r="G81" s="427"/>
      <c r="H81" s="422"/>
      <c r="I81" s="415">
        <f t="shared" si="227"/>
        <v>0</v>
      </c>
      <c r="J81" s="432"/>
      <c r="K81" s="428"/>
      <c r="L81" s="428"/>
      <c r="M81" s="418">
        <f t="shared" si="228"/>
        <v>0</v>
      </c>
      <c r="N81" s="120">
        <f t="shared" si="229"/>
        <v>0</v>
      </c>
      <c r="O81" s="227"/>
      <c r="P81" s="28"/>
      <c r="Q81" s="2"/>
      <c r="R81" s="433"/>
      <c r="S81" s="433"/>
      <c r="T81" s="434"/>
      <c r="U81" s="28"/>
      <c r="V81" s="28"/>
      <c r="W81" s="28"/>
      <c r="X81" s="28"/>
      <c r="Y81" s="28"/>
      <c r="Z81" s="28"/>
      <c r="AA81" s="28"/>
      <c r="AB81" s="28"/>
      <c r="AC81" s="28"/>
      <c r="AD81" s="419"/>
      <c r="AE81" s="419"/>
      <c r="AF81" s="419"/>
      <c r="AG81" s="419"/>
      <c r="AH81" s="419"/>
      <c r="AI81" s="419"/>
      <c r="AJ81" s="419"/>
      <c r="AK81" s="419"/>
      <c r="AL81" s="419"/>
      <c r="AM81" s="419"/>
      <c r="AN81" s="419"/>
      <c r="AO81" s="419"/>
      <c r="AP81" s="419"/>
      <c r="AQ81" s="419"/>
      <c r="AR81" s="420"/>
      <c r="AS81" s="420"/>
      <c r="AT81" s="420"/>
      <c r="AU81" s="420"/>
      <c r="AV81" s="420"/>
      <c r="AW81" s="419"/>
      <c r="AX81" s="419"/>
      <c r="AY81" s="2"/>
      <c r="AZ81" s="2"/>
      <c r="BA81" s="2"/>
      <c r="BB81" s="2"/>
      <c r="BC81" s="2"/>
      <c r="BD81" s="2"/>
      <c r="BE81" s="2"/>
      <c r="BO81" s="419"/>
      <c r="BP81" s="419"/>
      <c r="BQ81" s="419"/>
      <c r="BR81" s="419"/>
      <c r="BS81" s="419"/>
      <c r="BT81" s="419"/>
      <c r="BU81" s="419"/>
      <c r="BV81" s="419"/>
      <c r="BW81" s="419"/>
      <c r="BX81" s="419"/>
      <c r="BY81" s="419"/>
      <c r="BZ81" s="419"/>
      <c r="CA81" s="419"/>
      <c r="CB81" s="162"/>
      <c r="CC81" s="162"/>
      <c r="CD81" s="162"/>
      <c r="CE81" s="162"/>
      <c r="CF81" s="2"/>
      <c r="CH81" s="41"/>
      <c r="CI81" s="46"/>
      <c r="CJ81" s="234"/>
      <c r="CK81" s="46"/>
      <c r="CL81" s="423"/>
      <c r="CM81" s="40"/>
      <c r="CN81" s="40"/>
      <c r="CO81" s="40"/>
      <c r="CP81" s="424"/>
      <c r="CQ81" s="425" t="e">
        <f t="shared" si="230"/>
        <v>#REF!</v>
      </c>
      <c r="CR81" s="404" t="e">
        <f t="shared" si="231"/>
        <v>#REF!</v>
      </c>
      <c r="CS81" s="40"/>
      <c r="CT81" s="40"/>
    </row>
    <row r="82" spans="2:98" ht="15.75" customHeight="1">
      <c r="B82" s="429"/>
      <c r="C82" s="427"/>
      <c r="D82" s="426"/>
      <c r="E82" s="398"/>
      <c r="F82" s="398"/>
      <c r="G82" s="427"/>
      <c r="H82" s="422"/>
      <c r="I82" s="415">
        <f t="shared" si="227"/>
        <v>0</v>
      </c>
      <c r="J82" s="432"/>
      <c r="K82" s="428"/>
      <c r="L82" s="428"/>
      <c r="M82" s="418">
        <f t="shared" si="228"/>
        <v>0</v>
      </c>
      <c r="N82" s="120">
        <f t="shared" si="229"/>
        <v>0</v>
      </c>
      <c r="O82" s="227"/>
      <c r="P82" s="28"/>
      <c r="Q82" s="2"/>
      <c r="R82" s="433"/>
      <c r="S82" s="433"/>
      <c r="T82" s="434"/>
      <c r="U82" s="28"/>
      <c r="V82" s="28"/>
      <c r="W82" s="28"/>
      <c r="X82" s="28"/>
      <c r="Y82" s="28"/>
      <c r="Z82" s="28"/>
      <c r="AA82" s="28"/>
      <c r="AB82" s="28"/>
      <c r="AC82" s="28"/>
      <c r="AD82" s="419"/>
      <c r="AE82" s="419"/>
      <c r="AF82" s="419"/>
      <c r="AG82" s="419"/>
      <c r="AH82" s="419"/>
      <c r="AI82" s="419"/>
      <c r="AJ82" s="419"/>
      <c r="AK82" s="419"/>
      <c r="AL82" s="419"/>
      <c r="AM82" s="419"/>
      <c r="AN82" s="419"/>
      <c r="AO82" s="419"/>
      <c r="AP82" s="419"/>
      <c r="AQ82" s="419"/>
      <c r="AR82" s="420"/>
      <c r="AS82" s="420"/>
      <c r="AT82" s="420"/>
      <c r="AU82" s="420"/>
      <c r="AV82" s="420"/>
      <c r="AW82" s="419"/>
      <c r="AX82" s="419"/>
      <c r="AY82" s="2"/>
      <c r="AZ82" s="2"/>
      <c r="BA82" s="2"/>
      <c r="BB82" s="2"/>
      <c r="BC82" s="2"/>
      <c r="BD82" s="2"/>
      <c r="BE82" s="2"/>
      <c r="BO82" s="419"/>
      <c r="BP82" s="419"/>
      <c r="BQ82" s="419"/>
      <c r="BR82" s="419"/>
      <c r="BS82" s="419"/>
      <c r="BT82" s="419"/>
      <c r="BU82" s="419"/>
      <c r="BV82" s="419"/>
      <c r="BW82" s="419"/>
      <c r="BX82" s="419"/>
      <c r="BY82" s="419"/>
      <c r="BZ82" s="419"/>
      <c r="CA82" s="419"/>
      <c r="CB82" s="162"/>
      <c r="CC82" s="162"/>
      <c r="CD82" s="162"/>
      <c r="CE82" s="162"/>
      <c r="CF82" s="2"/>
      <c r="CH82" s="41"/>
      <c r="CI82" s="46"/>
      <c r="CJ82" s="234"/>
      <c r="CK82" s="46"/>
      <c r="CL82" s="423"/>
      <c r="CM82" s="40"/>
      <c r="CN82" s="40"/>
      <c r="CO82" s="40"/>
      <c r="CP82" s="424"/>
      <c r="CQ82" s="425" t="e">
        <f t="shared" si="230"/>
        <v>#REF!</v>
      </c>
      <c r="CR82" s="404" t="e">
        <f t="shared" si="231"/>
        <v>#REF!</v>
      </c>
      <c r="CS82" s="40"/>
      <c r="CT82" s="40"/>
    </row>
    <row r="83" spans="2:98" ht="15.75" customHeight="1">
      <c r="B83" s="429"/>
      <c r="C83" s="427"/>
      <c r="D83" s="426"/>
      <c r="E83" s="398"/>
      <c r="F83" s="398"/>
      <c r="G83" s="427"/>
      <c r="H83" s="422"/>
      <c r="I83" s="415">
        <f t="shared" si="227"/>
        <v>0</v>
      </c>
      <c r="J83" s="432"/>
      <c r="K83" s="428"/>
      <c r="L83" s="428"/>
      <c r="M83" s="418">
        <f t="shared" si="228"/>
        <v>0</v>
      </c>
      <c r="N83" s="120">
        <f t="shared" si="229"/>
        <v>0</v>
      </c>
      <c r="O83" s="227"/>
      <c r="P83" s="28"/>
      <c r="Q83" s="2"/>
      <c r="R83" s="433"/>
      <c r="S83" s="433"/>
      <c r="T83" s="434"/>
      <c r="U83" s="28"/>
      <c r="V83" s="28"/>
      <c r="W83" s="28"/>
      <c r="X83" s="28"/>
      <c r="Y83" s="28"/>
      <c r="Z83" s="28"/>
      <c r="AA83" s="28"/>
      <c r="AB83" s="28"/>
      <c r="AC83" s="28"/>
      <c r="AD83" s="419"/>
      <c r="AE83" s="419"/>
      <c r="AF83" s="419"/>
      <c r="AG83" s="419"/>
      <c r="AH83" s="419"/>
      <c r="AI83" s="419"/>
      <c r="AJ83" s="419"/>
      <c r="AK83" s="419"/>
      <c r="AL83" s="419"/>
      <c r="AM83" s="419"/>
      <c r="AN83" s="419"/>
      <c r="AO83" s="419"/>
      <c r="AP83" s="419"/>
      <c r="AQ83" s="419"/>
      <c r="AR83" s="420"/>
      <c r="AS83" s="420"/>
      <c r="AT83" s="420"/>
      <c r="AU83" s="420"/>
      <c r="AV83" s="420"/>
      <c r="AW83" s="419"/>
      <c r="AX83" s="419"/>
      <c r="AY83" s="2"/>
      <c r="AZ83" s="2"/>
      <c r="BA83" s="2"/>
      <c r="BB83" s="2"/>
      <c r="BC83" s="2"/>
      <c r="BD83" s="2"/>
      <c r="BE83" s="2"/>
      <c r="BO83" s="419"/>
      <c r="BP83" s="419"/>
      <c r="BQ83" s="419"/>
      <c r="BR83" s="419"/>
      <c r="BS83" s="419"/>
      <c r="BT83" s="419"/>
      <c r="BU83" s="419"/>
      <c r="BV83" s="419"/>
      <c r="BW83" s="419"/>
      <c r="BX83" s="419"/>
      <c r="BY83" s="419"/>
      <c r="BZ83" s="419"/>
      <c r="CA83" s="419"/>
      <c r="CB83" s="162"/>
      <c r="CC83" s="162"/>
      <c r="CD83" s="162"/>
      <c r="CE83" s="162"/>
      <c r="CF83" s="2"/>
      <c r="CH83" s="41"/>
      <c r="CI83" s="46"/>
      <c r="CJ83" s="234"/>
      <c r="CK83" s="46"/>
      <c r="CL83" s="423"/>
      <c r="CM83" s="40"/>
      <c r="CN83" s="40"/>
      <c r="CO83" s="40"/>
      <c r="CP83" s="424"/>
      <c r="CQ83" s="425" t="e">
        <f t="shared" si="230"/>
        <v>#REF!</v>
      </c>
      <c r="CR83" s="404" t="e">
        <f t="shared" si="231"/>
        <v>#REF!</v>
      </c>
      <c r="CS83" s="40"/>
      <c r="CT83" s="40"/>
    </row>
    <row r="84" spans="2:98" ht="15.75" customHeight="1">
      <c r="B84" s="429"/>
      <c r="C84" s="427"/>
      <c r="D84" s="426"/>
      <c r="E84" s="398"/>
      <c r="F84" s="398"/>
      <c r="G84" s="427"/>
      <c r="H84" s="422"/>
      <c r="I84" s="415">
        <f t="shared" si="227"/>
        <v>0</v>
      </c>
      <c r="J84" s="432"/>
      <c r="K84" s="428"/>
      <c r="L84" s="428"/>
      <c r="M84" s="418">
        <f t="shared" si="228"/>
        <v>0</v>
      </c>
      <c r="N84" s="120">
        <f t="shared" si="229"/>
        <v>0</v>
      </c>
      <c r="O84" s="227"/>
      <c r="P84" s="28"/>
      <c r="Q84" s="2"/>
      <c r="R84" s="433"/>
      <c r="S84" s="433"/>
      <c r="T84" s="434"/>
      <c r="U84" s="28"/>
      <c r="V84" s="28"/>
      <c r="W84" s="28"/>
      <c r="X84" s="28"/>
      <c r="Y84" s="28"/>
      <c r="Z84" s="28"/>
      <c r="AA84" s="28"/>
      <c r="AB84" s="28"/>
      <c r="AC84" s="28"/>
      <c r="AD84" s="419"/>
      <c r="AE84" s="419"/>
      <c r="AF84" s="419"/>
      <c r="AG84" s="419"/>
      <c r="AH84" s="419"/>
      <c r="AI84" s="419"/>
      <c r="AJ84" s="419"/>
      <c r="AK84" s="419"/>
      <c r="AL84" s="419"/>
      <c r="AM84" s="419"/>
      <c r="AN84" s="419"/>
      <c r="AO84" s="419"/>
      <c r="AP84" s="419"/>
      <c r="AQ84" s="419"/>
      <c r="AR84" s="420"/>
      <c r="AS84" s="420"/>
      <c r="AT84" s="420"/>
      <c r="AU84" s="420"/>
      <c r="AV84" s="420"/>
      <c r="AW84" s="419"/>
      <c r="AX84" s="419"/>
      <c r="AY84" s="2"/>
      <c r="AZ84" s="2"/>
      <c r="BA84" s="2"/>
      <c r="BB84" s="2"/>
      <c r="BC84" s="2"/>
      <c r="BD84" s="2"/>
      <c r="BE84" s="2"/>
      <c r="BO84" s="419"/>
      <c r="BP84" s="419"/>
      <c r="BQ84" s="419"/>
      <c r="BR84" s="419"/>
      <c r="BS84" s="419"/>
      <c r="BT84" s="419"/>
      <c r="BU84" s="419"/>
      <c r="BV84" s="419"/>
      <c r="BW84" s="419"/>
      <c r="BX84" s="419"/>
      <c r="BY84" s="419"/>
      <c r="BZ84" s="419"/>
      <c r="CA84" s="419"/>
      <c r="CB84" s="162"/>
      <c r="CC84" s="162"/>
      <c r="CD84" s="162"/>
      <c r="CE84" s="162"/>
      <c r="CF84" s="2"/>
      <c r="CH84" s="41"/>
      <c r="CI84" s="46"/>
      <c r="CJ84" s="234"/>
      <c r="CK84" s="46"/>
      <c r="CL84" s="423"/>
      <c r="CM84" s="40"/>
      <c r="CN84" s="40"/>
      <c r="CO84" s="40"/>
      <c r="CP84" s="424"/>
      <c r="CQ84" s="425" t="e">
        <f t="shared" si="230"/>
        <v>#REF!</v>
      </c>
      <c r="CR84" s="404" t="e">
        <f t="shared" si="231"/>
        <v>#REF!</v>
      </c>
      <c r="CS84" s="40"/>
      <c r="CT84" s="40"/>
    </row>
    <row r="85" spans="2:98" ht="15.75" customHeight="1">
      <c r="B85" s="429"/>
      <c r="C85" s="427"/>
      <c r="D85" s="426"/>
      <c r="E85" s="398"/>
      <c r="F85" s="398"/>
      <c r="G85" s="427"/>
      <c r="H85" s="422"/>
      <c r="I85" s="415">
        <f t="shared" si="227"/>
        <v>0</v>
      </c>
      <c r="J85" s="432"/>
      <c r="K85" s="428"/>
      <c r="L85" s="428"/>
      <c r="M85" s="418">
        <f t="shared" si="228"/>
        <v>0</v>
      </c>
      <c r="N85" s="120">
        <f t="shared" si="229"/>
        <v>0</v>
      </c>
      <c r="O85" s="227"/>
      <c r="P85" s="28"/>
      <c r="Q85" s="2"/>
      <c r="R85" s="433"/>
      <c r="S85" s="433"/>
      <c r="T85" s="434"/>
      <c r="U85" s="28"/>
      <c r="V85" s="28"/>
      <c r="W85" s="28"/>
      <c r="X85" s="28"/>
      <c r="Y85" s="28"/>
      <c r="Z85" s="28"/>
      <c r="AA85" s="28"/>
      <c r="AB85" s="28"/>
      <c r="AC85" s="28"/>
      <c r="AD85" s="419"/>
      <c r="AE85" s="419"/>
      <c r="AF85" s="419"/>
      <c r="AG85" s="419"/>
      <c r="AH85" s="419"/>
      <c r="AI85" s="419"/>
      <c r="AJ85" s="419"/>
      <c r="AK85" s="419"/>
      <c r="AL85" s="419"/>
      <c r="AM85" s="419"/>
      <c r="AN85" s="419"/>
      <c r="AO85" s="419"/>
      <c r="AP85" s="419"/>
      <c r="AQ85" s="419"/>
      <c r="AR85" s="420"/>
      <c r="AS85" s="420"/>
      <c r="AT85" s="420"/>
      <c r="AU85" s="420"/>
      <c r="AV85" s="420"/>
      <c r="AW85" s="419"/>
      <c r="AX85" s="419"/>
      <c r="AY85" s="2"/>
      <c r="AZ85" s="2"/>
      <c r="BA85" s="2"/>
      <c r="BB85" s="2"/>
      <c r="BC85" s="2"/>
      <c r="BD85" s="2"/>
      <c r="BE85" s="2"/>
      <c r="BO85" s="419"/>
      <c r="BP85" s="419"/>
      <c r="BQ85" s="419"/>
      <c r="BR85" s="419"/>
      <c r="BS85" s="419"/>
      <c r="BT85" s="419"/>
      <c r="BU85" s="419"/>
      <c r="BV85" s="419"/>
      <c r="BW85" s="419"/>
      <c r="BX85" s="419"/>
      <c r="BY85" s="419"/>
      <c r="BZ85" s="419"/>
      <c r="CA85" s="419"/>
      <c r="CB85" s="162"/>
      <c r="CC85" s="162"/>
      <c r="CD85" s="162"/>
      <c r="CE85" s="162"/>
      <c r="CF85" s="2"/>
      <c r="CH85" s="41"/>
      <c r="CI85" s="46"/>
      <c r="CJ85" s="234"/>
      <c r="CK85" s="46"/>
      <c r="CL85" s="423"/>
      <c r="CM85" s="40"/>
      <c r="CN85" s="40"/>
      <c r="CO85" s="40"/>
      <c r="CP85" s="424"/>
      <c r="CQ85" s="425" t="e">
        <f t="shared" si="230"/>
        <v>#REF!</v>
      </c>
      <c r="CR85" s="404" t="e">
        <f t="shared" si="231"/>
        <v>#REF!</v>
      </c>
      <c r="CS85" s="40"/>
      <c r="CT85" s="40"/>
    </row>
    <row r="86" spans="2:98" ht="15.75" customHeight="1">
      <c r="B86" s="429"/>
      <c r="C86" s="414"/>
      <c r="D86" s="123"/>
      <c r="E86" s="435"/>
      <c r="F86" s="435"/>
      <c r="G86" s="414"/>
      <c r="H86" s="31"/>
      <c r="I86" s="415">
        <f t="shared" si="227"/>
        <v>0</v>
      </c>
      <c r="J86" s="416"/>
      <c r="K86" s="417"/>
      <c r="L86" s="417"/>
      <c r="M86" s="418">
        <f t="shared" si="228"/>
        <v>0</v>
      </c>
      <c r="N86" s="120">
        <f t="shared" si="229"/>
        <v>0</v>
      </c>
      <c r="O86" s="172"/>
      <c r="P86" s="28"/>
      <c r="Q86" s="2"/>
      <c r="R86" s="433"/>
      <c r="S86" s="433"/>
      <c r="T86" s="434"/>
      <c r="U86" s="28"/>
      <c r="V86" s="28"/>
      <c r="W86" s="28"/>
      <c r="X86" s="28"/>
      <c r="Y86" s="28"/>
      <c r="Z86" s="28"/>
      <c r="AA86" s="28"/>
      <c r="AB86" s="28"/>
      <c r="AC86" s="28"/>
      <c r="AD86" s="419"/>
      <c r="AE86" s="419"/>
      <c r="AF86" s="419"/>
      <c r="AG86" s="419"/>
      <c r="AH86" s="419"/>
      <c r="AI86" s="419"/>
      <c r="AJ86" s="419"/>
      <c r="AK86" s="419"/>
      <c r="AL86" s="419"/>
      <c r="AM86" s="419"/>
      <c r="AN86" s="419"/>
      <c r="AO86" s="419"/>
      <c r="AP86" s="419"/>
      <c r="AQ86" s="419"/>
      <c r="AR86" s="420"/>
      <c r="AS86" s="420"/>
      <c r="AT86" s="420"/>
      <c r="AU86" s="420"/>
      <c r="AV86" s="420"/>
      <c r="AW86" s="419"/>
      <c r="AX86" s="419"/>
      <c r="AY86" s="2"/>
      <c r="AZ86" s="2"/>
      <c r="BA86" s="2"/>
      <c r="BB86" s="2"/>
      <c r="BC86" s="2"/>
      <c r="BD86" s="2"/>
      <c r="BE86" s="2"/>
      <c r="BO86" s="419"/>
      <c r="BP86" s="419"/>
      <c r="BQ86" s="419"/>
      <c r="BR86" s="419"/>
      <c r="BS86" s="419"/>
      <c r="BT86" s="419"/>
      <c r="BU86" s="419"/>
      <c r="BV86" s="419"/>
      <c r="BW86" s="419"/>
      <c r="BX86" s="419"/>
      <c r="BY86" s="419"/>
      <c r="BZ86" s="419"/>
      <c r="CA86" s="419"/>
      <c r="CB86" s="162"/>
      <c r="CC86" s="162"/>
      <c r="CD86" s="162"/>
      <c r="CE86" s="162"/>
      <c r="CF86" s="2"/>
      <c r="CH86" s="41"/>
      <c r="CI86" s="46"/>
      <c r="CJ86" s="234"/>
      <c r="CK86" s="46"/>
      <c r="CL86" s="423"/>
      <c r="CM86" s="40"/>
      <c r="CN86" s="40"/>
      <c r="CO86" s="40"/>
      <c r="CP86" s="424"/>
      <c r="CQ86" s="425" t="e">
        <f t="shared" si="230"/>
        <v>#REF!</v>
      </c>
      <c r="CR86" s="404" t="e">
        <f t="shared" si="231"/>
        <v>#REF!</v>
      </c>
      <c r="CS86" s="40"/>
      <c r="CT86" s="40"/>
    </row>
    <row r="87" spans="2:98" ht="15.75" customHeight="1">
      <c r="B87" s="119"/>
      <c r="C87" s="414"/>
      <c r="D87" s="123"/>
      <c r="E87" s="435"/>
      <c r="F87" s="435"/>
      <c r="G87" s="414"/>
      <c r="H87" s="31"/>
      <c r="I87" s="415">
        <f t="shared" si="227"/>
        <v>0</v>
      </c>
      <c r="J87" s="416"/>
      <c r="K87" s="417"/>
      <c r="L87" s="417"/>
      <c r="M87" s="418">
        <f t="shared" si="228"/>
        <v>0</v>
      </c>
      <c r="N87" s="120">
        <f t="shared" si="229"/>
        <v>0</v>
      </c>
      <c r="O87" s="172"/>
      <c r="P87" s="28"/>
      <c r="Q87" s="2"/>
      <c r="R87" s="433"/>
      <c r="S87" s="433"/>
      <c r="T87" s="434"/>
      <c r="U87" s="28"/>
      <c r="V87" s="28"/>
      <c r="W87" s="28"/>
      <c r="X87" s="28"/>
      <c r="Y87" s="28"/>
      <c r="Z87" s="28"/>
      <c r="AA87" s="28"/>
      <c r="AB87" s="28"/>
      <c r="AC87" s="28"/>
      <c r="AD87" s="419"/>
      <c r="AE87" s="419"/>
      <c r="AF87" s="419"/>
      <c r="AG87" s="419"/>
      <c r="AH87" s="419"/>
      <c r="AI87" s="419"/>
      <c r="AJ87" s="419"/>
      <c r="AK87" s="419"/>
      <c r="AL87" s="419"/>
      <c r="AM87" s="419"/>
      <c r="AN87" s="419"/>
      <c r="AO87" s="419"/>
      <c r="AP87" s="419"/>
      <c r="AQ87" s="419"/>
      <c r="AR87" s="420"/>
      <c r="AS87" s="420"/>
      <c r="AT87" s="420"/>
      <c r="AU87" s="420"/>
      <c r="AV87" s="420"/>
      <c r="AW87" s="419"/>
      <c r="AX87" s="419"/>
      <c r="AY87" s="2"/>
      <c r="AZ87" s="2"/>
      <c r="BA87" s="2"/>
      <c r="BB87" s="2"/>
      <c r="BC87" s="2"/>
      <c r="BD87" s="2"/>
      <c r="BE87" s="2"/>
      <c r="BO87" s="419"/>
      <c r="BP87" s="419"/>
      <c r="BQ87" s="419"/>
      <c r="BR87" s="419"/>
      <c r="BS87" s="419"/>
      <c r="BT87" s="419"/>
      <c r="BU87" s="419"/>
      <c r="BV87" s="419"/>
      <c r="BW87" s="419"/>
      <c r="BX87" s="419"/>
      <c r="BY87" s="419"/>
      <c r="BZ87" s="419"/>
      <c r="CA87" s="419"/>
      <c r="CB87" s="162"/>
      <c r="CC87" s="162"/>
      <c r="CD87" s="162"/>
      <c r="CE87" s="162"/>
      <c r="CF87" s="2"/>
      <c r="CH87" s="41"/>
      <c r="CI87" s="46"/>
      <c r="CJ87" s="234"/>
      <c r="CK87" s="46"/>
      <c r="CL87" s="423"/>
      <c r="CM87" s="40"/>
      <c r="CN87" s="40"/>
      <c r="CO87" s="40"/>
      <c r="CP87" s="424"/>
      <c r="CQ87" s="425" t="e">
        <f t="shared" si="230"/>
        <v>#REF!</v>
      </c>
      <c r="CR87" s="404" t="e">
        <f t="shared" si="231"/>
        <v>#REF!</v>
      </c>
      <c r="CS87" s="40"/>
      <c r="CT87" s="40"/>
    </row>
    <row r="88" spans="2:98" ht="15.75" customHeight="1">
      <c r="B88" s="119"/>
      <c r="C88" s="414"/>
      <c r="D88" s="123"/>
      <c r="E88" s="435"/>
      <c r="F88" s="435"/>
      <c r="G88" s="414"/>
      <c r="H88" s="31"/>
      <c r="I88" s="415">
        <f t="shared" si="227"/>
        <v>0</v>
      </c>
      <c r="J88" s="416"/>
      <c r="K88" s="417"/>
      <c r="L88" s="417"/>
      <c r="M88" s="418">
        <f t="shared" si="228"/>
        <v>0</v>
      </c>
      <c r="N88" s="120">
        <f t="shared" si="229"/>
        <v>0</v>
      </c>
      <c r="O88" s="172"/>
      <c r="P88" s="28"/>
      <c r="Q88" s="2"/>
      <c r="R88" s="433"/>
      <c r="S88" s="433"/>
      <c r="T88" s="434"/>
      <c r="U88" s="28"/>
      <c r="V88" s="28"/>
      <c r="W88" s="28"/>
      <c r="X88" s="28"/>
      <c r="Y88" s="28"/>
      <c r="Z88" s="28"/>
      <c r="AA88" s="28"/>
      <c r="AB88" s="28"/>
      <c r="AC88" s="28"/>
      <c r="AD88" s="419"/>
      <c r="AE88" s="419"/>
      <c r="AF88" s="419"/>
      <c r="AG88" s="419"/>
      <c r="AH88" s="419"/>
      <c r="AI88" s="419"/>
      <c r="AJ88" s="419"/>
      <c r="AK88" s="419"/>
      <c r="AL88" s="419"/>
      <c r="AM88" s="419"/>
      <c r="AN88" s="419"/>
      <c r="AO88" s="419"/>
      <c r="AP88" s="419"/>
      <c r="AQ88" s="419"/>
      <c r="AR88" s="420"/>
      <c r="AS88" s="420"/>
      <c r="AT88" s="420"/>
      <c r="AU88" s="420"/>
      <c r="AV88" s="420"/>
      <c r="AW88" s="419"/>
      <c r="AX88" s="419"/>
      <c r="AY88" s="2"/>
      <c r="AZ88" s="2"/>
      <c r="BA88" s="2"/>
      <c r="BB88" s="2"/>
      <c r="BC88" s="2"/>
      <c r="BD88" s="2"/>
      <c r="BE88" s="2"/>
      <c r="BO88" s="419"/>
      <c r="BP88" s="419"/>
      <c r="BQ88" s="419"/>
      <c r="BR88" s="419"/>
      <c r="BS88" s="419"/>
      <c r="BT88" s="419"/>
      <c r="BU88" s="419"/>
      <c r="BV88" s="419"/>
      <c r="BW88" s="419"/>
      <c r="BX88" s="419"/>
      <c r="BY88" s="419"/>
      <c r="BZ88" s="419"/>
      <c r="CA88" s="419"/>
      <c r="CB88" s="162"/>
      <c r="CC88" s="162"/>
      <c r="CD88" s="162"/>
      <c r="CE88" s="162"/>
      <c r="CF88" s="2"/>
      <c r="CH88" s="41"/>
      <c r="CI88" s="46"/>
      <c r="CJ88" s="234"/>
      <c r="CK88" s="46"/>
      <c r="CL88" s="423"/>
      <c r="CM88" s="40"/>
      <c r="CN88" s="40"/>
      <c r="CO88" s="40"/>
      <c r="CP88" s="424"/>
      <c r="CQ88" s="425" t="e">
        <f t="shared" si="230"/>
        <v>#REF!</v>
      </c>
      <c r="CR88" s="404" t="e">
        <f t="shared" si="231"/>
        <v>#REF!</v>
      </c>
      <c r="CS88" s="40"/>
      <c r="CT88" s="40"/>
    </row>
    <row r="89" spans="2:98" ht="15.75" customHeight="1">
      <c r="B89" s="119"/>
      <c r="C89" s="414"/>
      <c r="D89" s="123"/>
      <c r="E89" s="435"/>
      <c r="F89" s="435"/>
      <c r="G89" s="414"/>
      <c r="H89" s="31"/>
      <c r="I89" s="415">
        <f t="shared" si="227"/>
        <v>0</v>
      </c>
      <c r="J89" s="416"/>
      <c r="K89" s="417"/>
      <c r="L89" s="417"/>
      <c r="M89" s="418">
        <f t="shared" si="228"/>
        <v>0</v>
      </c>
      <c r="N89" s="120">
        <f t="shared" si="229"/>
        <v>0</v>
      </c>
      <c r="O89" s="172"/>
      <c r="P89" s="28"/>
      <c r="Q89" s="2"/>
      <c r="R89" s="433"/>
      <c r="S89" s="433"/>
      <c r="T89" s="434"/>
      <c r="U89" s="28"/>
      <c r="V89" s="28"/>
      <c r="W89" s="28"/>
      <c r="X89" s="28"/>
      <c r="Y89" s="28"/>
      <c r="Z89" s="28"/>
      <c r="AA89" s="28"/>
      <c r="AB89" s="28"/>
      <c r="AC89" s="28"/>
      <c r="AD89" s="419"/>
      <c r="AE89" s="419"/>
      <c r="AF89" s="419"/>
      <c r="AG89" s="419"/>
      <c r="AH89" s="419"/>
      <c r="AI89" s="419"/>
      <c r="AJ89" s="419"/>
      <c r="AK89" s="419"/>
      <c r="AL89" s="419"/>
      <c r="AM89" s="419"/>
      <c r="AN89" s="419"/>
      <c r="AO89" s="419"/>
      <c r="AP89" s="419"/>
      <c r="AQ89" s="419"/>
      <c r="AR89" s="420"/>
      <c r="AS89" s="420"/>
      <c r="AT89" s="420"/>
      <c r="AU89" s="420"/>
      <c r="AV89" s="420"/>
      <c r="AW89" s="419"/>
      <c r="AX89" s="419"/>
      <c r="AY89" s="2"/>
      <c r="AZ89" s="2"/>
      <c r="BA89" s="2"/>
      <c r="BB89" s="2"/>
      <c r="BC89" s="2"/>
      <c r="BD89" s="2"/>
      <c r="BE89" s="2"/>
      <c r="BO89" s="419"/>
      <c r="BP89" s="419"/>
      <c r="BQ89" s="419"/>
      <c r="BR89" s="419"/>
      <c r="BS89" s="419"/>
      <c r="BT89" s="419"/>
      <c r="BU89" s="419"/>
      <c r="BV89" s="419"/>
      <c r="BW89" s="419"/>
      <c r="BX89" s="419"/>
      <c r="BY89" s="419"/>
      <c r="BZ89" s="419"/>
      <c r="CA89" s="419"/>
      <c r="CB89" s="162"/>
      <c r="CC89" s="162"/>
      <c r="CD89" s="162"/>
      <c r="CE89" s="162"/>
      <c r="CF89" s="2"/>
      <c r="CH89" s="41"/>
      <c r="CI89" s="46"/>
      <c r="CJ89" s="234"/>
      <c r="CK89" s="46"/>
      <c r="CL89" s="423"/>
      <c r="CM89" s="40"/>
      <c r="CN89" s="40"/>
      <c r="CO89" s="40"/>
      <c r="CP89" s="424"/>
      <c r="CQ89" s="425" t="e">
        <f t="shared" si="230"/>
        <v>#REF!</v>
      </c>
      <c r="CR89" s="404" t="e">
        <f t="shared" si="231"/>
        <v>#REF!</v>
      </c>
      <c r="CS89" s="40"/>
      <c r="CT89" s="40"/>
    </row>
    <row r="90" spans="2:98" ht="15.75" customHeight="1">
      <c r="B90" s="123"/>
      <c r="C90" s="31"/>
      <c r="D90" s="31"/>
      <c r="E90" s="31"/>
      <c r="F90" s="31"/>
      <c r="G90" s="31"/>
      <c r="H90" s="31"/>
      <c r="I90" s="415">
        <f t="shared" si="227"/>
        <v>0</v>
      </c>
      <c r="J90" s="436"/>
      <c r="K90" s="436"/>
      <c r="L90" s="436"/>
      <c r="M90" s="418">
        <f t="shared" si="228"/>
        <v>0</v>
      </c>
      <c r="N90" s="120">
        <f t="shared" si="229"/>
        <v>0</v>
      </c>
      <c r="O90" s="172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419"/>
      <c r="AE90" s="419"/>
      <c r="AF90" s="419"/>
      <c r="AG90" s="419"/>
      <c r="AH90" s="419"/>
      <c r="AI90" s="419"/>
      <c r="AJ90" s="419"/>
      <c r="AK90" s="419"/>
      <c r="AL90" s="419"/>
      <c r="AM90" s="419"/>
      <c r="AN90" s="419"/>
      <c r="AO90" s="419"/>
      <c r="AP90" s="419"/>
      <c r="AQ90" s="419"/>
      <c r="AR90" s="420"/>
      <c r="AS90" s="420"/>
      <c r="AT90" s="420"/>
      <c r="AU90" s="420"/>
      <c r="AV90" s="420"/>
      <c r="AW90" s="419"/>
      <c r="AX90" s="419"/>
      <c r="AY90" s="2"/>
      <c r="AZ90" s="2"/>
      <c r="BA90" s="2"/>
      <c r="BB90" s="2"/>
      <c r="BC90" s="2"/>
      <c r="BD90" s="2"/>
      <c r="BE90" s="2"/>
      <c r="BO90" s="419"/>
      <c r="BP90" s="419"/>
      <c r="BQ90" s="419"/>
      <c r="BR90" s="419"/>
      <c r="BS90" s="419"/>
      <c r="BT90" s="419"/>
      <c r="BU90" s="419"/>
      <c r="BV90" s="419"/>
      <c r="BW90" s="419"/>
      <c r="BX90" s="419"/>
      <c r="BY90" s="419"/>
      <c r="BZ90" s="419"/>
      <c r="CA90" s="419"/>
      <c r="CB90" s="162"/>
      <c r="CC90" s="162"/>
      <c r="CD90" s="162"/>
      <c r="CE90" s="162"/>
      <c r="CF90" s="2"/>
      <c r="CH90" s="41"/>
      <c r="CI90" s="46"/>
      <c r="CJ90" s="234"/>
      <c r="CK90" s="46"/>
      <c r="CL90" s="423"/>
      <c r="CM90" s="40"/>
      <c r="CN90" s="40"/>
      <c r="CO90" s="40"/>
      <c r="CP90" s="424"/>
      <c r="CQ90" s="425" t="e">
        <f t="shared" si="230"/>
        <v>#REF!</v>
      </c>
      <c r="CR90" s="404" t="e">
        <f t="shared" si="231"/>
        <v>#REF!</v>
      </c>
      <c r="CS90" s="40"/>
      <c r="CT90" s="40"/>
    </row>
    <row r="91" spans="2:98" ht="15.75" customHeight="1">
      <c r="B91" s="123"/>
      <c r="C91" s="31"/>
      <c r="D91" s="31"/>
      <c r="E91" s="31"/>
      <c r="F91" s="31"/>
      <c r="G91" s="31"/>
      <c r="H91" s="31"/>
      <c r="I91" s="415">
        <f t="shared" si="227"/>
        <v>0</v>
      </c>
      <c r="J91" s="436"/>
      <c r="K91" s="436"/>
      <c r="L91" s="436"/>
      <c r="M91" s="418">
        <f t="shared" si="228"/>
        <v>0</v>
      </c>
      <c r="N91" s="120">
        <f t="shared" si="229"/>
        <v>0</v>
      </c>
      <c r="O91" s="172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419"/>
      <c r="AE91" s="419"/>
      <c r="AF91" s="419"/>
      <c r="AG91" s="419"/>
      <c r="AH91" s="419"/>
      <c r="AI91" s="419"/>
      <c r="AJ91" s="419"/>
      <c r="AK91" s="419"/>
      <c r="AL91" s="419"/>
      <c r="AM91" s="419"/>
      <c r="AN91" s="419"/>
      <c r="AO91" s="419"/>
      <c r="AP91" s="419"/>
      <c r="AQ91" s="419"/>
      <c r="AR91" s="420"/>
      <c r="AS91" s="420"/>
      <c r="AT91" s="420"/>
      <c r="AU91" s="420"/>
      <c r="AV91" s="420"/>
      <c r="AW91" s="419"/>
      <c r="AX91" s="419"/>
      <c r="AY91" s="2"/>
      <c r="AZ91" s="2"/>
      <c r="BA91" s="2"/>
      <c r="BB91" s="2"/>
      <c r="BC91" s="2"/>
      <c r="BD91" s="2"/>
      <c r="BE91" s="2"/>
      <c r="BO91" s="419"/>
      <c r="BP91" s="419"/>
      <c r="BQ91" s="419"/>
      <c r="BR91" s="419"/>
      <c r="BS91" s="419"/>
      <c r="BT91" s="419"/>
      <c r="BU91" s="419"/>
      <c r="BV91" s="419"/>
      <c r="BW91" s="419"/>
      <c r="BX91" s="419"/>
      <c r="BY91" s="419"/>
      <c r="BZ91" s="419"/>
      <c r="CA91" s="419"/>
      <c r="CB91" s="162"/>
      <c r="CC91" s="162"/>
      <c r="CD91" s="162"/>
      <c r="CE91" s="162"/>
      <c r="CF91" s="2"/>
      <c r="CH91" s="41"/>
      <c r="CI91" s="46"/>
      <c r="CJ91" s="234"/>
      <c r="CK91" s="46"/>
      <c r="CL91" s="423"/>
      <c r="CM91" s="40"/>
      <c r="CN91" s="40"/>
      <c r="CO91" s="40"/>
      <c r="CP91" s="424"/>
      <c r="CQ91" s="425" t="e">
        <f t="shared" si="230"/>
        <v>#REF!</v>
      </c>
      <c r="CR91" s="404" t="e">
        <f t="shared" si="231"/>
        <v>#REF!</v>
      </c>
      <c r="CS91" s="40"/>
      <c r="CT91" s="40"/>
    </row>
    <row r="92" spans="2:98" ht="15.75" customHeight="1">
      <c r="B92" s="123"/>
      <c r="C92" s="31"/>
      <c r="D92" s="31"/>
      <c r="E92" s="31"/>
      <c r="F92" s="31"/>
      <c r="G92" s="31"/>
      <c r="H92" s="31"/>
      <c r="I92" s="415">
        <f t="shared" si="227"/>
        <v>0</v>
      </c>
      <c r="J92" s="436"/>
      <c r="K92" s="436"/>
      <c r="L92" s="436"/>
      <c r="M92" s="418">
        <f t="shared" si="228"/>
        <v>0</v>
      </c>
      <c r="N92" s="120">
        <f t="shared" si="229"/>
        <v>0</v>
      </c>
      <c r="O92" s="172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419"/>
      <c r="AE92" s="419"/>
      <c r="AF92" s="419"/>
      <c r="AG92" s="419"/>
      <c r="AH92" s="419"/>
      <c r="AI92" s="419"/>
      <c r="AJ92" s="419"/>
      <c r="AK92" s="419"/>
      <c r="AL92" s="419"/>
      <c r="AM92" s="419"/>
      <c r="AN92" s="419"/>
      <c r="AO92" s="419"/>
      <c r="AP92" s="419"/>
      <c r="AQ92" s="419"/>
      <c r="AR92" s="420"/>
      <c r="AS92" s="420"/>
      <c r="AT92" s="420"/>
      <c r="AU92" s="420"/>
      <c r="AV92" s="420"/>
      <c r="AW92" s="419"/>
      <c r="AX92" s="419"/>
      <c r="AY92" s="2"/>
      <c r="AZ92" s="2"/>
      <c r="BA92" s="2"/>
      <c r="BB92" s="2"/>
      <c r="BC92" s="2"/>
      <c r="BD92" s="2"/>
      <c r="BE92" s="2"/>
      <c r="BO92" s="419"/>
      <c r="BP92" s="419"/>
      <c r="BQ92" s="419"/>
      <c r="BR92" s="419"/>
      <c r="BS92" s="419"/>
      <c r="BT92" s="419"/>
      <c r="BU92" s="419"/>
      <c r="BV92" s="419"/>
      <c r="BW92" s="419"/>
      <c r="BX92" s="419"/>
      <c r="BY92" s="419"/>
      <c r="BZ92" s="419"/>
      <c r="CA92" s="419"/>
      <c r="CB92" s="162"/>
      <c r="CC92" s="162"/>
      <c r="CD92" s="162"/>
      <c r="CE92" s="162"/>
      <c r="CF92" s="2"/>
      <c r="CH92" s="41"/>
      <c r="CI92" s="46"/>
      <c r="CJ92" s="234"/>
      <c r="CK92" s="46"/>
      <c r="CL92" s="423"/>
      <c r="CM92" s="40"/>
      <c r="CN92" s="40"/>
      <c r="CO92" s="40"/>
      <c r="CP92" s="424"/>
      <c r="CQ92" s="425" t="e">
        <f t="shared" si="230"/>
        <v>#REF!</v>
      </c>
      <c r="CR92" s="404" t="e">
        <f t="shared" si="231"/>
        <v>#REF!</v>
      </c>
      <c r="CS92" s="40"/>
      <c r="CT92" s="40"/>
    </row>
    <row r="93" spans="2:98" ht="15.75" customHeight="1">
      <c r="B93" s="123"/>
      <c r="C93" s="31"/>
      <c r="D93" s="31"/>
      <c r="E93" s="31"/>
      <c r="F93" s="31"/>
      <c r="G93" s="31"/>
      <c r="H93" s="31"/>
      <c r="I93" s="415">
        <f t="shared" si="227"/>
        <v>0</v>
      </c>
      <c r="J93" s="436"/>
      <c r="K93" s="436"/>
      <c r="L93" s="436"/>
      <c r="M93" s="418">
        <f t="shared" si="228"/>
        <v>0</v>
      </c>
      <c r="N93" s="120">
        <f t="shared" si="229"/>
        <v>0</v>
      </c>
      <c r="O93" s="172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419"/>
      <c r="AE93" s="419"/>
      <c r="AF93" s="419"/>
      <c r="AG93" s="419"/>
      <c r="AH93" s="419"/>
      <c r="AI93" s="419"/>
      <c r="AJ93" s="419"/>
      <c r="AK93" s="419"/>
      <c r="AL93" s="419"/>
      <c r="AM93" s="419"/>
      <c r="AN93" s="419"/>
      <c r="AO93" s="419"/>
      <c r="AP93" s="419"/>
      <c r="AQ93" s="419"/>
      <c r="AR93" s="420"/>
      <c r="AS93" s="420"/>
      <c r="AT93" s="420"/>
      <c r="AU93" s="420"/>
      <c r="AV93" s="420"/>
      <c r="AW93" s="419"/>
      <c r="AX93" s="419"/>
      <c r="AY93" s="2"/>
      <c r="AZ93" s="2"/>
      <c r="BA93" s="2"/>
      <c r="BB93" s="2"/>
      <c r="BC93" s="2"/>
      <c r="BD93" s="2"/>
      <c r="BE93" s="2"/>
      <c r="BO93" s="419"/>
      <c r="BP93" s="419"/>
      <c r="BQ93" s="419"/>
      <c r="BR93" s="419"/>
      <c r="BS93" s="419"/>
      <c r="BT93" s="419"/>
      <c r="BU93" s="419"/>
      <c r="BV93" s="419"/>
      <c r="BW93" s="419"/>
      <c r="BX93" s="419"/>
      <c r="BY93" s="419"/>
      <c r="BZ93" s="419"/>
      <c r="CA93" s="419"/>
      <c r="CB93" s="162"/>
      <c r="CC93" s="162"/>
      <c r="CD93" s="162"/>
      <c r="CE93" s="162"/>
      <c r="CF93" s="2"/>
      <c r="CH93" s="41"/>
      <c r="CI93" s="46"/>
      <c r="CJ93" s="234"/>
      <c r="CK93" s="46"/>
      <c r="CL93" s="423"/>
      <c r="CM93" s="40"/>
      <c r="CN93" s="40"/>
      <c r="CO93" s="40"/>
      <c r="CP93" s="424"/>
      <c r="CQ93" s="425" t="e">
        <f t="shared" si="230"/>
        <v>#REF!</v>
      </c>
      <c r="CR93" s="404" t="e">
        <f t="shared" si="231"/>
        <v>#REF!</v>
      </c>
      <c r="CS93" s="40"/>
      <c r="CT93" s="40"/>
    </row>
    <row r="94" spans="2:98" ht="15.75" customHeight="1">
      <c r="B94" s="123"/>
      <c r="C94" s="31"/>
      <c r="D94" s="31"/>
      <c r="E94" s="31"/>
      <c r="F94" s="31"/>
      <c r="G94" s="31"/>
      <c r="H94" s="31"/>
      <c r="I94" s="415">
        <f t="shared" si="227"/>
        <v>0</v>
      </c>
      <c r="J94" s="436"/>
      <c r="K94" s="436"/>
      <c r="L94" s="436"/>
      <c r="M94" s="418">
        <f t="shared" si="228"/>
        <v>0</v>
      </c>
      <c r="N94" s="120">
        <f t="shared" si="229"/>
        <v>0</v>
      </c>
      <c r="O94" s="172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419"/>
      <c r="AE94" s="419"/>
      <c r="AF94" s="419"/>
      <c r="AG94" s="419"/>
      <c r="AH94" s="419"/>
      <c r="AI94" s="419"/>
      <c r="AJ94" s="419"/>
      <c r="AK94" s="419"/>
      <c r="AL94" s="419"/>
      <c r="AM94" s="419"/>
      <c r="AN94" s="419"/>
      <c r="AO94" s="419"/>
      <c r="AP94" s="419"/>
      <c r="AQ94" s="419"/>
      <c r="AR94" s="420"/>
      <c r="AS94" s="420"/>
      <c r="AT94" s="420"/>
      <c r="AU94" s="420"/>
      <c r="AV94" s="420"/>
      <c r="AW94" s="419"/>
      <c r="AX94" s="419"/>
      <c r="AY94" s="2"/>
      <c r="AZ94" s="2"/>
      <c r="BA94" s="2"/>
      <c r="BB94" s="2"/>
      <c r="BC94" s="2"/>
      <c r="BD94" s="2"/>
      <c r="BE94" s="2"/>
      <c r="BO94" s="419"/>
      <c r="BP94" s="419"/>
      <c r="BQ94" s="419"/>
      <c r="BR94" s="419"/>
      <c r="BS94" s="419"/>
      <c r="BT94" s="419"/>
      <c r="BU94" s="419"/>
      <c r="BV94" s="419"/>
      <c r="BW94" s="419"/>
      <c r="BX94" s="419"/>
      <c r="BY94" s="419"/>
      <c r="BZ94" s="419"/>
      <c r="CA94" s="419"/>
      <c r="CB94" s="162"/>
      <c r="CC94" s="162"/>
      <c r="CD94" s="162"/>
      <c r="CE94" s="162"/>
      <c r="CF94" s="2"/>
      <c r="CH94" s="41"/>
      <c r="CI94" s="46"/>
      <c r="CJ94" s="234"/>
      <c r="CK94" s="46"/>
      <c r="CL94" s="423"/>
      <c r="CM94" s="40"/>
      <c r="CN94" s="40"/>
      <c r="CO94" s="40"/>
      <c r="CP94" s="424"/>
      <c r="CQ94" s="425" t="e">
        <f t="shared" si="230"/>
        <v>#REF!</v>
      </c>
      <c r="CR94" s="404" t="e">
        <f t="shared" si="231"/>
        <v>#REF!</v>
      </c>
      <c r="CS94" s="40"/>
      <c r="CT94" s="40"/>
    </row>
    <row r="95" spans="2:98" ht="15.75" customHeight="1">
      <c r="B95" s="123"/>
      <c r="C95" s="31"/>
      <c r="D95" s="31"/>
      <c r="E95" s="31"/>
      <c r="F95" s="31"/>
      <c r="G95" s="31"/>
      <c r="H95" s="31"/>
      <c r="I95" s="415">
        <f t="shared" si="227"/>
        <v>0</v>
      </c>
      <c r="J95" s="436"/>
      <c r="K95" s="436"/>
      <c r="L95" s="436"/>
      <c r="M95" s="418">
        <f t="shared" si="228"/>
        <v>0</v>
      </c>
      <c r="N95" s="120">
        <f t="shared" si="229"/>
        <v>0</v>
      </c>
      <c r="O95" s="172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419"/>
      <c r="AE95" s="419"/>
      <c r="AF95" s="419"/>
      <c r="AG95" s="419"/>
      <c r="AH95" s="419"/>
      <c r="AI95" s="419"/>
      <c r="AJ95" s="419"/>
      <c r="AK95" s="419"/>
      <c r="AL95" s="419"/>
      <c r="AM95" s="419"/>
      <c r="AN95" s="419"/>
      <c r="AO95" s="419"/>
      <c r="AP95" s="419"/>
      <c r="AQ95" s="419"/>
      <c r="AR95" s="420"/>
      <c r="AS95" s="420"/>
      <c r="AT95" s="420"/>
      <c r="AU95" s="420"/>
      <c r="AV95" s="420"/>
      <c r="AW95" s="419"/>
      <c r="AX95" s="419"/>
      <c r="AY95" s="2"/>
      <c r="AZ95" s="2"/>
      <c r="BA95" s="2"/>
      <c r="BB95" s="2"/>
      <c r="BC95" s="2"/>
      <c r="BD95" s="2"/>
      <c r="BE95" s="2"/>
      <c r="BO95" s="419"/>
      <c r="BP95" s="419"/>
      <c r="BQ95" s="419"/>
      <c r="BR95" s="419"/>
      <c r="BS95" s="419"/>
      <c r="BT95" s="419"/>
      <c r="BU95" s="419"/>
      <c r="BV95" s="419"/>
      <c r="BW95" s="419"/>
      <c r="BX95" s="419"/>
      <c r="BY95" s="419"/>
      <c r="BZ95" s="419"/>
      <c r="CA95" s="419"/>
      <c r="CB95" s="162"/>
      <c r="CC95" s="162"/>
      <c r="CD95" s="162"/>
      <c r="CE95" s="162"/>
      <c r="CF95" s="2"/>
      <c r="CH95" s="41"/>
      <c r="CI95" s="46"/>
      <c r="CJ95" s="234"/>
      <c r="CK95" s="46"/>
      <c r="CL95" s="423"/>
      <c r="CM95" s="40"/>
      <c r="CN95" s="40"/>
      <c r="CO95" s="40"/>
      <c r="CP95" s="424"/>
      <c r="CQ95" s="425" t="e">
        <f t="shared" si="230"/>
        <v>#REF!</v>
      </c>
      <c r="CR95" s="404" t="e">
        <f t="shared" si="231"/>
        <v>#REF!</v>
      </c>
      <c r="CS95" s="40"/>
      <c r="CT95" s="40"/>
    </row>
    <row r="96" spans="2:98" ht="15.75" customHeight="1">
      <c r="B96" s="123"/>
      <c r="C96" s="31"/>
      <c r="D96" s="31"/>
      <c r="E96" s="31"/>
      <c r="F96" s="31"/>
      <c r="G96" s="31"/>
      <c r="H96" s="31"/>
      <c r="I96" s="415">
        <f t="shared" si="227"/>
        <v>0</v>
      </c>
      <c r="J96" s="436"/>
      <c r="K96" s="436"/>
      <c r="L96" s="436"/>
      <c r="M96" s="418">
        <f t="shared" si="228"/>
        <v>0</v>
      </c>
      <c r="N96" s="120">
        <f t="shared" si="229"/>
        <v>0</v>
      </c>
      <c r="O96" s="172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419"/>
      <c r="AE96" s="419"/>
      <c r="AF96" s="419"/>
      <c r="AG96" s="419"/>
      <c r="AH96" s="419"/>
      <c r="AI96" s="419"/>
      <c r="AJ96" s="419"/>
      <c r="AK96" s="419"/>
      <c r="AL96" s="419"/>
      <c r="AM96" s="419"/>
      <c r="AN96" s="419"/>
      <c r="AO96" s="419"/>
      <c r="AP96" s="419"/>
      <c r="AQ96" s="419"/>
      <c r="AR96" s="420"/>
      <c r="AS96" s="420"/>
      <c r="AT96" s="420"/>
      <c r="AU96" s="420"/>
      <c r="AV96" s="420"/>
      <c r="AW96" s="419"/>
      <c r="AX96" s="419"/>
      <c r="AY96" s="2"/>
      <c r="AZ96" s="2"/>
      <c r="BA96" s="2"/>
      <c r="BB96" s="2"/>
      <c r="BC96" s="2"/>
      <c r="BD96" s="2"/>
      <c r="BE96" s="2"/>
      <c r="BO96" s="419"/>
      <c r="BP96" s="419"/>
      <c r="BQ96" s="419"/>
      <c r="BR96" s="419"/>
      <c r="BS96" s="419"/>
      <c r="BT96" s="419"/>
      <c r="BU96" s="419"/>
      <c r="BV96" s="419"/>
      <c r="BW96" s="419"/>
      <c r="BX96" s="419"/>
      <c r="BY96" s="419"/>
      <c r="BZ96" s="419"/>
      <c r="CA96" s="419"/>
      <c r="CB96" s="162"/>
      <c r="CC96" s="162"/>
      <c r="CD96" s="162"/>
      <c r="CE96" s="162"/>
      <c r="CF96" s="2"/>
      <c r="CH96" s="41"/>
      <c r="CI96" s="46"/>
      <c r="CJ96" s="234"/>
      <c r="CK96" s="46"/>
      <c r="CL96" s="423"/>
      <c r="CM96" s="40"/>
      <c r="CN96" s="40"/>
      <c r="CO96" s="40"/>
      <c r="CP96" s="424"/>
      <c r="CQ96" s="425" t="e">
        <f t="shared" si="230"/>
        <v>#REF!</v>
      </c>
      <c r="CR96" s="404" t="e">
        <f t="shared" si="231"/>
        <v>#REF!</v>
      </c>
      <c r="CS96" s="40"/>
      <c r="CT96" s="40"/>
    </row>
    <row r="97" spans="2:98" ht="15.75" customHeight="1">
      <c r="B97" s="123"/>
      <c r="C97" s="31"/>
      <c r="D97" s="31"/>
      <c r="E97" s="31"/>
      <c r="F97" s="31"/>
      <c r="G97" s="31"/>
      <c r="H97" s="31"/>
      <c r="I97" s="415">
        <f t="shared" si="227"/>
        <v>0</v>
      </c>
      <c r="J97" s="436"/>
      <c r="K97" s="436"/>
      <c r="L97" s="436"/>
      <c r="M97" s="418">
        <f t="shared" si="228"/>
        <v>0</v>
      </c>
      <c r="N97" s="120">
        <f t="shared" si="229"/>
        <v>0</v>
      </c>
      <c r="O97" s="172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419"/>
      <c r="AE97" s="419"/>
      <c r="AF97" s="419"/>
      <c r="AG97" s="419"/>
      <c r="AH97" s="419"/>
      <c r="AI97" s="419"/>
      <c r="AJ97" s="419"/>
      <c r="AK97" s="419"/>
      <c r="AL97" s="419"/>
      <c r="AM97" s="419"/>
      <c r="AN97" s="419"/>
      <c r="AO97" s="419"/>
      <c r="AP97" s="419"/>
      <c r="AQ97" s="419"/>
      <c r="AR97" s="420"/>
      <c r="AS97" s="420"/>
      <c r="AT97" s="420"/>
      <c r="AU97" s="420"/>
      <c r="AV97" s="420"/>
      <c r="AW97" s="419"/>
      <c r="AX97" s="419"/>
      <c r="AY97" s="2"/>
      <c r="AZ97" s="2"/>
      <c r="BA97" s="2"/>
      <c r="BB97" s="2"/>
      <c r="BC97" s="2"/>
      <c r="BD97" s="2"/>
      <c r="BE97" s="2"/>
      <c r="BO97" s="419"/>
      <c r="BP97" s="419"/>
      <c r="BQ97" s="419"/>
      <c r="BR97" s="419"/>
      <c r="BS97" s="419"/>
      <c r="BT97" s="419"/>
      <c r="BU97" s="419"/>
      <c r="BV97" s="419"/>
      <c r="BW97" s="419"/>
      <c r="BX97" s="419"/>
      <c r="BY97" s="419"/>
      <c r="BZ97" s="419"/>
      <c r="CA97" s="419"/>
      <c r="CB97" s="162"/>
      <c r="CC97" s="162"/>
      <c r="CD97" s="162"/>
      <c r="CE97" s="162"/>
      <c r="CF97" s="2"/>
      <c r="CH97" s="41"/>
      <c r="CI97" s="46"/>
      <c r="CJ97" s="234"/>
      <c r="CK97" s="46"/>
      <c r="CL97" s="423"/>
      <c r="CM97" s="40"/>
      <c r="CN97" s="40"/>
      <c r="CO97" s="40"/>
      <c r="CP97" s="424"/>
      <c r="CQ97" s="425" t="e">
        <f t="shared" si="230"/>
        <v>#REF!</v>
      </c>
      <c r="CR97" s="404" t="e">
        <f t="shared" si="231"/>
        <v>#REF!</v>
      </c>
      <c r="CS97" s="40"/>
      <c r="CT97" s="40"/>
    </row>
    <row r="98" spans="2:98" ht="15.75" customHeight="1">
      <c r="B98" s="123"/>
      <c r="C98" s="31"/>
      <c r="D98" s="31"/>
      <c r="E98" s="31"/>
      <c r="F98" s="31"/>
      <c r="G98" s="31"/>
      <c r="H98" s="31"/>
      <c r="I98" s="415">
        <f t="shared" si="227"/>
        <v>0</v>
      </c>
      <c r="J98" s="436"/>
      <c r="K98" s="436"/>
      <c r="L98" s="436"/>
      <c r="M98" s="418">
        <f t="shared" si="228"/>
        <v>0</v>
      </c>
      <c r="N98" s="120">
        <f t="shared" si="229"/>
        <v>0</v>
      </c>
      <c r="O98" s="172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419"/>
      <c r="AE98" s="419"/>
      <c r="AF98" s="419"/>
      <c r="AG98" s="419"/>
      <c r="AH98" s="419"/>
      <c r="AI98" s="419"/>
      <c r="AJ98" s="419"/>
      <c r="AK98" s="419"/>
      <c r="AL98" s="419"/>
      <c r="AM98" s="419"/>
      <c r="AN98" s="419"/>
      <c r="AO98" s="419"/>
      <c r="AP98" s="419"/>
      <c r="AQ98" s="419"/>
      <c r="AR98" s="420"/>
      <c r="AS98" s="420"/>
      <c r="AT98" s="420"/>
      <c r="AU98" s="420"/>
      <c r="AV98" s="420"/>
      <c r="AW98" s="419"/>
      <c r="AX98" s="419"/>
      <c r="AY98" s="2"/>
      <c r="AZ98" s="2"/>
      <c r="BA98" s="2"/>
      <c r="BB98" s="2"/>
      <c r="BC98" s="2"/>
      <c r="BD98" s="2"/>
      <c r="BE98" s="2"/>
      <c r="BO98" s="419"/>
      <c r="BP98" s="419"/>
      <c r="BQ98" s="419"/>
      <c r="BR98" s="419"/>
      <c r="BS98" s="419"/>
      <c r="BT98" s="419"/>
      <c r="BU98" s="419"/>
      <c r="BV98" s="419"/>
      <c r="BW98" s="419"/>
      <c r="BX98" s="419"/>
      <c r="BY98" s="419"/>
      <c r="BZ98" s="419"/>
      <c r="CA98" s="419"/>
      <c r="CB98" s="162"/>
      <c r="CC98" s="162"/>
      <c r="CD98" s="162"/>
      <c r="CE98" s="162"/>
      <c r="CF98" s="2"/>
      <c r="CH98" s="41"/>
      <c r="CI98" s="46"/>
      <c r="CJ98" s="234"/>
      <c r="CK98" s="46"/>
      <c r="CL98" s="423"/>
      <c r="CM98" s="40"/>
      <c r="CN98" s="40"/>
      <c r="CO98" s="40"/>
      <c r="CP98" s="424"/>
      <c r="CQ98" s="425" t="e">
        <f t="shared" si="230"/>
        <v>#REF!</v>
      </c>
      <c r="CR98" s="404" t="e">
        <f t="shared" si="231"/>
        <v>#REF!</v>
      </c>
      <c r="CS98" s="40"/>
      <c r="CT98" s="40"/>
    </row>
    <row r="99" spans="2:98" ht="15.75" customHeight="1">
      <c r="B99" s="123"/>
      <c r="C99" s="31"/>
      <c r="D99" s="31"/>
      <c r="E99" s="31"/>
      <c r="F99" s="31"/>
      <c r="G99" s="31"/>
      <c r="H99" s="31"/>
      <c r="I99" s="415">
        <f t="shared" si="227"/>
        <v>0</v>
      </c>
      <c r="J99" s="436"/>
      <c r="K99" s="436"/>
      <c r="L99" s="436"/>
      <c r="M99" s="418">
        <f t="shared" si="228"/>
        <v>0</v>
      </c>
      <c r="N99" s="120">
        <f t="shared" si="229"/>
        <v>0</v>
      </c>
      <c r="O99" s="172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419"/>
      <c r="AE99" s="419"/>
      <c r="AF99" s="419"/>
      <c r="AG99" s="419"/>
      <c r="AH99" s="419"/>
      <c r="AI99" s="419"/>
      <c r="AJ99" s="419"/>
      <c r="AK99" s="419"/>
      <c r="AL99" s="419"/>
      <c r="AM99" s="419"/>
      <c r="AN99" s="419"/>
      <c r="AO99" s="419"/>
      <c r="AP99" s="419"/>
      <c r="AQ99" s="419"/>
      <c r="AR99" s="420"/>
      <c r="AS99" s="420"/>
      <c r="AT99" s="420"/>
      <c r="AU99" s="420"/>
      <c r="AV99" s="420"/>
      <c r="AW99" s="419"/>
      <c r="AX99" s="419"/>
      <c r="AY99" s="2"/>
      <c r="AZ99" s="2"/>
      <c r="BA99" s="2"/>
      <c r="BB99" s="2"/>
      <c r="BC99" s="2"/>
      <c r="BD99" s="2"/>
      <c r="BE99" s="2"/>
      <c r="BO99" s="419"/>
      <c r="BP99" s="419"/>
      <c r="BQ99" s="419"/>
      <c r="BR99" s="419"/>
      <c r="BS99" s="419"/>
      <c r="BT99" s="419"/>
      <c r="BU99" s="419"/>
      <c r="BV99" s="419"/>
      <c r="BW99" s="419"/>
      <c r="BX99" s="419"/>
      <c r="BY99" s="419"/>
      <c r="BZ99" s="419"/>
      <c r="CA99" s="419"/>
      <c r="CB99" s="162"/>
      <c r="CC99" s="162"/>
      <c r="CD99" s="162"/>
      <c r="CE99" s="162"/>
      <c r="CF99" s="2"/>
      <c r="CH99" s="41"/>
      <c r="CI99" s="46"/>
      <c r="CJ99" s="234"/>
      <c r="CK99" s="46"/>
      <c r="CL99" s="423"/>
      <c r="CM99" s="40"/>
      <c r="CN99" s="40"/>
      <c r="CO99" s="40"/>
      <c r="CP99" s="424"/>
      <c r="CQ99" s="425" t="e">
        <f t="shared" si="230"/>
        <v>#REF!</v>
      </c>
      <c r="CR99" s="404" t="e">
        <f t="shared" si="231"/>
        <v>#REF!</v>
      </c>
      <c r="CS99" s="40"/>
      <c r="CT99" s="40"/>
    </row>
    <row r="100" spans="2:98" ht="15.75" customHeight="1">
      <c r="B100" s="123"/>
      <c r="C100" s="31"/>
      <c r="D100" s="31"/>
      <c r="E100" s="31"/>
      <c r="F100" s="31"/>
      <c r="G100" s="31"/>
      <c r="H100" s="31"/>
      <c r="I100" s="415">
        <f t="shared" si="227"/>
        <v>0</v>
      </c>
      <c r="J100" s="436"/>
      <c r="K100" s="436"/>
      <c r="L100" s="436"/>
      <c r="M100" s="418">
        <f t="shared" si="228"/>
        <v>0</v>
      </c>
      <c r="N100" s="120">
        <f t="shared" si="229"/>
        <v>0</v>
      </c>
      <c r="O100" s="172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419"/>
      <c r="AE100" s="419"/>
      <c r="AF100" s="419"/>
      <c r="AG100" s="419"/>
      <c r="AH100" s="419"/>
      <c r="AI100" s="419"/>
      <c r="AJ100" s="419"/>
      <c r="AK100" s="419"/>
      <c r="AL100" s="419"/>
      <c r="AM100" s="419"/>
      <c r="AN100" s="419"/>
      <c r="AO100" s="419"/>
      <c r="AP100" s="419"/>
      <c r="AQ100" s="419"/>
      <c r="AR100" s="420"/>
      <c r="AS100" s="420"/>
      <c r="AT100" s="420"/>
      <c r="AU100" s="420"/>
      <c r="AV100" s="420"/>
      <c r="AW100" s="419"/>
      <c r="AX100" s="419"/>
      <c r="AY100" s="2"/>
      <c r="AZ100" s="2"/>
      <c r="BA100" s="2"/>
      <c r="BB100" s="2"/>
      <c r="BC100" s="2"/>
      <c r="BD100" s="2"/>
      <c r="BE100" s="2"/>
      <c r="BO100" s="419"/>
      <c r="BP100" s="419"/>
      <c r="BQ100" s="419"/>
      <c r="BR100" s="419"/>
      <c r="BS100" s="419"/>
      <c r="BT100" s="419"/>
      <c r="BU100" s="419"/>
      <c r="BV100" s="419"/>
      <c r="BW100" s="419"/>
      <c r="BX100" s="419"/>
      <c r="BY100" s="419"/>
      <c r="BZ100" s="419"/>
      <c r="CA100" s="419"/>
      <c r="CB100" s="162"/>
      <c r="CC100" s="162"/>
      <c r="CD100" s="162"/>
      <c r="CE100" s="162"/>
      <c r="CF100" s="2"/>
      <c r="CH100" s="41"/>
      <c r="CI100" s="46"/>
      <c r="CJ100" s="234"/>
      <c r="CK100" s="46"/>
      <c r="CL100" s="423"/>
      <c r="CM100" s="40"/>
      <c r="CN100" s="40"/>
      <c r="CO100" s="40"/>
      <c r="CP100" s="424"/>
      <c r="CQ100" s="425" t="e">
        <f t="shared" si="230"/>
        <v>#REF!</v>
      </c>
      <c r="CR100" s="404" t="e">
        <f t="shared" si="231"/>
        <v>#REF!</v>
      </c>
      <c r="CS100" s="40"/>
      <c r="CT100" s="40"/>
    </row>
    <row r="101" spans="2:98" ht="15.75" customHeight="1">
      <c r="B101" s="123"/>
      <c r="C101" s="31"/>
      <c r="D101" s="31"/>
      <c r="E101" s="31"/>
      <c r="F101" s="31"/>
      <c r="G101" s="31"/>
      <c r="H101" s="31"/>
      <c r="I101" s="415">
        <f t="shared" si="227"/>
        <v>0</v>
      </c>
      <c r="J101" s="436"/>
      <c r="K101" s="436"/>
      <c r="L101" s="436"/>
      <c r="M101" s="418">
        <f t="shared" si="228"/>
        <v>0</v>
      </c>
      <c r="N101" s="120">
        <f t="shared" si="229"/>
        <v>0</v>
      </c>
      <c r="O101" s="172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419"/>
      <c r="AE101" s="419"/>
      <c r="AF101" s="419"/>
      <c r="AG101" s="419"/>
      <c r="AH101" s="419"/>
      <c r="AI101" s="419"/>
      <c r="AJ101" s="419"/>
      <c r="AK101" s="419"/>
      <c r="AL101" s="419"/>
      <c r="AM101" s="419"/>
      <c r="AN101" s="419"/>
      <c r="AO101" s="419"/>
      <c r="AP101" s="419"/>
      <c r="AQ101" s="419"/>
      <c r="AR101" s="420"/>
      <c r="AS101" s="420"/>
      <c r="AT101" s="420"/>
      <c r="AU101" s="420"/>
      <c r="AV101" s="420"/>
      <c r="AW101" s="419"/>
      <c r="AX101" s="419"/>
      <c r="AY101" s="2"/>
      <c r="AZ101" s="2"/>
      <c r="BA101" s="2"/>
      <c r="BB101" s="2"/>
      <c r="BC101" s="2"/>
      <c r="BD101" s="2"/>
      <c r="BE101" s="2"/>
      <c r="BO101" s="419"/>
      <c r="BP101" s="419"/>
      <c r="BQ101" s="419"/>
      <c r="BR101" s="419"/>
      <c r="BS101" s="419"/>
      <c r="BT101" s="419"/>
      <c r="BU101" s="419"/>
      <c r="BV101" s="419"/>
      <c r="BW101" s="419"/>
      <c r="BX101" s="419"/>
      <c r="BY101" s="419"/>
      <c r="BZ101" s="419"/>
      <c r="CA101" s="419"/>
      <c r="CB101" s="162"/>
      <c r="CC101" s="162"/>
      <c r="CD101" s="162"/>
      <c r="CE101" s="162"/>
      <c r="CF101" s="2"/>
      <c r="CH101" s="41"/>
      <c r="CI101" s="46"/>
      <c r="CJ101" s="234"/>
      <c r="CK101" s="46"/>
      <c r="CL101" s="423"/>
      <c r="CM101" s="40"/>
      <c r="CN101" s="40"/>
      <c r="CO101" s="40"/>
      <c r="CP101" s="424"/>
      <c r="CQ101" s="425" t="e">
        <f t="shared" si="230"/>
        <v>#REF!</v>
      </c>
      <c r="CR101" s="404" t="e">
        <f t="shared" si="231"/>
        <v>#REF!</v>
      </c>
      <c r="CS101" s="40"/>
      <c r="CT101" s="40"/>
    </row>
    <row r="102" spans="2:98" ht="15.75" customHeight="1">
      <c r="B102" s="123"/>
      <c r="C102" s="31"/>
      <c r="D102" s="31"/>
      <c r="E102" s="31"/>
      <c r="F102" s="31"/>
      <c r="G102" s="31"/>
      <c r="H102" s="31"/>
      <c r="I102" s="415">
        <f t="shared" si="227"/>
        <v>0</v>
      </c>
      <c r="J102" s="436"/>
      <c r="K102" s="436"/>
      <c r="L102" s="436"/>
      <c r="M102" s="418">
        <f t="shared" si="228"/>
        <v>0</v>
      </c>
      <c r="N102" s="120">
        <f t="shared" si="229"/>
        <v>0</v>
      </c>
      <c r="O102" s="172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419"/>
      <c r="AE102" s="419"/>
      <c r="AF102" s="419"/>
      <c r="AG102" s="419"/>
      <c r="AH102" s="419"/>
      <c r="AI102" s="419"/>
      <c r="AJ102" s="419"/>
      <c r="AK102" s="419"/>
      <c r="AL102" s="419"/>
      <c r="AM102" s="419"/>
      <c r="AN102" s="419"/>
      <c r="AO102" s="419"/>
      <c r="AP102" s="419"/>
      <c r="AQ102" s="419"/>
      <c r="AR102" s="420"/>
      <c r="AS102" s="420"/>
      <c r="AT102" s="420"/>
      <c r="AU102" s="420"/>
      <c r="AV102" s="420"/>
      <c r="AW102" s="419"/>
      <c r="AX102" s="419"/>
      <c r="AY102" s="2"/>
      <c r="AZ102" s="2"/>
      <c r="BA102" s="2"/>
      <c r="BB102" s="2"/>
      <c r="BC102" s="2"/>
      <c r="BD102" s="2"/>
      <c r="BE102" s="2"/>
      <c r="BO102" s="419"/>
      <c r="BP102" s="419"/>
      <c r="BQ102" s="419"/>
      <c r="BR102" s="419"/>
      <c r="BS102" s="419"/>
      <c r="BT102" s="419"/>
      <c r="BU102" s="419"/>
      <c r="BV102" s="419"/>
      <c r="BW102" s="419"/>
      <c r="BX102" s="419"/>
      <c r="BY102" s="419"/>
      <c r="BZ102" s="419"/>
      <c r="CA102" s="419"/>
      <c r="CB102" s="162"/>
      <c r="CC102" s="162"/>
      <c r="CD102" s="162"/>
      <c r="CE102" s="162"/>
      <c r="CF102" s="2"/>
      <c r="CH102" s="41"/>
      <c r="CI102" s="46"/>
      <c r="CJ102" s="234"/>
      <c r="CK102" s="46"/>
      <c r="CL102" s="423"/>
      <c r="CM102" s="40"/>
      <c r="CN102" s="40"/>
      <c r="CO102" s="40"/>
      <c r="CP102" s="424"/>
      <c r="CQ102" s="425" t="e">
        <f t="shared" si="230"/>
        <v>#REF!</v>
      </c>
      <c r="CR102" s="404" t="e">
        <f t="shared" si="231"/>
        <v>#REF!</v>
      </c>
      <c r="CS102" s="40"/>
      <c r="CT102" s="40"/>
    </row>
    <row r="103" spans="2:98" ht="15.75" customHeight="1">
      <c r="B103" s="123"/>
      <c r="C103" s="31"/>
      <c r="D103" s="31"/>
      <c r="E103" s="31"/>
      <c r="F103" s="31"/>
      <c r="G103" s="31"/>
      <c r="H103" s="31"/>
      <c r="I103" s="415">
        <f t="shared" si="227"/>
        <v>0</v>
      </c>
      <c r="J103" s="436"/>
      <c r="K103" s="436"/>
      <c r="L103" s="436"/>
      <c r="M103" s="418">
        <f t="shared" si="228"/>
        <v>0</v>
      </c>
      <c r="N103" s="120">
        <f t="shared" si="229"/>
        <v>0</v>
      </c>
      <c r="O103" s="172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419"/>
      <c r="AE103" s="419"/>
      <c r="AF103" s="419"/>
      <c r="AG103" s="419"/>
      <c r="AH103" s="419"/>
      <c r="AI103" s="419"/>
      <c r="AJ103" s="419"/>
      <c r="AK103" s="419"/>
      <c r="AL103" s="419"/>
      <c r="AM103" s="419"/>
      <c r="AN103" s="419"/>
      <c r="AO103" s="419"/>
      <c r="AP103" s="419"/>
      <c r="AQ103" s="419"/>
      <c r="AR103" s="420"/>
      <c r="AS103" s="420"/>
      <c r="AT103" s="420"/>
      <c r="AU103" s="420"/>
      <c r="AV103" s="420"/>
      <c r="AW103" s="419"/>
      <c r="AX103" s="419"/>
      <c r="AY103" s="2"/>
      <c r="AZ103" s="2"/>
      <c r="BA103" s="2"/>
      <c r="BB103" s="2"/>
      <c r="BC103" s="2"/>
      <c r="BD103" s="2"/>
      <c r="BE103" s="2"/>
      <c r="BO103" s="419"/>
      <c r="BP103" s="419"/>
      <c r="BQ103" s="419"/>
      <c r="BR103" s="419"/>
      <c r="BS103" s="419"/>
      <c r="BT103" s="419"/>
      <c r="BU103" s="419"/>
      <c r="BV103" s="419"/>
      <c r="BW103" s="419"/>
      <c r="BX103" s="419"/>
      <c r="BY103" s="419"/>
      <c r="BZ103" s="419"/>
      <c r="CA103" s="419"/>
      <c r="CB103" s="162"/>
      <c r="CC103" s="162"/>
      <c r="CD103" s="162"/>
      <c r="CE103" s="162"/>
      <c r="CF103" s="2"/>
      <c r="CH103" s="41"/>
      <c r="CI103" s="46"/>
      <c r="CJ103" s="234"/>
      <c r="CK103" s="46"/>
      <c r="CL103" s="423"/>
      <c r="CM103" s="40"/>
      <c r="CN103" s="40"/>
      <c r="CO103" s="40"/>
      <c r="CP103" s="424"/>
      <c r="CQ103" s="425" t="e">
        <f t="shared" si="230"/>
        <v>#REF!</v>
      </c>
      <c r="CR103" s="404" t="e">
        <f t="shared" si="231"/>
        <v>#REF!</v>
      </c>
      <c r="CS103" s="40"/>
      <c r="CT103" s="40"/>
    </row>
    <row r="104" spans="2:98" ht="15.75" customHeight="1">
      <c r="B104" s="123"/>
      <c r="C104" s="437"/>
      <c r="D104" s="437"/>
      <c r="E104" s="437"/>
      <c r="F104" s="437"/>
      <c r="G104" s="437"/>
      <c r="H104" s="437"/>
      <c r="I104" s="415">
        <f t="shared" si="227"/>
        <v>0</v>
      </c>
      <c r="J104" s="436"/>
      <c r="K104" s="436"/>
      <c r="L104" s="436"/>
      <c r="M104" s="418">
        <f t="shared" si="228"/>
        <v>0</v>
      </c>
      <c r="N104" s="120">
        <f t="shared" si="229"/>
        <v>0</v>
      </c>
      <c r="O104" s="172"/>
      <c r="P104" s="433"/>
      <c r="Q104" s="433"/>
      <c r="R104" s="433"/>
      <c r="S104" s="433"/>
      <c r="T104" s="433"/>
      <c r="U104" s="433"/>
      <c r="V104" s="433"/>
      <c r="W104" s="433"/>
      <c r="X104" s="433"/>
      <c r="Y104" s="433"/>
      <c r="Z104" s="433"/>
      <c r="AA104" s="433"/>
      <c r="AB104" s="433"/>
      <c r="AC104" s="433"/>
      <c r="AD104" s="419"/>
      <c r="AE104" s="419"/>
      <c r="AF104" s="419"/>
      <c r="AG104" s="419"/>
      <c r="AH104" s="419"/>
      <c r="AI104" s="419"/>
      <c r="AJ104" s="419"/>
      <c r="AK104" s="419"/>
      <c r="AL104" s="419"/>
      <c r="AM104" s="419"/>
      <c r="AN104" s="419"/>
      <c r="AO104" s="419"/>
      <c r="AP104" s="419"/>
      <c r="AQ104" s="419"/>
      <c r="AR104" s="420"/>
      <c r="AS104" s="420"/>
      <c r="AT104" s="420"/>
      <c r="AU104" s="420"/>
      <c r="AV104" s="420"/>
      <c r="AW104" s="419"/>
      <c r="AX104" s="419"/>
      <c r="AY104" s="2"/>
      <c r="AZ104" s="2"/>
      <c r="BA104" s="2"/>
      <c r="BB104" s="2"/>
      <c r="BC104" s="2"/>
      <c r="BD104" s="2"/>
      <c r="BE104" s="2"/>
      <c r="BO104" s="419"/>
      <c r="BP104" s="419"/>
      <c r="BQ104" s="419"/>
      <c r="BR104" s="419"/>
      <c r="BS104" s="419"/>
      <c r="BT104" s="419"/>
      <c r="BU104" s="419"/>
      <c r="BV104" s="419"/>
      <c r="BW104" s="419"/>
      <c r="BX104" s="419"/>
      <c r="BY104" s="419"/>
      <c r="BZ104" s="419"/>
      <c r="CA104" s="419"/>
      <c r="CB104" s="162"/>
      <c r="CC104" s="162"/>
      <c r="CD104" s="162"/>
      <c r="CE104" s="162"/>
      <c r="CF104" s="2"/>
      <c r="CH104" s="41"/>
      <c r="CI104" s="132"/>
      <c r="CJ104" s="234"/>
      <c r="CK104" s="164"/>
      <c r="CL104" s="423"/>
      <c r="CM104" s="40"/>
      <c r="CN104" s="40"/>
      <c r="CO104" s="40"/>
      <c r="CP104" s="424"/>
      <c r="CQ104" s="425" t="e">
        <f t="shared" si="230"/>
        <v>#REF!</v>
      </c>
      <c r="CR104" s="404" t="e">
        <f t="shared" si="231"/>
        <v>#REF!</v>
      </c>
      <c r="CS104" s="40"/>
      <c r="CT104" s="40"/>
    </row>
    <row r="105" spans="2:98" ht="15.75" customHeight="1">
      <c r="B105" s="123"/>
      <c r="C105" s="31"/>
      <c r="D105" s="31"/>
      <c r="E105" s="31"/>
      <c r="F105" s="31"/>
      <c r="G105" s="31"/>
      <c r="H105" s="31"/>
      <c r="I105" s="415">
        <f t="shared" si="227"/>
        <v>0</v>
      </c>
      <c r="J105" s="436"/>
      <c r="K105" s="436"/>
      <c r="L105" s="436"/>
      <c r="M105" s="418">
        <f t="shared" si="228"/>
        <v>0</v>
      </c>
      <c r="N105" s="120">
        <f t="shared" si="229"/>
        <v>0</v>
      </c>
      <c r="O105" s="172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419"/>
      <c r="AE105" s="419"/>
      <c r="AF105" s="419"/>
      <c r="AG105" s="419"/>
      <c r="AH105" s="419"/>
      <c r="AI105" s="419"/>
      <c r="AJ105" s="419"/>
      <c r="AK105" s="419"/>
      <c r="AL105" s="419"/>
      <c r="AM105" s="419"/>
      <c r="AN105" s="419"/>
      <c r="AO105" s="419"/>
      <c r="AP105" s="419"/>
      <c r="AQ105" s="419"/>
      <c r="AR105" s="420"/>
      <c r="AS105" s="420"/>
      <c r="AT105" s="420"/>
      <c r="AU105" s="420"/>
      <c r="AV105" s="420"/>
      <c r="AW105" s="419"/>
      <c r="AX105" s="419"/>
      <c r="AY105" s="2"/>
      <c r="AZ105" s="2"/>
      <c r="BA105" s="2"/>
      <c r="BB105" s="2"/>
      <c r="BC105" s="2"/>
      <c r="BD105" s="2"/>
      <c r="BE105" s="2"/>
      <c r="BO105" s="419"/>
      <c r="BP105" s="419"/>
      <c r="BQ105" s="419"/>
      <c r="BR105" s="419"/>
      <c r="BS105" s="419"/>
      <c r="BT105" s="419"/>
      <c r="BU105" s="419"/>
      <c r="BV105" s="419"/>
      <c r="BW105" s="419"/>
      <c r="BX105" s="419"/>
      <c r="BY105" s="419"/>
      <c r="BZ105" s="419"/>
      <c r="CA105" s="419"/>
      <c r="CB105" s="162"/>
      <c r="CC105" s="162"/>
      <c r="CD105" s="162"/>
      <c r="CE105" s="162"/>
      <c r="CF105" s="2"/>
      <c r="CH105" s="41"/>
      <c r="CI105" s="46"/>
      <c r="CJ105" s="234"/>
      <c r="CK105" s="46"/>
      <c r="CL105" s="423"/>
      <c r="CM105" s="40"/>
      <c r="CN105" s="40"/>
      <c r="CO105" s="40"/>
      <c r="CP105" s="424"/>
      <c r="CQ105" s="425" t="e">
        <f t="shared" si="230"/>
        <v>#REF!</v>
      </c>
      <c r="CR105" s="404" t="e">
        <f t="shared" si="231"/>
        <v>#REF!</v>
      </c>
      <c r="CS105" s="40"/>
      <c r="CT105" s="40"/>
    </row>
    <row r="106" spans="2:98" ht="15.75" customHeight="1">
      <c r="B106" s="123"/>
      <c r="C106" s="31"/>
      <c r="D106" s="31"/>
      <c r="E106" s="31"/>
      <c r="F106" s="31"/>
      <c r="G106" s="31"/>
      <c r="H106" s="31"/>
      <c r="I106" s="415">
        <f t="shared" si="227"/>
        <v>0</v>
      </c>
      <c r="J106" s="436"/>
      <c r="K106" s="436"/>
      <c r="L106" s="436"/>
      <c r="M106" s="418">
        <f t="shared" si="228"/>
        <v>0</v>
      </c>
      <c r="N106" s="120">
        <f t="shared" si="229"/>
        <v>0</v>
      </c>
      <c r="O106" s="172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419"/>
      <c r="AE106" s="419"/>
      <c r="AF106" s="419"/>
      <c r="AG106" s="419"/>
      <c r="AH106" s="419"/>
      <c r="AI106" s="419"/>
      <c r="AJ106" s="419"/>
      <c r="AK106" s="419"/>
      <c r="AL106" s="419"/>
      <c r="AM106" s="419"/>
      <c r="AN106" s="419"/>
      <c r="AO106" s="419"/>
      <c r="AP106" s="419"/>
      <c r="AQ106" s="419"/>
      <c r="AR106" s="420"/>
      <c r="AS106" s="420"/>
      <c r="AT106" s="420"/>
      <c r="AU106" s="420"/>
      <c r="AV106" s="420"/>
      <c r="AW106" s="419"/>
      <c r="AX106" s="419"/>
      <c r="AY106" s="2"/>
      <c r="AZ106" s="2"/>
      <c r="BA106" s="2"/>
      <c r="BB106" s="2"/>
      <c r="BC106" s="2"/>
      <c r="BD106" s="2"/>
      <c r="BE106" s="2"/>
      <c r="BO106" s="419"/>
      <c r="BP106" s="419"/>
      <c r="BQ106" s="419"/>
      <c r="BR106" s="419"/>
      <c r="BS106" s="419"/>
      <c r="BT106" s="419"/>
      <c r="BU106" s="419"/>
      <c r="BV106" s="419"/>
      <c r="BW106" s="419"/>
      <c r="BX106" s="419"/>
      <c r="BY106" s="419"/>
      <c r="BZ106" s="419"/>
      <c r="CA106" s="419"/>
      <c r="CB106" s="162"/>
      <c r="CC106" s="162"/>
      <c r="CD106" s="162"/>
      <c r="CE106" s="162"/>
      <c r="CF106" s="2"/>
      <c r="CH106" s="41"/>
      <c r="CI106" s="46"/>
      <c r="CJ106" s="234"/>
      <c r="CK106" s="46"/>
      <c r="CL106" s="423"/>
      <c r="CM106" s="40"/>
      <c r="CN106" s="40"/>
      <c r="CO106" s="40"/>
      <c r="CP106" s="424"/>
      <c r="CQ106" s="425" t="e">
        <f t="shared" si="230"/>
        <v>#REF!</v>
      </c>
      <c r="CR106" s="404" t="e">
        <f t="shared" si="231"/>
        <v>#REF!</v>
      </c>
      <c r="CS106" s="40"/>
      <c r="CT106" s="40"/>
    </row>
    <row r="107" spans="2:98" ht="15.75" customHeight="1">
      <c r="B107" s="123"/>
      <c r="C107" s="31"/>
      <c r="D107" s="31"/>
      <c r="E107" s="31"/>
      <c r="F107" s="31"/>
      <c r="G107" s="31"/>
      <c r="H107" s="31"/>
      <c r="I107" s="415">
        <f t="shared" si="227"/>
        <v>0</v>
      </c>
      <c r="J107" s="436"/>
      <c r="K107" s="436"/>
      <c r="L107" s="436"/>
      <c r="M107" s="418">
        <f t="shared" si="228"/>
        <v>0</v>
      </c>
      <c r="N107" s="120">
        <f t="shared" si="229"/>
        <v>0</v>
      </c>
      <c r="O107" s="172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419"/>
      <c r="AE107" s="419"/>
      <c r="AF107" s="419"/>
      <c r="AG107" s="419"/>
      <c r="AH107" s="419"/>
      <c r="AI107" s="419"/>
      <c r="AJ107" s="419"/>
      <c r="AK107" s="419"/>
      <c r="AL107" s="419"/>
      <c r="AM107" s="419"/>
      <c r="AN107" s="419"/>
      <c r="AO107" s="419"/>
      <c r="AP107" s="419"/>
      <c r="AQ107" s="419"/>
      <c r="AR107" s="420"/>
      <c r="AS107" s="420"/>
      <c r="AT107" s="420"/>
      <c r="AU107" s="420"/>
      <c r="AV107" s="420"/>
      <c r="AW107" s="419"/>
      <c r="AX107" s="419"/>
      <c r="AY107" s="2"/>
      <c r="AZ107" s="2"/>
      <c r="BA107" s="2"/>
      <c r="BB107" s="2"/>
      <c r="BC107" s="2"/>
      <c r="BD107" s="2"/>
      <c r="BE107" s="2"/>
      <c r="BO107" s="419"/>
      <c r="BP107" s="419"/>
      <c r="BQ107" s="419"/>
      <c r="BR107" s="419"/>
      <c r="BS107" s="419"/>
      <c r="BT107" s="419"/>
      <c r="BU107" s="419"/>
      <c r="BV107" s="419"/>
      <c r="BW107" s="419"/>
      <c r="BX107" s="419"/>
      <c r="BY107" s="419"/>
      <c r="BZ107" s="419"/>
      <c r="CA107" s="419"/>
      <c r="CB107" s="162"/>
      <c r="CC107" s="162"/>
      <c r="CD107" s="162"/>
      <c r="CE107" s="162"/>
      <c r="CF107" s="2"/>
      <c r="CH107" s="41"/>
      <c r="CI107" s="46"/>
      <c r="CJ107" s="234"/>
      <c r="CK107" s="46"/>
      <c r="CL107" s="423"/>
      <c r="CM107" s="40"/>
      <c r="CN107" s="40"/>
      <c r="CO107" s="40"/>
      <c r="CP107" s="424"/>
      <c r="CQ107" s="425" t="e">
        <f t="shared" si="230"/>
        <v>#REF!</v>
      </c>
      <c r="CR107" s="404" t="e">
        <f t="shared" si="231"/>
        <v>#REF!</v>
      </c>
      <c r="CS107" s="40"/>
      <c r="CT107" s="40"/>
    </row>
    <row r="108" spans="2:98" ht="15.75" customHeight="1">
      <c r="B108" s="123"/>
      <c r="C108" s="31"/>
      <c r="D108" s="31"/>
      <c r="E108" s="31"/>
      <c r="F108" s="31"/>
      <c r="G108" s="31"/>
      <c r="H108" s="31"/>
      <c r="I108" s="415">
        <f t="shared" si="227"/>
        <v>0</v>
      </c>
      <c r="J108" s="436"/>
      <c r="K108" s="436"/>
      <c r="L108" s="436"/>
      <c r="M108" s="418">
        <f t="shared" si="228"/>
        <v>0</v>
      </c>
      <c r="N108" s="120">
        <f t="shared" si="229"/>
        <v>0</v>
      </c>
      <c r="O108" s="172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419"/>
      <c r="AE108" s="419"/>
      <c r="AF108" s="419"/>
      <c r="AG108" s="419"/>
      <c r="AH108" s="419"/>
      <c r="AI108" s="419"/>
      <c r="AJ108" s="419"/>
      <c r="AK108" s="419"/>
      <c r="AL108" s="419"/>
      <c r="AM108" s="419"/>
      <c r="AN108" s="419"/>
      <c r="AO108" s="419"/>
      <c r="AP108" s="419"/>
      <c r="AQ108" s="419"/>
      <c r="AR108" s="420"/>
      <c r="AS108" s="420"/>
      <c r="AT108" s="420"/>
      <c r="AU108" s="420"/>
      <c r="AV108" s="420"/>
      <c r="AW108" s="419"/>
      <c r="AX108" s="419"/>
      <c r="AY108" s="2"/>
      <c r="AZ108" s="2"/>
      <c r="BA108" s="2"/>
      <c r="BB108" s="2"/>
      <c r="BC108" s="2"/>
      <c r="BD108" s="2"/>
      <c r="BE108" s="2"/>
      <c r="BO108" s="419"/>
      <c r="BP108" s="419"/>
      <c r="BQ108" s="419"/>
      <c r="BR108" s="419"/>
      <c r="BS108" s="419"/>
      <c r="BT108" s="419"/>
      <c r="BU108" s="419"/>
      <c r="BV108" s="419"/>
      <c r="BW108" s="419"/>
      <c r="BX108" s="419"/>
      <c r="BY108" s="419"/>
      <c r="BZ108" s="419"/>
      <c r="CA108" s="419"/>
      <c r="CB108" s="162"/>
      <c r="CC108" s="162"/>
      <c r="CD108" s="162"/>
      <c r="CE108" s="162"/>
      <c r="CF108" s="2"/>
      <c r="CH108" s="41"/>
      <c r="CI108" s="46"/>
      <c r="CJ108" s="234"/>
      <c r="CK108" s="46"/>
      <c r="CL108" s="423"/>
      <c r="CM108" s="40"/>
      <c r="CN108" s="40"/>
      <c r="CO108" s="40"/>
      <c r="CP108" s="424"/>
      <c r="CQ108" s="425" t="e">
        <f t="shared" si="230"/>
        <v>#REF!</v>
      </c>
      <c r="CR108" s="404" t="e">
        <f t="shared" si="231"/>
        <v>#REF!</v>
      </c>
      <c r="CS108" s="40"/>
      <c r="CT108" s="40"/>
    </row>
    <row r="109" spans="2:98" ht="15.75" customHeight="1">
      <c r="B109" s="123"/>
      <c r="C109" s="31"/>
      <c r="D109" s="31"/>
      <c r="E109" s="31"/>
      <c r="F109" s="31"/>
      <c r="G109" s="31"/>
      <c r="H109" s="31"/>
      <c r="I109" s="415">
        <f t="shared" si="227"/>
        <v>0</v>
      </c>
      <c r="J109" s="436"/>
      <c r="K109" s="436"/>
      <c r="L109" s="436"/>
      <c r="M109" s="418">
        <f t="shared" si="228"/>
        <v>0</v>
      </c>
      <c r="N109" s="120">
        <f t="shared" si="229"/>
        <v>0</v>
      </c>
      <c r="O109" s="172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419"/>
      <c r="AE109" s="419"/>
      <c r="AF109" s="419"/>
      <c r="AG109" s="419"/>
      <c r="AH109" s="419"/>
      <c r="AI109" s="419"/>
      <c r="AJ109" s="419"/>
      <c r="AK109" s="419"/>
      <c r="AL109" s="419"/>
      <c r="AM109" s="419"/>
      <c r="AN109" s="419"/>
      <c r="AO109" s="419"/>
      <c r="AP109" s="419"/>
      <c r="AQ109" s="419"/>
      <c r="AR109" s="420"/>
      <c r="AS109" s="420"/>
      <c r="AT109" s="420"/>
      <c r="AU109" s="420"/>
      <c r="AV109" s="420"/>
      <c r="AW109" s="419"/>
      <c r="AX109" s="419"/>
      <c r="AY109" s="2"/>
      <c r="AZ109" s="2"/>
      <c r="BA109" s="2"/>
      <c r="BB109" s="2"/>
      <c r="BC109" s="2"/>
      <c r="BD109" s="2"/>
      <c r="BE109" s="2"/>
      <c r="BO109" s="419"/>
      <c r="BP109" s="419"/>
      <c r="BQ109" s="419"/>
      <c r="BR109" s="419"/>
      <c r="BS109" s="419"/>
      <c r="BT109" s="419"/>
      <c r="BU109" s="419"/>
      <c r="BV109" s="419"/>
      <c r="BW109" s="419"/>
      <c r="BX109" s="419"/>
      <c r="BY109" s="419"/>
      <c r="BZ109" s="419"/>
      <c r="CA109" s="419"/>
      <c r="CB109" s="162"/>
      <c r="CC109" s="162"/>
      <c r="CD109" s="162"/>
      <c r="CE109" s="162"/>
      <c r="CF109" s="2"/>
      <c r="CH109" s="41"/>
      <c r="CI109" s="46"/>
      <c r="CJ109" s="234"/>
      <c r="CK109" s="46"/>
      <c r="CL109" s="423"/>
      <c r="CM109" s="40"/>
      <c r="CN109" s="40"/>
      <c r="CO109" s="40"/>
      <c r="CP109" s="424"/>
      <c r="CQ109" s="425" t="e">
        <f t="shared" si="230"/>
        <v>#REF!</v>
      </c>
      <c r="CR109" s="404" t="e">
        <f t="shared" si="231"/>
        <v>#REF!</v>
      </c>
      <c r="CS109" s="40"/>
      <c r="CT109" s="40"/>
    </row>
    <row r="110" spans="2:98" ht="15.75" customHeight="1">
      <c r="B110" s="123"/>
      <c r="C110" s="31"/>
      <c r="D110" s="31"/>
      <c r="E110" s="31"/>
      <c r="F110" s="31"/>
      <c r="G110" s="31"/>
      <c r="H110" s="31"/>
      <c r="I110" s="415">
        <f t="shared" si="227"/>
        <v>0</v>
      </c>
      <c r="J110" s="436"/>
      <c r="K110" s="436"/>
      <c r="L110" s="436"/>
      <c r="M110" s="418">
        <f t="shared" si="228"/>
        <v>0</v>
      </c>
      <c r="N110" s="120">
        <f t="shared" si="229"/>
        <v>0</v>
      </c>
      <c r="O110" s="172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419"/>
      <c r="AE110" s="419"/>
      <c r="AF110" s="419"/>
      <c r="AG110" s="419"/>
      <c r="AH110" s="419"/>
      <c r="AI110" s="419"/>
      <c r="AJ110" s="419"/>
      <c r="AK110" s="419"/>
      <c r="AL110" s="419"/>
      <c r="AM110" s="419"/>
      <c r="AN110" s="419"/>
      <c r="AO110" s="419"/>
      <c r="AP110" s="419"/>
      <c r="AQ110" s="419"/>
      <c r="AR110" s="420"/>
      <c r="AS110" s="420"/>
      <c r="AT110" s="420"/>
      <c r="AU110" s="420"/>
      <c r="AV110" s="420"/>
      <c r="AW110" s="419"/>
      <c r="AX110" s="419"/>
      <c r="AY110" s="2"/>
      <c r="AZ110" s="2"/>
      <c r="BA110" s="2"/>
      <c r="BB110" s="2"/>
      <c r="BC110" s="2"/>
      <c r="BD110" s="2"/>
      <c r="BE110" s="2"/>
      <c r="BO110" s="419"/>
      <c r="BP110" s="419"/>
      <c r="BQ110" s="419"/>
      <c r="BR110" s="419"/>
      <c r="BS110" s="419"/>
      <c r="BT110" s="419"/>
      <c r="BU110" s="419"/>
      <c r="BV110" s="419"/>
      <c r="BW110" s="419"/>
      <c r="BX110" s="419"/>
      <c r="BY110" s="419"/>
      <c r="BZ110" s="419"/>
      <c r="CA110" s="419"/>
      <c r="CB110" s="162"/>
      <c r="CC110" s="162"/>
      <c r="CD110" s="162"/>
      <c r="CE110" s="162"/>
      <c r="CF110" s="2"/>
      <c r="CH110" s="41"/>
      <c r="CI110" s="46"/>
      <c r="CJ110" s="234"/>
      <c r="CK110" s="46"/>
      <c r="CL110" s="423"/>
      <c r="CM110" s="40"/>
      <c r="CN110" s="40"/>
      <c r="CO110" s="40"/>
      <c r="CP110" s="424"/>
      <c r="CQ110" s="425" t="e">
        <f t="shared" si="230"/>
        <v>#REF!</v>
      </c>
      <c r="CR110" s="404" t="e">
        <f t="shared" si="231"/>
        <v>#REF!</v>
      </c>
      <c r="CS110" s="40"/>
      <c r="CT110" s="40"/>
    </row>
    <row r="111" spans="2:98" ht="15.75" customHeight="1">
      <c r="B111" s="123"/>
      <c r="C111" s="31"/>
      <c r="D111" s="31"/>
      <c r="E111" s="31"/>
      <c r="F111" s="31"/>
      <c r="G111" s="31"/>
      <c r="H111" s="31"/>
      <c r="I111" s="415">
        <f t="shared" si="227"/>
        <v>0</v>
      </c>
      <c r="J111" s="436"/>
      <c r="K111" s="436"/>
      <c r="L111" s="436"/>
      <c r="M111" s="418">
        <f t="shared" si="228"/>
        <v>0</v>
      </c>
      <c r="N111" s="120">
        <f t="shared" si="229"/>
        <v>0</v>
      </c>
      <c r="O111" s="172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419"/>
      <c r="AE111" s="419"/>
      <c r="AF111" s="419"/>
      <c r="AG111" s="419"/>
      <c r="AH111" s="419"/>
      <c r="AI111" s="419"/>
      <c r="AJ111" s="419"/>
      <c r="AK111" s="419"/>
      <c r="AL111" s="419"/>
      <c r="AM111" s="419"/>
      <c r="AN111" s="419"/>
      <c r="AO111" s="419"/>
      <c r="AP111" s="419"/>
      <c r="AQ111" s="419"/>
      <c r="AR111" s="420"/>
      <c r="AS111" s="420"/>
      <c r="AT111" s="420"/>
      <c r="AU111" s="420"/>
      <c r="AV111" s="420"/>
      <c r="AW111" s="419"/>
      <c r="AX111" s="419"/>
      <c r="AY111" s="2"/>
      <c r="AZ111" s="2"/>
      <c r="BA111" s="2"/>
      <c r="BB111" s="2"/>
      <c r="BC111" s="2"/>
      <c r="BD111" s="2"/>
      <c r="BE111" s="2"/>
      <c r="BO111" s="419"/>
      <c r="BP111" s="419"/>
      <c r="BQ111" s="419"/>
      <c r="BR111" s="419"/>
      <c r="BS111" s="419"/>
      <c r="BT111" s="419"/>
      <c r="BU111" s="419"/>
      <c r="BV111" s="419"/>
      <c r="BW111" s="419"/>
      <c r="BX111" s="419"/>
      <c r="BY111" s="419"/>
      <c r="BZ111" s="419"/>
      <c r="CA111" s="419"/>
      <c r="CB111" s="162"/>
      <c r="CC111" s="162"/>
      <c r="CD111" s="162"/>
      <c r="CE111" s="162"/>
      <c r="CF111" s="2"/>
      <c r="CH111" s="41"/>
      <c r="CI111" s="46"/>
      <c r="CJ111" s="234"/>
      <c r="CK111" s="46"/>
      <c r="CL111" s="423"/>
      <c r="CM111" s="40"/>
      <c r="CN111" s="40"/>
      <c r="CO111" s="40"/>
      <c r="CP111" s="424"/>
      <c r="CQ111" s="425" t="e">
        <f t="shared" si="230"/>
        <v>#REF!</v>
      </c>
      <c r="CR111" s="404" t="e">
        <f t="shared" si="231"/>
        <v>#REF!</v>
      </c>
      <c r="CS111" s="40"/>
      <c r="CT111" s="40"/>
    </row>
    <row r="112" spans="2:98" ht="15.75" customHeight="1">
      <c r="B112" s="123"/>
      <c r="C112" s="31"/>
      <c r="D112" s="31"/>
      <c r="E112" s="31"/>
      <c r="F112" s="31"/>
      <c r="G112" s="31"/>
      <c r="H112" s="31"/>
      <c r="I112" s="415">
        <f t="shared" si="227"/>
        <v>0</v>
      </c>
      <c r="J112" s="436"/>
      <c r="K112" s="436"/>
      <c r="L112" s="436"/>
      <c r="M112" s="418">
        <f t="shared" si="228"/>
        <v>0</v>
      </c>
      <c r="N112" s="120">
        <f t="shared" si="229"/>
        <v>0</v>
      </c>
      <c r="O112" s="172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419"/>
      <c r="AE112" s="419"/>
      <c r="AF112" s="419"/>
      <c r="AG112" s="419"/>
      <c r="AH112" s="419"/>
      <c r="AI112" s="419"/>
      <c r="AJ112" s="419"/>
      <c r="AK112" s="419"/>
      <c r="AL112" s="419"/>
      <c r="AM112" s="419"/>
      <c r="AN112" s="419"/>
      <c r="AO112" s="419"/>
      <c r="AP112" s="419"/>
      <c r="AQ112" s="419"/>
      <c r="AR112" s="420"/>
      <c r="AS112" s="420"/>
      <c r="AT112" s="420"/>
      <c r="AU112" s="420"/>
      <c r="AV112" s="420"/>
      <c r="AW112" s="419"/>
      <c r="AX112" s="419"/>
      <c r="AY112" s="2"/>
      <c r="AZ112" s="2"/>
      <c r="BA112" s="2"/>
      <c r="BB112" s="2"/>
      <c r="BC112" s="2"/>
      <c r="BD112" s="2"/>
      <c r="BE112" s="2"/>
      <c r="BO112" s="419"/>
      <c r="BP112" s="419"/>
      <c r="BQ112" s="419"/>
      <c r="BR112" s="419"/>
      <c r="BS112" s="419"/>
      <c r="BT112" s="419"/>
      <c r="BU112" s="419"/>
      <c r="BV112" s="419"/>
      <c r="BW112" s="419"/>
      <c r="BX112" s="419"/>
      <c r="BY112" s="419"/>
      <c r="BZ112" s="419"/>
      <c r="CA112" s="419"/>
      <c r="CB112" s="162"/>
      <c r="CC112" s="162"/>
      <c r="CD112" s="162"/>
      <c r="CE112" s="162"/>
      <c r="CF112" s="2"/>
      <c r="CH112" s="41"/>
      <c r="CI112" s="46"/>
      <c r="CJ112" s="234"/>
      <c r="CK112" s="46"/>
      <c r="CL112" s="423"/>
      <c r="CM112" s="40"/>
      <c r="CN112" s="40"/>
      <c r="CO112" s="40"/>
      <c r="CP112" s="424"/>
      <c r="CQ112" s="425" t="e">
        <f t="shared" si="230"/>
        <v>#REF!</v>
      </c>
      <c r="CR112" s="404" t="e">
        <f t="shared" si="231"/>
        <v>#REF!</v>
      </c>
      <c r="CS112" s="40"/>
      <c r="CT112" s="40"/>
    </row>
    <row r="113" spans="2:98" ht="15.75" customHeight="1">
      <c r="B113" s="123"/>
      <c r="C113" s="31"/>
      <c r="D113" s="31"/>
      <c r="E113" s="31"/>
      <c r="F113" s="31"/>
      <c r="G113" s="31"/>
      <c r="H113" s="31"/>
      <c r="I113" s="415">
        <f t="shared" si="227"/>
        <v>0</v>
      </c>
      <c r="J113" s="436"/>
      <c r="K113" s="436"/>
      <c r="L113" s="436"/>
      <c r="M113" s="418">
        <f t="shared" si="228"/>
        <v>0</v>
      </c>
      <c r="N113" s="120">
        <f t="shared" si="229"/>
        <v>0</v>
      </c>
      <c r="O113" s="172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419"/>
      <c r="AE113" s="419"/>
      <c r="AF113" s="419"/>
      <c r="AG113" s="419"/>
      <c r="AH113" s="419"/>
      <c r="AI113" s="419"/>
      <c r="AJ113" s="419"/>
      <c r="AK113" s="419"/>
      <c r="AL113" s="419"/>
      <c r="AM113" s="419"/>
      <c r="AN113" s="419"/>
      <c r="AO113" s="419"/>
      <c r="AP113" s="419"/>
      <c r="AQ113" s="419"/>
      <c r="AR113" s="420"/>
      <c r="AS113" s="420"/>
      <c r="AT113" s="420"/>
      <c r="AU113" s="420"/>
      <c r="AV113" s="420"/>
      <c r="AW113" s="419"/>
      <c r="AX113" s="419"/>
      <c r="AY113" s="2"/>
      <c r="AZ113" s="2"/>
      <c r="BA113" s="2"/>
      <c r="BB113" s="2"/>
      <c r="BC113" s="2"/>
      <c r="BD113" s="2"/>
      <c r="BE113" s="2"/>
      <c r="BO113" s="419"/>
      <c r="BP113" s="419"/>
      <c r="BQ113" s="419"/>
      <c r="BR113" s="419"/>
      <c r="BS113" s="419"/>
      <c r="BT113" s="419"/>
      <c r="BU113" s="419"/>
      <c r="BV113" s="419"/>
      <c r="BW113" s="419"/>
      <c r="BX113" s="419"/>
      <c r="BY113" s="419"/>
      <c r="BZ113" s="419"/>
      <c r="CA113" s="419"/>
      <c r="CB113" s="162"/>
      <c r="CC113" s="162"/>
      <c r="CD113" s="162"/>
      <c r="CE113" s="162"/>
      <c r="CF113" s="2"/>
      <c r="CH113" s="41"/>
      <c r="CI113" s="46"/>
      <c r="CJ113" s="234"/>
      <c r="CK113" s="46"/>
      <c r="CL113" s="423"/>
      <c r="CM113" s="40"/>
      <c r="CN113" s="40"/>
      <c r="CO113" s="40"/>
      <c r="CP113" s="424"/>
      <c r="CQ113" s="425" t="e">
        <f t="shared" si="230"/>
        <v>#REF!</v>
      </c>
      <c r="CR113" s="404" t="e">
        <f t="shared" si="231"/>
        <v>#REF!</v>
      </c>
      <c r="CS113" s="40"/>
      <c r="CT113" s="40"/>
    </row>
    <row r="114" spans="2:98" ht="15.75" customHeight="1">
      <c r="B114" s="123"/>
      <c r="C114" s="31"/>
      <c r="D114" s="31"/>
      <c r="E114" s="31"/>
      <c r="F114" s="31"/>
      <c r="G114" s="31"/>
      <c r="H114" s="31"/>
      <c r="I114" s="415">
        <f t="shared" si="227"/>
        <v>0</v>
      </c>
      <c r="J114" s="436"/>
      <c r="K114" s="436"/>
      <c r="L114" s="436"/>
      <c r="M114" s="418">
        <f t="shared" si="228"/>
        <v>0</v>
      </c>
      <c r="N114" s="120">
        <f t="shared" si="229"/>
        <v>0</v>
      </c>
      <c r="O114" s="172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419"/>
      <c r="AE114" s="419"/>
      <c r="AF114" s="419"/>
      <c r="AG114" s="419"/>
      <c r="AH114" s="419"/>
      <c r="AI114" s="419"/>
      <c r="AJ114" s="419"/>
      <c r="AK114" s="419"/>
      <c r="AL114" s="419"/>
      <c r="AM114" s="419"/>
      <c r="AN114" s="419"/>
      <c r="AO114" s="419"/>
      <c r="AP114" s="419"/>
      <c r="AQ114" s="419"/>
      <c r="AR114" s="420"/>
      <c r="AS114" s="420"/>
      <c r="AT114" s="420"/>
      <c r="AU114" s="420"/>
      <c r="AV114" s="420"/>
      <c r="AW114" s="419"/>
      <c r="AX114" s="419"/>
      <c r="AY114" s="2"/>
      <c r="AZ114" s="2"/>
      <c r="BA114" s="2"/>
      <c r="BB114" s="2"/>
      <c r="BC114" s="2"/>
      <c r="BD114" s="2"/>
      <c r="BE114" s="2"/>
      <c r="BO114" s="419"/>
      <c r="BP114" s="419"/>
      <c r="BQ114" s="419"/>
      <c r="BR114" s="419"/>
      <c r="BS114" s="419"/>
      <c r="BT114" s="419"/>
      <c r="BU114" s="419"/>
      <c r="BV114" s="419"/>
      <c r="BW114" s="419"/>
      <c r="BX114" s="419"/>
      <c r="BY114" s="419"/>
      <c r="BZ114" s="419"/>
      <c r="CA114" s="419"/>
      <c r="CB114" s="162"/>
      <c r="CC114" s="162"/>
      <c r="CD114" s="162"/>
      <c r="CE114" s="162"/>
      <c r="CF114" s="2"/>
      <c r="CH114" s="41"/>
      <c r="CI114" s="46"/>
      <c r="CJ114" s="234"/>
      <c r="CK114" s="46"/>
      <c r="CL114" s="423"/>
      <c r="CM114" s="40"/>
      <c r="CN114" s="40"/>
      <c r="CO114" s="40"/>
      <c r="CP114" s="424"/>
      <c r="CQ114" s="425" t="e">
        <f t="shared" si="230"/>
        <v>#REF!</v>
      </c>
      <c r="CR114" s="404" t="e">
        <f t="shared" si="231"/>
        <v>#REF!</v>
      </c>
      <c r="CS114" s="40"/>
      <c r="CT114" s="40"/>
    </row>
    <row r="115" spans="2:98" ht="15.75" customHeight="1">
      <c r="B115" s="123"/>
      <c r="C115" s="31"/>
      <c r="D115" s="31"/>
      <c r="E115" s="31"/>
      <c r="F115" s="31"/>
      <c r="G115" s="31"/>
      <c r="H115" s="31"/>
      <c r="I115" s="415">
        <f t="shared" si="227"/>
        <v>0</v>
      </c>
      <c r="J115" s="436"/>
      <c r="K115" s="436"/>
      <c r="L115" s="436"/>
      <c r="M115" s="418">
        <f t="shared" si="228"/>
        <v>0</v>
      </c>
      <c r="N115" s="120">
        <f t="shared" si="229"/>
        <v>0</v>
      </c>
      <c r="O115" s="172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419"/>
      <c r="AE115" s="419"/>
      <c r="AF115" s="419"/>
      <c r="AG115" s="419"/>
      <c r="AH115" s="419"/>
      <c r="AI115" s="419"/>
      <c r="AJ115" s="419"/>
      <c r="AK115" s="419"/>
      <c r="AL115" s="419"/>
      <c r="AM115" s="419"/>
      <c r="AN115" s="419"/>
      <c r="AO115" s="419"/>
      <c r="AP115" s="419"/>
      <c r="AQ115" s="419"/>
      <c r="AR115" s="420"/>
      <c r="AS115" s="420"/>
      <c r="AT115" s="420"/>
      <c r="AU115" s="420"/>
      <c r="AV115" s="420"/>
      <c r="AW115" s="419"/>
      <c r="AX115" s="419"/>
      <c r="AY115" s="2"/>
      <c r="AZ115" s="2"/>
      <c r="BA115" s="2"/>
      <c r="BB115" s="2"/>
      <c r="BC115" s="2"/>
      <c r="BD115" s="2"/>
      <c r="BE115" s="2"/>
      <c r="BO115" s="419"/>
      <c r="BP115" s="419"/>
      <c r="BQ115" s="419"/>
      <c r="BR115" s="419"/>
      <c r="BS115" s="419"/>
      <c r="BT115" s="419"/>
      <c r="BU115" s="419"/>
      <c r="BV115" s="419"/>
      <c r="BW115" s="419"/>
      <c r="BX115" s="419"/>
      <c r="BY115" s="419"/>
      <c r="BZ115" s="419"/>
      <c r="CA115" s="419"/>
      <c r="CB115" s="162"/>
      <c r="CC115" s="162"/>
      <c r="CD115" s="162"/>
      <c r="CE115" s="162"/>
      <c r="CF115" s="2"/>
      <c r="CH115" s="41"/>
      <c r="CI115" s="46"/>
      <c r="CJ115" s="234"/>
      <c r="CK115" s="46"/>
      <c r="CL115" s="423"/>
      <c r="CM115" s="40"/>
      <c r="CN115" s="40"/>
      <c r="CO115" s="40"/>
      <c r="CP115" s="424"/>
      <c r="CQ115" s="425" t="e">
        <f t="shared" si="230"/>
        <v>#REF!</v>
      </c>
      <c r="CR115" s="404" t="e">
        <f t="shared" si="231"/>
        <v>#REF!</v>
      </c>
      <c r="CS115" s="40"/>
      <c r="CT115" s="40"/>
    </row>
    <row r="116" spans="2:98" ht="15.75" customHeight="1">
      <c r="B116" s="123"/>
      <c r="C116" s="31"/>
      <c r="D116" s="31"/>
      <c r="E116" s="31"/>
      <c r="F116" s="31"/>
      <c r="G116" s="31"/>
      <c r="H116" s="31"/>
      <c r="I116" s="415">
        <f t="shared" si="227"/>
        <v>0</v>
      </c>
      <c r="J116" s="436"/>
      <c r="K116" s="436"/>
      <c r="L116" s="436"/>
      <c r="M116" s="418">
        <f t="shared" si="228"/>
        <v>0</v>
      </c>
      <c r="N116" s="120">
        <f t="shared" si="229"/>
        <v>0</v>
      </c>
      <c r="O116" s="172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419"/>
      <c r="AE116" s="419"/>
      <c r="AF116" s="419"/>
      <c r="AG116" s="419"/>
      <c r="AH116" s="419"/>
      <c r="AI116" s="419"/>
      <c r="AJ116" s="419"/>
      <c r="AK116" s="419"/>
      <c r="AL116" s="419"/>
      <c r="AM116" s="419"/>
      <c r="AN116" s="419"/>
      <c r="AO116" s="419"/>
      <c r="AP116" s="419"/>
      <c r="AQ116" s="419"/>
      <c r="AR116" s="420"/>
      <c r="AS116" s="420"/>
      <c r="AT116" s="420"/>
      <c r="AU116" s="420"/>
      <c r="AV116" s="420"/>
      <c r="AW116" s="419"/>
      <c r="AX116" s="419"/>
      <c r="AY116" s="2"/>
      <c r="AZ116" s="2"/>
      <c r="BA116" s="2"/>
      <c r="BB116" s="2"/>
      <c r="BC116" s="2"/>
      <c r="BD116" s="2"/>
      <c r="BE116" s="2"/>
      <c r="BO116" s="419"/>
      <c r="BP116" s="419"/>
      <c r="BQ116" s="419"/>
      <c r="BR116" s="419"/>
      <c r="BS116" s="419"/>
      <c r="BT116" s="419"/>
      <c r="BU116" s="419"/>
      <c r="BV116" s="419"/>
      <c r="BW116" s="419"/>
      <c r="BX116" s="419"/>
      <c r="BY116" s="419"/>
      <c r="BZ116" s="419"/>
      <c r="CA116" s="419"/>
      <c r="CB116" s="162"/>
      <c r="CC116" s="162"/>
      <c r="CD116" s="162"/>
      <c r="CE116" s="162"/>
      <c r="CF116" s="2"/>
      <c r="CH116" s="41"/>
      <c r="CI116" s="46"/>
      <c r="CJ116" s="234"/>
      <c r="CK116" s="46"/>
      <c r="CL116" s="423"/>
      <c r="CM116" s="40"/>
      <c r="CN116" s="40"/>
      <c r="CO116" s="40"/>
      <c r="CP116" s="424"/>
      <c r="CQ116" s="425" t="e">
        <f t="shared" si="230"/>
        <v>#REF!</v>
      </c>
      <c r="CR116" s="404" t="e">
        <f t="shared" si="231"/>
        <v>#REF!</v>
      </c>
      <c r="CS116" s="40"/>
      <c r="CT116" s="40"/>
    </row>
    <row r="117" spans="2:98" ht="15.75" customHeight="1">
      <c r="B117" s="123"/>
      <c r="C117" s="31"/>
      <c r="D117" s="31"/>
      <c r="E117" s="31"/>
      <c r="F117" s="31"/>
      <c r="G117" s="31"/>
      <c r="H117" s="31"/>
      <c r="I117" s="415">
        <f t="shared" si="227"/>
        <v>0</v>
      </c>
      <c r="J117" s="436"/>
      <c r="K117" s="436"/>
      <c r="L117" s="436"/>
      <c r="M117" s="418">
        <f t="shared" si="228"/>
        <v>0</v>
      </c>
      <c r="N117" s="120">
        <f t="shared" si="229"/>
        <v>0</v>
      </c>
      <c r="O117" s="172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419"/>
      <c r="AE117" s="419"/>
      <c r="AF117" s="419"/>
      <c r="AG117" s="419"/>
      <c r="AH117" s="419"/>
      <c r="AI117" s="419"/>
      <c r="AJ117" s="419"/>
      <c r="AK117" s="419"/>
      <c r="AL117" s="419"/>
      <c r="AM117" s="419"/>
      <c r="AN117" s="419"/>
      <c r="AO117" s="419"/>
      <c r="AP117" s="419"/>
      <c r="AQ117" s="419"/>
      <c r="AR117" s="420"/>
      <c r="AS117" s="420"/>
      <c r="AT117" s="420"/>
      <c r="AU117" s="420"/>
      <c r="AV117" s="420"/>
      <c r="AW117" s="419"/>
      <c r="AX117" s="419"/>
      <c r="AY117" s="2"/>
      <c r="AZ117" s="2"/>
      <c r="BA117" s="2"/>
      <c r="BB117" s="2"/>
      <c r="BC117" s="2"/>
      <c r="BD117" s="2"/>
      <c r="BE117" s="2"/>
      <c r="BO117" s="419"/>
      <c r="BP117" s="419"/>
      <c r="BQ117" s="419"/>
      <c r="BR117" s="419"/>
      <c r="BS117" s="419"/>
      <c r="BT117" s="419"/>
      <c r="BU117" s="419"/>
      <c r="BV117" s="419"/>
      <c r="BW117" s="419"/>
      <c r="BX117" s="419"/>
      <c r="BY117" s="419"/>
      <c r="BZ117" s="419"/>
      <c r="CA117" s="419"/>
      <c r="CB117" s="162"/>
      <c r="CC117" s="162"/>
      <c r="CD117" s="162"/>
      <c r="CE117" s="162"/>
      <c r="CF117" s="2"/>
      <c r="CH117" s="41"/>
      <c r="CI117" s="46"/>
      <c r="CJ117" s="234"/>
      <c r="CK117" s="46"/>
      <c r="CL117" s="423"/>
      <c r="CM117" s="40"/>
      <c r="CN117" s="40"/>
      <c r="CO117" s="40"/>
      <c r="CP117" s="424"/>
      <c r="CQ117" s="425" t="e">
        <f t="shared" si="230"/>
        <v>#REF!</v>
      </c>
      <c r="CR117" s="404" t="e">
        <f t="shared" si="231"/>
        <v>#REF!</v>
      </c>
      <c r="CS117" s="40"/>
      <c r="CT117" s="40"/>
    </row>
    <row r="118" spans="2:98" ht="15.75" customHeight="1">
      <c r="B118" s="123"/>
      <c r="C118" s="31"/>
      <c r="D118" s="31"/>
      <c r="E118" s="31"/>
      <c r="F118" s="31"/>
      <c r="G118" s="31"/>
      <c r="H118" s="31"/>
      <c r="I118" s="415">
        <f t="shared" si="227"/>
        <v>0</v>
      </c>
      <c r="J118" s="436"/>
      <c r="K118" s="436"/>
      <c r="L118" s="436"/>
      <c r="M118" s="418">
        <f t="shared" si="228"/>
        <v>0</v>
      </c>
      <c r="N118" s="120">
        <f t="shared" si="229"/>
        <v>0</v>
      </c>
      <c r="O118" s="172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419"/>
      <c r="AE118" s="419"/>
      <c r="AF118" s="419"/>
      <c r="AG118" s="419"/>
      <c r="AH118" s="419"/>
      <c r="AI118" s="419"/>
      <c r="AJ118" s="419"/>
      <c r="AK118" s="419"/>
      <c r="AL118" s="419"/>
      <c r="AM118" s="419"/>
      <c r="AN118" s="419"/>
      <c r="AO118" s="419"/>
      <c r="AP118" s="419"/>
      <c r="AQ118" s="419"/>
      <c r="AR118" s="420"/>
      <c r="AS118" s="420"/>
      <c r="AT118" s="420"/>
      <c r="AU118" s="420"/>
      <c r="AV118" s="420"/>
      <c r="AW118" s="419"/>
      <c r="AX118" s="419"/>
      <c r="AY118" s="2"/>
      <c r="AZ118" s="2"/>
      <c r="BA118" s="2"/>
      <c r="BB118" s="2"/>
      <c r="BC118" s="2"/>
      <c r="BD118" s="2"/>
      <c r="BE118" s="2"/>
      <c r="BO118" s="419"/>
      <c r="BP118" s="419"/>
      <c r="BQ118" s="419"/>
      <c r="BR118" s="419"/>
      <c r="BS118" s="419"/>
      <c r="BT118" s="419"/>
      <c r="BU118" s="419"/>
      <c r="BV118" s="419"/>
      <c r="BW118" s="419"/>
      <c r="BX118" s="419"/>
      <c r="BY118" s="419"/>
      <c r="BZ118" s="419"/>
      <c r="CA118" s="419"/>
      <c r="CB118" s="162"/>
      <c r="CC118" s="162"/>
      <c r="CD118" s="162"/>
      <c r="CE118" s="162"/>
      <c r="CF118" s="2"/>
      <c r="CH118" s="41"/>
      <c r="CI118" s="46"/>
      <c r="CJ118" s="234"/>
      <c r="CK118" s="46"/>
      <c r="CL118" s="423"/>
      <c r="CM118" s="40"/>
      <c r="CN118" s="40"/>
      <c r="CO118" s="40"/>
      <c r="CP118" s="424"/>
      <c r="CQ118" s="425" t="e">
        <f t="shared" si="230"/>
        <v>#REF!</v>
      </c>
      <c r="CR118" s="404" t="e">
        <f t="shared" si="231"/>
        <v>#REF!</v>
      </c>
      <c r="CS118" s="40"/>
      <c r="CT118" s="40"/>
    </row>
    <row r="119" spans="2:98" ht="15.75" customHeight="1">
      <c r="B119" s="123"/>
      <c r="C119" s="31"/>
      <c r="D119" s="31"/>
      <c r="E119" s="31"/>
      <c r="F119" s="31"/>
      <c r="G119" s="31"/>
      <c r="H119" s="31"/>
      <c r="I119" s="415">
        <f t="shared" si="227"/>
        <v>0</v>
      </c>
      <c r="J119" s="436"/>
      <c r="K119" s="436"/>
      <c r="L119" s="436"/>
      <c r="M119" s="418">
        <f t="shared" si="228"/>
        <v>0</v>
      </c>
      <c r="N119" s="120">
        <f t="shared" si="229"/>
        <v>0</v>
      </c>
      <c r="O119" s="172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419"/>
      <c r="AE119" s="419"/>
      <c r="AF119" s="419"/>
      <c r="AG119" s="419"/>
      <c r="AH119" s="419"/>
      <c r="AI119" s="419"/>
      <c r="AJ119" s="419"/>
      <c r="AK119" s="419"/>
      <c r="AL119" s="419"/>
      <c r="AM119" s="419"/>
      <c r="AN119" s="419"/>
      <c r="AO119" s="419"/>
      <c r="AP119" s="419"/>
      <c r="AQ119" s="419"/>
      <c r="AR119" s="420"/>
      <c r="AS119" s="420"/>
      <c r="AT119" s="420"/>
      <c r="AU119" s="420"/>
      <c r="AV119" s="420"/>
      <c r="AW119" s="419"/>
      <c r="AX119" s="419"/>
      <c r="AY119" s="2"/>
      <c r="AZ119" s="2"/>
      <c r="BA119" s="2"/>
      <c r="BB119" s="2"/>
      <c r="BC119" s="2"/>
      <c r="BD119" s="2"/>
      <c r="BE119" s="2"/>
      <c r="BO119" s="419"/>
      <c r="BP119" s="419"/>
      <c r="BQ119" s="419"/>
      <c r="BR119" s="419"/>
      <c r="BS119" s="419"/>
      <c r="BT119" s="419"/>
      <c r="BU119" s="419"/>
      <c r="BV119" s="419"/>
      <c r="BW119" s="419"/>
      <c r="BX119" s="419"/>
      <c r="BY119" s="419"/>
      <c r="BZ119" s="419"/>
      <c r="CA119" s="419"/>
      <c r="CB119" s="162"/>
      <c r="CC119" s="162"/>
      <c r="CD119" s="162"/>
      <c r="CE119" s="162"/>
      <c r="CF119" s="2"/>
      <c r="CH119" s="41"/>
      <c r="CI119" s="46"/>
      <c r="CJ119" s="234"/>
      <c r="CK119" s="46"/>
      <c r="CL119" s="423"/>
      <c r="CM119" s="40"/>
      <c r="CN119" s="40"/>
      <c r="CO119" s="40"/>
      <c r="CP119" s="424"/>
      <c r="CQ119" s="425" t="e">
        <f t="shared" si="230"/>
        <v>#REF!</v>
      </c>
      <c r="CR119" s="404" t="e">
        <f t="shared" si="231"/>
        <v>#REF!</v>
      </c>
      <c r="CS119" s="40"/>
      <c r="CT119" s="40"/>
    </row>
    <row r="120" spans="2:98" ht="15.75" customHeight="1">
      <c r="B120" s="123"/>
      <c r="C120" s="31"/>
      <c r="D120" s="31"/>
      <c r="E120" s="31"/>
      <c r="F120" s="31"/>
      <c r="G120" s="31"/>
      <c r="H120" s="31"/>
      <c r="I120" s="415">
        <f t="shared" si="227"/>
        <v>0</v>
      </c>
      <c r="J120" s="436"/>
      <c r="K120" s="436"/>
      <c r="L120" s="436"/>
      <c r="M120" s="418">
        <f t="shared" si="228"/>
        <v>0</v>
      </c>
      <c r="N120" s="120">
        <f t="shared" si="229"/>
        <v>0</v>
      </c>
      <c r="O120" s="172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419"/>
      <c r="AE120" s="419"/>
      <c r="AF120" s="419"/>
      <c r="AG120" s="419"/>
      <c r="AH120" s="419"/>
      <c r="AI120" s="419"/>
      <c r="AJ120" s="419"/>
      <c r="AK120" s="419"/>
      <c r="AL120" s="419"/>
      <c r="AM120" s="419"/>
      <c r="AN120" s="419"/>
      <c r="AO120" s="419"/>
      <c r="AP120" s="419"/>
      <c r="AQ120" s="419"/>
      <c r="AR120" s="420"/>
      <c r="AS120" s="420"/>
      <c r="AT120" s="420"/>
      <c r="AU120" s="420"/>
      <c r="AV120" s="420"/>
      <c r="AW120" s="419"/>
      <c r="AX120" s="419"/>
      <c r="AY120" s="2"/>
      <c r="AZ120" s="2"/>
      <c r="BA120" s="2"/>
      <c r="BB120" s="2"/>
      <c r="BC120" s="2"/>
      <c r="BD120" s="2"/>
      <c r="BE120" s="2"/>
      <c r="BO120" s="419"/>
      <c r="BP120" s="419"/>
      <c r="BQ120" s="419"/>
      <c r="BR120" s="419"/>
      <c r="BS120" s="419"/>
      <c r="BT120" s="419"/>
      <c r="BU120" s="419"/>
      <c r="BV120" s="419"/>
      <c r="BW120" s="419"/>
      <c r="BX120" s="419"/>
      <c r="BY120" s="419"/>
      <c r="BZ120" s="419"/>
      <c r="CA120" s="419"/>
      <c r="CB120" s="162"/>
      <c r="CC120" s="162"/>
      <c r="CD120" s="162"/>
      <c r="CE120" s="162"/>
      <c r="CF120" s="2"/>
      <c r="CH120" s="41"/>
      <c r="CI120" s="46"/>
      <c r="CJ120" s="234"/>
      <c r="CK120" s="46"/>
      <c r="CL120" s="423"/>
      <c r="CM120" s="40"/>
      <c r="CN120" s="40"/>
      <c r="CO120" s="40"/>
      <c r="CP120" s="424"/>
      <c r="CQ120" s="425" t="e">
        <f t="shared" si="230"/>
        <v>#REF!</v>
      </c>
      <c r="CR120" s="404" t="e">
        <f t="shared" si="231"/>
        <v>#REF!</v>
      </c>
      <c r="CS120" s="40"/>
      <c r="CT120" s="40"/>
    </row>
    <row r="121" spans="2:98" ht="15.75" customHeight="1">
      <c r="B121" s="123"/>
      <c r="C121" s="31"/>
      <c r="D121" s="31"/>
      <c r="E121" s="31"/>
      <c r="F121" s="31"/>
      <c r="G121" s="31"/>
      <c r="H121" s="31"/>
      <c r="I121" s="415">
        <f t="shared" si="227"/>
        <v>0</v>
      </c>
      <c r="J121" s="436"/>
      <c r="K121" s="436"/>
      <c r="L121" s="436"/>
      <c r="M121" s="418">
        <f t="shared" si="228"/>
        <v>0</v>
      </c>
      <c r="N121" s="120">
        <f t="shared" si="229"/>
        <v>0</v>
      </c>
      <c r="O121" s="172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419"/>
      <c r="AE121" s="419"/>
      <c r="AF121" s="419"/>
      <c r="AG121" s="419"/>
      <c r="AH121" s="419"/>
      <c r="AI121" s="419"/>
      <c r="AJ121" s="419"/>
      <c r="AK121" s="419"/>
      <c r="AL121" s="419"/>
      <c r="AM121" s="419"/>
      <c r="AN121" s="419"/>
      <c r="AO121" s="419"/>
      <c r="AP121" s="419"/>
      <c r="AQ121" s="419"/>
      <c r="AR121" s="420"/>
      <c r="AS121" s="420"/>
      <c r="AT121" s="420"/>
      <c r="AU121" s="420"/>
      <c r="AV121" s="420"/>
      <c r="AW121" s="419"/>
      <c r="AX121" s="419"/>
      <c r="AY121" s="2"/>
      <c r="AZ121" s="2"/>
      <c r="BA121" s="2"/>
      <c r="BB121" s="2"/>
      <c r="BC121" s="2"/>
      <c r="BD121" s="2"/>
      <c r="BE121" s="2"/>
      <c r="BO121" s="419"/>
      <c r="BP121" s="419"/>
      <c r="BQ121" s="419"/>
      <c r="BR121" s="419"/>
      <c r="BS121" s="419"/>
      <c r="BT121" s="419"/>
      <c r="BU121" s="419"/>
      <c r="BV121" s="419"/>
      <c r="BW121" s="419"/>
      <c r="BX121" s="419"/>
      <c r="BY121" s="419"/>
      <c r="BZ121" s="419"/>
      <c r="CA121" s="419"/>
      <c r="CB121" s="162"/>
      <c r="CC121" s="162"/>
      <c r="CD121" s="162"/>
      <c r="CE121" s="162"/>
      <c r="CF121" s="2"/>
      <c r="CH121" s="41"/>
      <c r="CI121" s="46"/>
      <c r="CJ121" s="234"/>
      <c r="CK121" s="46"/>
      <c r="CL121" s="423"/>
      <c r="CM121" s="40"/>
      <c r="CN121" s="40"/>
      <c r="CO121" s="40"/>
      <c r="CP121" s="424"/>
      <c r="CQ121" s="425" t="e">
        <f t="shared" si="230"/>
        <v>#REF!</v>
      </c>
      <c r="CR121" s="404" t="e">
        <f t="shared" si="231"/>
        <v>#REF!</v>
      </c>
      <c r="CS121" s="40"/>
      <c r="CT121" s="40"/>
    </row>
    <row r="122" spans="2:98" ht="15.75" customHeight="1">
      <c r="B122" s="123"/>
      <c r="C122" s="31"/>
      <c r="D122" s="31"/>
      <c r="E122" s="31"/>
      <c r="F122" s="31"/>
      <c r="G122" s="31"/>
      <c r="H122" s="31"/>
      <c r="I122" s="415">
        <f t="shared" si="227"/>
        <v>0</v>
      </c>
      <c r="J122" s="436"/>
      <c r="K122" s="436"/>
      <c r="L122" s="436"/>
      <c r="M122" s="418">
        <f t="shared" si="228"/>
        <v>0</v>
      </c>
      <c r="N122" s="120">
        <f t="shared" si="229"/>
        <v>0</v>
      </c>
      <c r="O122" s="172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419"/>
      <c r="AE122" s="419"/>
      <c r="AF122" s="419"/>
      <c r="AG122" s="419"/>
      <c r="AH122" s="419"/>
      <c r="AI122" s="419"/>
      <c r="AJ122" s="419"/>
      <c r="AK122" s="419"/>
      <c r="AL122" s="419"/>
      <c r="AM122" s="419"/>
      <c r="AN122" s="419"/>
      <c r="AO122" s="419"/>
      <c r="AP122" s="419"/>
      <c r="AQ122" s="419"/>
      <c r="AR122" s="420"/>
      <c r="AS122" s="420"/>
      <c r="AT122" s="420"/>
      <c r="AU122" s="420"/>
      <c r="AV122" s="420"/>
      <c r="AW122" s="419"/>
      <c r="AX122" s="419"/>
      <c r="AY122" s="2"/>
      <c r="AZ122" s="2"/>
      <c r="BA122" s="2"/>
      <c r="BB122" s="2"/>
      <c r="BC122" s="2"/>
      <c r="BD122" s="2"/>
      <c r="BE122" s="2"/>
      <c r="BO122" s="419"/>
      <c r="BP122" s="419"/>
      <c r="BQ122" s="419"/>
      <c r="BR122" s="419"/>
      <c r="BS122" s="419"/>
      <c r="BT122" s="419"/>
      <c r="BU122" s="419"/>
      <c r="BV122" s="419"/>
      <c r="BW122" s="419"/>
      <c r="BX122" s="419"/>
      <c r="BY122" s="419"/>
      <c r="BZ122" s="419"/>
      <c r="CA122" s="419"/>
      <c r="CB122" s="162"/>
      <c r="CC122" s="162"/>
      <c r="CD122" s="162"/>
      <c r="CE122" s="162"/>
      <c r="CF122" s="2"/>
      <c r="CH122" s="41"/>
      <c r="CI122" s="46"/>
      <c r="CJ122" s="234"/>
      <c r="CK122" s="46"/>
      <c r="CL122" s="423"/>
      <c r="CM122" s="40"/>
      <c r="CN122" s="40"/>
      <c r="CO122" s="40"/>
      <c r="CP122" s="424"/>
      <c r="CQ122" s="425" t="e">
        <f t="shared" si="230"/>
        <v>#REF!</v>
      </c>
      <c r="CR122" s="404" t="e">
        <f t="shared" si="231"/>
        <v>#REF!</v>
      </c>
      <c r="CS122" s="40"/>
      <c r="CT122" s="40"/>
    </row>
    <row r="123" spans="2:98" ht="15.75" customHeight="1">
      <c r="B123" s="123"/>
      <c r="C123" s="31"/>
      <c r="D123" s="31"/>
      <c r="E123" s="31"/>
      <c r="F123" s="31"/>
      <c r="G123" s="31"/>
      <c r="H123" s="31"/>
      <c r="I123" s="415">
        <f t="shared" si="227"/>
        <v>0</v>
      </c>
      <c r="J123" s="436"/>
      <c r="K123" s="436"/>
      <c r="L123" s="436"/>
      <c r="M123" s="418">
        <f t="shared" si="228"/>
        <v>0</v>
      </c>
      <c r="N123" s="120">
        <f t="shared" si="229"/>
        <v>0</v>
      </c>
      <c r="O123" s="172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419"/>
      <c r="AE123" s="419"/>
      <c r="AF123" s="419"/>
      <c r="AG123" s="419"/>
      <c r="AH123" s="419"/>
      <c r="AI123" s="419"/>
      <c r="AJ123" s="419"/>
      <c r="AK123" s="419"/>
      <c r="AL123" s="419"/>
      <c r="AM123" s="419"/>
      <c r="AN123" s="419"/>
      <c r="AO123" s="419"/>
      <c r="AP123" s="419"/>
      <c r="AQ123" s="419"/>
      <c r="AR123" s="420"/>
      <c r="AS123" s="420"/>
      <c r="AT123" s="420"/>
      <c r="AU123" s="420"/>
      <c r="AV123" s="420"/>
      <c r="AW123" s="419"/>
      <c r="AX123" s="419"/>
      <c r="AY123" s="2"/>
      <c r="AZ123" s="2"/>
      <c r="BA123" s="2"/>
      <c r="BB123" s="2"/>
      <c r="BC123" s="2"/>
      <c r="BD123" s="2"/>
      <c r="BE123" s="2"/>
      <c r="BO123" s="419"/>
      <c r="BP123" s="419"/>
      <c r="BQ123" s="419"/>
      <c r="BR123" s="419"/>
      <c r="BS123" s="419"/>
      <c r="BT123" s="419"/>
      <c r="BU123" s="419"/>
      <c r="BV123" s="419"/>
      <c r="BW123" s="419"/>
      <c r="BX123" s="419"/>
      <c r="BY123" s="419"/>
      <c r="BZ123" s="419"/>
      <c r="CA123" s="419"/>
      <c r="CB123" s="162"/>
      <c r="CC123" s="162"/>
      <c r="CD123" s="162"/>
      <c r="CE123" s="162"/>
      <c r="CF123" s="2"/>
      <c r="CH123" s="41"/>
      <c r="CI123" s="46"/>
      <c r="CJ123" s="234"/>
      <c r="CK123" s="46"/>
      <c r="CL123" s="423"/>
      <c r="CM123" s="40"/>
      <c r="CN123" s="40"/>
      <c r="CO123" s="40"/>
      <c r="CP123" s="424"/>
      <c r="CQ123" s="425" t="e">
        <f t="shared" si="230"/>
        <v>#REF!</v>
      </c>
      <c r="CR123" s="404" t="e">
        <f t="shared" si="231"/>
        <v>#REF!</v>
      </c>
      <c r="CS123" s="40"/>
      <c r="CT123" s="40"/>
    </row>
    <row r="124" spans="2:98" ht="15.75" customHeight="1">
      <c r="B124" s="123"/>
      <c r="C124" s="31"/>
      <c r="D124" s="31"/>
      <c r="E124" s="31"/>
      <c r="F124" s="31"/>
      <c r="G124" s="31"/>
      <c r="H124" s="31"/>
      <c r="I124" s="415">
        <f t="shared" si="227"/>
        <v>0</v>
      </c>
      <c r="J124" s="436"/>
      <c r="K124" s="436"/>
      <c r="L124" s="436"/>
      <c r="M124" s="418">
        <f t="shared" si="228"/>
        <v>0</v>
      </c>
      <c r="N124" s="120">
        <f t="shared" si="229"/>
        <v>0</v>
      </c>
      <c r="O124" s="172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419"/>
      <c r="AE124" s="419"/>
      <c r="AF124" s="419"/>
      <c r="AG124" s="419"/>
      <c r="AH124" s="419"/>
      <c r="AI124" s="419"/>
      <c r="AJ124" s="419"/>
      <c r="AK124" s="419"/>
      <c r="AL124" s="419"/>
      <c r="AM124" s="419"/>
      <c r="AN124" s="419"/>
      <c r="AO124" s="419"/>
      <c r="AP124" s="419"/>
      <c r="AQ124" s="419"/>
      <c r="AR124" s="420"/>
      <c r="AS124" s="420"/>
      <c r="AT124" s="420"/>
      <c r="AU124" s="420"/>
      <c r="AV124" s="420"/>
      <c r="AW124" s="419"/>
      <c r="AX124" s="419"/>
      <c r="AY124" s="2"/>
      <c r="AZ124" s="2"/>
      <c r="BA124" s="2"/>
      <c r="BB124" s="2"/>
      <c r="BC124" s="2"/>
      <c r="BD124" s="2"/>
      <c r="BE124" s="2"/>
      <c r="BO124" s="419"/>
      <c r="BP124" s="419"/>
      <c r="BQ124" s="419"/>
      <c r="BR124" s="419"/>
      <c r="BS124" s="419"/>
      <c r="BT124" s="419"/>
      <c r="BU124" s="419"/>
      <c r="BV124" s="419"/>
      <c r="BW124" s="419"/>
      <c r="BX124" s="419"/>
      <c r="BY124" s="419"/>
      <c r="BZ124" s="419"/>
      <c r="CA124" s="419"/>
      <c r="CB124" s="162"/>
      <c r="CC124" s="162"/>
      <c r="CD124" s="162"/>
      <c r="CE124" s="162"/>
      <c r="CF124" s="2"/>
      <c r="CH124" s="41"/>
      <c r="CI124" s="46"/>
      <c r="CJ124" s="234"/>
      <c r="CK124" s="46"/>
      <c r="CL124" s="423"/>
      <c r="CM124" s="40"/>
      <c r="CN124" s="40"/>
      <c r="CO124" s="40"/>
      <c r="CP124" s="424"/>
      <c r="CQ124" s="425" t="e">
        <f t="shared" si="230"/>
        <v>#REF!</v>
      </c>
      <c r="CR124" s="404" t="e">
        <f t="shared" si="231"/>
        <v>#REF!</v>
      </c>
      <c r="CS124" s="40"/>
      <c r="CT124" s="40"/>
    </row>
    <row r="125" spans="2:98" ht="15.75" customHeight="1">
      <c r="B125" s="123"/>
      <c r="C125" s="31"/>
      <c r="D125" s="31"/>
      <c r="E125" s="31"/>
      <c r="F125" s="31"/>
      <c r="G125" s="31"/>
      <c r="H125" s="31"/>
      <c r="I125" s="415">
        <f t="shared" si="227"/>
        <v>0</v>
      </c>
      <c r="J125" s="436"/>
      <c r="K125" s="436"/>
      <c r="L125" s="436"/>
      <c r="M125" s="418">
        <f t="shared" si="228"/>
        <v>0</v>
      </c>
      <c r="N125" s="120">
        <f t="shared" si="229"/>
        <v>0</v>
      </c>
      <c r="O125" s="172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419"/>
      <c r="AE125" s="419"/>
      <c r="AF125" s="419"/>
      <c r="AG125" s="419"/>
      <c r="AH125" s="419"/>
      <c r="AI125" s="419"/>
      <c r="AJ125" s="419"/>
      <c r="AK125" s="419"/>
      <c r="AL125" s="419"/>
      <c r="AM125" s="419"/>
      <c r="AN125" s="419"/>
      <c r="AO125" s="419"/>
      <c r="AP125" s="419"/>
      <c r="AQ125" s="419"/>
      <c r="AR125" s="420"/>
      <c r="AS125" s="420"/>
      <c r="AT125" s="420"/>
      <c r="AU125" s="420"/>
      <c r="AV125" s="420"/>
      <c r="AW125" s="419"/>
      <c r="AX125" s="419"/>
      <c r="AY125" s="2"/>
      <c r="AZ125" s="2"/>
      <c r="BA125" s="2"/>
      <c r="BB125" s="2"/>
      <c r="BC125" s="2"/>
      <c r="BD125" s="2"/>
      <c r="BE125" s="2"/>
      <c r="BO125" s="419"/>
      <c r="BP125" s="419"/>
      <c r="BQ125" s="419"/>
      <c r="BR125" s="419"/>
      <c r="BS125" s="419"/>
      <c r="BT125" s="419"/>
      <c r="BU125" s="419"/>
      <c r="BV125" s="419"/>
      <c r="BW125" s="419"/>
      <c r="BX125" s="419"/>
      <c r="BY125" s="419"/>
      <c r="BZ125" s="419"/>
      <c r="CA125" s="419"/>
      <c r="CB125" s="162"/>
      <c r="CC125" s="162"/>
      <c r="CD125" s="162"/>
      <c r="CE125" s="162"/>
      <c r="CF125" s="2"/>
      <c r="CH125" s="41"/>
      <c r="CI125" s="46"/>
      <c r="CJ125" s="234"/>
      <c r="CK125" s="46"/>
      <c r="CL125" s="423"/>
      <c r="CM125" s="40"/>
      <c r="CN125" s="40"/>
      <c r="CO125" s="40"/>
      <c r="CP125" s="424"/>
      <c r="CQ125" s="425" t="e">
        <f t="shared" si="230"/>
        <v>#REF!</v>
      </c>
      <c r="CR125" s="404" t="e">
        <f t="shared" si="231"/>
        <v>#REF!</v>
      </c>
      <c r="CS125" s="40"/>
      <c r="CT125" s="40"/>
    </row>
    <row r="126" spans="2:98" ht="15.75" customHeight="1">
      <c r="B126" s="123"/>
      <c r="C126" s="31"/>
      <c r="D126" s="31"/>
      <c r="E126" s="31"/>
      <c r="F126" s="31"/>
      <c r="G126" s="31"/>
      <c r="H126" s="31"/>
      <c r="I126" s="415">
        <f t="shared" si="227"/>
        <v>0</v>
      </c>
      <c r="J126" s="436"/>
      <c r="K126" s="436"/>
      <c r="L126" s="436"/>
      <c r="M126" s="418">
        <f t="shared" si="228"/>
        <v>0</v>
      </c>
      <c r="N126" s="120">
        <f t="shared" si="229"/>
        <v>0</v>
      </c>
      <c r="O126" s="172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419"/>
      <c r="AE126" s="419"/>
      <c r="AF126" s="419"/>
      <c r="AG126" s="419"/>
      <c r="AH126" s="419"/>
      <c r="AI126" s="419"/>
      <c r="AJ126" s="419"/>
      <c r="AK126" s="419"/>
      <c r="AL126" s="419"/>
      <c r="AM126" s="419"/>
      <c r="AN126" s="419"/>
      <c r="AO126" s="419"/>
      <c r="AP126" s="419"/>
      <c r="AQ126" s="419"/>
      <c r="AR126" s="420"/>
      <c r="AS126" s="420"/>
      <c r="AT126" s="420"/>
      <c r="AU126" s="420"/>
      <c r="AV126" s="420"/>
      <c r="AW126" s="419"/>
      <c r="AX126" s="419"/>
      <c r="AY126" s="2"/>
      <c r="AZ126" s="2"/>
      <c r="BA126" s="2"/>
      <c r="BB126" s="2"/>
      <c r="BC126" s="2"/>
      <c r="BD126" s="2"/>
      <c r="BE126" s="2"/>
      <c r="BO126" s="419"/>
      <c r="BP126" s="419"/>
      <c r="BQ126" s="419"/>
      <c r="BR126" s="419"/>
      <c r="BS126" s="419"/>
      <c r="BT126" s="419"/>
      <c r="BU126" s="419"/>
      <c r="BV126" s="419"/>
      <c r="BW126" s="419"/>
      <c r="BX126" s="419"/>
      <c r="BY126" s="419"/>
      <c r="BZ126" s="419"/>
      <c r="CA126" s="419"/>
      <c r="CB126" s="162"/>
      <c r="CC126" s="162"/>
      <c r="CD126" s="162"/>
      <c r="CE126" s="162"/>
      <c r="CF126" s="2"/>
      <c r="CH126" s="41"/>
      <c r="CI126" s="46"/>
      <c r="CJ126" s="234"/>
      <c r="CK126" s="46"/>
      <c r="CL126" s="423"/>
      <c r="CM126" s="40"/>
      <c r="CN126" s="40"/>
      <c r="CO126" s="40"/>
      <c r="CP126" s="424"/>
      <c r="CQ126" s="425" t="e">
        <f t="shared" si="230"/>
        <v>#REF!</v>
      </c>
      <c r="CR126" s="404" t="e">
        <f t="shared" si="231"/>
        <v>#REF!</v>
      </c>
      <c r="CS126" s="40"/>
      <c r="CT126" s="40"/>
    </row>
    <row r="127" spans="2:98" ht="15.75" customHeight="1">
      <c r="B127" s="123"/>
      <c r="C127" s="31"/>
      <c r="D127" s="31"/>
      <c r="E127" s="31"/>
      <c r="F127" s="31"/>
      <c r="G127" s="31"/>
      <c r="H127" s="31"/>
      <c r="I127" s="415">
        <f t="shared" si="227"/>
        <v>0</v>
      </c>
      <c r="J127" s="436"/>
      <c r="K127" s="436"/>
      <c r="L127" s="436"/>
      <c r="M127" s="418">
        <f t="shared" si="228"/>
        <v>0</v>
      </c>
      <c r="N127" s="120">
        <f t="shared" si="229"/>
        <v>0</v>
      </c>
      <c r="O127" s="172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419"/>
      <c r="AE127" s="419"/>
      <c r="AF127" s="419"/>
      <c r="AG127" s="419"/>
      <c r="AH127" s="419"/>
      <c r="AI127" s="419"/>
      <c r="AJ127" s="419"/>
      <c r="AK127" s="419"/>
      <c r="AL127" s="419"/>
      <c r="AM127" s="419"/>
      <c r="AN127" s="419"/>
      <c r="AO127" s="419"/>
      <c r="AP127" s="419"/>
      <c r="AQ127" s="419"/>
      <c r="AR127" s="420"/>
      <c r="AS127" s="420"/>
      <c r="AT127" s="420"/>
      <c r="AU127" s="420"/>
      <c r="AV127" s="420"/>
      <c r="AW127" s="419"/>
      <c r="AX127" s="419"/>
      <c r="AY127" s="2"/>
      <c r="AZ127" s="2"/>
      <c r="BA127" s="2"/>
      <c r="BB127" s="2"/>
      <c r="BC127" s="2"/>
      <c r="BD127" s="2"/>
      <c r="BE127" s="2"/>
      <c r="BO127" s="419"/>
      <c r="BP127" s="419"/>
      <c r="BQ127" s="419"/>
      <c r="BR127" s="419"/>
      <c r="BS127" s="419"/>
      <c r="BT127" s="419"/>
      <c r="BU127" s="419"/>
      <c r="BV127" s="419"/>
      <c r="BW127" s="419"/>
      <c r="BX127" s="419"/>
      <c r="BY127" s="419"/>
      <c r="BZ127" s="419"/>
      <c r="CA127" s="419"/>
      <c r="CB127" s="162"/>
      <c r="CC127" s="162"/>
      <c r="CD127" s="162"/>
      <c r="CE127" s="162"/>
      <c r="CF127" s="2"/>
      <c r="CH127" s="41"/>
      <c r="CI127" s="46"/>
      <c r="CJ127" s="234"/>
      <c r="CK127" s="46"/>
      <c r="CL127" s="423"/>
      <c r="CM127" s="40"/>
      <c r="CN127" s="40"/>
      <c r="CO127" s="40"/>
      <c r="CP127" s="424"/>
      <c r="CQ127" s="425" t="e">
        <f t="shared" si="230"/>
        <v>#REF!</v>
      </c>
      <c r="CR127" s="404" t="e">
        <f t="shared" si="231"/>
        <v>#REF!</v>
      </c>
      <c r="CS127" s="40"/>
      <c r="CT127" s="40"/>
    </row>
    <row r="128" spans="2:98" ht="15.75" customHeight="1">
      <c r="B128" s="123"/>
      <c r="C128" s="31"/>
      <c r="D128" s="31"/>
      <c r="E128" s="31"/>
      <c r="F128" s="31"/>
      <c r="G128" s="31"/>
      <c r="H128" s="31"/>
      <c r="I128" s="415">
        <f t="shared" si="227"/>
        <v>0</v>
      </c>
      <c r="J128" s="436"/>
      <c r="K128" s="436"/>
      <c r="L128" s="436"/>
      <c r="M128" s="418">
        <f t="shared" si="228"/>
        <v>0</v>
      </c>
      <c r="N128" s="120">
        <f t="shared" si="229"/>
        <v>0</v>
      </c>
      <c r="O128" s="172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419"/>
      <c r="AE128" s="419"/>
      <c r="AF128" s="419"/>
      <c r="AG128" s="419"/>
      <c r="AH128" s="419"/>
      <c r="AI128" s="419"/>
      <c r="AJ128" s="419"/>
      <c r="AK128" s="419"/>
      <c r="AL128" s="419"/>
      <c r="AM128" s="419"/>
      <c r="AN128" s="419"/>
      <c r="AO128" s="419"/>
      <c r="AP128" s="419"/>
      <c r="AQ128" s="419"/>
      <c r="AR128" s="420"/>
      <c r="AS128" s="420"/>
      <c r="AT128" s="420"/>
      <c r="AU128" s="420"/>
      <c r="AV128" s="420"/>
      <c r="AW128" s="419"/>
      <c r="AX128" s="419"/>
      <c r="AY128" s="2"/>
      <c r="AZ128" s="2"/>
      <c r="BA128" s="2"/>
      <c r="BB128" s="2"/>
      <c r="BC128" s="2"/>
      <c r="BD128" s="2"/>
      <c r="BE128" s="2"/>
      <c r="BO128" s="419"/>
      <c r="BP128" s="419"/>
      <c r="BQ128" s="419"/>
      <c r="BR128" s="419"/>
      <c r="BS128" s="419"/>
      <c r="BT128" s="419"/>
      <c r="BU128" s="419"/>
      <c r="BV128" s="419"/>
      <c r="BW128" s="419"/>
      <c r="BX128" s="419"/>
      <c r="BY128" s="419"/>
      <c r="BZ128" s="419"/>
      <c r="CA128" s="419"/>
      <c r="CB128" s="162"/>
      <c r="CC128" s="162"/>
      <c r="CD128" s="162"/>
      <c r="CE128" s="162"/>
      <c r="CF128" s="2"/>
      <c r="CH128" s="41"/>
      <c r="CI128" s="46"/>
      <c r="CJ128" s="234"/>
      <c r="CK128" s="46"/>
      <c r="CL128" s="423"/>
      <c r="CM128" s="40"/>
      <c r="CN128" s="40"/>
      <c r="CO128" s="40"/>
      <c r="CP128" s="424"/>
      <c r="CQ128" s="425" t="e">
        <f t="shared" si="230"/>
        <v>#REF!</v>
      </c>
      <c r="CR128" s="404" t="e">
        <f t="shared" si="231"/>
        <v>#REF!</v>
      </c>
      <c r="CS128" s="40"/>
      <c r="CT128" s="40"/>
    </row>
    <row r="129" spans="2:98" ht="15.75" customHeight="1">
      <c r="B129" s="123"/>
      <c r="C129" s="437"/>
      <c r="D129" s="437"/>
      <c r="E129" s="437"/>
      <c r="F129" s="437"/>
      <c r="G129" s="437"/>
      <c r="H129" s="437"/>
      <c r="I129" s="415">
        <f t="shared" si="227"/>
        <v>0</v>
      </c>
      <c r="J129" s="436"/>
      <c r="K129" s="436"/>
      <c r="L129" s="436"/>
      <c r="M129" s="418">
        <f t="shared" si="228"/>
        <v>0</v>
      </c>
      <c r="N129" s="120">
        <f t="shared" si="229"/>
        <v>0</v>
      </c>
      <c r="O129" s="172"/>
      <c r="P129" s="433"/>
      <c r="Q129" s="433"/>
      <c r="R129" s="433"/>
      <c r="S129" s="433"/>
      <c r="T129" s="433"/>
      <c r="U129" s="433"/>
      <c r="V129" s="433"/>
      <c r="W129" s="433"/>
      <c r="X129" s="433"/>
      <c r="Y129" s="433"/>
      <c r="Z129" s="433"/>
      <c r="AA129" s="433"/>
      <c r="AB129" s="433"/>
      <c r="AC129" s="433"/>
      <c r="AD129" s="419"/>
      <c r="AE129" s="419"/>
      <c r="AF129" s="419"/>
      <c r="AG129" s="419"/>
      <c r="AH129" s="419"/>
      <c r="AI129" s="419"/>
      <c r="AJ129" s="419"/>
      <c r="AK129" s="419"/>
      <c r="AL129" s="419"/>
      <c r="AM129" s="419"/>
      <c r="AN129" s="419"/>
      <c r="AO129" s="419"/>
      <c r="AP129" s="419"/>
      <c r="AQ129" s="419"/>
      <c r="AR129" s="420"/>
      <c r="AS129" s="420"/>
      <c r="AT129" s="420"/>
      <c r="AU129" s="420"/>
      <c r="AV129" s="420"/>
      <c r="AW129" s="419"/>
      <c r="AX129" s="419"/>
      <c r="AY129" s="2"/>
      <c r="AZ129" s="2"/>
      <c r="BA129" s="2"/>
      <c r="BB129" s="2"/>
      <c r="BC129" s="2"/>
      <c r="BD129" s="2"/>
      <c r="BE129" s="2"/>
      <c r="BO129" s="419"/>
      <c r="BP129" s="419"/>
      <c r="BQ129" s="419"/>
      <c r="BR129" s="419"/>
      <c r="BS129" s="419"/>
      <c r="BT129" s="419"/>
      <c r="BU129" s="419"/>
      <c r="BV129" s="419"/>
      <c r="BW129" s="419"/>
      <c r="BX129" s="419"/>
      <c r="BY129" s="419"/>
      <c r="BZ129" s="419"/>
      <c r="CA129" s="419"/>
      <c r="CB129" s="162"/>
      <c r="CC129" s="162"/>
      <c r="CD129" s="162"/>
      <c r="CE129" s="162"/>
      <c r="CF129" s="2"/>
      <c r="CH129" s="41"/>
      <c r="CI129" s="132"/>
      <c r="CJ129" s="234"/>
      <c r="CK129" s="164"/>
      <c r="CL129" s="423"/>
      <c r="CM129" s="40"/>
      <c r="CN129" s="40"/>
      <c r="CO129" s="40"/>
      <c r="CP129" s="424"/>
      <c r="CQ129" s="425" t="e">
        <f t="shared" si="230"/>
        <v>#REF!</v>
      </c>
      <c r="CR129" s="404" t="e">
        <f t="shared" si="231"/>
        <v>#REF!</v>
      </c>
      <c r="CS129" s="40"/>
      <c r="CT129" s="40"/>
    </row>
    <row r="130" spans="2:98" ht="15.75" customHeight="1">
      <c r="B130" s="123"/>
      <c r="C130" s="31"/>
      <c r="D130" s="31"/>
      <c r="E130" s="31"/>
      <c r="F130" s="31"/>
      <c r="G130" s="31"/>
      <c r="H130" s="31"/>
      <c r="I130" s="415">
        <f t="shared" si="227"/>
        <v>0</v>
      </c>
      <c r="J130" s="436"/>
      <c r="K130" s="436"/>
      <c r="L130" s="436"/>
      <c r="M130" s="418">
        <f t="shared" si="228"/>
        <v>0</v>
      </c>
      <c r="N130" s="120">
        <f t="shared" si="229"/>
        <v>0</v>
      </c>
      <c r="O130" s="172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419"/>
      <c r="AE130" s="419"/>
      <c r="AF130" s="419"/>
      <c r="AG130" s="419"/>
      <c r="AH130" s="419"/>
      <c r="AI130" s="419"/>
      <c r="AJ130" s="419"/>
      <c r="AK130" s="419"/>
      <c r="AL130" s="419"/>
      <c r="AM130" s="419"/>
      <c r="AN130" s="419"/>
      <c r="AO130" s="419"/>
      <c r="AP130" s="419"/>
      <c r="AQ130" s="419"/>
      <c r="AR130" s="420"/>
      <c r="AS130" s="420"/>
      <c r="AT130" s="420"/>
      <c r="AU130" s="420"/>
      <c r="AV130" s="420"/>
      <c r="AW130" s="419"/>
      <c r="AX130" s="419"/>
      <c r="AY130" s="2"/>
      <c r="AZ130" s="2"/>
      <c r="BA130" s="2"/>
      <c r="BB130" s="2"/>
      <c r="BC130" s="2"/>
      <c r="BD130" s="2"/>
      <c r="BE130" s="2"/>
      <c r="BO130" s="419"/>
      <c r="BP130" s="419"/>
      <c r="BQ130" s="419"/>
      <c r="BR130" s="419"/>
      <c r="BS130" s="419"/>
      <c r="BT130" s="419"/>
      <c r="BU130" s="419"/>
      <c r="BV130" s="419"/>
      <c r="BW130" s="419"/>
      <c r="BX130" s="419"/>
      <c r="BY130" s="419"/>
      <c r="BZ130" s="419"/>
      <c r="CA130" s="419"/>
      <c r="CB130" s="162"/>
      <c r="CC130" s="162"/>
      <c r="CD130" s="162"/>
      <c r="CE130" s="162"/>
      <c r="CF130" s="2"/>
      <c r="CH130" s="41"/>
      <c r="CI130" s="46"/>
      <c r="CJ130" s="234"/>
      <c r="CK130" s="46"/>
      <c r="CL130" s="423"/>
      <c r="CM130" s="40"/>
      <c r="CN130" s="40"/>
      <c r="CO130" s="40"/>
      <c r="CP130" s="424"/>
      <c r="CQ130" s="425"/>
      <c r="CR130" s="404"/>
      <c r="CS130" s="40"/>
      <c r="CT130" s="40"/>
    </row>
    <row r="131" spans="2:98" ht="15.75" customHeight="1">
      <c r="B131" s="123"/>
      <c r="C131" s="31"/>
      <c r="D131" s="31"/>
      <c r="E131" s="31"/>
      <c r="F131" s="31"/>
      <c r="G131" s="31"/>
      <c r="H131" s="31"/>
      <c r="I131" s="415">
        <f t="shared" si="227"/>
        <v>0</v>
      </c>
      <c r="J131" s="436"/>
      <c r="K131" s="436"/>
      <c r="L131" s="436"/>
      <c r="M131" s="418">
        <f t="shared" si="228"/>
        <v>0</v>
      </c>
      <c r="N131" s="120">
        <f t="shared" si="229"/>
        <v>0</v>
      </c>
      <c r="O131" s="172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419"/>
      <c r="AE131" s="419"/>
      <c r="AF131" s="419"/>
      <c r="AG131" s="419"/>
      <c r="AH131" s="419"/>
      <c r="AI131" s="419"/>
      <c r="AJ131" s="419"/>
      <c r="AK131" s="419"/>
      <c r="AL131" s="419"/>
      <c r="AM131" s="419"/>
      <c r="AN131" s="419"/>
      <c r="AO131" s="419"/>
      <c r="AP131" s="419"/>
      <c r="AQ131" s="419"/>
      <c r="AR131" s="420"/>
      <c r="AS131" s="420"/>
      <c r="AT131" s="420"/>
      <c r="AU131" s="420"/>
      <c r="AV131" s="420"/>
      <c r="AW131" s="419"/>
      <c r="AX131" s="419"/>
      <c r="AY131" s="2"/>
      <c r="AZ131" s="2"/>
      <c r="BA131" s="2"/>
      <c r="BB131" s="2"/>
      <c r="BC131" s="2"/>
      <c r="BD131" s="2"/>
      <c r="BE131" s="2"/>
      <c r="BO131" s="419"/>
      <c r="BP131" s="419"/>
      <c r="BQ131" s="419"/>
      <c r="BR131" s="419"/>
      <c r="BS131" s="419"/>
      <c r="BT131" s="419"/>
      <c r="BU131" s="419"/>
      <c r="BV131" s="419"/>
      <c r="BW131" s="419"/>
      <c r="BX131" s="419"/>
      <c r="BY131" s="419"/>
      <c r="BZ131" s="419"/>
      <c r="CA131" s="419"/>
      <c r="CB131" s="162"/>
      <c r="CC131" s="162"/>
      <c r="CD131" s="162"/>
      <c r="CE131" s="162"/>
      <c r="CF131" s="2"/>
      <c r="CH131" s="27"/>
      <c r="CI131" s="28"/>
      <c r="CJ131" s="206"/>
      <c r="CK131" s="28"/>
      <c r="CL131" s="173"/>
      <c r="CM131" s="2"/>
      <c r="CN131" s="2"/>
      <c r="CO131" s="2"/>
      <c r="CP131" s="420"/>
      <c r="CQ131" s="419"/>
      <c r="CR131" s="162"/>
      <c r="CS131" s="2"/>
    </row>
    <row r="132" spans="2:98" ht="15.75" customHeight="1">
      <c r="B132" s="123"/>
      <c r="C132" s="31"/>
      <c r="D132" s="31"/>
      <c r="E132" s="31"/>
      <c r="F132" s="31"/>
      <c r="G132" s="31"/>
      <c r="H132" s="31"/>
      <c r="I132" s="415">
        <f t="shared" si="227"/>
        <v>0</v>
      </c>
      <c r="J132" s="436"/>
      <c r="K132" s="436"/>
      <c r="L132" s="436"/>
      <c r="M132" s="418">
        <f t="shared" si="228"/>
        <v>0</v>
      </c>
      <c r="N132" s="120">
        <f t="shared" si="229"/>
        <v>0</v>
      </c>
      <c r="O132" s="172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419"/>
      <c r="AE132" s="419"/>
      <c r="AF132" s="419"/>
      <c r="AG132" s="419"/>
      <c r="AH132" s="419"/>
      <c r="AI132" s="419"/>
      <c r="AJ132" s="419"/>
      <c r="AK132" s="419"/>
      <c r="AL132" s="419"/>
      <c r="AM132" s="419"/>
      <c r="AN132" s="419"/>
      <c r="AO132" s="419"/>
      <c r="AP132" s="419"/>
      <c r="AQ132" s="419"/>
      <c r="AR132" s="420"/>
      <c r="AS132" s="420"/>
      <c r="AT132" s="420"/>
      <c r="AU132" s="420"/>
      <c r="AV132" s="420"/>
      <c r="AW132" s="419"/>
      <c r="AX132" s="419"/>
      <c r="AY132" s="2"/>
      <c r="AZ132" s="2"/>
      <c r="BA132" s="2"/>
      <c r="BB132" s="2"/>
      <c r="BC132" s="2"/>
      <c r="BD132" s="2"/>
      <c r="BE132" s="2"/>
      <c r="BO132" s="419"/>
      <c r="BP132" s="419"/>
      <c r="BQ132" s="419"/>
      <c r="BR132" s="419"/>
      <c r="BS132" s="419"/>
      <c r="BT132" s="419"/>
      <c r="BU132" s="419"/>
      <c r="BV132" s="419"/>
      <c r="BW132" s="419"/>
      <c r="BX132" s="419"/>
      <c r="BY132" s="419"/>
      <c r="BZ132" s="419"/>
      <c r="CA132" s="419"/>
      <c r="CB132" s="162"/>
      <c r="CC132" s="162"/>
      <c r="CD132" s="162"/>
      <c r="CE132" s="162"/>
      <c r="CF132" s="2"/>
      <c r="CH132" s="27"/>
      <c r="CI132" s="28"/>
      <c r="CJ132" s="206"/>
      <c r="CK132" s="28"/>
      <c r="CL132" s="173"/>
      <c r="CM132" s="2"/>
      <c r="CN132" s="2"/>
      <c r="CO132" s="2"/>
      <c r="CP132" s="420"/>
      <c r="CQ132" s="419"/>
      <c r="CR132" s="162"/>
      <c r="CS132" s="2"/>
    </row>
    <row r="133" spans="2:98" ht="15.75" customHeight="1">
      <c r="B133" s="123"/>
      <c r="C133" s="31"/>
      <c r="D133" s="31"/>
      <c r="E133" s="31"/>
      <c r="F133" s="31"/>
      <c r="G133" s="31"/>
      <c r="H133" s="31"/>
      <c r="I133" s="415">
        <f t="shared" si="227"/>
        <v>0</v>
      </c>
      <c r="J133" s="436"/>
      <c r="K133" s="436"/>
      <c r="L133" s="436"/>
      <c r="M133" s="418">
        <f t="shared" si="228"/>
        <v>0</v>
      </c>
      <c r="N133" s="120">
        <f t="shared" si="229"/>
        <v>0</v>
      </c>
      <c r="O133" s="172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419"/>
      <c r="AE133" s="419"/>
      <c r="AF133" s="419"/>
      <c r="AG133" s="419"/>
      <c r="AH133" s="419"/>
      <c r="AI133" s="419"/>
      <c r="AJ133" s="419"/>
      <c r="AK133" s="419"/>
      <c r="AL133" s="419"/>
      <c r="AM133" s="419"/>
      <c r="AN133" s="419"/>
      <c r="AO133" s="419"/>
      <c r="AP133" s="419"/>
      <c r="AQ133" s="419"/>
      <c r="AR133" s="420"/>
      <c r="AS133" s="420"/>
      <c r="AT133" s="420"/>
      <c r="AU133" s="420"/>
      <c r="AV133" s="420"/>
      <c r="AW133" s="419"/>
      <c r="AX133" s="419"/>
      <c r="AY133" s="2"/>
      <c r="AZ133" s="2"/>
      <c r="BA133" s="2"/>
      <c r="BB133" s="2"/>
      <c r="BC133" s="2"/>
      <c r="BD133" s="2"/>
      <c r="BE133" s="2"/>
      <c r="BO133" s="419"/>
      <c r="BP133" s="419"/>
      <c r="BQ133" s="419"/>
      <c r="BR133" s="419"/>
      <c r="BS133" s="419"/>
      <c r="BT133" s="419"/>
      <c r="BU133" s="419"/>
      <c r="BV133" s="419"/>
      <c r="BW133" s="419"/>
      <c r="BX133" s="419"/>
      <c r="BY133" s="419"/>
      <c r="BZ133" s="419"/>
      <c r="CA133" s="419"/>
      <c r="CB133" s="162"/>
      <c r="CC133" s="162"/>
      <c r="CD133" s="162"/>
      <c r="CE133" s="162"/>
      <c r="CF133" s="2"/>
      <c r="CH133" s="27"/>
      <c r="CI133" s="28"/>
      <c r="CJ133" s="206"/>
      <c r="CK133" s="28"/>
      <c r="CL133" s="173"/>
      <c r="CM133" s="2"/>
      <c r="CN133" s="2"/>
      <c r="CO133" s="2"/>
      <c r="CP133" s="420"/>
      <c r="CQ133" s="419"/>
      <c r="CR133" s="162"/>
      <c r="CS133" s="2"/>
    </row>
    <row r="134" spans="2:98" ht="15.75" customHeight="1">
      <c r="B134" s="123"/>
      <c r="C134" s="31"/>
      <c r="D134" s="31"/>
      <c r="E134" s="31"/>
      <c r="F134" s="31"/>
      <c r="G134" s="31"/>
      <c r="H134" s="31"/>
      <c r="I134" s="415">
        <f t="shared" si="227"/>
        <v>0</v>
      </c>
      <c r="J134" s="436"/>
      <c r="K134" s="436"/>
      <c r="L134" s="436"/>
      <c r="M134" s="418">
        <f t="shared" si="228"/>
        <v>0</v>
      </c>
      <c r="N134" s="120">
        <f t="shared" si="229"/>
        <v>0</v>
      </c>
      <c r="O134" s="172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419"/>
      <c r="AE134" s="419"/>
      <c r="AF134" s="419"/>
      <c r="AG134" s="419"/>
      <c r="AH134" s="419"/>
      <c r="AI134" s="419"/>
      <c r="AJ134" s="419"/>
      <c r="AK134" s="419"/>
      <c r="AL134" s="419"/>
      <c r="AM134" s="419"/>
      <c r="AN134" s="419"/>
      <c r="AO134" s="419"/>
      <c r="AP134" s="419"/>
      <c r="AQ134" s="419"/>
      <c r="AR134" s="420"/>
      <c r="AS134" s="420"/>
      <c r="AT134" s="420"/>
      <c r="AU134" s="420"/>
      <c r="AV134" s="420"/>
      <c r="AW134" s="419"/>
      <c r="AX134" s="419"/>
      <c r="AY134" s="2"/>
      <c r="AZ134" s="2"/>
      <c r="BA134" s="2"/>
      <c r="BB134" s="2"/>
      <c r="BC134" s="2"/>
      <c r="BD134" s="2"/>
      <c r="BE134" s="2"/>
      <c r="BO134" s="419"/>
      <c r="BP134" s="419"/>
      <c r="BQ134" s="419"/>
      <c r="BR134" s="419"/>
      <c r="BS134" s="419"/>
      <c r="BT134" s="419"/>
      <c r="BU134" s="419"/>
      <c r="BV134" s="419"/>
      <c r="BW134" s="419"/>
      <c r="BX134" s="419"/>
      <c r="BY134" s="419"/>
      <c r="BZ134" s="419"/>
      <c r="CA134" s="419"/>
      <c r="CB134" s="162"/>
      <c r="CC134" s="162"/>
      <c r="CD134" s="162"/>
      <c r="CE134" s="162"/>
      <c r="CF134" s="2"/>
      <c r="CH134" s="27"/>
      <c r="CI134" s="28"/>
      <c r="CJ134" s="206"/>
      <c r="CK134" s="28"/>
      <c r="CL134" s="173"/>
      <c r="CM134" s="2"/>
      <c r="CN134" s="2"/>
      <c r="CO134" s="2"/>
      <c r="CP134" s="420"/>
      <c r="CQ134" s="419"/>
      <c r="CR134" s="162"/>
      <c r="CS134" s="2"/>
    </row>
    <row r="135" spans="2:98" ht="15.75" customHeight="1">
      <c r="B135" s="123"/>
      <c r="C135" s="31"/>
      <c r="D135" s="31"/>
      <c r="E135" s="31"/>
      <c r="F135" s="31"/>
      <c r="G135" s="31"/>
      <c r="H135" s="31"/>
      <c r="I135" s="415">
        <f t="shared" si="227"/>
        <v>0</v>
      </c>
      <c r="J135" s="436"/>
      <c r="K135" s="436"/>
      <c r="L135" s="436"/>
      <c r="M135" s="418">
        <f t="shared" si="228"/>
        <v>0</v>
      </c>
      <c r="N135" s="120">
        <f t="shared" si="229"/>
        <v>0</v>
      </c>
      <c r="O135" s="172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419"/>
      <c r="AE135" s="419"/>
      <c r="AF135" s="419"/>
      <c r="AG135" s="419"/>
      <c r="AH135" s="419"/>
      <c r="AI135" s="419"/>
      <c r="AJ135" s="419"/>
      <c r="AK135" s="419"/>
      <c r="AL135" s="419"/>
      <c r="AM135" s="419"/>
      <c r="AN135" s="419"/>
      <c r="AO135" s="419"/>
      <c r="AP135" s="419"/>
      <c r="AQ135" s="419"/>
      <c r="AR135" s="420"/>
      <c r="AS135" s="420"/>
      <c r="AT135" s="420"/>
      <c r="AU135" s="420"/>
      <c r="AV135" s="420"/>
      <c r="AW135" s="419"/>
      <c r="AX135" s="419"/>
      <c r="AY135" s="2"/>
      <c r="AZ135" s="2"/>
      <c r="BA135" s="2"/>
      <c r="BB135" s="2"/>
      <c r="BC135" s="2"/>
      <c r="BD135" s="2"/>
      <c r="BE135" s="2"/>
      <c r="BO135" s="419"/>
      <c r="BP135" s="419"/>
      <c r="BQ135" s="419"/>
      <c r="BR135" s="419"/>
      <c r="BS135" s="419"/>
      <c r="BT135" s="419"/>
      <c r="BU135" s="419"/>
      <c r="BV135" s="419"/>
      <c r="BW135" s="419"/>
      <c r="BX135" s="419"/>
      <c r="BY135" s="419"/>
      <c r="BZ135" s="419"/>
      <c r="CA135" s="419"/>
      <c r="CB135" s="162"/>
      <c r="CC135" s="162"/>
      <c r="CD135" s="162"/>
      <c r="CE135" s="162"/>
      <c r="CF135" s="2"/>
      <c r="CH135" s="27"/>
      <c r="CI135" s="28"/>
      <c r="CJ135" s="206"/>
      <c r="CK135" s="28"/>
      <c r="CL135" s="173"/>
      <c r="CM135" s="2"/>
      <c r="CN135" s="2"/>
      <c r="CO135" s="2"/>
      <c r="CP135" s="420"/>
      <c r="CQ135" s="419"/>
      <c r="CR135" s="162"/>
      <c r="CS135" s="2"/>
    </row>
    <row r="136" spans="2:98" ht="15.75" customHeight="1">
      <c r="B136" s="123"/>
      <c r="C136" s="31"/>
      <c r="D136" s="31"/>
      <c r="E136" s="31"/>
      <c r="F136" s="31"/>
      <c r="G136" s="31"/>
      <c r="H136" s="31"/>
      <c r="I136" s="415">
        <f t="shared" si="227"/>
        <v>0</v>
      </c>
      <c r="J136" s="436"/>
      <c r="K136" s="436"/>
      <c r="L136" s="436"/>
      <c r="M136" s="418">
        <f t="shared" si="228"/>
        <v>0</v>
      </c>
      <c r="N136" s="120">
        <f t="shared" si="229"/>
        <v>0</v>
      </c>
      <c r="O136" s="172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419"/>
      <c r="AE136" s="419"/>
      <c r="AF136" s="419"/>
      <c r="AG136" s="419"/>
      <c r="AH136" s="419"/>
      <c r="AI136" s="419"/>
      <c r="AJ136" s="419"/>
      <c r="AK136" s="419"/>
      <c r="AL136" s="419"/>
      <c r="AM136" s="419"/>
      <c r="AN136" s="419"/>
      <c r="AO136" s="419"/>
      <c r="AP136" s="419"/>
      <c r="AQ136" s="419"/>
      <c r="AR136" s="420"/>
      <c r="AS136" s="420"/>
      <c r="AT136" s="420"/>
      <c r="AU136" s="420"/>
      <c r="AV136" s="420"/>
      <c r="AW136" s="419"/>
      <c r="AX136" s="419"/>
      <c r="AY136" s="2"/>
      <c r="AZ136" s="2"/>
      <c r="BA136" s="2"/>
      <c r="BB136" s="2"/>
      <c r="BC136" s="2"/>
      <c r="BD136" s="2"/>
      <c r="BE136" s="2"/>
      <c r="BO136" s="419"/>
      <c r="BP136" s="419"/>
      <c r="BQ136" s="419"/>
      <c r="BR136" s="419"/>
      <c r="BS136" s="419"/>
      <c r="BT136" s="419"/>
      <c r="BU136" s="419"/>
      <c r="BV136" s="419"/>
      <c r="BW136" s="419"/>
      <c r="BX136" s="419"/>
      <c r="BY136" s="419"/>
      <c r="BZ136" s="419"/>
      <c r="CA136" s="419"/>
      <c r="CB136" s="162"/>
      <c r="CC136" s="162"/>
      <c r="CD136" s="162"/>
      <c r="CE136" s="162"/>
      <c r="CF136" s="2"/>
      <c r="CH136" s="27"/>
      <c r="CI136" s="28"/>
      <c r="CJ136" s="206"/>
      <c r="CK136" s="28"/>
      <c r="CL136" s="173"/>
      <c r="CM136" s="2"/>
      <c r="CN136" s="2"/>
      <c r="CO136" s="2"/>
      <c r="CP136" s="420"/>
      <c r="CQ136" s="419"/>
      <c r="CR136" s="162"/>
      <c r="CS136" s="2"/>
    </row>
    <row r="137" spans="2:98" ht="15.75" customHeight="1">
      <c r="B137" s="123"/>
      <c r="C137" s="31"/>
      <c r="D137" s="31"/>
      <c r="E137" s="31"/>
      <c r="F137" s="31"/>
      <c r="G137" s="31"/>
      <c r="H137" s="31"/>
      <c r="I137" s="415">
        <f t="shared" si="227"/>
        <v>0</v>
      </c>
      <c r="J137" s="436"/>
      <c r="K137" s="436"/>
      <c r="L137" s="436"/>
      <c r="M137" s="418">
        <f t="shared" si="228"/>
        <v>0</v>
      </c>
      <c r="N137" s="120">
        <f t="shared" si="229"/>
        <v>0</v>
      </c>
      <c r="O137" s="172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419"/>
      <c r="AE137" s="419"/>
      <c r="AF137" s="419"/>
      <c r="AG137" s="419"/>
      <c r="AH137" s="419"/>
      <c r="AI137" s="419"/>
      <c r="AJ137" s="419"/>
      <c r="AK137" s="419"/>
      <c r="AL137" s="419"/>
      <c r="AM137" s="419"/>
      <c r="AN137" s="419"/>
      <c r="AO137" s="419"/>
      <c r="AP137" s="419"/>
      <c r="AQ137" s="419"/>
      <c r="AR137" s="420"/>
      <c r="AS137" s="420"/>
      <c r="AT137" s="420"/>
      <c r="AU137" s="420"/>
      <c r="AV137" s="420"/>
      <c r="AW137" s="419"/>
      <c r="AX137" s="419"/>
      <c r="AY137" s="2"/>
      <c r="AZ137" s="2"/>
      <c r="BA137" s="2"/>
      <c r="BB137" s="2"/>
      <c r="BC137" s="2"/>
      <c r="BD137" s="2"/>
      <c r="BE137" s="2"/>
      <c r="BO137" s="419"/>
      <c r="BP137" s="419"/>
      <c r="BQ137" s="419"/>
      <c r="BR137" s="419"/>
      <c r="BS137" s="419"/>
      <c r="BT137" s="419"/>
      <c r="BU137" s="419"/>
      <c r="BV137" s="419"/>
      <c r="BW137" s="419"/>
      <c r="BX137" s="419"/>
      <c r="BY137" s="419"/>
      <c r="BZ137" s="419"/>
      <c r="CA137" s="419"/>
      <c r="CB137" s="162"/>
      <c r="CC137" s="162"/>
      <c r="CD137" s="162"/>
      <c r="CE137" s="162"/>
      <c r="CF137" s="2"/>
      <c r="CH137" s="27"/>
      <c r="CI137" s="28"/>
      <c r="CJ137" s="206"/>
      <c r="CK137" s="28"/>
      <c r="CL137" s="173"/>
      <c r="CM137" s="2"/>
      <c r="CN137" s="2"/>
      <c r="CO137" s="2"/>
      <c r="CP137" s="420"/>
      <c r="CQ137" s="419"/>
      <c r="CR137" s="162"/>
      <c r="CS137" s="2"/>
    </row>
    <row r="138" spans="2:98" ht="15.75" customHeight="1">
      <c r="B138" s="123"/>
      <c r="C138" s="31"/>
      <c r="D138" s="31"/>
      <c r="E138" s="31"/>
      <c r="F138" s="31"/>
      <c r="G138" s="31"/>
      <c r="H138" s="31"/>
      <c r="I138" s="415">
        <f t="shared" si="227"/>
        <v>0</v>
      </c>
      <c r="J138" s="436"/>
      <c r="K138" s="436"/>
      <c r="L138" s="436"/>
      <c r="M138" s="418">
        <f t="shared" si="228"/>
        <v>0</v>
      </c>
      <c r="N138" s="120">
        <f t="shared" si="229"/>
        <v>0</v>
      </c>
      <c r="O138" s="172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419"/>
      <c r="AE138" s="419"/>
      <c r="AF138" s="419"/>
      <c r="AG138" s="419"/>
      <c r="AH138" s="419"/>
      <c r="AI138" s="419"/>
      <c r="AJ138" s="419"/>
      <c r="AK138" s="419"/>
      <c r="AL138" s="419"/>
      <c r="AM138" s="419"/>
      <c r="AN138" s="419"/>
      <c r="AO138" s="419"/>
      <c r="AP138" s="419"/>
      <c r="AQ138" s="419"/>
      <c r="AR138" s="420"/>
      <c r="AS138" s="420"/>
      <c r="AT138" s="420"/>
      <c r="AU138" s="420"/>
      <c r="AV138" s="420"/>
      <c r="AW138" s="419"/>
      <c r="AX138" s="419"/>
      <c r="AY138" s="2"/>
      <c r="AZ138" s="2"/>
      <c r="BA138" s="2"/>
      <c r="BB138" s="2"/>
      <c r="BC138" s="2"/>
      <c r="BD138" s="2"/>
      <c r="BE138" s="2"/>
      <c r="BO138" s="419"/>
      <c r="BP138" s="419"/>
      <c r="BQ138" s="419"/>
      <c r="BR138" s="419"/>
      <c r="BS138" s="419"/>
      <c r="BT138" s="419"/>
      <c r="BU138" s="419"/>
      <c r="BV138" s="419"/>
      <c r="BW138" s="419"/>
      <c r="BX138" s="419"/>
      <c r="BY138" s="419"/>
      <c r="BZ138" s="419"/>
      <c r="CA138" s="419"/>
      <c r="CB138" s="162"/>
      <c r="CC138" s="162"/>
      <c r="CD138" s="162"/>
      <c r="CE138" s="162"/>
      <c r="CF138" s="2"/>
      <c r="CH138" s="27"/>
      <c r="CI138" s="28"/>
      <c r="CJ138" s="206"/>
      <c r="CK138" s="28"/>
      <c r="CL138" s="173"/>
      <c r="CM138" s="2"/>
      <c r="CN138" s="2"/>
      <c r="CO138" s="2"/>
      <c r="CP138" s="420"/>
      <c r="CQ138" s="419"/>
      <c r="CR138" s="162"/>
      <c r="CS138" s="2"/>
    </row>
    <row r="139" spans="2:98" ht="15.75" customHeight="1">
      <c r="B139" s="123"/>
      <c r="C139" s="31"/>
      <c r="D139" s="31"/>
      <c r="E139" s="31"/>
      <c r="F139" s="31"/>
      <c r="G139" s="31"/>
      <c r="H139" s="31"/>
      <c r="I139" s="415">
        <f t="shared" si="227"/>
        <v>0</v>
      </c>
      <c r="J139" s="436"/>
      <c r="K139" s="436"/>
      <c r="L139" s="436"/>
      <c r="M139" s="418">
        <f t="shared" si="228"/>
        <v>0</v>
      </c>
      <c r="N139" s="120">
        <f t="shared" si="229"/>
        <v>0</v>
      </c>
      <c r="O139" s="172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419"/>
      <c r="AE139" s="419"/>
      <c r="AF139" s="419"/>
      <c r="AG139" s="419"/>
      <c r="AH139" s="419"/>
      <c r="AI139" s="419"/>
      <c r="AJ139" s="419"/>
      <c r="AK139" s="419"/>
      <c r="AL139" s="419"/>
      <c r="AM139" s="419"/>
      <c r="AN139" s="419"/>
      <c r="AO139" s="419"/>
      <c r="AP139" s="419"/>
      <c r="AQ139" s="419"/>
      <c r="AR139" s="420"/>
      <c r="AS139" s="420"/>
      <c r="AT139" s="420"/>
      <c r="AU139" s="420"/>
      <c r="AV139" s="420"/>
      <c r="AW139" s="419"/>
      <c r="AX139" s="419"/>
      <c r="AY139" s="2"/>
      <c r="AZ139" s="2"/>
      <c r="BA139" s="2"/>
      <c r="BB139" s="2"/>
      <c r="BC139" s="2"/>
      <c r="BD139" s="2"/>
      <c r="BE139" s="2"/>
      <c r="BO139" s="419"/>
      <c r="BP139" s="419"/>
      <c r="BQ139" s="419"/>
      <c r="BR139" s="419"/>
      <c r="BS139" s="419"/>
      <c r="BT139" s="419"/>
      <c r="BU139" s="419"/>
      <c r="BV139" s="419"/>
      <c r="BW139" s="419"/>
      <c r="BX139" s="419"/>
      <c r="BY139" s="419"/>
      <c r="BZ139" s="419"/>
      <c r="CA139" s="419"/>
      <c r="CB139" s="162"/>
      <c r="CC139" s="162"/>
      <c r="CD139" s="162"/>
      <c r="CE139" s="162"/>
      <c r="CF139" s="2"/>
      <c r="CH139" s="27"/>
      <c r="CI139" s="28"/>
      <c r="CJ139" s="206"/>
      <c r="CK139" s="28"/>
      <c r="CL139" s="173"/>
      <c r="CM139" s="2"/>
      <c r="CN139" s="2"/>
      <c r="CO139" s="2"/>
      <c r="CP139" s="420"/>
      <c r="CQ139" s="419"/>
      <c r="CR139" s="162"/>
      <c r="CS139" s="2"/>
    </row>
    <row r="140" spans="2:98" ht="15.75" customHeight="1">
      <c r="B140" s="123"/>
      <c r="C140" s="31"/>
      <c r="D140" s="31"/>
      <c r="E140" s="31"/>
      <c r="F140" s="31"/>
      <c r="G140" s="31"/>
      <c r="H140" s="31"/>
      <c r="I140" s="415">
        <f t="shared" si="227"/>
        <v>0</v>
      </c>
      <c r="J140" s="436"/>
      <c r="K140" s="436"/>
      <c r="L140" s="436"/>
      <c r="M140" s="418">
        <f t="shared" si="228"/>
        <v>0</v>
      </c>
      <c r="N140" s="120">
        <f t="shared" si="229"/>
        <v>0</v>
      </c>
      <c r="O140" s="172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419"/>
      <c r="AE140" s="419"/>
      <c r="AF140" s="419"/>
      <c r="AG140" s="419"/>
      <c r="AH140" s="419"/>
      <c r="AI140" s="419"/>
      <c r="AJ140" s="419"/>
      <c r="AK140" s="419"/>
      <c r="AL140" s="419"/>
      <c r="AM140" s="419"/>
      <c r="AN140" s="419"/>
      <c r="AO140" s="419"/>
      <c r="AP140" s="419"/>
      <c r="AQ140" s="419"/>
      <c r="AR140" s="420"/>
      <c r="AS140" s="420"/>
      <c r="AT140" s="420"/>
      <c r="AU140" s="420"/>
      <c r="AV140" s="420"/>
      <c r="AW140" s="419"/>
      <c r="AX140" s="419"/>
      <c r="AY140" s="2"/>
      <c r="AZ140" s="2"/>
      <c r="BA140" s="2"/>
      <c r="BB140" s="2"/>
      <c r="BC140" s="2"/>
      <c r="BD140" s="2"/>
      <c r="BE140" s="2"/>
      <c r="BO140" s="419"/>
      <c r="BP140" s="419"/>
      <c r="BQ140" s="419"/>
      <c r="BR140" s="419"/>
      <c r="BS140" s="419"/>
      <c r="BT140" s="419"/>
      <c r="BU140" s="419"/>
      <c r="BV140" s="419"/>
      <c r="BW140" s="419"/>
      <c r="BX140" s="419"/>
      <c r="BY140" s="419"/>
      <c r="BZ140" s="419"/>
      <c r="CA140" s="419"/>
      <c r="CB140" s="162"/>
      <c r="CC140" s="162"/>
      <c r="CD140" s="162"/>
      <c r="CE140" s="162"/>
      <c r="CF140" s="2"/>
      <c r="CH140" s="27"/>
      <c r="CI140" s="28"/>
      <c r="CJ140" s="206"/>
      <c r="CK140" s="28"/>
      <c r="CL140" s="173"/>
      <c r="CM140" s="2"/>
      <c r="CN140" s="2"/>
      <c r="CO140" s="2"/>
      <c r="CP140" s="420"/>
      <c r="CQ140" s="419"/>
      <c r="CR140" s="162"/>
      <c r="CS140" s="2"/>
    </row>
    <row r="141" spans="2:98" ht="15.75" customHeight="1">
      <c r="B141" s="123"/>
      <c r="C141" s="31"/>
      <c r="D141" s="31"/>
      <c r="E141" s="31"/>
      <c r="F141" s="31"/>
      <c r="G141" s="31"/>
      <c r="H141" s="31"/>
      <c r="I141" s="415">
        <f t="shared" si="227"/>
        <v>0</v>
      </c>
      <c r="J141" s="436"/>
      <c r="K141" s="436"/>
      <c r="L141" s="436"/>
      <c r="M141" s="418">
        <f t="shared" si="228"/>
        <v>0</v>
      </c>
      <c r="N141" s="120">
        <f t="shared" si="229"/>
        <v>0</v>
      </c>
      <c r="O141" s="172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419"/>
      <c r="AE141" s="419"/>
      <c r="AF141" s="419"/>
      <c r="AG141" s="419"/>
      <c r="AH141" s="419"/>
      <c r="AI141" s="419"/>
      <c r="AJ141" s="419"/>
      <c r="AK141" s="419"/>
      <c r="AL141" s="419"/>
      <c r="AM141" s="419"/>
      <c r="AN141" s="419"/>
      <c r="AO141" s="419"/>
      <c r="AP141" s="419"/>
      <c r="AQ141" s="419"/>
      <c r="AR141" s="420"/>
      <c r="AS141" s="420"/>
      <c r="AT141" s="420"/>
      <c r="AU141" s="420"/>
      <c r="AV141" s="420"/>
      <c r="AW141" s="419"/>
      <c r="AX141" s="419"/>
      <c r="AY141" s="2"/>
      <c r="AZ141" s="2"/>
      <c r="BA141" s="2"/>
      <c r="BB141" s="2"/>
      <c r="BC141" s="2"/>
      <c r="BD141" s="2"/>
      <c r="BE141" s="2"/>
      <c r="BO141" s="419"/>
      <c r="BP141" s="419"/>
      <c r="BQ141" s="419"/>
      <c r="BR141" s="419"/>
      <c r="BS141" s="419"/>
      <c r="BT141" s="419"/>
      <c r="BU141" s="419"/>
      <c r="BV141" s="419"/>
      <c r="BW141" s="419"/>
      <c r="BX141" s="419"/>
      <c r="BY141" s="419"/>
      <c r="BZ141" s="419"/>
      <c r="CA141" s="419"/>
      <c r="CB141" s="162"/>
      <c r="CC141" s="162"/>
      <c r="CD141" s="162"/>
      <c r="CE141" s="162"/>
      <c r="CF141" s="2"/>
      <c r="CH141" s="27"/>
      <c r="CI141" s="28"/>
      <c r="CJ141" s="206"/>
      <c r="CK141" s="28"/>
      <c r="CL141" s="173"/>
      <c r="CM141" s="2"/>
      <c r="CN141" s="2"/>
      <c r="CO141" s="2"/>
      <c r="CP141" s="420"/>
      <c r="CQ141" s="419"/>
      <c r="CR141" s="162"/>
      <c r="CS141" s="2"/>
    </row>
    <row r="142" spans="2:98" ht="15.75" customHeight="1">
      <c r="B142" s="123"/>
      <c r="C142" s="31"/>
      <c r="D142" s="31"/>
      <c r="E142" s="31"/>
      <c r="F142" s="31"/>
      <c r="G142" s="31"/>
      <c r="H142" s="31"/>
      <c r="I142" s="415">
        <f t="shared" si="227"/>
        <v>0</v>
      </c>
      <c r="J142" s="436"/>
      <c r="K142" s="436"/>
      <c r="L142" s="436"/>
      <c r="M142" s="418">
        <f t="shared" si="228"/>
        <v>0</v>
      </c>
      <c r="N142" s="120">
        <f t="shared" si="229"/>
        <v>0</v>
      </c>
      <c r="O142" s="172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419"/>
      <c r="AE142" s="419"/>
      <c r="AF142" s="419"/>
      <c r="AG142" s="419"/>
      <c r="AH142" s="419"/>
      <c r="AI142" s="419"/>
      <c r="AJ142" s="419"/>
      <c r="AK142" s="419"/>
      <c r="AL142" s="419"/>
      <c r="AM142" s="419"/>
      <c r="AN142" s="419"/>
      <c r="AO142" s="419"/>
      <c r="AP142" s="419"/>
      <c r="AQ142" s="419"/>
      <c r="AR142" s="420"/>
      <c r="AS142" s="420"/>
      <c r="AT142" s="420"/>
      <c r="AU142" s="420"/>
      <c r="AV142" s="420"/>
      <c r="AW142" s="419"/>
      <c r="AX142" s="419"/>
      <c r="AY142" s="2"/>
      <c r="AZ142" s="2"/>
      <c r="BA142" s="2"/>
      <c r="BB142" s="2"/>
      <c r="BC142" s="2"/>
      <c r="BD142" s="2"/>
      <c r="BE142" s="2"/>
      <c r="BO142" s="419"/>
      <c r="BP142" s="419"/>
      <c r="BQ142" s="419"/>
      <c r="BR142" s="419"/>
      <c r="BS142" s="419"/>
      <c r="BT142" s="419"/>
      <c r="BU142" s="419"/>
      <c r="BV142" s="419"/>
      <c r="BW142" s="419"/>
      <c r="BX142" s="419"/>
      <c r="BY142" s="419"/>
      <c r="BZ142" s="419"/>
      <c r="CA142" s="419"/>
      <c r="CB142" s="162"/>
      <c r="CC142" s="162"/>
      <c r="CD142" s="162"/>
      <c r="CE142" s="162"/>
      <c r="CF142" s="2"/>
      <c r="CH142" s="27"/>
      <c r="CI142" s="28"/>
      <c r="CJ142" s="206"/>
      <c r="CK142" s="28"/>
      <c r="CL142" s="173"/>
      <c r="CM142" s="2"/>
      <c r="CN142" s="2"/>
      <c r="CO142" s="2"/>
      <c r="CP142" s="420"/>
      <c r="CQ142" s="419"/>
      <c r="CR142" s="162"/>
      <c r="CS142" s="2"/>
    </row>
    <row r="143" spans="2:98" ht="15.75" customHeight="1">
      <c r="B143" s="123"/>
      <c r="C143" s="31"/>
      <c r="D143" s="31"/>
      <c r="E143" s="31"/>
      <c r="F143" s="31"/>
      <c r="G143" s="31"/>
      <c r="H143" s="31"/>
      <c r="I143" s="415">
        <f t="shared" si="227"/>
        <v>0</v>
      </c>
      <c r="J143" s="436"/>
      <c r="K143" s="436"/>
      <c r="L143" s="436"/>
      <c r="M143" s="418">
        <f t="shared" si="228"/>
        <v>0</v>
      </c>
      <c r="N143" s="120">
        <f t="shared" si="229"/>
        <v>0</v>
      </c>
      <c r="O143" s="172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419"/>
      <c r="AE143" s="419"/>
      <c r="AF143" s="419"/>
      <c r="AG143" s="419"/>
      <c r="AH143" s="419"/>
      <c r="AI143" s="419"/>
      <c r="AJ143" s="419"/>
      <c r="AK143" s="419"/>
      <c r="AL143" s="419"/>
      <c r="AM143" s="419"/>
      <c r="AN143" s="419"/>
      <c r="AO143" s="419"/>
      <c r="AP143" s="419"/>
      <c r="AQ143" s="419"/>
      <c r="AR143" s="420"/>
      <c r="AS143" s="420"/>
      <c r="AT143" s="420"/>
      <c r="AU143" s="420"/>
      <c r="AV143" s="420"/>
      <c r="AW143" s="419"/>
      <c r="AX143" s="419"/>
      <c r="AY143" s="2"/>
      <c r="AZ143" s="2"/>
      <c r="BA143" s="2"/>
      <c r="BB143" s="2"/>
      <c r="BC143" s="2"/>
      <c r="BD143" s="2"/>
      <c r="BE143" s="2"/>
      <c r="BO143" s="419"/>
      <c r="BP143" s="419"/>
      <c r="BQ143" s="419"/>
      <c r="BR143" s="419"/>
      <c r="BS143" s="419"/>
      <c r="BT143" s="419"/>
      <c r="BU143" s="419"/>
      <c r="BV143" s="419"/>
      <c r="BW143" s="419"/>
      <c r="BX143" s="419"/>
      <c r="BY143" s="419"/>
      <c r="BZ143" s="419"/>
      <c r="CA143" s="419"/>
      <c r="CB143" s="162"/>
      <c r="CC143" s="162"/>
      <c r="CD143" s="162"/>
      <c r="CE143" s="162"/>
      <c r="CF143" s="2"/>
      <c r="CH143" s="27"/>
      <c r="CI143" s="28"/>
      <c r="CJ143" s="206"/>
      <c r="CK143" s="28"/>
      <c r="CL143" s="173"/>
      <c r="CM143" s="2"/>
      <c r="CN143" s="2"/>
      <c r="CO143" s="2"/>
      <c r="CP143" s="420"/>
      <c r="CQ143" s="419"/>
      <c r="CR143" s="162"/>
      <c r="CS143" s="2"/>
    </row>
    <row r="144" spans="2:98" ht="15.75" customHeight="1">
      <c r="B144" s="123"/>
      <c r="C144" s="31"/>
      <c r="D144" s="31"/>
      <c r="E144" s="31"/>
      <c r="F144" s="31"/>
      <c r="G144" s="31"/>
      <c r="H144" s="31"/>
      <c r="I144" s="415">
        <f t="shared" si="227"/>
        <v>0</v>
      </c>
      <c r="J144" s="436"/>
      <c r="K144" s="436"/>
      <c r="L144" s="436"/>
      <c r="M144" s="418">
        <f t="shared" si="228"/>
        <v>0</v>
      </c>
      <c r="N144" s="120">
        <f t="shared" si="229"/>
        <v>0</v>
      </c>
      <c r="O144" s="172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419"/>
      <c r="AE144" s="419"/>
      <c r="AF144" s="419"/>
      <c r="AG144" s="419"/>
      <c r="AH144" s="419"/>
      <c r="AI144" s="419"/>
      <c r="AJ144" s="419"/>
      <c r="AK144" s="419"/>
      <c r="AL144" s="419"/>
      <c r="AM144" s="419"/>
      <c r="AN144" s="419"/>
      <c r="AO144" s="419"/>
      <c r="AP144" s="419"/>
      <c r="AQ144" s="419"/>
      <c r="AR144" s="420"/>
      <c r="AS144" s="420"/>
      <c r="AT144" s="420"/>
      <c r="AU144" s="420"/>
      <c r="AV144" s="420"/>
      <c r="AW144" s="419"/>
      <c r="AX144" s="419"/>
      <c r="AY144" s="2"/>
      <c r="AZ144" s="2"/>
      <c r="BA144" s="2"/>
      <c r="BB144" s="2"/>
      <c r="BC144" s="2"/>
      <c r="BD144" s="2"/>
      <c r="BE144" s="2"/>
      <c r="BO144" s="419"/>
      <c r="BP144" s="419"/>
      <c r="BQ144" s="419"/>
      <c r="BR144" s="419"/>
      <c r="BS144" s="419"/>
      <c r="BT144" s="419"/>
      <c r="BU144" s="419"/>
      <c r="BV144" s="419"/>
      <c r="BW144" s="419"/>
      <c r="BX144" s="419"/>
      <c r="BY144" s="419"/>
      <c r="BZ144" s="419"/>
      <c r="CA144" s="419"/>
      <c r="CB144" s="162"/>
      <c r="CC144" s="162"/>
      <c r="CD144" s="162"/>
      <c r="CE144" s="162"/>
      <c r="CF144" s="2"/>
      <c r="CH144" s="27"/>
      <c r="CI144" s="28"/>
      <c r="CJ144" s="206"/>
      <c r="CK144" s="28"/>
      <c r="CL144" s="173"/>
      <c r="CM144" s="2"/>
      <c r="CN144" s="2"/>
      <c r="CO144" s="2"/>
      <c r="CP144" s="420"/>
      <c r="CQ144" s="419"/>
      <c r="CR144" s="162"/>
      <c r="CS144" s="2"/>
    </row>
    <row r="145" spans="2:97" ht="15.75" customHeight="1">
      <c r="B145" s="123"/>
      <c r="C145" s="31"/>
      <c r="D145" s="31"/>
      <c r="E145" s="31"/>
      <c r="F145" s="31"/>
      <c r="G145" s="31"/>
      <c r="H145" s="31"/>
      <c r="I145" s="415">
        <f t="shared" si="227"/>
        <v>0</v>
      </c>
      <c r="J145" s="436"/>
      <c r="K145" s="436"/>
      <c r="L145" s="436"/>
      <c r="M145" s="418">
        <f t="shared" si="228"/>
        <v>0</v>
      </c>
      <c r="N145" s="120">
        <f t="shared" si="229"/>
        <v>0</v>
      </c>
      <c r="O145" s="172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419"/>
      <c r="AE145" s="419"/>
      <c r="AF145" s="419"/>
      <c r="AG145" s="419"/>
      <c r="AH145" s="419"/>
      <c r="AI145" s="419"/>
      <c r="AJ145" s="419"/>
      <c r="AK145" s="419"/>
      <c r="AL145" s="419"/>
      <c r="AM145" s="419"/>
      <c r="AN145" s="419"/>
      <c r="AO145" s="419"/>
      <c r="AP145" s="419"/>
      <c r="AQ145" s="419"/>
      <c r="AR145" s="420"/>
      <c r="AS145" s="420"/>
      <c r="AT145" s="420"/>
      <c r="AU145" s="420"/>
      <c r="AV145" s="420"/>
      <c r="AW145" s="419"/>
      <c r="AX145" s="419"/>
      <c r="AY145" s="2"/>
      <c r="AZ145" s="2"/>
      <c r="BA145" s="2"/>
      <c r="BB145" s="2"/>
      <c r="BC145" s="2"/>
      <c r="BD145" s="2"/>
      <c r="BE145" s="2"/>
      <c r="BO145" s="419"/>
      <c r="BP145" s="419"/>
      <c r="BQ145" s="419"/>
      <c r="BR145" s="419"/>
      <c r="BS145" s="419"/>
      <c r="BT145" s="419"/>
      <c r="BU145" s="419"/>
      <c r="BV145" s="419"/>
      <c r="BW145" s="419"/>
      <c r="BX145" s="419"/>
      <c r="BY145" s="419"/>
      <c r="BZ145" s="419"/>
      <c r="CA145" s="419"/>
      <c r="CB145" s="162"/>
      <c r="CC145" s="162"/>
      <c r="CD145" s="162"/>
      <c r="CE145" s="162"/>
      <c r="CF145" s="2"/>
      <c r="CH145" s="27"/>
      <c r="CI145" s="28"/>
      <c r="CJ145" s="206"/>
      <c r="CK145" s="28"/>
      <c r="CL145" s="173"/>
      <c r="CM145" s="2"/>
      <c r="CN145" s="2"/>
      <c r="CO145" s="2"/>
      <c r="CP145" s="420"/>
      <c r="CQ145" s="419"/>
      <c r="CR145" s="162"/>
      <c r="CS145" s="2"/>
    </row>
    <row r="146" spans="2:97" ht="15.75" customHeight="1">
      <c r="B146" s="123"/>
      <c r="C146" s="31"/>
      <c r="D146" s="31"/>
      <c r="E146" s="31"/>
      <c r="F146" s="31"/>
      <c r="G146" s="31"/>
      <c r="H146" s="31"/>
      <c r="I146" s="415">
        <f t="shared" si="227"/>
        <v>0</v>
      </c>
      <c r="J146" s="436"/>
      <c r="K146" s="436"/>
      <c r="L146" s="436"/>
      <c r="M146" s="418">
        <f t="shared" si="228"/>
        <v>0</v>
      </c>
      <c r="N146" s="120">
        <f t="shared" si="229"/>
        <v>0</v>
      </c>
      <c r="O146" s="172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419"/>
      <c r="AE146" s="419"/>
      <c r="AF146" s="419"/>
      <c r="AG146" s="419"/>
      <c r="AH146" s="419"/>
      <c r="AI146" s="419"/>
      <c r="AJ146" s="419"/>
      <c r="AK146" s="419"/>
      <c r="AL146" s="419"/>
      <c r="AM146" s="419"/>
      <c r="AN146" s="419"/>
      <c r="AO146" s="419"/>
      <c r="AP146" s="419"/>
      <c r="AQ146" s="419"/>
      <c r="AR146" s="420"/>
      <c r="AS146" s="420"/>
      <c r="AT146" s="420"/>
      <c r="AU146" s="420"/>
      <c r="AV146" s="420"/>
      <c r="AW146" s="419"/>
      <c r="AX146" s="419"/>
      <c r="AY146" s="2"/>
      <c r="AZ146" s="2"/>
      <c r="BA146" s="2"/>
      <c r="BB146" s="2"/>
      <c r="BC146" s="2"/>
      <c r="BD146" s="2"/>
      <c r="BE146" s="2"/>
      <c r="BO146" s="419"/>
      <c r="BP146" s="419"/>
      <c r="BQ146" s="419"/>
      <c r="BR146" s="419"/>
      <c r="BS146" s="419"/>
      <c r="BT146" s="419"/>
      <c r="BU146" s="419"/>
      <c r="BV146" s="419"/>
      <c r="BW146" s="419"/>
      <c r="BX146" s="419"/>
      <c r="BY146" s="419"/>
      <c r="BZ146" s="419"/>
      <c r="CA146" s="419"/>
      <c r="CB146" s="162"/>
      <c r="CC146" s="162"/>
      <c r="CD146" s="162"/>
      <c r="CE146" s="162"/>
      <c r="CF146" s="2"/>
      <c r="CH146" s="27"/>
      <c r="CI146" s="28"/>
      <c r="CJ146" s="206"/>
      <c r="CK146" s="28"/>
      <c r="CL146" s="173"/>
      <c r="CM146" s="2"/>
      <c r="CN146" s="2"/>
      <c r="CO146" s="2"/>
      <c r="CP146" s="420"/>
      <c r="CQ146" s="419"/>
      <c r="CR146" s="162"/>
      <c r="CS146" s="2"/>
    </row>
    <row r="147" spans="2:97" ht="15.75" customHeight="1">
      <c r="B147" s="123"/>
      <c r="C147" s="31"/>
      <c r="D147" s="31"/>
      <c r="E147" s="31"/>
      <c r="F147" s="31"/>
      <c r="G147" s="31"/>
      <c r="H147" s="31"/>
      <c r="I147" s="415">
        <f t="shared" si="227"/>
        <v>0</v>
      </c>
      <c r="J147" s="436"/>
      <c r="K147" s="436"/>
      <c r="L147" s="436"/>
      <c r="M147" s="418">
        <f t="shared" si="228"/>
        <v>0</v>
      </c>
      <c r="N147" s="120">
        <f t="shared" si="229"/>
        <v>0</v>
      </c>
      <c r="O147" s="172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419"/>
      <c r="AE147" s="419"/>
      <c r="AF147" s="419"/>
      <c r="AG147" s="419"/>
      <c r="AH147" s="419"/>
      <c r="AI147" s="419"/>
      <c r="AJ147" s="419"/>
      <c r="AK147" s="419"/>
      <c r="AL147" s="419"/>
      <c r="AM147" s="419"/>
      <c r="AN147" s="419"/>
      <c r="AO147" s="419"/>
      <c r="AP147" s="419"/>
      <c r="AQ147" s="419"/>
      <c r="AR147" s="420"/>
      <c r="AS147" s="420"/>
      <c r="AT147" s="420"/>
      <c r="AU147" s="420"/>
      <c r="AV147" s="420"/>
      <c r="AW147" s="419"/>
      <c r="AX147" s="419"/>
      <c r="AY147" s="2"/>
      <c r="AZ147" s="2"/>
      <c r="BA147" s="2"/>
      <c r="BB147" s="2"/>
      <c r="BC147" s="2"/>
      <c r="BD147" s="2"/>
      <c r="BE147" s="2"/>
      <c r="BO147" s="419"/>
      <c r="BP147" s="419"/>
      <c r="BQ147" s="419"/>
      <c r="BR147" s="419"/>
      <c r="BS147" s="419"/>
      <c r="BT147" s="419"/>
      <c r="BU147" s="419"/>
      <c r="BV147" s="419"/>
      <c r="BW147" s="419"/>
      <c r="BX147" s="419"/>
      <c r="BY147" s="419"/>
      <c r="BZ147" s="419"/>
      <c r="CA147" s="419"/>
      <c r="CB147" s="162"/>
      <c r="CC147" s="162"/>
      <c r="CD147" s="162"/>
      <c r="CE147" s="162"/>
      <c r="CF147" s="2"/>
      <c r="CH147" s="27"/>
      <c r="CI147" s="28"/>
      <c r="CJ147" s="206"/>
      <c r="CK147" s="28"/>
      <c r="CL147" s="173"/>
      <c r="CM147" s="2"/>
      <c r="CN147" s="2"/>
      <c r="CO147" s="2"/>
      <c r="CP147" s="420"/>
      <c r="CQ147" s="419"/>
      <c r="CR147" s="162"/>
      <c r="CS147" s="2"/>
    </row>
    <row r="148" spans="2:97" ht="15.75" customHeight="1">
      <c r="B148" s="123"/>
      <c r="C148" s="31"/>
      <c r="D148" s="31"/>
      <c r="E148" s="31"/>
      <c r="F148" s="31"/>
      <c r="G148" s="31"/>
      <c r="H148" s="31"/>
      <c r="I148" s="415">
        <f t="shared" si="227"/>
        <v>0</v>
      </c>
      <c r="J148" s="436"/>
      <c r="K148" s="436"/>
      <c r="L148" s="436"/>
      <c r="M148" s="418">
        <f t="shared" si="228"/>
        <v>0</v>
      </c>
      <c r="N148" s="120">
        <f t="shared" si="229"/>
        <v>0</v>
      </c>
      <c r="O148" s="172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419"/>
      <c r="AE148" s="419"/>
      <c r="AF148" s="419"/>
      <c r="AG148" s="419"/>
      <c r="AH148" s="419"/>
      <c r="AI148" s="419"/>
      <c r="AJ148" s="419"/>
      <c r="AK148" s="419"/>
      <c r="AL148" s="419"/>
      <c r="AM148" s="419"/>
      <c r="AN148" s="419"/>
      <c r="AO148" s="419"/>
      <c r="AP148" s="419"/>
      <c r="AQ148" s="419"/>
      <c r="AR148" s="420"/>
      <c r="AS148" s="420"/>
      <c r="AT148" s="420"/>
      <c r="AU148" s="420"/>
      <c r="AV148" s="420"/>
      <c r="AW148" s="419"/>
      <c r="AX148" s="419"/>
      <c r="AY148" s="2"/>
      <c r="AZ148" s="2"/>
      <c r="BA148" s="2"/>
      <c r="BB148" s="2"/>
      <c r="BC148" s="2"/>
      <c r="BD148" s="2"/>
      <c r="BE148" s="2"/>
      <c r="BO148" s="419"/>
      <c r="BP148" s="419"/>
      <c r="BQ148" s="419"/>
      <c r="BR148" s="419"/>
      <c r="BS148" s="419"/>
      <c r="BT148" s="419"/>
      <c r="BU148" s="419"/>
      <c r="BV148" s="419"/>
      <c r="BW148" s="419"/>
      <c r="BX148" s="419"/>
      <c r="BY148" s="419"/>
      <c r="BZ148" s="419"/>
      <c r="CA148" s="419"/>
      <c r="CB148" s="162"/>
      <c r="CC148" s="162"/>
      <c r="CD148" s="162"/>
      <c r="CE148" s="162"/>
      <c r="CF148" s="2"/>
      <c r="CH148" s="27"/>
      <c r="CI148" s="28"/>
      <c r="CJ148" s="206"/>
      <c r="CK148" s="28"/>
      <c r="CL148" s="173"/>
      <c r="CM148" s="2"/>
      <c r="CN148" s="2"/>
      <c r="CO148" s="2"/>
      <c r="CP148" s="420"/>
      <c r="CQ148" s="419"/>
      <c r="CR148" s="162"/>
      <c r="CS148" s="2"/>
    </row>
    <row r="149" spans="2:97" ht="15.75" customHeight="1">
      <c r="B149" s="123"/>
      <c r="C149" s="31"/>
      <c r="D149" s="31"/>
      <c r="E149" s="31"/>
      <c r="F149" s="31"/>
      <c r="G149" s="31"/>
      <c r="H149" s="31"/>
      <c r="I149" s="415">
        <f t="shared" si="227"/>
        <v>0</v>
      </c>
      <c r="J149" s="436"/>
      <c r="K149" s="436"/>
      <c r="L149" s="436"/>
      <c r="M149" s="418">
        <f t="shared" si="228"/>
        <v>0</v>
      </c>
      <c r="N149" s="120">
        <f t="shared" si="229"/>
        <v>0</v>
      </c>
      <c r="O149" s="172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419"/>
      <c r="AE149" s="419"/>
      <c r="AF149" s="419"/>
      <c r="AG149" s="419"/>
      <c r="AH149" s="419"/>
      <c r="AI149" s="419"/>
      <c r="AJ149" s="419"/>
      <c r="AK149" s="419"/>
      <c r="AL149" s="419"/>
      <c r="AM149" s="419"/>
      <c r="AN149" s="419"/>
      <c r="AO149" s="419"/>
      <c r="AP149" s="419"/>
      <c r="AQ149" s="419"/>
      <c r="AR149" s="420"/>
      <c r="AS149" s="420"/>
      <c r="AT149" s="420"/>
      <c r="AU149" s="420"/>
      <c r="AV149" s="420"/>
      <c r="AW149" s="419"/>
      <c r="AX149" s="419"/>
      <c r="AY149" s="2"/>
      <c r="AZ149" s="2"/>
      <c r="BA149" s="2"/>
      <c r="BB149" s="2"/>
      <c r="BC149" s="2"/>
      <c r="BD149" s="2"/>
      <c r="BE149" s="2"/>
      <c r="BO149" s="419"/>
      <c r="BP149" s="419"/>
      <c r="BQ149" s="419"/>
      <c r="BR149" s="419"/>
      <c r="BS149" s="419"/>
      <c r="BT149" s="419"/>
      <c r="BU149" s="419"/>
      <c r="BV149" s="419"/>
      <c r="BW149" s="419"/>
      <c r="BX149" s="419"/>
      <c r="BY149" s="419"/>
      <c r="BZ149" s="419"/>
      <c r="CA149" s="419"/>
      <c r="CB149" s="162"/>
      <c r="CC149" s="162"/>
      <c r="CD149" s="162"/>
      <c r="CE149" s="162"/>
      <c r="CF149" s="2"/>
      <c r="CH149" s="27"/>
      <c r="CI149" s="28"/>
      <c r="CJ149" s="206"/>
      <c r="CK149" s="28"/>
      <c r="CL149" s="173"/>
      <c r="CM149" s="2"/>
      <c r="CN149" s="2"/>
      <c r="CO149" s="2"/>
      <c r="CP149" s="420"/>
      <c r="CQ149" s="419"/>
      <c r="CR149" s="162"/>
      <c r="CS149" s="2"/>
    </row>
    <row r="150" spans="2:97" ht="15.75" customHeight="1">
      <c r="B150" s="123"/>
      <c r="C150" s="31"/>
      <c r="D150" s="31"/>
      <c r="E150" s="31"/>
      <c r="F150" s="31"/>
      <c r="G150" s="31"/>
      <c r="H150" s="31"/>
      <c r="I150" s="415">
        <f t="shared" si="227"/>
        <v>0</v>
      </c>
      <c r="J150" s="436"/>
      <c r="K150" s="436"/>
      <c r="L150" s="436"/>
      <c r="M150" s="418">
        <f t="shared" si="228"/>
        <v>0</v>
      </c>
      <c r="N150" s="120">
        <f t="shared" si="229"/>
        <v>0</v>
      </c>
      <c r="O150" s="172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419"/>
      <c r="AE150" s="419"/>
      <c r="AF150" s="419"/>
      <c r="AG150" s="419"/>
      <c r="AH150" s="419"/>
      <c r="AI150" s="419"/>
      <c r="AJ150" s="419"/>
      <c r="AK150" s="419"/>
      <c r="AL150" s="419"/>
      <c r="AM150" s="419"/>
      <c r="AN150" s="419"/>
      <c r="AO150" s="419"/>
      <c r="AP150" s="419"/>
      <c r="AQ150" s="419"/>
      <c r="AR150" s="420"/>
      <c r="AS150" s="420"/>
      <c r="AT150" s="420"/>
      <c r="AU150" s="420"/>
      <c r="AV150" s="420"/>
      <c r="AW150" s="419"/>
      <c r="AX150" s="419"/>
      <c r="AY150" s="2"/>
      <c r="AZ150" s="2"/>
      <c r="BA150" s="2"/>
      <c r="BB150" s="2"/>
      <c r="BC150" s="2"/>
      <c r="BD150" s="2"/>
      <c r="BE150" s="2"/>
      <c r="BO150" s="419"/>
      <c r="BP150" s="419"/>
      <c r="BQ150" s="419"/>
      <c r="BR150" s="419"/>
      <c r="BS150" s="419"/>
      <c r="BT150" s="419"/>
      <c r="BU150" s="419"/>
      <c r="BV150" s="419"/>
      <c r="BW150" s="419"/>
      <c r="BX150" s="419"/>
      <c r="BY150" s="419"/>
      <c r="BZ150" s="419"/>
      <c r="CA150" s="419"/>
      <c r="CB150" s="162"/>
      <c r="CC150" s="162"/>
      <c r="CD150" s="162"/>
      <c r="CE150" s="162"/>
      <c r="CF150" s="2"/>
      <c r="CH150" s="27"/>
      <c r="CI150" s="28"/>
      <c r="CJ150" s="206"/>
      <c r="CK150" s="28"/>
      <c r="CL150" s="173"/>
      <c r="CM150" s="2"/>
      <c r="CN150" s="2"/>
      <c r="CO150" s="2"/>
      <c r="CP150" s="420"/>
      <c r="CQ150" s="419"/>
      <c r="CR150" s="162"/>
      <c r="CS150" s="2"/>
    </row>
    <row r="151" spans="2:97" ht="15.75" customHeight="1">
      <c r="B151" s="123"/>
      <c r="C151" s="31"/>
      <c r="D151" s="31"/>
      <c r="E151" s="31"/>
      <c r="F151" s="31"/>
      <c r="G151" s="31"/>
      <c r="H151" s="31"/>
      <c r="I151" s="415">
        <f t="shared" si="227"/>
        <v>0</v>
      </c>
      <c r="J151" s="436"/>
      <c r="K151" s="436"/>
      <c r="L151" s="436"/>
      <c r="M151" s="418">
        <f t="shared" si="228"/>
        <v>0</v>
      </c>
      <c r="N151" s="120">
        <f t="shared" si="229"/>
        <v>0</v>
      </c>
      <c r="O151" s="172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419"/>
      <c r="AE151" s="419"/>
      <c r="AF151" s="419"/>
      <c r="AG151" s="419"/>
      <c r="AH151" s="419"/>
      <c r="AI151" s="419"/>
      <c r="AJ151" s="419"/>
      <c r="AK151" s="419"/>
      <c r="AL151" s="419"/>
      <c r="AM151" s="419"/>
      <c r="AN151" s="419"/>
      <c r="AO151" s="419"/>
      <c r="AP151" s="419"/>
      <c r="AQ151" s="419"/>
      <c r="AR151" s="420"/>
      <c r="AS151" s="420"/>
      <c r="AT151" s="420"/>
      <c r="AU151" s="420"/>
      <c r="AV151" s="420"/>
      <c r="AW151" s="419"/>
      <c r="AX151" s="419"/>
      <c r="AY151" s="2"/>
      <c r="AZ151" s="2"/>
      <c r="BA151" s="2"/>
      <c r="BB151" s="2"/>
      <c r="BC151" s="2"/>
      <c r="BD151" s="2"/>
      <c r="BE151" s="2"/>
      <c r="BO151" s="419"/>
      <c r="BP151" s="419"/>
      <c r="BQ151" s="419"/>
      <c r="BR151" s="419"/>
      <c r="BS151" s="419"/>
      <c r="BT151" s="419"/>
      <c r="BU151" s="419"/>
      <c r="BV151" s="419"/>
      <c r="BW151" s="419"/>
      <c r="BX151" s="419"/>
      <c r="BY151" s="419"/>
      <c r="BZ151" s="419"/>
      <c r="CA151" s="419"/>
      <c r="CB151" s="162"/>
      <c r="CC151" s="162"/>
      <c r="CD151" s="162"/>
      <c r="CE151" s="162"/>
      <c r="CF151" s="2"/>
      <c r="CH151" s="27"/>
      <c r="CI151" s="28"/>
      <c r="CJ151" s="206"/>
      <c r="CK151" s="28"/>
      <c r="CL151" s="173"/>
      <c r="CM151" s="2"/>
      <c r="CN151" s="2"/>
      <c r="CO151" s="2"/>
      <c r="CP151" s="420"/>
      <c r="CQ151" s="419"/>
      <c r="CR151" s="162"/>
      <c r="CS151" s="2"/>
    </row>
    <row r="152" spans="2:97" ht="15.75" customHeight="1">
      <c r="B152" s="123"/>
      <c r="C152" s="31"/>
      <c r="D152" s="31"/>
      <c r="E152" s="31"/>
      <c r="F152" s="31"/>
      <c r="G152" s="31"/>
      <c r="H152" s="31"/>
      <c r="I152" s="415">
        <f t="shared" si="227"/>
        <v>0</v>
      </c>
      <c r="J152" s="436"/>
      <c r="K152" s="436"/>
      <c r="L152" s="436"/>
      <c r="M152" s="418">
        <f t="shared" si="228"/>
        <v>0</v>
      </c>
      <c r="N152" s="120">
        <f t="shared" si="229"/>
        <v>0</v>
      </c>
      <c r="O152" s="172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419"/>
      <c r="AE152" s="419"/>
      <c r="AF152" s="419"/>
      <c r="AG152" s="419"/>
      <c r="AH152" s="419"/>
      <c r="AI152" s="419"/>
      <c r="AJ152" s="419"/>
      <c r="AK152" s="419"/>
      <c r="AL152" s="419"/>
      <c r="AM152" s="419"/>
      <c r="AN152" s="419"/>
      <c r="AO152" s="419"/>
      <c r="AP152" s="419"/>
      <c r="AQ152" s="419"/>
      <c r="AR152" s="420"/>
      <c r="AS152" s="420"/>
      <c r="AT152" s="420"/>
      <c r="AU152" s="420"/>
      <c r="AV152" s="420"/>
      <c r="AW152" s="419"/>
      <c r="AX152" s="419"/>
      <c r="AY152" s="2"/>
      <c r="AZ152" s="2"/>
      <c r="BA152" s="2"/>
      <c r="BB152" s="2"/>
      <c r="BC152" s="2"/>
      <c r="BD152" s="2"/>
      <c r="BE152" s="2"/>
      <c r="BO152" s="419"/>
      <c r="BP152" s="419"/>
      <c r="BQ152" s="419"/>
      <c r="BR152" s="419"/>
      <c r="BS152" s="419"/>
      <c r="BT152" s="419"/>
      <c r="BU152" s="419"/>
      <c r="BV152" s="419"/>
      <c r="BW152" s="419"/>
      <c r="BX152" s="419"/>
      <c r="BY152" s="419"/>
      <c r="BZ152" s="419"/>
      <c r="CA152" s="419"/>
      <c r="CB152" s="162"/>
      <c r="CC152" s="162"/>
      <c r="CD152" s="162"/>
      <c r="CE152" s="162"/>
      <c r="CF152" s="2"/>
      <c r="CH152" s="27"/>
      <c r="CI152" s="28"/>
      <c r="CJ152" s="206"/>
      <c r="CK152" s="28"/>
      <c r="CL152" s="173"/>
      <c r="CM152" s="2"/>
      <c r="CN152" s="2"/>
      <c r="CO152" s="2"/>
      <c r="CP152" s="420"/>
      <c r="CQ152" s="419"/>
      <c r="CR152" s="162"/>
      <c r="CS152" s="2"/>
    </row>
    <row r="153" spans="2:97" ht="15.75" customHeight="1">
      <c r="B153" s="123"/>
      <c r="C153" s="31"/>
      <c r="D153" s="31"/>
      <c r="E153" s="31"/>
      <c r="F153" s="31"/>
      <c r="G153" s="31"/>
      <c r="H153" s="31"/>
      <c r="I153" s="415">
        <f t="shared" si="227"/>
        <v>0</v>
      </c>
      <c r="J153" s="436"/>
      <c r="K153" s="436"/>
      <c r="L153" s="436"/>
      <c r="M153" s="418">
        <f t="shared" si="228"/>
        <v>0</v>
      </c>
      <c r="N153" s="120">
        <f t="shared" si="229"/>
        <v>0</v>
      </c>
      <c r="O153" s="172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419"/>
      <c r="AE153" s="419"/>
      <c r="AF153" s="419"/>
      <c r="AG153" s="419"/>
      <c r="AH153" s="419"/>
      <c r="AI153" s="419"/>
      <c r="AJ153" s="419"/>
      <c r="AK153" s="419"/>
      <c r="AL153" s="419"/>
      <c r="AM153" s="419"/>
      <c r="AN153" s="419"/>
      <c r="AO153" s="419"/>
      <c r="AP153" s="419"/>
      <c r="AQ153" s="419"/>
      <c r="AR153" s="420"/>
      <c r="AS153" s="420"/>
      <c r="AT153" s="420"/>
      <c r="AU153" s="420"/>
      <c r="AV153" s="420"/>
      <c r="AW153" s="419"/>
      <c r="AX153" s="419"/>
      <c r="AY153" s="2"/>
      <c r="AZ153" s="2"/>
      <c r="BA153" s="2"/>
      <c r="BB153" s="2"/>
      <c r="BC153" s="2"/>
      <c r="BD153" s="2"/>
      <c r="BE153" s="2"/>
      <c r="BO153" s="419"/>
      <c r="BP153" s="419"/>
      <c r="BQ153" s="419"/>
      <c r="BR153" s="419"/>
      <c r="BS153" s="419"/>
      <c r="BT153" s="419"/>
      <c r="BU153" s="419"/>
      <c r="BV153" s="419"/>
      <c r="BW153" s="419"/>
      <c r="BX153" s="419"/>
      <c r="BY153" s="419"/>
      <c r="BZ153" s="419"/>
      <c r="CA153" s="419"/>
      <c r="CB153" s="162"/>
      <c r="CC153" s="162"/>
      <c r="CD153" s="162"/>
      <c r="CE153" s="162"/>
      <c r="CF153" s="2"/>
      <c r="CH153" s="27"/>
      <c r="CI153" s="28"/>
      <c r="CJ153" s="206"/>
      <c r="CK153" s="28"/>
      <c r="CL153" s="173"/>
      <c r="CM153" s="2"/>
      <c r="CN153" s="2"/>
      <c r="CO153" s="2"/>
      <c r="CP153" s="420"/>
      <c r="CQ153" s="419"/>
      <c r="CR153" s="162"/>
      <c r="CS153" s="2"/>
    </row>
    <row r="154" spans="2:97" ht="15.75" customHeight="1">
      <c r="B154" s="123"/>
      <c r="C154" s="437"/>
      <c r="D154" s="437"/>
      <c r="E154" s="437"/>
      <c r="F154" s="437"/>
      <c r="G154" s="437"/>
      <c r="H154" s="437"/>
      <c r="I154" s="415">
        <f t="shared" si="227"/>
        <v>0</v>
      </c>
      <c r="J154" s="436"/>
      <c r="K154" s="436"/>
      <c r="L154" s="436"/>
      <c r="M154" s="418">
        <f t="shared" si="228"/>
        <v>0</v>
      </c>
      <c r="N154" s="120">
        <f t="shared" si="229"/>
        <v>0</v>
      </c>
      <c r="O154" s="172"/>
      <c r="P154" s="433"/>
      <c r="Q154" s="433"/>
      <c r="R154" s="433"/>
      <c r="S154" s="433"/>
      <c r="T154" s="433"/>
      <c r="U154" s="433"/>
      <c r="V154" s="433"/>
      <c r="W154" s="433"/>
      <c r="X154" s="433"/>
      <c r="Y154" s="433"/>
      <c r="Z154" s="433"/>
      <c r="AA154" s="433"/>
      <c r="AB154" s="433"/>
      <c r="AC154" s="433"/>
      <c r="AD154" s="419"/>
      <c r="AE154" s="419"/>
      <c r="AF154" s="419"/>
      <c r="AG154" s="419"/>
      <c r="AH154" s="419"/>
      <c r="AI154" s="419"/>
      <c r="AJ154" s="419"/>
      <c r="AK154" s="419"/>
      <c r="AL154" s="419"/>
      <c r="AM154" s="419"/>
      <c r="AN154" s="419"/>
      <c r="AO154" s="419"/>
      <c r="AP154" s="419"/>
      <c r="AQ154" s="419"/>
      <c r="AR154" s="420"/>
      <c r="AS154" s="420"/>
      <c r="AT154" s="420"/>
      <c r="AU154" s="420"/>
      <c r="AV154" s="420"/>
      <c r="AW154" s="419"/>
      <c r="AX154" s="419"/>
      <c r="AY154" s="2"/>
      <c r="AZ154" s="2"/>
      <c r="BA154" s="2"/>
      <c r="BB154" s="2"/>
      <c r="BC154" s="2"/>
      <c r="BD154" s="2"/>
      <c r="BE154" s="2"/>
      <c r="BO154" s="419"/>
      <c r="BP154" s="419"/>
      <c r="BQ154" s="419"/>
      <c r="BR154" s="419"/>
      <c r="BS154" s="419"/>
      <c r="BT154" s="419"/>
      <c r="BU154" s="419"/>
      <c r="BV154" s="419"/>
      <c r="BW154" s="419"/>
      <c r="BX154" s="419"/>
      <c r="BY154" s="419"/>
      <c r="BZ154" s="419"/>
      <c r="CA154" s="419"/>
      <c r="CB154" s="162"/>
      <c r="CC154" s="162"/>
      <c r="CD154" s="162"/>
      <c r="CE154" s="162"/>
      <c r="CF154" s="2"/>
      <c r="CH154" s="27"/>
      <c r="CI154" s="108"/>
      <c r="CJ154" s="206"/>
      <c r="CK154" s="433"/>
      <c r="CL154" s="173"/>
      <c r="CM154" s="2"/>
      <c r="CN154" s="2"/>
      <c r="CO154" s="2"/>
      <c r="CP154" s="420"/>
      <c r="CQ154" s="419"/>
      <c r="CR154" s="162"/>
      <c r="CS154" s="2"/>
    </row>
    <row r="155" spans="2:97" ht="15.75" customHeight="1">
      <c r="C155" s="27"/>
      <c r="D155" s="27"/>
      <c r="E155" s="27"/>
      <c r="F155" s="27"/>
      <c r="G155" s="27"/>
      <c r="H155" s="27"/>
      <c r="I155" s="28"/>
      <c r="J155" s="28"/>
      <c r="K155" s="28"/>
      <c r="L155" s="28"/>
      <c r="M155" s="28"/>
      <c r="N155" s="28"/>
      <c r="O155" s="28"/>
      <c r="P155" s="172"/>
      <c r="Q155" s="172"/>
      <c r="R155" s="172"/>
      <c r="S155" s="172"/>
      <c r="T155" s="172"/>
      <c r="U155" s="172"/>
      <c r="V155" s="172"/>
      <c r="W155" s="28"/>
      <c r="X155" s="28"/>
      <c r="Y155" s="28"/>
      <c r="Z155" s="28"/>
      <c r="AA155" s="28"/>
      <c r="AB155" s="28"/>
      <c r="AC155" s="28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62"/>
      <c r="CC155" s="162"/>
      <c r="CD155" s="162"/>
      <c r="CE155" s="162"/>
      <c r="CF155" s="2"/>
      <c r="CH155" s="173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</row>
    <row r="156" spans="2:97" ht="15.75" customHeight="1">
      <c r="C156" s="27"/>
      <c r="D156" s="27"/>
      <c r="E156" s="27"/>
      <c r="F156" s="27"/>
      <c r="G156" s="27"/>
      <c r="H156" s="27"/>
      <c r="I156" s="28"/>
      <c r="J156" s="28"/>
      <c r="K156" s="28"/>
      <c r="L156" s="28"/>
      <c r="M156" s="28"/>
      <c r="N156" s="28"/>
      <c r="O156" s="28"/>
      <c r="P156" s="172"/>
      <c r="Q156" s="172"/>
      <c r="R156" s="172"/>
      <c r="S156" s="172"/>
      <c r="T156" s="172"/>
      <c r="U156" s="172"/>
      <c r="V156" s="172"/>
      <c r="W156" s="28"/>
      <c r="X156" s="28"/>
      <c r="Y156" s="28"/>
      <c r="Z156" s="28"/>
      <c r="AA156" s="28"/>
      <c r="AB156" s="28"/>
      <c r="AC156" s="28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H156" s="173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</row>
    <row r="157" spans="2:97" ht="15.75" customHeight="1">
      <c r="C157" s="27"/>
      <c r="D157" s="27"/>
      <c r="E157" s="27"/>
      <c r="F157" s="27"/>
      <c r="G157" s="27"/>
      <c r="H157" s="27"/>
      <c r="I157" s="28"/>
      <c r="J157" s="28"/>
      <c r="K157" s="28"/>
      <c r="L157" s="28"/>
      <c r="M157" s="28"/>
      <c r="N157" s="28"/>
      <c r="O157" s="28"/>
      <c r="P157" s="172"/>
      <c r="Q157" s="172"/>
      <c r="R157" s="172"/>
      <c r="S157" s="172"/>
      <c r="T157" s="172"/>
      <c r="U157" s="172"/>
      <c r="V157" s="172"/>
      <c r="W157" s="28"/>
      <c r="X157" s="28"/>
      <c r="Y157" s="28"/>
      <c r="Z157" s="28"/>
      <c r="AA157" s="28"/>
      <c r="AB157" s="28"/>
      <c r="AC157" s="28"/>
      <c r="CH157" s="173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</row>
    <row r="158" spans="2:97" ht="15.75" customHeight="1">
      <c r="C158" s="27"/>
      <c r="D158" s="27"/>
      <c r="E158" s="27"/>
      <c r="F158" s="27"/>
      <c r="G158" s="27"/>
      <c r="H158" s="27"/>
      <c r="I158" s="28"/>
      <c r="J158" s="28"/>
      <c r="K158" s="28"/>
      <c r="L158" s="28"/>
      <c r="M158" s="28"/>
      <c r="N158" s="28"/>
      <c r="O158" s="28"/>
      <c r="P158" s="172"/>
      <c r="Q158" s="172"/>
      <c r="R158" s="172"/>
      <c r="S158" s="172"/>
      <c r="T158" s="172"/>
      <c r="U158" s="172"/>
      <c r="V158" s="172"/>
      <c r="W158" s="28"/>
      <c r="X158" s="28"/>
      <c r="Y158" s="28"/>
      <c r="Z158" s="28"/>
      <c r="AA158" s="28"/>
      <c r="AB158" s="28"/>
      <c r="AC158" s="28"/>
      <c r="CH158" s="173"/>
    </row>
    <row r="159" spans="2:97" ht="15.75" customHeight="1">
      <c r="C159" s="27"/>
      <c r="D159" s="27"/>
      <c r="E159" s="27"/>
      <c r="F159" s="27"/>
      <c r="G159" s="27"/>
      <c r="H159" s="27"/>
      <c r="I159" s="28"/>
      <c r="J159" s="28"/>
      <c r="K159" s="28"/>
      <c r="L159" s="28"/>
      <c r="M159" s="28"/>
      <c r="N159" s="28"/>
      <c r="O159" s="28"/>
      <c r="P159" s="172"/>
      <c r="Q159" s="172"/>
      <c r="R159" s="172"/>
      <c r="S159" s="172"/>
      <c r="T159" s="172"/>
      <c r="U159" s="172"/>
      <c r="V159" s="172"/>
      <c r="W159" s="28"/>
      <c r="X159" s="28"/>
      <c r="Y159" s="28"/>
      <c r="Z159" s="28"/>
      <c r="AA159" s="28"/>
      <c r="AB159" s="28"/>
      <c r="AC159" s="28"/>
      <c r="CH159" s="173"/>
    </row>
    <row r="160" spans="2:97" ht="15.75" customHeight="1">
      <c r="C160" s="27"/>
      <c r="D160" s="27"/>
      <c r="E160" s="27"/>
      <c r="F160" s="27"/>
      <c r="G160" s="27"/>
      <c r="H160" s="27"/>
      <c r="I160" s="28"/>
      <c r="J160" s="28"/>
      <c r="K160" s="28"/>
      <c r="L160" s="28"/>
      <c r="M160" s="28"/>
      <c r="N160" s="28"/>
      <c r="O160" s="28"/>
      <c r="P160" s="172"/>
      <c r="Q160" s="172"/>
      <c r="R160" s="172"/>
      <c r="S160" s="172"/>
      <c r="T160" s="172"/>
      <c r="U160" s="172"/>
      <c r="V160" s="172"/>
      <c r="W160" s="28"/>
      <c r="X160" s="28"/>
      <c r="Y160" s="28"/>
      <c r="Z160" s="28"/>
      <c r="AA160" s="28"/>
      <c r="AB160" s="28"/>
      <c r="AC160" s="28"/>
      <c r="CH160" s="173"/>
    </row>
    <row r="161" spans="3:86" ht="15.75" customHeight="1">
      <c r="C161" s="27"/>
      <c r="D161" s="27"/>
      <c r="E161" s="27"/>
      <c r="F161" s="27"/>
      <c r="G161" s="27"/>
      <c r="H161" s="27"/>
      <c r="I161" s="28"/>
      <c r="J161" s="28"/>
      <c r="K161" s="28"/>
      <c r="L161" s="28"/>
      <c r="M161" s="28"/>
      <c r="N161" s="28"/>
      <c r="O161" s="28"/>
      <c r="P161" s="172"/>
      <c r="Q161" s="172"/>
      <c r="R161" s="172"/>
      <c r="S161" s="172"/>
      <c r="T161" s="172"/>
      <c r="U161" s="172"/>
      <c r="V161" s="172"/>
      <c r="W161" s="28"/>
      <c r="X161" s="28"/>
      <c r="Y161" s="28"/>
      <c r="Z161" s="28"/>
      <c r="AA161" s="28"/>
      <c r="AB161" s="28"/>
      <c r="AC161" s="28"/>
      <c r="CH161" s="173"/>
    </row>
    <row r="162" spans="3:86" ht="15.75" customHeight="1">
      <c r="C162" s="27"/>
      <c r="D162" s="27"/>
      <c r="E162" s="27"/>
      <c r="F162" s="27"/>
      <c r="G162" s="27"/>
      <c r="H162" s="27"/>
      <c r="I162" s="28"/>
      <c r="J162" s="28"/>
      <c r="K162" s="28"/>
      <c r="L162" s="28"/>
      <c r="M162" s="28"/>
      <c r="N162" s="28"/>
      <c r="O162" s="28"/>
      <c r="P162" s="172"/>
      <c r="Q162" s="172"/>
      <c r="R162" s="172"/>
      <c r="S162" s="172"/>
      <c r="T162" s="172"/>
      <c r="U162" s="172"/>
      <c r="V162" s="172"/>
      <c r="W162" s="28"/>
      <c r="X162" s="28"/>
      <c r="Y162" s="28"/>
      <c r="Z162" s="28"/>
      <c r="AA162" s="28"/>
      <c r="AB162" s="28"/>
      <c r="AC162" s="28"/>
      <c r="CH162" s="173"/>
    </row>
    <row r="163" spans="3:86" ht="15.75" customHeight="1">
      <c r="C163" s="27"/>
      <c r="D163" s="27"/>
      <c r="E163" s="27"/>
      <c r="F163" s="27"/>
      <c r="G163" s="27"/>
      <c r="H163" s="27"/>
      <c r="I163" s="28"/>
      <c r="J163" s="28"/>
      <c r="K163" s="28"/>
      <c r="L163" s="28"/>
      <c r="M163" s="28"/>
      <c r="N163" s="28"/>
      <c r="O163" s="28"/>
      <c r="P163" s="172"/>
      <c r="Q163" s="172"/>
      <c r="R163" s="172"/>
      <c r="S163" s="172"/>
      <c r="T163" s="172"/>
      <c r="U163" s="172"/>
      <c r="V163" s="172"/>
      <c r="W163" s="28"/>
      <c r="X163" s="28"/>
      <c r="Y163" s="28"/>
      <c r="Z163" s="28"/>
      <c r="AA163" s="28"/>
      <c r="AB163" s="28"/>
      <c r="AC163" s="28"/>
      <c r="CH163" s="173"/>
    </row>
    <row r="164" spans="3:86" ht="15.75" customHeight="1">
      <c r="C164" s="27"/>
      <c r="D164" s="27"/>
      <c r="E164" s="27"/>
      <c r="F164" s="27"/>
      <c r="G164" s="27"/>
      <c r="H164" s="27"/>
      <c r="I164" s="28"/>
      <c r="J164" s="28"/>
      <c r="K164" s="28"/>
      <c r="L164" s="28"/>
      <c r="M164" s="28"/>
      <c r="N164" s="28"/>
      <c r="O164" s="28"/>
      <c r="P164" s="172"/>
      <c r="Q164" s="172"/>
      <c r="R164" s="172"/>
      <c r="S164" s="172"/>
      <c r="T164" s="172"/>
      <c r="U164" s="172"/>
      <c r="V164" s="172"/>
      <c r="W164" s="28"/>
      <c r="X164" s="28"/>
      <c r="Y164" s="28"/>
      <c r="Z164" s="28"/>
      <c r="AA164" s="28"/>
      <c r="AB164" s="28"/>
      <c r="AC164" s="28"/>
      <c r="CH164" s="173"/>
    </row>
    <row r="165" spans="3:86" ht="15.75" customHeight="1">
      <c r="C165" s="27"/>
      <c r="D165" s="27"/>
      <c r="E165" s="27"/>
      <c r="F165" s="27"/>
      <c r="G165" s="27"/>
      <c r="H165" s="27"/>
      <c r="I165" s="28"/>
      <c r="J165" s="28"/>
      <c r="K165" s="28"/>
      <c r="L165" s="28"/>
      <c r="M165" s="28"/>
      <c r="N165" s="28"/>
      <c r="O165" s="28"/>
      <c r="P165" s="172"/>
      <c r="Q165" s="172"/>
      <c r="R165" s="172"/>
      <c r="S165" s="172"/>
      <c r="T165" s="172"/>
      <c r="U165" s="172"/>
      <c r="V165" s="172"/>
      <c r="W165" s="28"/>
      <c r="X165" s="28"/>
      <c r="Y165" s="28"/>
      <c r="Z165" s="28"/>
      <c r="AA165" s="28"/>
      <c r="AB165" s="28"/>
      <c r="AC165" s="28"/>
      <c r="CH165" s="173"/>
    </row>
    <row r="166" spans="3:86" ht="15.75" customHeight="1">
      <c r="C166" s="27"/>
      <c r="D166" s="27"/>
      <c r="E166" s="27"/>
      <c r="F166" s="27"/>
      <c r="G166" s="27"/>
      <c r="H166" s="27"/>
      <c r="I166" s="28"/>
      <c r="J166" s="28"/>
      <c r="K166" s="28"/>
      <c r="L166" s="28"/>
      <c r="M166" s="28"/>
      <c r="N166" s="28"/>
      <c r="O166" s="28"/>
      <c r="P166" s="172"/>
      <c r="Q166" s="172"/>
      <c r="R166" s="172"/>
      <c r="S166" s="172"/>
      <c r="T166" s="172"/>
      <c r="U166" s="172"/>
      <c r="V166" s="172"/>
      <c r="W166" s="28"/>
      <c r="X166" s="28"/>
      <c r="Y166" s="28"/>
      <c r="Z166" s="28"/>
      <c r="AA166" s="28"/>
      <c r="AB166" s="28"/>
      <c r="AC166" s="28"/>
      <c r="CH166" s="173"/>
    </row>
    <row r="167" spans="3:86" ht="15.75" customHeight="1">
      <c r="C167" s="27"/>
      <c r="D167" s="27"/>
      <c r="E167" s="27"/>
      <c r="F167" s="27"/>
      <c r="G167" s="27"/>
      <c r="H167" s="27"/>
      <c r="I167" s="28"/>
      <c r="J167" s="28"/>
      <c r="K167" s="28"/>
      <c r="L167" s="28"/>
      <c r="M167" s="28"/>
      <c r="N167" s="28"/>
      <c r="O167" s="28"/>
      <c r="P167" s="172"/>
      <c r="Q167" s="172"/>
      <c r="R167" s="172"/>
      <c r="S167" s="172"/>
      <c r="T167" s="172"/>
      <c r="U167" s="172"/>
      <c r="V167" s="172"/>
      <c r="W167" s="28"/>
      <c r="X167" s="28"/>
      <c r="Y167" s="28"/>
      <c r="Z167" s="28"/>
      <c r="AA167" s="28"/>
      <c r="AB167" s="28"/>
      <c r="AC167" s="28"/>
      <c r="CH167" s="173"/>
    </row>
    <row r="168" spans="3:86" ht="15.75" customHeight="1">
      <c r="C168" s="27"/>
      <c r="D168" s="27"/>
      <c r="E168" s="27"/>
      <c r="F168" s="27"/>
      <c r="G168" s="27"/>
      <c r="H168" s="27"/>
      <c r="I168" s="28"/>
      <c r="J168" s="28"/>
      <c r="K168" s="28"/>
      <c r="L168" s="28"/>
      <c r="M168" s="28"/>
      <c r="N168" s="28"/>
      <c r="O168" s="28"/>
      <c r="P168" s="172"/>
      <c r="Q168" s="172"/>
      <c r="R168" s="172"/>
      <c r="S168" s="172"/>
      <c r="T168" s="172"/>
      <c r="U168" s="172"/>
      <c r="V168" s="172"/>
      <c r="W168" s="28"/>
      <c r="X168" s="28"/>
      <c r="Y168" s="28"/>
      <c r="Z168" s="28"/>
      <c r="AA168" s="28"/>
      <c r="AB168" s="28"/>
      <c r="AC168" s="28"/>
      <c r="CH168" s="173"/>
    </row>
    <row r="169" spans="3:86" ht="15.75" customHeight="1">
      <c r="C169" s="27"/>
      <c r="D169" s="27"/>
      <c r="E169" s="27"/>
      <c r="F169" s="27"/>
      <c r="G169" s="27"/>
      <c r="H169" s="27"/>
      <c r="I169" s="28"/>
      <c r="J169" s="28"/>
      <c r="K169" s="28"/>
      <c r="L169" s="28"/>
      <c r="M169" s="28"/>
      <c r="N169" s="28"/>
      <c r="O169" s="28"/>
      <c r="P169" s="172"/>
      <c r="Q169" s="172"/>
      <c r="R169" s="172"/>
      <c r="S169" s="172"/>
      <c r="T169" s="172"/>
      <c r="U169" s="172"/>
      <c r="V169" s="172"/>
      <c r="W169" s="28"/>
      <c r="X169" s="28"/>
      <c r="Y169" s="28"/>
      <c r="Z169" s="28"/>
      <c r="AA169" s="28"/>
      <c r="AB169" s="28"/>
      <c r="AC169" s="28"/>
      <c r="CH169" s="173"/>
    </row>
    <row r="170" spans="3:86" ht="15.75" customHeight="1">
      <c r="C170" s="27"/>
      <c r="D170" s="27"/>
      <c r="E170" s="27"/>
      <c r="F170" s="27"/>
      <c r="G170" s="27"/>
      <c r="H170" s="27"/>
      <c r="I170" s="28"/>
      <c r="J170" s="28"/>
      <c r="K170" s="28"/>
      <c r="L170" s="28"/>
      <c r="M170" s="28"/>
      <c r="N170" s="28"/>
      <c r="O170" s="28"/>
      <c r="P170" s="172"/>
      <c r="Q170" s="172"/>
      <c r="R170" s="172"/>
      <c r="S170" s="172"/>
      <c r="T170" s="172"/>
      <c r="U170" s="172"/>
      <c r="V170" s="172"/>
      <c r="W170" s="28"/>
      <c r="X170" s="28"/>
      <c r="Y170" s="28"/>
      <c r="Z170" s="28"/>
      <c r="AA170" s="28"/>
      <c r="AB170" s="28"/>
      <c r="AC170" s="28"/>
      <c r="CH170" s="173"/>
    </row>
    <row r="171" spans="3:86" ht="15.75" customHeight="1">
      <c r="C171" s="27"/>
      <c r="D171" s="27"/>
      <c r="E171" s="27"/>
      <c r="F171" s="27"/>
      <c r="G171" s="27"/>
      <c r="H171" s="27"/>
      <c r="I171" s="28"/>
      <c r="J171" s="28"/>
      <c r="K171" s="28"/>
      <c r="L171" s="28"/>
      <c r="M171" s="28"/>
      <c r="N171" s="28"/>
      <c r="O171" s="28"/>
      <c r="P171" s="172"/>
      <c r="Q171" s="172"/>
      <c r="R171" s="172"/>
      <c r="S171" s="172"/>
      <c r="T171" s="172"/>
      <c r="U171" s="172"/>
      <c r="V171" s="172"/>
      <c r="W171" s="28"/>
      <c r="X171" s="28"/>
      <c r="Y171" s="28"/>
      <c r="Z171" s="28"/>
      <c r="AA171" s="28"/>
      <c r="AB171" s="28"/>
      <c r="AC171" s="28"/>
      <c r="CH171" s="173"/>
    </row>
    <row r="172" spans="3:86" ht="15.75" customHeight="1">
      <c r="C172" s="27"/>
      <c r="D172" s="27"/>
      <c r="E172" s="27"/>
      <c r="F172" s="27"/>
      <c r="G172" s="27"/>
      <c r="H172" s="27"/>
      <c r="I172" s="28"/>
      <c r="J172" s="28"/>
      <c r="K172" s="28"/>
      <c r="L172" s="28"/>
      <c r="M172" s="28"/>
      <c r="N172" s="28"/>
      <c r="O172" s="28"/>
      <c r="P172" s="172"/>
      <c r="Q172" s="172"/>
      <c r="R172" s="172"/>
      <c r="S172" s="172"/>
      <c r="T172" s="172"/>
      <c r="U172" s="172"/>
      <c r="V172" s="172"/>
      <c r="W172" s="28"/>
      <c r="X172" s="28"/>
      <c r="Y172" s="28"/>
      <c r="Z172" s="28"/>
      <c r="AA172" s="28"/>
      <c r="AB172" s="28"/>
      <c r="AC172" s="28"/>
      <c r="CH172" s="173"/>
    </row>
    <row r="173" spans="3:86" ht="15.75" customHeight="1">
      <c r="C173" s="27"/>
      <c r="D173" s="27"/>
      <c r="E173" s="27"/>
      <c r="F173" s="27"/>
      <c r="G173" s="27"/>
      <c r="H173" s="27"/>
      <c r="I173" s="28"/>
      <c r="J173" s="28"/>
      <c r="K173" s="28"/>
      <c r="L173" s="28"/>
      <c r="M173" s="28"/>
      <c r="N173" s="28"/>
      <c r="O173" s="28"/>
      <c r="P173" s="172"/>
      <c r="Q173" s="172"/>
      <c r="R173" s="172"/>
      <c r="S173" s="172"/>
      <c r="T173" s="172"/>
      <c r="U173" s="172"/>
      <c r="V173" s="172"/>
      <c r="W173" s="28"/>
      <c r="X173" s="28"/>
      <c r="Y173" s="28"/>
      <c r="Z173" s="28"/>
      <c r="AA173" s="28"/>
      <c r="AB173" s="28"/>
      <c r="AC173" s="28"/>
      <c r="CH173" s="173"/>
    </row>
    <row r="174" spans="3:86" ht="15.75" customHeight="1">
      <c r="C174" s="27"/>
      <c r="D174" s="27"/>
      <c r="E174" s="27"/>
      <c r="F174" s="27"/>
      <c r="G174" s="27"/>
      <c r="H174" s="27"/>
      <c r="I174" s="28"/>
      <c r="J174" s="28"/>
      <c r="K174" s="28"/>
      <c r="L174" s="28"/>
      <c r="M174" s="28"/>
      <c r="N174" s="28"/>
      <c r="O174" s="28"/>
      <c r="P174" s="172"/>
      <c r="Q174" s="172"/>
      <c r="R174" s="172"/>
      <c r="S174" s="172"/>
      <c r="T174" s="172"/>
      <c r="U174" s="172"/>
      <c r="V174" s="172"/>
      <c r="W174" s="28"/>
      <c r="X174" s="28"/>
      <c r="Y174" s="28"/>
      <c r="Z174" s="28"/>
      <c r="AA174" s="28"/>
      <c r="AB174" s="28"/>
      <c r="AC174" s="28"/>
      <c r="CH174" s="173"/>
    </row>
    <row r="175" spans="3:86" ht="15.75" customHeight="1">
      <c r="C175" s="27"/>
      <c r="D175" s="27"/>
      <c r="E175" s="27"/>
      <c r="F175" s="27"/>
      <c r="G175" s="27"/>
      <c r="H175" s="27"/>
      <c r="I175" s="28"/>
      <c r="J175" s="28"/>
      <c r="K175" s="28"/>
      <c r="L175" s="28"/>
      <c r="M175" s="28"/>
      <c r="N175" s="28"/>
      <c r="O175" s="28"/>
      <c r="P175" s="172"/>
      <c r="Q175" s="172"/>
      <c r="R175" s="172"/>
      <c r="S175" s="172"/>
      <c r="T175" s="172"/>
      <c r="U175" s="172"/>
      <c r="V175" s="172"/>
      <c r="W175" s="28"/>
      <c r="X175" s="28"/>
      <c r="Y175" s="28"/>
      <c r="Z175" s="28"/>
      <c r="AA175" s="28"/>
      <c r="AB175" s="28"/>
      <c r="AC175" s="28"/>
      <c r="CH175" s="173"/>
    </row>
    <row r="176" spans="3:86" ht="15.75" customHeight="1">
      <c r="C176" s="27"/>
      <c r="D176" s="27"/>
      <c r="E176" s="27"/>
      <c r="F176" s="27"/>
      <c r="G176" s="27"/>
      <c r="H176" s="27"/>
      <c r="I176" s="28"/>
      <c r="J176" s="28"/>
      <c r="K176" s="28"/>
      <c r="L176" s="28"/>
      <c r="M176" s="28"/>
      <c r="N176" s="28"/>
      <c r="O176" s="28"/>
      <c r="P176" s="172"/>
      <c r="Q176" s="172"/>
      <c r="R176" s="172"/>
      <c r="S176" s="172"/>
      <c r="T176" s="172"/>
      <c r="U176" s="172"/>
      <c r="V176" s="172"/>
      <c r="W176" s="28"/>
      <c r="X176" s="28"/>
      <c r="Y176" s="28"/>
      <c r="Z176" s="28"/>
      <c r="AA176" s="28"/>
      <c r="AB176" s="28"/>
      <c r="AC176" s="28"/>
      <c r="CH176" s="173"/>
    </row>
    <row r="177" spans="3:86" ht="15.75" customHeight="1">
      <c r="C177" s="27"/>
      <c r="D177" s="27"/>
      <c r="E177" s="27"/>
      <c r="F177" s="27"/>
      <c r="G177" s="27"/>
      <c r="H177" s="27"/>
      <c r="I177" s="28"/>
      <c r="J177" s="28"/>
      <c r="K177" s="28"/>
      <c r="L177" s="28"/>
      <c r="M177" s="28"/>
      <c r="N177" s="28"/>
      <c r="O177" s="28"/>
      <c r="P177" s="172"/>
      <c r="Q177" s="172"/>
      <c r="R177" s="172"/>
      <c r="S177" s="172"/>
      <c r="T177" s="172"/>
      <c r="U177" s="172"/>
      <c r="V177" s="172"/>
      <c r="W177" s="28"/>
      <c r="X177" s="28"/>
      <c r="Y177" s="28"/>
      <c r="Z177" s="28"/>
      <c r="AA177" s="28"/>
      <c r="AB177" s="28"/>
      <c r="AC177" s="28"/>
      <c r="CH177" s="173"/>
    </row>
    <row r="178" spans="3:86" ht="15.75" customHeight="1">
      <c r="C178" s="27"/>
      <c r="D178" s="27"/>
      <c r="E178" s="27"/>
      <c r="F178" s="27"/>
      <c r="G178" s="27"/>
      <c r="H178" s="27"/>
      <c r="I178" s="28"/>
      <c r="J178" s="28"/>
      <c r="K178" s="28"/>
      <c r="L178" s="28"/>
      <c r="M178" s="28"/>
      <c r="N178" s="28"/>
      <c r="O178" s="28"/>
      <c r="P178" s="172"/>
      <c r="Q178" s="172"/>
      <c r="R178" s="172"/>
      <c r="S178" s="172"/>
      <c r="T178" s="172"/>
      <c r="U178" s="172"/>
      <c r="V178" s="172"/>
      <c r="W178" s="28"/>
      <c r="X178" s="28"/>
      <c r="Y178" s="28"/>
      <c r="Z178" s="28"/>
      <c r="AA178" s="28"/>
      <c r="AB178" s="28"/>
      <c r="AC178" s="28"/>
      <c r="CH178" s="173"/>
    </row>
    <row r="179" spans="3:86" ht="15.75" customHeight="1">
      <c r="C179" s="27"/>
      <c r="D179" s="27"/>
      <c r="E179" s="27"/>
      <c r="F179" s="27"/>
      <c r="G179" s="27"/>
      <c r="H179" s="27"/>
      <c r="I179" s="28"/>
      <c r="J179" s="28"/>
      <c r="K179" s="28"/>
      <c r="L179" s="28"/>
      <c r="M179" s="28"/>
      <c r="N179" s="28"/>
      <c r="O179" s="28"/>
      <c r="P179" s="172"/>
      <c r="Q179" s="172"/>
      <c r="R179" s="172"/>
      <c r="S179" s="172"/>
      <c r="T179" s="172"/>
      <c r="U179" s="172"/>
      <c r="V179" s="172"/>
      <c r="W179" s="28"/>
      <c r="X179" s="28"/>
      <c r="Y179" s="28"/>
      <c r="Z179" s="28"/>
      <c r="AA179" s="28"/>
      <c r="AB179" s="28"/>
      <c r="AC179" s="28"/>
      <c r="CH179" s="173"/>
    </row>
    <row r="180" spans="3:86" ht="15.75" customHeight="1">
      <c r="C180" s="27"/>
      <c r="D180" s="27"/>
      <c r="E180" s="27"/>
      <c r="F180" s="27"/>
      <c r="G180" s="27"/>
      <c r="H180" s="27"/>
      <c r="I180" s="28"/>
      <c r="J180" s="28"/>
      <c r="K180" s="28"/>
      <c r="L180" s="28"/>
      <c r="M180" s="28"/>
      <c r="N180" s="28"/>
      <c r="O180" s="28"/>
      <c r="P180" s="172"/>
      <c r="Q180" s="172"/>
      <c r="R180" s="172"/>
      <c r="S180" s="172"/>
      <c r="T180" s="172"/>
      <c r="U180" s="172"/>
      <c r="V180" s="172"/>
      <c r="W180" s="28"/>
      <c r="X180" s="28"/>
      <c r="Y180" s="28"/>
      <c r="Z180" s="28"/>
      <c r="AA180" s="28"/>
      <c r="AB180" s="28"/>
      <c r="AC180" s="28"/>
      <c r="CH180" s="173"/>
    </row>
    <row r="181" spans="3:86" ht="15.75" customHeight="1">
      <c r="C181" s="27"/>
      <c r="D181" s="27"/>
      <c r="E181" s="27"/>
      <c r="F181" s="27"/>
      <c r="G181" s="27"/>
      <c r="H181" s="27"/>
      <c r="I181" s="28"/>
      <c r="J181" s="28"/>
      <c r="K181" s="28"/>
      <c r="L181" s="28"/>
      <c r="M181" s="28"/>
      <c r="N181" s="28"/>
      <c r="O181" s="28"/>
      <c r="P181" s="172"/>
      <c r="Q181" s="172"/>
      <c r="R181" s="172"/>
      <c r="S181" s="172"/>
      <c r="T181" s="172"/>
      <c r="U181" s="172"/>
      <c r="V181" s="172"/>
      <c r="W181" s="28"/>
      <c r="X181" s="28"/>
      <c r="Y181" s="28"/>
      <c r="Z181" s="28"/>
      <c r="AA181" s="28"/>
      <c r="AB181" s="28"/>
      <c r="AC181" s="28"/>
      <c r="CH181" s="173"/>
    </row>
    <row r="182" spans="3:86" ht="15.75" customHeight="1">
      <c r="C182" s="27"/>
      <c r="D182" s="27"/>
      <c r="E182" s="27"/>
      <c r="F182" s="27"/>
      <c r="G182" s="27"/>
      <c r="H182" s="27"/>
      <c r="I182" s="28"/>
      <c r="J182" s="28"/>
      <c r="K182" s="28"/>
      <c r="L182" s="28"/>
      <c r="M182" s="28"/>
      <c r="N182" s="28"/>
      <c r="O182" s="28"/>
      <c r="P182" s="172"/>
      <c r="Q182" s="172"/>
      <c r="R182" s="172"/>
      <c r="S182" s="172"/>
      <c r="T182" s="172"/>
      <c r="U182" s="172"/>
      <c r="V182" s="172"/>
      <c r="W182" s="28"/>
      <c r="X182" s="28"/>
      <c r="Y182" s="28"/>
      <c r="Z182" s="28"/>
      <c r="AA182" s="28"/>
      <c r="AB182" s="28"/>
      <c r="AC182" s="28"/>
      <c r="CH182" s="173"/>
    </row>
    <row r="183" spans="3:86" ht="15.75" customHeight="1">
      <c r="C183" s="27"/>
      <c r="D183" s="27"/>
      <c r="E183" s="27"/>
      <c r="F183" s="27"/>
      <c r="G183" s="27"/>
      <c r="H183" s="27"/>
      <c r="I183" s="28"/>
      <c r="J183" s="28"/>
      <c r="K183" s="28"/>
      <c r="L183" s="28"/>
      <c r="M183" s="28"/>
      <c r="N183" s="28"/>
      <c r="O183" s="28"/>
      <c r="P183" s="172"/>
      <c r="Q183" s="172"/>
      <c r="R183" s="172"/>
      <c r="S183" s="172"/>
      <c r="T183" s="172"/>
      <c r="U183" s="172"/>
      <c r="V183" s="172"/>
      <c r="W183" s="28"/>
      <c r="X183" s="28"/>
      <c r="Y183" s="28"/>
      <c r="Z183" s="28"/>
      <c r="AA183" s="28"/>
      <c r="AB183" s="28"/>
      <c r="AC183" s="28"/>
      <c r="CH183" s="173"/>
    </row>
    <row r="184" spans="3:86" ht="15.75" customHeight="1">
      <c r="C184" s="27"/>
      <c r="D184" s="27"/>
      <c r="E184" s="27"/>
      <c r="F184" s="27"/>
      <c r="G184" s="27"/>
      <c r="H184" s="27"/>
      <c r="I184" s="28"/>
      <c r="J184" s="28"/>
      <c r="K184" s="28"/>
      <c r="L184" s="28"/>
      <c r="M184" s="28"/>
      <c r="N184" s="28"/>
      <c r="O184" s="28"/>
      <c r="P184" s="172"/>
      <c r="Q184" s="172"/>
      <c r="R184" s="172"/>
      <c r="S184" s="172"/>
      <c r="T184" s="172"/>
      <c r="U184" s="172"/>
      <c r="V184" s="172"/>
      <c r="W184" s="28"/>
      <c r="X184" s="28"/>
      <c r="Y184" s="28"/>
      <c r="Z184" s="28"/>
      <c r="AA184" s="28"/>
      <c r="AB184" s="28"/>
      <c r="AC184" s="28"/>
      <c r="CH184" s="173"/>
    </row>
    <row r="185" spans="3:86" ht="15.75" customHeight="1">
      <c r="C185" s="27"/>
      <c r="D185" s="27"/>
      <c r="E185" s="27"/>
      <c r="F185" s="27"/>
      <c r="G185" s="27"/>
      <c r="H185" s="27"/>
      <c r="I185" s="28"/>
      <c r="J185" s="28"/>
      <c r="K185" s="28"/>
      <c r="L185" s="28"/>
      <c r="M185" s="28"/>
      <c r="N185" s="28"/>
      <c r="O185" s="28"/>
      <c r="P185" s="172"/>
      <c r="Q185" s="172"/>
      <c r="R185" s="172"/>
      <c r="S185" s="172"/>
      <c r="T185" s="172"/>
      <c r="U185" s="172"/>
      <c r="V185" s="172"/>
      <c r="W185" s="28"/>
      <c r="X185" s="28"/>
      <c r="Y185" s="28"/>
      <c r="Z185" s="28"/>
      <c r="AA185" s="28"/>
      <c r="AB185" s="28"/>
      <c r="AC185" s="28"/>
      <c r="CH185" s="173"/>
    </row>
    <row r="186" spans="3:86" ht="15.75" customHeight="1">
      <c r="C186" s="27"/>
      <c r="D186" s="27"/>
      <c r="E186" s="27"/>
      <c r="F186" s="27"/>
      <c r="G186" s="27"/>
      <c r="H186" s="27"/>
      <c r="I186" s="28"/>
      <c r="J186" s="28"/>
      <c r="K186" s="28"/>
      <c r="L186" s="28"/>
      <c r="M186" s="28"/>
      <c r="N186" s="28"/>
      <c r="O186" s="28"/>
      <c r="P186" s="172"/>
      <c r="Q186" s="172"/>
      <c r="R186" s="172"/>
      <c r="S186" s="172"/>
      <c r="T186" s="172"/>
      <c r="U186" s="172"/>
      <c r="V186" s="172"/>
      <c r="W186" s="28"/>
      <c r="X186" s="28"/>
      <c r="Y186" s="28"/>
      <c r="Z186" s="28"/>
      <c r="AA186" s="28"/>
      <c r="AB186" s="28"/>
      <c r="AC186" s="28"/>
      <c r="CH186" s="173"/>
    </row>
    <row r="187" spans="3:86" ht="15.75" customHeight="1">
      <c r="C187" s="27"/>
      <c r="D187" s="27"/>
      <c r="E187" s="27"/>
      <c r="F187" s="27"/>
      <c r="G187" s="27"/>
      <c r="H187" s="27"/>
      <c r="I187" s="28"/>
      <c r="J187" s="28"/>
      <c r="K187" s="28"/>
      <c r="L187" s="28"/>
      <c r="M187" s="28"/>
      <c r="N187" s="28"/>
      <c r="O187" s="28"/>
      <c r="P187" s="172"/>
      <c r="Q187" s="172"/>
      <c r="R187" s="172"/>
      <c r="S187" s="172"/>
      <c r="T187" s="172"/>
      <c r="U187" s="172"/>
      <c r="V187" s="172"/>
      <c r="W187" s="28"/>
      <c r="X187" s="28"/>
      <c r="Y187" s="28"/>
      <c r="Z187" s="28"/>
      <c r="AA187" s="28"/>
      <c r="AB187" s="28"/>
      <c r="AC187" s="28"/>
      <c r="CH187" s="173"/>
    </row>
    <row r="188" spans="3:86" ht="15.75" customHeight="1">
      <c r="C188" s="27"/>
      <c r="D188" s="27"/>
      <c r="E188" s="27"/>
      <c r="F188" s="27"/>
      <c r="G188" s="27"/>
      <c r="H188" s="27"/>
      <c r="I188" s="28"/>
      <c r="J188" s="28"/>
      <c r="K188" s="28"/>
      <c r="L188" s="28"/>
      <c r="M188" s="28"/>
      <c r="N188" s="28"/>
      <c r="O188" s="28"/>
      <c r="P188" s="172"/>
      <c r="Q188" s="172"/>
      <c r="R188" s="172"/>
      <c r="S188" s="172"/>
      <c r="T188" s="172"/>
      <c r="U188" s="172"/>
      <c r="V188" s="172"/>
      <c r="W188" s="28"/>
      <c r="X188" s="28"/>
      <c r="Y188" s="28"/>
      <c r="Z188" s="28"/>
      <c r="AA188" s="28"/>
      <c r="AB188" s="28"/>
      <c r="AC188" s="28"/>
      <c r="CH188" s="173"/>
    </row>
    <row r="189" spans="3:86" ht="15.75" customHeight="1">
      <c r="C189" s="27"/>
      <c r="D189" s="27"/>
      <c r="E189" s="27"/>
      <c r="F189" s="27"/>
      <c r="G189" s="27"/>
      <c r="H189" s="27"/>
      <c r="I189" s="28"/>
      <c r="J189" s="28"/>
      <c r="K189" s="28"/>
      <c r="L189" s="28"/>
      <c r="M189" s="28"/>
      <c r="N189" s="28"/>
      <c r="O189" s="28"/>
      <c r="P189" s="172"/>
      <c r="Q189" s="172"/>
      <c r="R189" s="172"/>
      <c r="S189" s="172"/>
      <c r="T189" s="172"/>
      <c r="U189" s="172"/>
      <c r="V189" s="172"/>
      <c r="W189" s="28"/>
      <c r="X189" s="28"/>
      <c r="Y189" s="28"/>
      <c r="Z189" s="28"/>
      <c r="AA189" s="28"/>
      <c r="AB189" s="28"/>
      <c r="AC189" s="28"/>
      <c r="CH189" s="173"/>
    </row>
    <row r="190" spans="3:86" ht="15.75" customHeight="1">
      <c r="C190" s="27"/>
      <c r="D190" s="27"/>
      <c r="E190" s="27"/>
      <c r="F190" s="27"/>
      <c r="G190" s="27"/>
      <c r="H190" s="27"/>
      <c r="I190" s="28"/>
      <c r="J190" s="28"/>
      <c r="K190" s="28"/>
      <c r="L190" s="28"/>
      <c r="M190" s="28"/>
      <c r="N190" s="28"/>
      <c r="O190" s="28"/>
      <c r="P190" s="172"/>
      <c r="Q190" s="172"/>
      <c r="R190" s="172"/>
      <c r="S190" s="172"/>
      <c r="T190" s="172"/>
      <c r="U190" s="172"/>
      <c r="V190" s="172"/>
      <c r="W190" s="28"/>
      <c r="X190" s="28"/>
      <c r="Y190" s="28"/>
      <c r="Z190" s="28"/>
      <c r="AA190" s="28"/>
      <c r="AB190" s="28"/>
      <c r="AC190" s="28"/>
      <c r="CH190" s="173"/>
    </row>
    <row r="191" spans="3:86" ht="15.75" customHeight="1">
      <c r="C191" s="27"/>
      <c r="D191" s="27"/>
      <c r="E191" s="27"/>
      <c r="F191" s="27"/>
      <c r="G191" s="27"/>
      <c r="H191" s="27"/>
      <c r="I191" s="28"/>
      <c r="J191" s="28"/>
      <c r="K191" s="28"/>
      <c r="L191" s="28"/>
      <c r="M191" s="28"/>
      <c r="N191" s="28"/>
      <c r="O191" s="28"/>
      <c r="P191" s="172"/>
      <c r="Q191" s="172"/>
      <c r="R191" s="172"/>
      <c r="S191" s="172"/>
      <c r="T191" s="172"/>
      <c r="U191" s="172"/>
      <c r="V191" s="172"/>
      <c r="W191" s="28"/>
      <c r="X191" s="28"/>
      <c r="Y191" s="28"/>
      <c r="Z191" s="28"/>
      <c r="AA191" s="28"/>
      <c r="AB191" s="28"/>
      <c r="AC191" s="28"/>
      <c r="CH191" s="173"/>
    </row>
    <row r="192" spans="3:86" ht="15.75" customHeight="1">
      <c r="C192" s="27"/>
      <c r="D192" s="27"/>
      <c r="E192" s="27"/>
      <c r="F192" s="27"/>
      <c r="G192" s="27"/>
      <c r="H192" s="27"/>
      <c r="I192" s="28"/>
      <c r="J192" s="28"/>
      <c r="K192" s="28"/>
      <c r="L192" s="28"/>
      <c r="M192" s="28"/>
      <c r="N192" s="28"/>
      <c r="O192" s="28"/>
      <c r="P192" s="172"/>
      <c r="Q192" s="172"/>
      <c r="R192" s="172"/>
      <c r="S192" s="172"/>
      <c r="T192" s="172"/>
      <c r="U192" s="172"/>
      <c r="V192" s="172"/>
      <c r="W192" s="28"/>
      <c r="X192" s="28"/>
      <c r="Y192" s="28"/>
      <c r="Z192" s="28"/>
      <c r="AA192" s="28"/>
      <c r="AB192" s="28"/>
      <c r="AC192" s="28"/>
      <c r="CH192" s="173"/>
    </row>
    <row r="193" spans="3:86" ht="15.75" customHeight="1">
      <c r="C193" s="27"/>
      <c r="D193" s="27"/>
      <c r="E193" s="27"/>
      <c r="F193" s="27"/>
      <c r="G193" s="27"/>
      <c r="H193" s="27"/>
      <c r="I193" s="28"/>
      <c r="J193" s="28"/>
      <c r="K193" s="28"/>
      <c r="L193" s="28"/>
      <c r="M193" s="28"/>
      <c r="N193" s="28"/>
      <c r="O193" s="28"/>
      <c r="P193" s="172"/>
      <c r="Q193" s="172"/>
      <c r="R193" s="172"/>
      <c r="S193" s="172"/>
      <c r="T193" s="172"/>
      <c r="U193" s="172"/>
      <c r="V193" s="172"/>
      <c r="W193" s="28"/>
      <c r="X193" s="28"/>
      <c r="Y193" s="28"/>
      <c r="Z193" s="28"/>
      <c r="AA193" s="28"/>
      <c r="AB193" s="28"/>
      <c r="AC193" s="28"/>
      <c r="CH193" s="173"/>
    </row>
    <row r="194" spans="3:86" ht="15.75" customHeight="1">
      <c r="C194" s="27"/>
      <c r="D194" s="27"/>
      <c r="E194" s="27"/>
      <c r="F194" s="27"/>
      <c r="G194" s="27"/>
      <c r="H194" s="27"/>
      <c r="I194" s="28"/>
      <c r="J194" s="28"/>
      <c r="K194" s="28"/>
      <c r="L194" s="28"/>
      <c r="M194" s="28"/>
      <c r="N194" s="28"/>
      <c r="O194" s="28"/>
      <c r="P194" s="172"/>
      <c r="Q194" s="172"/>
      <c r="R194" s="172"/>
      <c r="S194" s="172"/>
      <c r="T194" s="172"/>
      <c r="U194" s="172"/>
      <c r="V194" s="172"/>
      <c r="W194" s="28"/>
      <c r="X194" s="28"/>
      <c r="Y194" s="28"/>
      <c r="Z194" s="28"/>
      <c r="AA194" s="28"/>
      <c r="AB194" s="28"/>
      <c r="AC194" s="28"/>
      <c r="CH194" s="173"/>
    </row>
    <row r="195" spans="3:86" ht="15.75" customHeight="1">
      <c r="C195" s="27"/>
      <c r="D195" s="27"/>
      <c r="E195" s="27"/>
      <c r="F195" s="27"/>
      <c r="G195" s="27"/>
      <c r="H195" s="27"/>
      <c r="I195" s="28"/>
      <c r="J195" s="28"/>
      <c r="K195" s="28"/>
      <c r="L195" s="28"/>
      <c r="M195" s="28"/>
      <c r="N195" s="28"/>
      <c r="O195" s="28"/>
      <c r="P195" s="172"/>
      <c r="Q195" s="172"/>
      <c r="R195" s="172"/>
      <c r="S195" s="172"/>
      <c r="T195" s="172"/>
      <c r="U195" s="172"/>
      <c r="V195" s="172"/>
      <c r="W195" s="28"/>
      <c r="X195" s="28"/>
      <c r="Y195" s="28"/>
      <c r="Z195" s="28"/>
      <c r="AA195" s="28"/>
      <c r="AB195" s="28"/>
      <c r="AC195" s="28"/>
      <c r="CH195" s="173"/>
    </row>
    <row r="196" spans="3:86" ht="15.75" customHeight="1">
      <c r="C196" s="27"/>
      <c r="D196" s="27"/>
      <c r="E196" s="27"/>
      <c r="F196" s="27"/>
      <c r="G196" s="27"/>
      <c r="H196" s="27"/>
      <c r="I196" s="28"/>
      <c r="J196" s="28"/>
      <c r="K196" s="28"/>
      <c r="L196" s="28"/>
      <c r="M196" s="28"/>
      <c r="N196" s="28"/>
      <c r="O196" s="28"/>
      <c r="P196" s="172"/>
      <c r="Q196" s="172"/>
      <c r="R196" s="172"/>
      <c r="S196" s="172"/>
      <c r="T196" s="172"/>
      <c r="U196" s="172"/>
      <c r="V196" s="172"/>
      <c r="W196" s="28"/>
      <c r="X196" s="28"/>
      <c r="Y196" s="28"/>
      <c r="Z196" s="28"/>
      <c r="AA196" s="28"/>
      <c r="AB196" s="28"/>
      <c r="AC196" s="28"/>
      <c r="CH196" s="173"/>
    </row>
    <row r="197" spans="3:86" ht="15.75" customHeight="1">
      <c r="C197" s="27"/>
      <c r="D197" s="27"/>
      <c r="E197" s="27"/>
      <c r="F197" s="27"/>
      <c r="G197" s="27"/>
      <c r="H197" s="27"/>
      <c r="I197" s="28"/>
      <c r="J197" s="28"/>
      <c r="K197" s="28"/>
      <c r="L197" s="28"/>
      <c r="M197" s="28"/>
      <c r="N197" s="28"/>
      <c r="O197" s="28"/>
      <c r="P197" s="172"/>
      <c r="Q197" s="172"/>
      <c r="R197" s="172"/>
      <c r="S197" s="172"/>
      <c r="T197" s="172"/>
      <c r="U197" s="172"/>
      <c r="V197" s="172"/>
      <c r="W197" s="28"/>
      <c r="X197" s="28"/>
      <c r="Y197" s="28"/>
      <c r="Z197" s="28"/>
      <c r="AA197" s="28"/>
      <c r="AB197" s="28"/>
      <c r="AC197" s="28"/>
      <c r="CH197" s="173"/>
    </row>
    <row r="198" spans="3:86" ht="15.75" customHeight="1">
      <c r="C198" s="27"/>
      <c r="D198" s="27"/>
      <c r="E198" s="27"/>
      <c r="F198" s="27"/>
      <c r="G198" s="27"/>
      <c r="H198" s="27"/>
      <c r="I198" s="28"/>
      <c r="J198" s="28"/>
      <c r="K198" s="28"/>
      <c r="L198" s="28"/>
      <c r="M198" s="28"/>
      <c r="N198" s="28"/>
      <c r="O198" s="28"/>
      <c r="P198" s="172"/>
      <c r="Q198" s="172"/>
      <c r="R198" s="172"/>
      <c r="S198" s="172"/>
      <c r="T198" s="172"/>
      <c r="U198" s="172"/>
      <c r="V198" s="172"/>
      <c r="W198" s="28"/>
      <c r="X198" s="28"/>
      <c r="Y198" s="28"/>
      <c r="Z198" s="28"/>
      <c r="AA198" s="28"/>
      <c r="AB198" s="28"/>
      <c r="AC198" s="28"/>
      <c r="CH198" s="173"/>
    </row>
    <row r="199" spans="3:86" ht="15.75" customHeight="1">
      <c r="C199" s="27"/>
      <c r="D199" s="27"/>
      <c r="E199" s="27"/>
      <c r="F199" s="27"/>
      <c r="G199" s="27"/>
      <c r="H199" s="27"/>
      <c r="I199" s="28"/>
      <c r="J199" s="28"/>
      <c r="K199" s="28"/>
      <c r="L199" s="28"/>
      <c r="M199" s="28"/>
      <c r="N199" s="28"/>
      <c r="O199" s="28"/>
      <c r="P199" s="172"/>
      <c r="Q199" s="172"/>
      <c r="R199" s="172"/>
      <c r="S199" s="172"/>
      <c r="T199" s="172"/>
      <c r="U199" s="172"/>
      <c r="V199" s="172"/>
      <c r="W199" s="28"/>
      <c r="X199" s="28"/>
      <c r="Y199" s="28"/>
      <c r="Z199" s="28"/>
      <c r="AA199" s="28"/>
      <c r="AB199" s="28"/>
      <c r="AC199" s="28"/>
      <c r="CH199" s="173"/>
    </row>
    <row r="200" spans="3:86" ht="15.75" customHeight="1">
      <c r="C200" s="27"/>
      <c r="D200" s="27"/>
      <c r="E200" s="27"/>
      <c r="F200" s="27"/>
      <c r="G200" s="27"/>
      <c r="H200" s="27"/>
      <c r="I200" s="28"/>
      <c r="J200" s="28"/>
      <c r="K200" s="28"/>
      <c r="L200" s="28"/>
      <c r="M200" s="28"/>
      <c r="N200" s="28"/>
      <c r="O200" s="28"/>
      <c r="P200" s="172"/>
      <c r="Q200" s="172"/>
      <c r="R200" s="172"/>
      <c r="S200" s="172"/>
      <c r="T200" s="172"/>
      <c r="U200" s="172"/>
      <c r="V200" s="172"/>
      <c r="W200" s="28"/>
      <c r="X200" s="28"/>
      <c r="Y200" s="28"/>
      <c r="Z200" s="28"/>
      <c r="AA200" s="28"/>
      <c r="AB200" s="28"/>
      <c r="AC200" s="28"/>
      <c r="CH200" s="173"/>
    </row>
    <row r="201" spans="3:86" ht="15.75" customHeight="1">
      <c r="C201" s="27"/>
      <c r="D201" s="27"/>
      <c r="E201" s="27"/>
      <c r="F201" s="27"/>
      <c r="G201" s="27"/>
      <c r="H201" s="27"/>
      <c r="I201" s="28"/>
      <c r="J201" s="28"/>
      <c r="K201" s="28"/>
      <c r="L201" s="28"/>
      <c r="M201" s="28"/>
      <c r="N201" s="28"/>
      <c r="O201" s="28"/>
      <c r="P201" s="172"/>
      <c r="Q201" s="172"/>
      <c r="R201" s="172"/>
      <c r="S201" s="172"/>
      <c r="T201" s="172"/>
      <c r="U201" s="172"/>
      <c r="V201" s="172"/>
      <c r="W201" s="28"/>
      <c r="X201" s="28"/>
      <c r="Y201" s="28"/>
      <c r="Z201" s="28"/>
      <c r="AA201" s="28"/>
      <c r="AB201" s="28"/>
      <c r="AC201" s="28"/>
      <c r="CH201" s="173"/>
    </row>
    <row r="202" spans="3:86" ht="15.75" customHeight="1">
      <c r="C202" s="27"/>
      <c r="D202" s="27"/>
      <c r="E202" s="27"/>
      <c r="F202" s="27"/>
      <c r="G202" s="27"/>
      <c r="H202" s="27"/>
      <c r="I202" s="28"/>
      <c r="J202" s="28"/>
      <c r="K202" s="28"/>
      <c r="L202" s="28"/>
      <c r="M202" s="28"/>
      <c r="N202" s="28"/>
      <c r="O202" s="28"/>
      <c r="P202" s="172"/>
      <c r="Q202" s="172"/>
      <c r="R202" s="172"/>
      <c r="S202" s="172"/>
      <c r="T202" s="172"/>
      <c r="U202" s="172"/>
      <c r="V202" s="172"/>
      <c r="W202" s="28"/>
      <c r="X202" s="28"/>
      <c r="Y202" s="28"/>
      <c r="Z202" s="28"/>
      <c r="AA202" s="28"/>
      <c r="AB202" s="28"/>
      <c r="AC202" s="28"/>
      <c r="CH202" s="173"/>
    </row>
    <row r="203" spans="3:86" ht="15.75" customHeight="1">
      <c r="C203" s="27"/>
      <c r="D203" s="27"/>
      <c r="E203" s="27"/>
      <c r="F203" s="27"/>
      <c r="G203" s="27"/>
      <c r="H203" s="27"/>
      <c r="I203" s="28"/>
      <c r="J203" s="28"/>
      <c r="K203" s="28"/>
      <c r="L203" s="28"/>
      <c r="M203" s="28"/>
      <c r="N203" s="28"/>
      <c r="O203" s="28"/>
      <c r="P203" s="172"/>
      <c r="Q203" s="172"/>
      <c r="R203" s="172"/>
      <c r="S203" s="172"/>
      <c r="T203" s="172"/>
      <c r="U203" s="172"/>
      <c r="V203" s="172"/>
      <c r="W203" s="28"/>
      <c r="X203" s="28"/>
      <c r="Y203" s="28"/>
      <c r="Z203" s="28"/>
      <c r="AA203" s="28"/>
      <c r="AB203" s="28"/>
      <c r="AC203" s="28"/>
      <c r="CH203" s="173"/>
    </row>
    <row r="204" spans="3:86" ht="15.75" customHeight="1">
      <c r="C204" s="27"/>
      <c r="D204" s="27"/>
      <c r="E204" s="27"/>
      <c r="F204" s="27"/>
      <c r="G204" s="27"/>
      <c r="H204" s="27"/>
      <c r="I204" s="28"/>
      <c r="J204" s="28"/>
      <c r="K204" s="28"/>
      <c r="L204" s="28"/>
      <c r="M204" s="28"/>
      <c r="N204" s="28"/>
      <c r="O204" s="28"/>
      <c r="P204" s="172"/>
      <c r="Q204" s="172"/>
      <c r="R204" s="172"/>
      <c r="S204" s="172"/>
      <c r="T204" s="172"/>
      <c r="U204" s="172"/>
      <c r="V204" s="172"/>
      <c r="W204" s="28"/>
      <c r="X204" s="28"/>
      <c r="Y204" s="28"/>
      <c r="Z204" s="28"/>
      <c r="AA204" s="28"/>
      <c r="AB204" s="28"/>
      <c r="AC204" s="28"/>
      <c r="CH204" s="173"/>
    </row>
    <row r="205" spans="3:86" ht="15.75" customHeight="1">
      <c r="C205" s="27"/>
      <c r="D205" s="27"/>
      <c r="E205" s="27"/>
      <c r="F205" s="27"/>
      <c r="G205" s="27"/>
      <c r="H205" s="27"/>
      <c r="I205" s="28"/>
      <c r="J205" s="28"/>
      <c r="K205" s="28"/>
      <c r="L205" s="28"/>
      <c r="M205" s="28"/>
      <c r="N205" s="28"/>
      <c r="O205" s="28"/>
      <c r="P205" s="172"/>
      <c r="Q205" s="172"/>
      <c r="R205" s="172"/>
      <c r="S205" s="172"/>
      <c r="T205" s="172"/>
      <c r="U205" s="172"/>
      <c r="V205" s="172"/>
      <c r="W205" s="28"/>
      <c r="X205" s="28"/>
      <c r="Y205" s="28"/>
      <c r="Z205" s="28"/>
      <c r="AA205" s="28"/>
      <c r="AB205" s="28"/>
      <c r="AC205" s="28"/>
      <c r="CH205" s="173"/>
    </row>
    <row r="206" spans="3:86" ht="15.75" customHeight="1">
      <c r="C206" s="27"/>
      <c r="D206" s="27"/>
      <c r="E206" s="27"/>
      <c r="F206" s="27"/>
      <c r="G206" s="27"/>
      <c r="H206" s="27"/>
      <c r="I206" s="28"/>
      <c r="J206" s="28"/>
      <c r="K206" s="28"/>
      <c r="L206" s="28"/>
      <c r="M206" s="28"/>
      <c r="N206" s="28"/>
      <c r="O206" s="28"/>
      <c r="P206" s="172"/>
      <c r="Q206" s="172"/>
      <c r="R206" s="172"/>
      <c r="S206" s="172"/>
      <c r="T206" s="172"/>
      <c r="U206" s="172"/>
      <c r="V206" s="172"/>
      <c r="W206" s="28"/>
      <c r="X206" s="28"/>
      <c r="Y206" s="28"/>
      <c r="Z206" s="28"/>
      <c r="AA206" s="28"/>
      <c r="AB206" s="28"/>
      <c r="AC206" s="28"/>
      <c r="CH206" s="173"/>
    </row>
    <row r="207" spans="3:86" ht="15.75" customHeight="1">
      <c r="C207" s="27"/>
      <c r="D207" s="27"/>
      <c r="E207" s="27"/>
      <c r="F207" s="27"/>
      <c r="G207" s="27"/>
      <c r="H207" s="27"/>
      <c r="I207" s="28"/>
      <c r="J207" s="28"/>
      <c r="K207" s="28"/>
      <c r="L207" s="28"/>
      <c r="M207" s="28"/>
      <c r="N207" s="28"/>
      <c r="O207" s="28"/>
      <c r="P207" s="172"/>
      <c r="Q207" s="172"/>
      <c r="R207" s="172"/>
      <c r="S207" s="172"/>
      <c r="T207" s="172"/>
      <c r="U207" s="172"/>
      <c r="V207" s="172"/>
      <c r="W207" s="28"/>
      <c r="X207" s="28"/>
      <c r="Y207" s="28"/>
      <c r="Z207" s="28"/>
      <c r="AA207" s="28"/>
      <c r="AB207" s="28"/>
      <c r="AC207" s="28"/>
      <c r="CH207" s="173"/>
    </row>
    <row r="208" spans="3:86" ht="15.75" customHeight="1">
      <c r="C208" s="27"/>
      <c r="D208" s="27"/>
      <c r="E208" s="27"/>
      <c r="F208" s="27"/>
      <c r="G208" s="27"/>
      <c r="H208" s="27"/>
      <c r="I208" s="28"/>
      <c r="J208" s="28"/>
      <c r="K208" s="28"/>
      <c r="L208" s="28"/>
      <c r="M208" s="28"/>
      <c r="N208" s="28"/>
      <c r="O208" s="28"/>
      <c r="P208" s="172"/>
      <c r="Q208" s="172"/>
      <c r="R208" s="172"/>
      <c r="S208" s="172"/>
      <c r="T208" s="172"/>
      <c r="U208" s="172"/>
      <c r="V208" s="172"/>
      <c r="W208" s="28"/>
      <c r="X208" s="28"/>
      <c r="Y208" s="28"/>
      <c r="Z208" s="28"/>
      <c r="AA208" s="28"/>
      <c r="AB208" s="28"/>
      <c r="AC208" s="28"/>
      <c r="CH208" s="173"/>
    </row>
    <row r="209" spans="3:86" ht="15.75" customHeight="1">
      <c r="C209" s="27"/>
      <c r="D209" s="27"/>
      <c r="E209" s="27"/>
      <c r="F209" s="27"/>
      <c r="G209" s="27"/>
      <c r="H209" s="27"/>
      <c r="I209" s="28"/>
      <c r="J209" s="28"/>
      <c r="K209" s="28"/>
      <c r="L209" s="28"/>
      <c r="M209" s="28"/>
      <c r="N209" s="28"/>
      <c r="O209" s="28"/>
      <c r="P209" s="172"/>
      <c r="Q209" s="172"/>
      <c r="R209" s="172"/>
      <c r="S209" s="172"/>
      <c r="T209" s="172"/>
      <c r="U209" s="172"/>
      <c r="V209" s="172"/>
      <c r="W209" s="28"/>
      <c r="X209" s="28"/>
      <c r="Y209" s="28"/>
      <c r="Z209" s="28"/>
      <c r="AA209" s="28"/>
      <c r="AB209" s="28"/>
      <c r="AC209" s="28"/>
      <c r="CH209" s="173"/>
    </row>
    <row r="210" spans="3:86" ht="15.75" customHeight="1">
      <c r="C210" s="27"/>
      <c r="D210" s="27"/>
      <c r="E210" s="27"/>
      <c r="F210" s="27"/>
      <c r="G210" s="27"/>
      <c r="H210" s="27"/>
      <c r="I210" s="28"/>
      <c r="J210" s="28"/>
      <c r="K210" s="28"/>
      <c r="L210" s="28"/>
      <c r="M210" s="28"/>
      <c r="N210" s="28"/>
      <c r="O210" s="28"/>
      <c r="P210" s="172"/>
      <c r="Q210" s="172"/>
      <c r="R210" s="172"/>
      <c r="S210" s="172"/>
      <c r="T210" s="172"/>
      <c r="U210" s="172"/>
      <c r="V210" s="172"/>
      <c r="W210" s="28"/>
      <c r="X210" s="28"/>
      <c r="Y210" s="28"/>
      <c r="Z210" s="28"/>
      <c r="AA210" s="28"/>
      <c r="AB210" s="28"/>
      <c r="AC210" s="28"/>
      <c r="CH210" s="173"/>
    </row>
    <row r="211" spans="3:86" ht="15.75" customHeight="1">
      <c r="C211" s="27"/>
      <c r="D211" s="27"/>
      <c r="E211" s="27"/>
      <c r="F211" s="27"/>
      <c r="G211" s="27"/>
      <c r="H211" s="27"/>
      <c r="I211" s="28"/>
      <c r="J211" s="28"/>
      <c r="K211" s="28"/>
      <c r="L211" s="28"/>
      <c r="M211" s="28"/>
      <c r="N211" s="28"/>
      <c r="O211" s="28"/>
      <c r="P211" s="172"/>
      <c r="Q211" s="172"/>
      <c r="R211" s="172"/>
      <c r="S211" s="172"/>
      <c r="T211" s="172"/>
      <c r="U211" s="172"/>
      <c r="V211" s="172"/>
      <c r="W211" s="28"/>
      <c r="X211" s="28"/>
      <c r="Y211" s="28"/>
      <c r="Z211" s="28"/>
      <c r="AA211" s="28"/>
      <c r="AB211" s="28"/>
      <c r="AC211" s="28"/>
      <c r="CH211" s="173"/>
    </row>
    <row r="212" spans="3:86" ht="15.75" customHeight="1">
      <c r="C212" s="27"/>
      <c r="D212" s="27"/>
      <c r="E212" s="27"/>
      <c r="F212" s="27"/>
      <c r="G212" s="27"/>
      <c r="H212" s="27"/>
      <c r="I212" s="28"/>
      <c r="J212" s="28"/>
      <c r="K212" s="28"/>
      <c r="L212" s="28"/>
      <c r="M212" s="28"/>
      <c r="N212" s="28"/>
      <c r="O212" s="28"/>
      <c r="P212" s="172"/>
      <c r="Q212" s="172"/>
      <c r="R212" s="172"/>
      <c r="S212" s="172"/>
      <c r="T212" s="172"/>
      <c r="U212" s="172"/>
      <c r="V212" s="172"/>
      <c r="W212" s="28"/>
      <c r="X212" s="28"/>
      <c r="Y212" s="28"/>
      <c r="Z212" s="28"/>
      <c r="AA212" s="28"/>
      <c r="AB212" s="28"/>
      <c r="AC212" s="28"/>
      <c r="CH212" s="173"/>
    </row>
    <row r="213" spans="3:86" ht="15.75" customHeight="1">
      <c r="C213" s="27"/>
      <c r="D213" s="27"/>
      <c r="E213" s="27"/>
      <c r="F213" s="27"/>
      <c r="G213" s="27"/>
      <c r="H213" s="27"/>
      <c r="I213" s="28"/>
      <c r="J213" s="28"/>
      <c r="K213" s="28"/>
      <c r="L213" s="28"/>
      <c r="M213" s="28"/>
      <c r="N213" s="28"/>
      <c r="O213" s="28"/>
      <c r="P213" s="172"/>
      <c r="Q213" s="172"/>
      <c r="R213" s="172"/>
      <c r="S213" s="172"/>
      <c r="T213" s="172"/>
      <c r="U213" s="172"/>
      <c r="V213" s="172"/>
      <c r="W213" s="28"/>
      <c r="X213" s="28"/>
      <c r="Y213" s="28"/>
      <c r="Z213" s="28"/>
      <c r="AA213" s="28"/>
      <c r="AB213" s="28"/>
      <c r="AC213" s="28"/>
      <c r="CH213" s="173"/>
    </row>
    <row r="214" spans="3:86" ht="15.75" customHeight="1">
      <c r="C214" s="27"/>
      <c r="D214" s="27"/>
      <c r="E214" s="27"/>
      <c r="F214" s="27"/>
      <c r="G214" s="27"/>
      <c r="H214" s="27"/>
      <c r="I214" s="28"/>
      <c r="J214" s="28"/>
      <c r="K214" s="28"/>
      <c r="L214" s="28"/>
      <c r="M214" s="28"/>
      <c r="N214" s="28"/>
      <c r="O214" s="28"/>
      <c r="P214" s="172"/>
      <c r="Q214" s="172"/>
      <c r="R214" s="172"/>
      <c r="S214" s="172"/>
      <c r="T214" s="172"/>
      <c r="U214" s="172"/>
      <c r="V214" s="172"/>
      <c r="W214" s="28"/>
      <c r="X214" s="28"/>
      <c r="Y214" s="28"/>
      <c r="Z214" s="28"/>
      <c r="AA214" s="28"/>
      <c r="AB214" s="28"/>
      <c r="AC214" s="28"/>
      <c r="CH214" s="173"/>
    </row>
    <row r="215" spans="3:86" ht="15.75" customHeight="1">
      <c r="C215" s="27"/>
      <c r="D215" s="27"/>
      <c r="E215" s="27"/>
      <c r="F215" s="27"/>
      <c r="G215" s="27"/>
      <c r="H215" s="27"/>
      <c r="I215" s="28"/>
      <c r="J215" s="28"/>
      <c r="K215" s="28"/>
      <c r="L215" s="28"/>
      <c r="M215" s="28"/>
      <c r="N215" s="28"/>
      <c r="O215" s="28"/>
      <c r="P215" s="172"/>
      <c r="Q215" s="172"/>
      <c r="R215" s="172"/>
      <c r="S215" s="172"/>
      <c r="T215" s="172"/>
      <c r="U215" s="172"/>
      <c r="V215" s="172"/>
      <c r="W215" s="28"/>
      <c r="X215" s="28"/>
      <c r="Y215" s="28"/>
      <c r="Z215" s="28"/>
      <c r="AA215" s="28"/>
      <c r="AB215" s="28"/>
      <c r="AC215" s="28"/>
      <c r="CH215" s="173"/>
    </row>
    <row r="216" spans="3:86" ht="15.75" customHeight="1">
      <c r="C216" s="27"/>
      <c r="D216" s="27"/>
      <c r="E216" s="27"/>
      <c r="F216" s="27"/>
      <c r="G216" s="27"/>
      <c r="H216" s="27"/>
      <c r="I216" s="28"/>
      <c r="J216" s="28"/>
      <c r="K216" s="28"/>
      <c r="L216" s="28"/>
      <c r="M216" s="28"/>
      <c r="N216" s="28"/>
      <c r="O216" s="28"/>
      <c r="P216" s="172"/>
      <c r="Q216" s="172"/>
      <c r="R216" s="172"/>
      <c r="S216" s="172"/>
      <c r="T216" s="172"/>
      <c r="U216" s="172"/>
      <c r="V216" s="172"/>
      <c r="W216" s="28"/>
      <c r="X216" s="28"/>
      <c r="Y216" s="28"/>
      <c r="Z216" s="28"/>
      <c r="AA216" s="28"/>
      <c r="AB216" s="28"/>
      <c r="AC216" s="28"/>
      <c r="CH216" s="173"/>
    </row>
    <row r="217" spans="3:86" ht="15.75" customHeight="1">
      <c r="C217" s="27"/>
      <c r="D217" s="27"/>
      <c r="E217" s="27"/>
      <c r="F217" s="27"/>
      <c r="G217" s="27"/>
      <c r="H217" s="27"/>
      <c r="I217" s="28"/>
      <c r="J217" s="28"/>
      <c r="K217" s="28"/>
      <c r="L217" s="28"/>
      <c r="M217" s="28"/>
      <c r="N217" s="28"/>
      <c r="O217" s="28"/>
      <c r="P217" s="172"/>
      <c r="Q217" s="172"/>
      <c r="R217" s="172"/>
      <c r="S217" s="172"/>
      <c r="T217" s="172"/>
      <c r="U217" s="172"/>
      <c r="V217" s="172"/>
      <c r="W217" s="28"/>
      <c r="X217" s="28"/>
      <c r="Y217" s="28"/>
      <c r="Z217" s="28"/>
      <c r="AA217" s="28"/>
      <c r="AB217" s="28"/>
      <c r="AC217" s="28"/>
      <c r="CH217" s="173"/>
    </row>
    <row r="218" spans="3:86" ht="15.75" customHeight="1">
      <c r="C218" s="27"/>
      <c r="D218" s="27"/>
      <c r="E218" s="27"/>
      <c r="F218" s="27"/>
      <c r="G218" s="27"/>
      <c r="H218" s="27"/>
      <c r="I218" s="28"/>
      <c r="J218" s="28"/>
      <c r="K218" s="28"/>
      <c r="L218" s="28"/>
      <c r="M218" s="28"/>
      <c r="N218" s="28"/>
      <c r="O218" s="28"/>
      <c r="P218" s="172"/>
      <c r="Q218" s="172"/>
      <c r="R218" s="172"/>
      <c r="S218" s="172"/>
      <c r="T218" s="172"/>
      <c r="U218" s="172"/>
      <c r="V218" s="172"/>
      <c r="W218" s="28"/>
      <c r="X218" s="28"/>
      <c r="Y218" s="28"/>
      <c r="Z218" s="28"/>
      <c r="AA218" s="28"/>
      <c r="AB218" s="28"/>
      <c r="AC218" s="28"/>
      <c r="CH218" s="173"/>
    </row>
    <row r="219" spans="3:86" ht="15.75" customHeight="1">
      <c r="C219" s="27"/>
      <c r="D219" s="27"/>
      <c r="E219" s="27"/>
      <c r="F219" s="27"/>
      <c r="G219" s="27"/>
      <c r="H219" s="27"/>
      <c r="I219" s="28"/>
      <c r="J219" s="28"/>
      <c r="K219" s="28"/>
      <c r="L219" s="28"/>
      <c r="M219" s="28"/>
      <c r="N219" s="28"/>
      <c r="O219" s="28"/>
      <c r="P219" s="172"/>
      <c r="Q219" s="172"/>
      <c r="R219" s="172"/>
      <c r="S219" s="172"/>
      <c r="T219" s="172"/>
      <c r="U219" s="172"/>
      <c r="V219" s="172"/>
      <c r="W219" s="28"/>
      <c r="X219" s="28"/>
      <c r="Y219" s="28"/>
      <c r="Z219" s="28"/>
      <c r="AA219" s="28"/>
      <c r="AB219" s="28"/>
      <c r="AC219" s="28"/>
      <c r="CH219" s="173"/>
    </row>
    <row r="220" spans="3:86" ht="15.75" customHeight="1">
      <c r="C220" s="27"/>
      <c r="D220" s="27"/>
      <c r="E220" s="27"/>
      <c r="F220" s="27"/>
      <c r="G220" s="27"/>
      <c r="H220" s="27"/>
      <c r="I220" s="28"/>
      <c r="J220" s="28"/>
      <c r="K220" s="28"/>
      <c r="L220" s="28"/>
      <c r="M220" s="28"/>
      <c r="N220" s="28"/>
      <c r="O220" s="28"/>
      <c r="P220" s="172"/>
      <c r="Q220" s="172"/>
      <c r="R220" s="172"/>
      <c r="S220" s="172"/>
      <c r="T220" s="172"/>
      <c r="U220" s="172"/>
      <c r="V220" s="172"/>
      <c r="W220" s="28"/>
      <c r="X220" s="28"/>
      <c r="Y220" s="28"/>
      <c r="Z220" s="28"/>
      <c r="AA220" s="28"/>
      <c r="AB220" s="28"/>
      <c r="AC220" s="28"/>
      <c r="CH220" s="173"/>
    </row>
    <row r="221" spans="3:86" ht="15.75" customHeight="1">
      <c r="C221" s="27"/>
      <c r="D221" s="27"/>
      <c r="E221" s="27"/>
      <c r="F221" s="27"/>
      <c r="G221" s="27"/>
      <c r="H221" s="27"/>
      <c r="I221" s="28"/>
      <c r="J221" s="28"/>
      <c r="K221" s="28"/>
      <c r="L221" s="28"/>
      <c r="M221" s="28"/>
      <c r="N221" s="28"/>
      <c r="O221" s="28"/>
      <c r="P221" s="172"/>
      <c r="Q221" s="172"/>
      <c r="R221" s="172"/>
      <c r="S221" s="172"/>
      <c r="T221" s="172"/>
      <c r="U221" s="172"/>
      <c r="V221" s="172"/>
      <c r="W221" s="28"/>
      <c r="X221" s="28"/>
      <c r="Y221" s="28"/>
      <c r="Z221" s="28"/>
      <c r="AA221" s="28"/>
      <c r="AB221" s="28"/>
      <c r="AC221" s="28"/>
      <c r="CH221" s="173"/>
    </row>
    <row r="222" spans="3:86" ht="15.75" customHeight="1">
      <c r="C222" s="27"/>
      <c r="D222" s="27"/>
      <c r="E222" s="27"/>
      <c r="F222" s="27"/>
      <c r="G222" s="27"/>
      <c r="H222" s="27"/>
      <c r="I222" s="28"/>
      <c r="J222" s="28"/>
      <c r="K222" s="28"/>
      <c r="L222" s="28"/>
      <c r="M222" s="28"/>
      <c r="N222" s="28"/>
      <c r="O222" s="28"/>
      <c r="P222" s="172"/>
      <c r="Q222" s="172"/>
      <c r="R222" s="172"/>
      <c r="S222" s="172"/>
      <c r="T222" s="172"/>
      <c r="U222" s="172"/>
      <c r="V222" s="172"/>
      <c r="W222" s="28"/>
      <c r="X222" s="28"/>
      <c r="Y222" s="28"/>
      <c r="Z222" s="28"/>
      <c r="AA222" s="28"/>
      <c r="AB222" s="28"/>
      <c r="AC222" s="28"/>
      <c r="CH222" s="173"/>
    </row>
    <row r="223" spans="3:86" ht="15.75" customHeight="1">
      <c r="C223" s="27"/>
      <c r="D223" s="27"/>
      <c r="E223" s="27"/>
      <c r="F223" s="27"/>
      <c r="G223" s="27"/>
      <c r="H223" s="27"/>
      <c r="I223" s="28"/>
      <c r="J223" s="28"/>
      <c r="K223" s="28"/>
      <c r="L223" s="28"/>
      <c r="M223" s="28"/>
      <c r="N223" s="28"/>
      <c r="O223" s="28"/>
      <c r="P223" s="172"/>
      <c r="Q223" s="172"/>
      <c r="R223" s="172"/>
      <c r="S223" s="172"/>
      <c r="T223" s="172"/>
      <c r="U223" s="172"/>
      <c r="V223" s="172"/>
      <c r="W223" s="28"/>
      <c r="X223" s="28"/>
      <c r="Y223" s="28"/>
      <c r="Z223" s="28"/>
      <c r="AA223" s="28"/>
      <c r="AB223" s="28"/>
      <c r="AC223" s="28"/>
      <c r="CH223" s="173"/>
    </row>
    <row r="224" spans="3:86" ht="15.75" customHeight="1">
      <c r="C224" s="27"/>
      <c r="D224" s="27"/>
      <c r="E224" s="27"/>
      <c r="F224" s="27"/>
      <c r="G224" s="27"/>
      <c r="H224" s="27"/>
      <c r="I224" s="28"/>
      <c r="J224" s="28"/>
      <c r="K224" s="28"/>
      <c r="L224" s="28"/>
      <c r="M224" s="28"/>
      <c r="N224" s="28"/>
      <c r="O224" s="28"/>
      <c r="P224" s="172"/>
      <c r="Q224" s="172"/>
      <c r="R224" s="172"/>
      <c r="S224" s="172"/>
      <c r="T224" s="172"/>
      <c r="U224" s="172"/>
      <c r="V224" s="172"/>
      <c r="W224" s="28"/>
      <c r="X224" s="28"/>
      <c r="Y224" s="28"/>
      <c r="Z224" s="28"/>
      <c r="AA224" s="28"/>
      <c r="AB224" s="28"/>
      <c r="AC224" s="28"/>
      <c r="CH224" s="173"/>
    </row>
    <row r="225" spans="3:86" ht="15.75" customHeight="1">
      <c r="C225" s="27"/>
      <c r="D225" s="27"/>
      <c r="E225" s="27"/>
      <c r="F225" s="27"/>
      <c r="G225" s="27"/>
      <c r="H225" s="27"/>
      <c r="I225" s="28"/>
      <c r="J225" s="28"/>
      <c r="K225" s="28"/>
      <c r="L225" s="28"/>
      <c r="M225" s="28"/>
      <c r="N225" s="28"/>
      <c r="O225" s="28"/>
      <c r="P225" s="172"/>
      <c r="Q225" s="172"/>
      <c r="R225" s="172"/>
      <c r="S225" s="172"/>
      <c r="T225" s="172"/>
      <c r="U225" s="172"/>
      <c r="V225" s="172"/>
      <c r="W225" s="28"/>
      <c r="X225" s="28"/>
      <c r="Y225" s="28"/>
      <c r="Z225" s="28"/>
      <c r="AA225" s="28"/>
      <c r="AB225" s="28"/>
      <c r="AC225" s="28"/>
      <c r="CH225" s="173"/>
    </row>
    <row r="226" spans="3:86" ht="15.75" customHeight="1">
      <c r="C226" s="27"/>
      <c r="D226" s="27"/>
      <c r="E226" s="27"/>
      <c r="F226" s="27"/>
      <c r="G226" s="27"/>
      <c r="H226" s="27"/>
      <c r="I226" s="28"/>
      <c r="J226" s="28"/>
      <c r="K226" s="28"/>
      <c r="L226" s="28"/>
      <c r="M226" s="28"/>
      <c r="N226" s="28"/>
      <c r="O226" s="28"/>
      <c r="P226" s="172"/>
      <c r="Q226" s="172"/>
      <c r="R226" s="172"/>
      <c r="S226" s="172"/>
      <c r="T226" s="172"/>
      <c r="U226" s="172"/>
      <c r="V226" s="172"/>
      <c r="W226" s="28"/>
      <c r="X226" s="28"/>
      <c r="Y226" s="28"/>
      <c r="Z226" s="28"/>
      <c r="AA226" s="28"/>
      <c r="AB226" s="28"/>
      <c r="AC226" s="28"/>
      <c r="CH226" s="173"/>
    </row>
    <row r="227" spans="3:86" ht="15.75" customHeight="1">
      <c r="C227" s="27"/>
      <c r="D227" s="27"/>
      <c r="E227" s="27"/>
      <c r="F227" s="27"/>
      <c r="G227" s="27"/>
      <c r="H227" s="27"/>
      <c r="I227" s="28"/>
      <c r="J227" s="28"/>
      <c r="K227" s="28"/>
      <c r="L227" s="28"/>
      <c r="M227" s="28"/>
      <c r="N227" s="28"/>
      <c r="O227" s="28"/>
      <c r="P227" s="172"/>
      <c r="Q227" s="172"/>
      <c r="R227" s="172"/>
      <c r="S227" s="172"/>
      <c r="T227" s="172"/>
      <c r="U227" s="172"/>
      <c r="V227" s="172"/>
      <c r="W227" s="28"/>
      <c r="X227" s="28"/>
      <c r="Y227" s="28"/>
      <c r="Z227" s="28"/>
      <c r="AA227" s="28"/>
      <c r="AB227" s="28"/>
      <c r="AC227" s="28"/>
      <c r="CH227" s="173"/>
    </row>
    <row r="228" spans="3:86" ht="15.75" customHeight="1">
      <c r="C228" s="27"/>
      <c r="D228" s="27"/>
      <c r="E228" s="27"/>
      <c r="F228" s="27"/>
      <c r="G228" s="27"/>
      <c r="H228" s="27"/>
      <c r="I228" s="28"/>
      <c r="J228" s="28"/>
      <c r="K228" s="28"/>
      <c r="L228" s="28"/>
      <c r="M228" s="28"/>
      <c r="N228" s="28"/>
      <c r="O228" s="28"/>
      <c r="P228" s="172"/>
      <c r="Q228" s="172"/>
      <c r="R228" s="172"/>
      <c r="S228" s="172"/>
      <c r="T228" s="172"/>
      <c r="U228" s="172"/>
      <c r="V228" s="172"/>
      <c r="W228" s="28"/>
      <c r="X228" s="28"/>
      <c r="Y228" s="28"/>
      <c r="Z228" s="28"/>
      <c r="AA228" s="28"/>
      <c r="AB228" s="28"/>
      <c r="AC228" s="28"/>
      <c r="CH228" s="173"/>
    </row>
    <row r="229" spans="3:86" ht="15.75" customHeight="1">
      <c r="C229" s="27"/>
      <c r="D229" s="27"/>
      <c r="E229" s="27"/>
      <c r="F229" s="27"/>
      <c r="G229" s="27"/>
      <c r="H229" s="27"/>
      <c r="I229" s="28"/>
      <c r="J229" s="28"/>
      <c r="K229" s="28"/>
      <c r="L229" s="28"/>
      <c r="M229" s="28"/>
      <c r="N229" s="28"/>
      <c r="O229" s="28"/>
      <c r="P229" s="172"/>
      <c r="Q229" s="172"/>
      <c r="R229" s="172"/>
      <c r="S229" s="172"/>
      <c r="T229" s="172"/>
      <c r="U229" s="172"/>
      <c r="V229" s="172"/>
      <c r="W229" s="28"/>
      <c r="X229" s="28"/>
      <c r="Y229" s="28"/>
      <c r="Z229" s="28"/>
      <c r="AA229" s="28"/>
      <c r="AB229" s="28"/>
      <c r="AC229" s="28"/>
      <c r="CH229" s="173"/>
    </row>
    <row r="230" spans="3:86" ht="15.75" customHeight="1">
      <c r="C230" s="27"/>
      <c r="D230" s="27"/>
      <c r="E230" s="27"/>
      <c r="F230" s="27"/>
      <c r="G230" s="27"/>
      <c r="H230" s="27"/>
      <c r="I230" s="28"/>
      <c r="J230" s="28"/>
      <c r="K230" s="28"/>
      <c r="L230" s="28"/>
      <c r="M230" s="28"/>
      <c r="N230" s="28"/>
      <c r="O230" s="28"/>
      <c r="P230" s="172"/>
      <c r="Q230" s="172"/>
      <c r="R230" s="172"/>
      <c r="S230" s="172"/>
      <c r="T230" s="172"/>
      <c r="U230" s="172"/>
      <c r="V230" s="172"/>
      <c r="W230" s="28"/>
      <c r="X230" s="28"/>
      <c r="Y230" s="28"/>
      <c r="Z230" s="28"/>
      <c r="AA230" s="28"/>
      <c r="AB230" s="28"/>
      <c r="AC230" s="28"/>
      <c r="CH230" s="173"/>
    </row>
    <row r="231" spans="3:86" ht="15.75" customHeight="1">
      <c r="C231" s="27"/>
      <c r="D231" s="27"/>
      <c r="E231" s="27"/>
      <c r="F231" s="27"/>
      <c r="G231" s="27"/>
      <c r="H231" s="27"/>
      <c r="I231" s="28"/>
      <c r="J231" s="28"/>
      <c r="K231" s="28"/>
      <c r="L231" s="28"/>
      <c r="M231" s="28"/>
      <c r="N231" s="28"/>
      <c r="O231" s="28"/>
      <c r="P231" s="172"/>
      <c r="Q231" s="172"/>
      <c r="R231" s="172"/>
      <c r="S231" s="172"/>
      <c r="T231" s="172"/>
      <c r="U231" s="172"/>
      <c r="V231" s="172"/>
      <c r="W231" s="28"/>
      <c r="X231" s="28"/>
      <c r="Y231" s="28"/>
      <c r="Z231" s="28"/>
      <c r="AA231" s="28"/>
      <c r="AB231" s="28"/>
      <c r="AC231" s="28"/>
      <c r="CH231" s="173"/>
    </row>
    <row r="232" spans="3:86" ht="15.75" customHeight="1">
      <c r="C232" s="27"/>
      <c r="D232" s="27"/>
      <c r="E232" s="27"/>
      <c r="F232" s="27"/>
      <c r="G232" s="27"/>
      <c r="H232" s="27"/>
      <c r="I232" s="28"/>
      <c r="J232" s="28"/>
      <c r="K232" s="28"/>
      <c r="L232" s="28"/>
      <c r="M232" s="28"/>
      <c r="N232" s="28"/>
      <c r="O232" s="28"/>
      <c r="P232" s="172"/>
      <c r="Q232" s="172"/>
      <c r="R232" s="172"/>
      <c r="S232" s="172"/>
      <c r="T232" s="172"/>
      <c r="U232" s="172"/>
      <c r="V232" s="172"/>
      <c r="W232" s="28"/>
      <c r="X232" s="28"/>
      <c r="Y232" s="28"/>
      <c r="Z232" s="28"/>
      <c r="AA232" s="28"/>
      <c r="AB232" s="28"/>
      <c r="AC232" s="28"/>
      <c r="CH232" s="173"/>
    </row>
    <row r="233" spans="3:86" ht="15.75" customHeight="1">
      <c r="C233" s="27"/>
      <c r="D233" s="27"/>
      <c r="E233" s="27"/>
      <c r="F233" s="27"/>
      <c r="G233" s="27"/>
      <c r="H233" s="27"/>
      <c r="I233" s="28"/>
      <c r="J233" s="28"/>
      <c r="K233" s="28"/>
      <c r="L233" s="28"/>
      <c r="M233" s="28"/>
      <c r="N233" s="28"/>
      <c r="O233" s="28"/>
      <c r="P233" s="172"/>
      <c r="Q233" s="172"/>
      <c r="R233" s="172"/>
      <c r="S233" s="172"/>
      <c r="T233" s="172"/>
      <c r="U233" s="172"/>
      <c r="V233" s="172"/>
      <c r="W233" s="28"/>
      <c r="X233" s="28"/>
      <c r="Y233" s="28"/>
      <c r="Z233" s="28"/>
      <c r="AA233" s="28"/>
      <c r="AB233" s="28"/>
      <c r="AC233" s="28"/>
      <c r="CH233" s="173"/>
    </row>
    <row r="234" spans="3:86" ht="15.75" customHeight="1">
      <c r="C234" s="27"/>
      <c r="D234" s="27"/>
      <c r="E234" s="27"/>
      <c r="F234" s="27"/>
      <c r="G234" s="27"/>
      <c r="H234" s="27"/>
      <c r="I234" s="28"/>
      <c r="J234" s="28"/>
      <c r="K234" s="28"/>
      <c r="L234" s="28"/>
      <c r="M234" s="28"/>
      <c r="N234" s="28"/>
      <c r="O234" s="28"/>
      <c r="P234" s="172"/>
      <c r="Q234" s="172"/>
      <c r="R234" s="172"/>
      <c r="S234" s="172"/>
      <c r="T234" s="172"/>
      <c r="U234" s="172"/>
      <c r="V234" s="172"/>
      <c r="W234" s="28"/>
      <c r="X234" s="28"/>
      <c r="Y234" s="28"/>
      <c r="Z234" s="28"/>
      <c r="AA234" s="28"/>
      <c r="AB234" s="28"/>
      <c r="AC234" s="28"/>
      <c r="CH234" s="173"/>
    </row>
    <row r="235" spans="3:86" ht="15.75" customHeight="1">
      <c r="C235" s="27"/>
      <c r="D235" s="27"/>
      <c r="E235" s="27"/>
      <c r="F235" s="27"/>
      <c r="G235" s="27"/>
      <c r="H235" s="27"/>
      <c r="I235" s="28"/>
      <c r="J235" s="28"/>
      <c r="K235" s="28"/>
      <c r="L235" s="28"/>
      <c r="M235" s="28"/>
      <c r="N235" s="28"/>
      <c r="O235" s="28"/>
      <c r="P235" s="172"/>
      <c r="Q235" s="172"/>
      <c r="R235" s="172"/>
      <c r="S235" s="172"/>
      <c r="T235" s="172"/>
      <c r="U235" s="172"/>
      <c r="V235" s="172"/>
      <c r="W235" s="28"/>
      <c r="X235" s="28"/>
      <c r="Y235" s="28"/>
      <c r="Z235" s="28"/>
      <c r="AA235" s="28"/>
      <c r="AB235" s="28"/>
      <c r="AC235" s="28"/>
      <c r="CH235" s="173"/>
    </row>
    <row r="236" spans="3:86" ht="15.75" customHeight="1">
      <c r="C236" s="27"/>
      <c r="D236" s="27"/>
      <c r="E236" s="27"/>
      <c r="F236" s="27"/>
      <c r="G236" s="27"/>
      <c r="H236" s="27"/>
      <c r="I236" s="28"/>
      <c r="J236" s="28"/>
      <c r="K236" s="28"/>
      <c r="L236" s="28"/>
      <c r="M236" s="28"/>
      <c r="N236" s="28"/>
      <c r="O236" s="28"/>
      <c r="P236" s="172"/>
      <c r="Q236" s="172"/>
      <c r="R236" s="172"/>
      <c r="S236" s="172"/>
      <c r="T236" s="172"/>
      <c r="U236" s="172"/>
      <c r="V236" s="172"/>
      <c r="W236" s="28"/>
      <c r="X236" s="28"/>
      <c r="Y236" s="28"/>
      <c r="Z236" s="28"/>
      <c r="AA236" s="28"/>
      <c r="AB236" s="28"/>
      <c r="AC236" s="28"/>
      <c r="CH236" s="173"/>
    </row>
    <row r="237" spans="3:86" ht="15.75" customHeight="1">
      <c r="C237" s="27"/>
      <c r="D237" s="27"/>
      <c r="E237" s="27"/>
      <c r="F237" s="27"/>
      <c r="G237" s="27"/>
      <c r="H237" s="27"/>
      <c r="I237" s="28"/>
      <c r="J237" s="28"/>
      <c r="K237" s="28"/>
      <c r="L237" s="28"/>
      <c r="M237" s="28"/>
      <c r="N237" s="28"/>
      <c r="O237" s="28"/>
      <c r="P237" s="172"/>
      <c r="Q237" s="172"/>
      <c r="R237" s="172"/>
      <c r="S237" s="172"/>
      <c r="T237" s="172"/>
      <c r="U237" s="172"/>
      <c r="V237" s="172"/>
      <c r="W237" s="28"/>
      <c r="X237" s="28"/>
      <c r="Y237" s="28"/>
      <c r="Z237" s="28"/>
      <c r="AA237" s="28"/>
      <c r="AB237" s="28"/>
      <c r="AC237" s="28"/>
      <c r="CH237" s="173"/>
    </row>
    <row r="238" spans="3:86" ht="15.75" customHeight="1">
      <c r="C238" s="27"/>
      <c r="D238" s="27"/>
      <c r="E238" s="27"/>
      <c r="F238" s="27"/>
      <c r="G238" s="27"/>
      <c r="H238" s="27"/>
      <c r="I238" s="28"/>
      <c r="J238" s="28"/>
      <c r="K238" s="28"/>
      <c r="L238" s="28"/>
      <c r="M238" s="28"/>
      <c r="N238" s="28"/>
      <c r="O238" s="28"/>
      <c r="P238" s="172"/>
      <c r="Q238" s="172"/>
      <c r="R238" s="172"/>
      <c r="S238" s="172"/>
      <c r="T238" s="172"/>
      <c r="U238" s="172"/>
      <c r="V238" s="172"/>
      <c r="W238" s="28"/>
      <c r="X238" s="28"/>
      <c r="Y238" s="28"/>
      <c r="Z238" s="28"/>
      <c r="AA238" s="28"/>
      <c r="AB238" s="28"/>
      <c r="AC238" s="28"/>
      <c r="CH238" s="173"/>
    </row>
    <row r="239" spans="3:86" ht="15.75" customHeight="1">
      <c r="C239" s="27"/>
      <c r="D239" s="27"/>
      <c r="E239" s="27"/>
      <c r="F239" s="27"/>
      <c r="G239" s="27"/>
      <c r="H239" s="27"/>
      <c r="I239" s="28"/>
      <c r="J239" s="28"/>
      <c r="K239" s="28"/>
      <c r="L239" s="28"/>
      <c r="M239" s="28"/>
      <c r="N239" s="28"/>
      <c r="O239" s="28"/>
      <c r="P239" s="172"/>
      <c r="Q239" s="172"/>
      <c r="R239" s="172"/>
      <c r="S239" s="172"/>
      <c r="T239" s="172"/>
      <c r="U239" s="172"/>
      <c r="V239" s="172"/>
      <c r="W239" s="28"/>
      <c r="X239" s="28"/>
      <c r="Y239" s="28"/>
      <c r="Z239" s="28"/>
      <c r="AA239" s="28"/>
      <c r="AB239" s="28"/>
      <c r="AC239" s="28"/>
      <c r="CH239" s="173"/>
    </row>
    <row r="240" spans="3:86" ht="15.75" customHeight="1">
      <c r="C240" s="27"/>
      <c r="D240" s="27"/>
      <c r="E240" s="27"/>
      <c r="F240" s="27"/>
      <c r="G240" s="27"/>
      <c r="H240" s="27"/>
      <c r="I240" s="28"/>
      <c r="J240" s="28"/>
      <c r="K240" s="28"/>
      <c r="L240" s="28"/>
      <c r="M240" s="28"/>
      <c r="N240" s="28"/>
      <c r="O240" s="28"/>
      <c r="P240" s="172"/>
      <c r="Q240" s="172"/>
      <c r="R240" s="172"/>
      <c r="S240" s="172"/>
      <c r="T240" s="172"/>
      <c r="U240" s="172"/>
      <c r="V240" s="172"/>
      <c r="W240" s="28"/>
      <c r="X240" s="28"/>
      <c r="Y240" s="28"/>
      <c r="Z240" s="28"/>
      <c r="AA240" s="28"/>
      <c r="AB240" s="28"/>
      <c r="AC240" s="28"/>
      <c r="CH240" s="173"/>
    </row>
    <row r="241" spans="3:86" ht="15.75" customHeight="1">
      <c r="C241" s="27"/>
      <c r="D241" s="27"/>
      <c r="E241" s="27"/>
      <c r="F241" s="27"/>
      <c r="G241" s="27"/>
      <c r="H241" s="27"/>
      <c r="I241" s="28"/>
      <c r="J241" s="28"/>
      <c r="K241" s="28"/>
      <c r="L241" s="28"/>
      <c r="M241" s="28"/>
      <c r="N241" s="28"/>
      <c r="O241" s="28"/>
      <c r="P241" s="172"/>
      <c r="Q241" s="172"/>
      <c r="R241" s="172"/>
      <c r="S241" s="172"/>
      <c r="T241" s="172"/>
      <c r="U241" s="172"/>
      <c r="V241" s="172"/>
      <c r="W241" s="28"/>
      <c r="X241" s="28"/>
      <c r="Y241" s="28"/>
      <c r="Z241" s="28"/>
      <c r="AA241" s="28"/>
      <c r="AB241" s="28"/>
      <c r="AC241" s="28"/>
      <c r="CH241" s="173"/>
    </row>
    <row r="242" spans="3:86" ht="15.75" customHeight="1">
      <c r="C242" s="27"/>
      <c r="D242" s="27"/>
      <c r="E242" s="27"/>
      <c r="F242" s="27"/>
      <c r="G242" s="27"/>
      <c r="H242" s="27"/>
      <c r="I242" s="28"/>
      <c r="J242" s="28"/>
      <c r="K242" s="28"/>
      <c r="L242" s="28"/>
      <c r="M242" s="28"/>
      <c r="N242" s="28"/>
      <c r="O242" s="28"/>
      <c r="P242" s="172"/>
      <c r="Q242" s="172"/>
      <c r="R242" s="172"/>
      <c r="S242" s="172"/>
      <c r="T242" s="172"/>
      <c r="U242" s="172"/>
      <c r="V242" s="172"/>
      <c r="W242" s="28"/>
      <c r="X242" s="28"/>
      <c r="Y242" s="28"/>
      <c r="Z242" s="28"/>
      <c r="AA242" s="28"/>
      <c r="AB242" s="28"/>
      <c r="AC242" s="28"/>
      <c r="CH242" s="173"/>
    </row>
    <row r="243" spans="3:86" ht="15.75" customHeight="1">
      <c r="C243" s="27"/>
      <c r="D243" s="27"/>
      <c r="E243" s="27"/>
      <c r="F243" s="27"/>
      <c r="G243" s="27"/>
      <c r="H243" s="27"/>
      <c r="I243" s="28"/>
      <c r="J243" s="28"/>
      <c r="K243" s="28"/>
      <c r="L243" s="28"/>
      <c r="M243" s="28"/>
      <c r="N243" s="28"/>
      <c r="O243" s="28"/>
      <c r="P243" s="172"/>
      <c r="Q243" s="172"/>
      <c r="R243" s="172"/>
      <c r="S243" s="172"/>
      <c r="T243" s="172"/>
      <c r="U243" s="172"/>
      <c r="V243" s="172"/>
      <c r="W243" s="28"/>
      <c r="X243" s="28"/>
      <c r="Y243" s="28"/>
      <c r="Z243" s="28"/>
      <c r="AA243" s="28"/>
      <c r="AB243" s="28"/>
      <c r="AC243" s="28"/>
      <c r="CH243" s="173"/>
    </row>
    <row r="244" spans="3:86" ht="15.75" customHeight="1">
      <c r="C244" s="27"/>
      <c r="D244" s="27"/>
      <c r="E244" s="27"/>
      <c r="F244" s="27"/>
      <c r="G244" s="27"/>
      <c r="H244" s="27"/>
      <c r="I244" s="28"/>
      <c r="J244" s="28"/>
      <c r="K244" s="28"/>
      <c r="L244" s="28"/>
      <c r="M244" s="28"/>
      <c r="N244" s="28"/>
      <c r="O244" s="28"/>
      <c r="P244" s="172"/>
      <c r="Q244" s="172"/>
      <c r="R244" s="172"/>
      <c r="S244" s="172"/>
      <c r="T244" s="172"/>
      <c r="U244" s="172"/>
      <c r="V244" s="172"/>
      <c r="W244" s="28"/>
      <c r="X244" s="28"/>
      <c r="Y244" s="28"/>
      <c r="Z244" s="28"/>
      <c r="AA244" s="28"/>
      <c r="AB244" s="28"/>
      <c r="AC244" s="28"/>
      <c r="CH244" s="173"/>
    </row>
    <row r="245" spans="3:86" ht="15.75" customHeight="1">
      <c r="C245" s="27"/>
      <c r="D245" s="27"/>
      <c r="E245" s="27"/>
      <c r="F245" s="27"/>
      <c r="G245" s="27"/>
      <c r="H245" s="27"/>
      <c r="I245" s="28"/>
      <c r="J245" s="28"/>
      <c r="K245" s="28"/>
      <c r="L245" s="28"/>
      <c r="M245" s="28"/>
      <c r="N245" s="28"/>
      <c r="O245" s="28"/>
      <c r="P245" s="172"/>
      <c r="Q245" s="172"/>
      <c r="R245" s="172"/>
      <c r="S245" s="172"/>
      <c r="T245" s="172"/>
      <c r="U245" s="172"/>
      <c r="V245" s="172"/>
      <c r="W245" s="28"/>
      <c r="X245" s="28"/>
      <c r="Y245" s="28"/>
      <c r="Z245" s="28"/>
      <c r="AA245" s="28"/>
      <c r="AB245" s="28"/>
      <c r="AC245" s="28"/>
      <c r="CH245" s="173"/>
    </row>
    <row r="246" spans="3:86" ht="15.75" customHeight="1">
      <c r="C246" s="27"/>
      <c r="D246" s="27"/>
      <c r="E246" s="27"/>
      <c r="F246" s="27"/>
      <c r="G246" s="27"/>
      <c r="H246" s="27"/>
      <c r="I246" s="28"/>
      <c r="J246" s="28"/>
      <c r="K246" s="28"/>
      <c r="L246" s="28"/>
      <c r="M246" s="28"/>
      <c r="N246" s="28"/>
      <c r="O246" s="28"/>
      <c r="P246" s="172"/>
      <c r="Q246" s="172"/>
      <c r="R246" s="172"/>
      <c r="S246" s="172"/>
      <c r="T246" s="172"/>
      <c r="U246" s="172"/>
      <c r="V246" s="172"/>
      <c r="W246" s="28"/>
      <c r="X246" s="28"/>
      <c r="Y246" s="28"/>
      <c r="Z246" s="28"/>
      <c r="AA246" s="28"/>
      <c r="AB246" s="28"/>
      <c r="AC246" s="28"/>
      <c r="CH246" s="173"/>
    </row>
    <row r="247" spans="3:86" ht="15.75" customHeight="1">
      <c r="C247" s="27"/>
      <c r="D247" s="27"/>
      <c r="E247" s="27"/>
      <c r="F247" s="27"/>
      <c r="G247" s="27"/>
      <c r="H247" s="27"/>
      <c r="I247" s="28"/>
      <c r="J247" s="28"/>
      <c r="K247" s="28"/>
      <c r="L247" s="28"/>
      <c r="M247" s="28"/>
      <c r="N247" s="28"/>
      <c r="O247" s="28"/>
      <c r="P247" s="172"/>
      <c r="Q247" s="172"/>
      <c r="R247" s="172"/>
      <c r="S247" s="172"/>
      <c r="T247" s="172"/>
      <c r="U247" s="172"/>
      <c r="V247" s="172"/>
      <c r="W247" s="28"/>
      <c r="X247" s="28"/>
      <c r="Y247" s="28"/>
      <c r="Z247" s="28"/>
      <c r="AA247" s="28"/>
      <c r="AB247" s="28"/>
      <c r="AC247" s="28"/>
      <c r="CH247" s="173"/>
    </row>
    <row r="248" spans="3:86" ht="15.75" customHeight="1">
      <c r="C248" s="27"/>
      <c r="D248" s="27"/>
      <c r="E248" s="27"/>
      <c r="F248" s="27"/>
      <c r="G248" s="27"/>
      <c r="H248" s="27"/>
      <c r="I248" s="28"/>
      <c r="J248" s="28"/>
      <c r="K248" s="28"/>
      <c r="L248" s="28"/>
      <c r="M248" s="28"/>
      <c r="N248" s="28"/>
      <c r="O248" s="28"/>
      <c r="P248" s="172"/>
      <c r="Q248" s="172"/>
      <c r="R248" s="172"/>
      <c r="S248" s="172"/>
      <c r="T248" s="172"/>
      <c r="U248" s="172"/>
      <c r="V248" s="172"/>
      <c r="W248" s="28"/>
      <c r="X248" s="28"/>
      <c r="Y248" s="28"/>
      <c r="Z248" s="28"/>
      <c r="AA248" s="28"/>
      <c r="AB248" s="28"/>
      <c r="AC248" s="28"/>
      <c r="CH248" s="173"/>
    </row>
    <row r="249" spans="3:86" ht="15.75" customHeight="1">
      <c r="C249" s="27"/>
      <c r="D249" s="27"/>
      <c r="E249" s="27"/>
      <c r="F249" s="27"/>
      <c r="G249" s="27"/>
      <c r="H249" s="27"/>
      <c r="I249" s="28"/>
      <c r="J249" s="28"/>
      <c r="K249" s="28"/>
      <c r="L249" s="28"/>
      <c r="M249" s="28"/>
      <c r="N249" s="28"/>
      <c r="O249" s="28"/>
      <c r="P249" s="172"/>
      <c r="Q249" s="172"/>
      <c r="R249" s="172"/>
      <c r="S249" s="172"/>
      <c r="T249" s="172"/>
      <c r="U249" s="172"/>
      <c r="V249" s="172"/>
      <c r="W249" s="28"/>
      <c r="X249" s="28"/>
      <c r="Y249" s="28"/>
      <c r="Z249" s="28"/>
      <c r="AA249" s="28"/>
      <c r="AB249" s="28"/>
      <c r="AC249" s="28"/>
      <c r="CH249" s="173"/>
    </row>
    <row r="250" spans="3:86" ht="15.75" customHeight="1">
      <c r="C250" s="27"/>
      <c r="D250" s="27"/>
      <c r="E250" s="27"/>
      <c r="F250" s="27"/>
      <c r="G250" s="27"/>
      <c r="H250" s="27"/>
      <c r="I250" s="28"/>
      <c r="J250" s="28"/>
      <c r="K250" s="28"/>
      <c r="L250" s="28"/>
      <c r="M250" s="28"/>
      <c r="N250" s="28"/>
      <c r="O250" s="28"/>
      <c r="P250" s="172"/>
      <c r="Q250" s="172"/>
      <c r="R250" s="172"/>
      <c r="S250" s="172"/>
      <c r="T250" s="172"/>
      <c r="U250" s="172"/>
      <c r="V250" s="172"/>
      <c r="W250" s="28"/>
      <c r="X250" s="28"/>
      <c r="Y250" s="28"/>
      <c r="Z250" s="28"/>
      <c r="AA250" s="28"/>
      <c r="AB250" s="28"/>
      <c r="AC250" s="28"/>
      <c r="CH250" s="173"/>
    </row>
    <row r="251" spans="3:86" ht="15.75" customHeight="1">
      <c r="C251" s="27"/>
      <c r="D251" s="27"/>
      <c r="E251" s="27"/>
      <c r="F251" s="27"/>
      <c r="G251" s="27"/>
      <c r="H251" s="27"/>
      <c r="I251" s="28"/>
      <c r="J251" s="28"/>
      <c r="K251" s="28"/>
      <c r="L251" s="28"/>
      <c r="M251" s="28"/>
      <c r="N251" s="28"/>
      <c r="O251" s="28"/>
      <c r="P251" s="172"/>
      <c r="Q251" s="172"/>
      <c r="R251" s="172"/>
      <c r="S251" s="172"/>
      <c r="T251" s="172"/>
      <c r="U251" s="172"/>
      <c r="V251" s="172"/>
      <c r="W251" s="28"/>
      <c r="X251" s="28"/>
      <c r="Y251" s="28"/>
      <c r="Z251" s="28"/>
      <c r="AA251" s="28"/>
      <c r="AB251" s="28"/>
      <c r="AC251" s="28"/>
      <c r="CH251" s="173"/>
    </row>
    <row r="252" spans="3:86" ht="15.75" customHeight="1">
      <c r="C252" s="27"/>
      <c r="D252" s="27"/>
      <c r="E252" s="27"/>
      <c r="F252" s="27"/>
      <c r="G252" s="27"/>
      <c r="H252" s="27"/>
      <c r="I252" s="28"/>
      <c r="J252" s="28"/>
      <c r="K252" s="28"/>
      <c r="L252" s="28"/>
      <c r="M252" s="28"/>
      <c r="N252" s="28"/>
      <c r="O252" s="28"/>
      <c r="P252" s="172"/>
      <c r="Q252" s="172"/>
      <c r="R252" s="172"/>
      <c r="S252" s="172"/>
      <c r="T252" s="172"/>
      <c r="U252" s="172"/>
      <c r="V252" s="172"/>
      <c r="W252" s="28"/>
      <c r="X252" s="28"/>
      <c r="Y252" s="28"/>
      <c r="Z252" s="28"/>
      <c r="AA252" s="28"/>
      <c r="AB252" s="28"/>
      <c r="AC252" s="28"/>
      <c r="CH252" s="173"/>
    </row>
    <row r="253" spans="3:86" ht="15.75" customHeight="1">
      <c r="C253" s="27"/>
      <c r="D253" s="27"/>
      <c r="E253" s="27"/>
      <c r="F253" s="27"/>
      <c r="G253" s="27"/>
      <c r="H253" s="27"/>
      <c r="I253" s="28"/>
      <c r="J253" s="28"/>
      <c r="K253" s="28"/>
      <c r="L253" s="28"/>
      <c r="M253" s="28"/>
      <c r="N253" s="28"/>
      <c r="O253" s="28"/>
      <c r="P253" s="172"/>
      <c r="Q253" s="172"/>
      <c r="R253" s="172"/>
      <c r="S253" s="172"/>
      <c r="T253" s="172"/>
      <c r="U253" s="172"/>
      <c r="V253" s="172"/>
      <c r="W253" s="28"/>
      <c r="X253" s="28"/>
      <c r="Y253" s="28"/>
      <c r="Z253" s="28"/>
      <c r="AA253" s="28"/>
      <c r="AB253" s="28"/>
      <c r="AC253" s="28"/>
      <c r="CH253" s="173"/>
    </row>
    <row r="254" spans="3:86" ht="15.75" customHeight="1">
      <c r="C254" s="27"/>
      <c r="D254" s="27"/>
      <c r="E254" s="27"/>
      <c r="F254" s="27"/>
      <c r="G254" s="27"/>
      <c r="H254" s="27"/>
      <c r="I254" s="28"/>
      <c r="J254" s="28"/>
      <c r="K254" s="28"/>
      <c r="L254" s="28"/>
      <c r="M254" s="28"/>
      <c r="N254" s="28"/>
      <c r="O254" s="28"/>
      <c r="P254" s="172"/>
      <c r="Q254" s="172"/>
      <c r="R254" s="172"/>
      <c r="S254" s="172"/>
      <c r="T254" s="172"/>
      <c r="U254" s="172"/>
      <c r="V254" s="172"/>
      <c r="W254" s="28"/>
      <c r="X254" s="28"/>
      <c r="Y254" s="28"/>
      <c r="Z254" s="28"/>
      <c r="AA254" s="28"/>
      <c r="AB254" s="28"/>
      <c r="AC254" s="28"/>
      <c r="CH254" s="173"/>
    </row>
    <row r="255" spans="3:86" ht="15.75" customHeight="1">
      <c r="C255" s="27"/>
      <c r="D255" s="27"/>
      <c r="E255" s="27"/>
      <c r="F255" s="27"/>
      <c r="G255" s="27"/>
      <c r="H255" s="27"/>
      <c r="I255" s="28"/>
      <c r="J255" s="28"/>
      <c r="K255" s="28"/>
      <c r="L255" s="28"/>
      <c r="M255" s="28"/>
      <c r="N255" s="28"/>
      <c r="O255" s="28"/>
      <c r="P255" s="172"/>
      <c r="Q255" s="172"/>
      <c r="R255" s="172"/>
      <c r="S255" s="172"/>
      <c r="T255" s="172"/>
      <c r="U255" s="172"/>
      <c r="V255" s="172"/>
      <c r="W255" s="28"/>
      <c r="X255" s="28"/>
      <c r="Y255" s="28"/>
      <c r="Z255" s="28"/>
      <c r="AA255" s="28"/>
      <c r="AB255" s="28"/>
      <c r="AC255" s="28"/>
      <c r="CH255" s="173"/>
    </row>
    <row r="256" spans="3:86" ht="15.75" customHeight="1">
      <c r="C256" s="27"/>
      <c r="D256" s="27"/>
      <c r="E256" s="27"/>
      <c r="F256" s="27"/>
      <c r="G256" s="27"/>
      <c r="H256" s="27"/>
      <c r="I256" s="28"/>
      <c r="J256" s="28"/>
      <c r="K256" s="28"/>
      <c r="L256" s="28"/>
      <c r="M256" s="28"/>
      <c r="N256" s="28"/>
      <c r="O256" s="28"/>
      <c r="P256" s="172"/>
      <c r="Q256" s="172"/>
      <c r="R256" s="172"/>
      <c r="S256" s="172"/>
      <c r="T256" s="172"/>
      <c r="U256" s="172"/>
      <c r="V256" s="172"/>
      <c r="W256" s="28"/>
      <c r="X256" s="28"/>
      <c r="Y256" s="28"/>
      <c r="Z256" s="28"/>
      <c r="AA256" s="28"/>
      <c r="AB256" s="28"/>
      <c r="AC256" s="28"/>
      <c r="CH256" s="173"/>
    </row>
    <row r="257" spans="3:86" ht="15.75" customHeight="1">
      <c r="C257" s="27"/>
      <c r="D257" s="27"/>
      <c r="E257" s="27"/>
      <c r="F257" s="27"/>
      <c r="G257" s="27"/>
      <c r="H257" s="27"/>
      <c r="I257" s="28"/>
      <c r="J257" s="28"/>
      <c r="K257" s="28"/>
      <c r="L257" s="28"/>
      <c r="M257" s="28"/>
      <c r="N257" s="28"/>
      <c r="O257" s="28"/>
      <c r="P257" s="172"/>
      <c r="Q257" s="172"/>
      <c r="R257" s="172"/>
      <c r="S257" s="172"/>
      <c r="T257" s="172"/>
      <c r="U257" s="172"/>
      <c r="V257" s="172"/>
      <c r="W257" s="28"/>
      <c r="X257" s="28"/>
      <c r="Y257" s="28"/>
      <c r="Z257" s="28"/>
      <c r="AA257" s="28"/>
      <c r="AB257" s="28"/>
      <c r="AC257" s="28"/>
      <c r="CH257" s="173"/>
    </row>
    <row r="258" spans="3:86" ht="15.75" customHeight="1">
      <c r="C258" s="27"/>
      <c r="D258" s="27"/>
      <c r="E258" s="27"/>
      <c r="F258" s="27"/>
      <c r="G258" s="27"/>
      <c r="H258" s="27"/>
      <c r="I258" s="28"/>
      <c r="J258" s="28"/>
      <c r="K258" s="28"/>
      <c r="L258" s="28"/>
      <c r="M258" s="28"/>
      <c r="N258" s="28"/>
      <c r="O258" s="28"/>
      <c r="P258" s="172"/>
      <c r="Q258" s="172"/>
      <c r="R258" s="172"/>
      <c r="S258" s="172"/>
      <c r="T258" s="172"/>
      <c r="U258" s="172"/>
      <c r="V258" s="172"/>
      <c r="W258" s="28"/>
      <c r="X258" s="28"/>
      <c r="Y258" s="28"/>
      <c r="Z258" s="28"/>
      <c r="AA258" s="28"/>
      <c r="AB258" s="28"/>
      <c r="AC258" s="28"/>
      <c r="CH258" s="173"/>
    </row>
    <row r="259" spans="3:86" ht="15.75" customHeight="1">
      <c r="C259" s="27"/>
      <c r="D259" s="27"/>
      <c r="E259" s="27"/>
      <c r="F259" s="27"/>
      <c r="G259" s="27"/>
      <c r="H259" s="27"/>
      <c r="I259" s="28"/>
      <c r="J259" s="28"/>
      <c r="K259" s="28"/>
      <c r="L259" s="28"/>
      <c r="M259" s="28"/>
      <c r="N259" s="28"/>
      <c r="O259" s="28"/>
      <c r="P259" s="172"/>
      <c r="Q259" s="172"/>
      <c r="R259" s="172"/>
      <c r="S259" s="172"/>
      <c r="T259" s="172"/>
      <c r="U259" s="172"/>
      <c r="V259" s="172"/>
      <c r="W259" s="28"/>
      <c r="X259" s="28"/>
      <c r="Y259" s="28"/>
      <c r="Z259" s="28"/>
      <c r="AA259" s="28"/>
      <c r="AB259" s="28"/>
      <c r="AC259" s="28"/>
      <c r="CH259" s="173"/>
    </row>
    <row r="260" spans="3:86" ht="15.75" customHeight="1">
      <c r="C260" s="27"/>
      <c r="D260" s="27"/>
      <c r="E260" s="27"/>
      <c r="F260" s="27"/>
      <c r="G260" s="27"/>
      <c r="H260" s="27"/>
      <c r="I260" s="28"/>
      <c r="J260" s="28"/>
      <c r="K260" s="28"/>
      <c r="L260" s="28"/>
      <c r="M260" s="28"/>
      <c r="N260" s="28"/>
      <c r="O260" s="28"/>
      <c r="P260" s="172"/>
      <c r="Q260" s="172"/>
      <c r="R260" s="172"/>
      <c r="S260" s="172"/>
      <c r="T260" s="172"/>
      <c r="U260" s="172"/>
      <c r="V260" s="172"/>
      <c r="W260" s="28"/>
      <c r="X260" s="28"/>
      <c r="Y260" s="28"/>
      <c r="Z260" s="28"/>
      <c r="AA260" s="28"/>
      <c r="AB260" s="28"/>
      <c r="AC260" s="28"/>
      <c r="CH260" s="173"/>
    </row>
    <row r="261" spans="3:86" ht="15.75" customHeight="1">
      <c r="C261" s="27"/>
      <c r="D261" s="27"/>
      <c r="E261" s="27"/>
      <c r="F261" s="27"/>
      <c r="G261" s="27"/>
      <c r="H261" s="27"/>
      <c r="I261" s="28"/>
      <c r="J261" s="28"/>
      <c r="K261" s="28"/>
      <c r="L261" s="28"/>
      <c r="M261" s="28"/>
      <c r="N261" s="28"/>
      <c r="O261" s="28"/>
      <c r="P261" s="172"/>
      <c r="Q261" s="172"/>
      <c r="R261" s="172"/>
      <c r="S261" s="172"/>
      <c r="T261" s="172"/>
      <c r="U261" s="172"/>
      <c r="V261" s="172"/>
      <c r="W261" s="28"/>
      <c r="X261" s="28"/>
      <c r="Y261" s="28"/>
      <c r="Z261" s="28"/>
      <c r="AA261" s="28"/>
      <c r="AB261" s="28"/>
      <c r="AC261" s="28"/>
      <c r="CH261" s="173"/>
    </row>
    <row r="262" spans="3:86" ht="15.75" customHeight="1">
      <c r="C262" s="27"/>
      <c r="D262" s="27"/>
      <c r="E262" s="27"/>
      <c r="F262" s="27"/>
      <c r="G262" s="27"/>
      <c r="H262" s="27"/>
      <c r="I262" s="28"/>
      <c r="J262" s="28"/>
      <c r="K262" s="28"/>
      <c r="L262" s="28"/>
      <c r="M262" s="28"/>
      <c r="N262" s="28"/>
      <c r="O262" s="28"/>
      <c r="P262" s="172"/>
      <c r="Q262" s="172"/>
      <c r="R262" s="172"/>
      <c r="S262" s="172"/>
      <c r="T262" s="172"/>
      <c r="U262" s="172"/>
      <c r="V262" s="172"/>
      <c r="W262" s="28"/>
      <c r="X262" s="28"/>
      <c r="Y262" s="28"/>
      <c r="Z262" s="28"/>
      <c r="AA262" s="28"/>
      <c r="AB262" s="28"/>
      <c r="AC262" s="28"/>
      <c r="CH262" s="173"/>
    </row>
    <row r="263" spans="3:86" ht="15.75" customHeight="1">
      <c r="C263" s="27"/>
      <c r="D263" s="27"/>
      <c r="E263" s="27"/>
      <c r="F263" s="27"/>
      <c r="G263" s="27"/>
      <c r="H263" s="27"/>
      <c r="I263" s="28"/>
      <c r="J263" s="28"/>
      <c r="K263" s="28"/>
      <c r="L263" s="28"/>
      <c r="M263" s="28"/>
      <c r="N263" s="28"/>
      <c r="O263" s="28"/>
      <c r="P263" s="172"/>
      <c r="Q263" s="172"/>
      <c r="R263" s="172"/>
      <c r="S263" s="172"/>
      <c r="T263" s="172"/>
      <c r="U263" s="172"/>
      <c r="V263" s="172"/>
      <c r="W263" s="28"/>
      <c r="X263" s="28"/>
      <c r="Y263" s="28"/>
      <c r="Z263" s="28"/>
      <c r="AA263" s="28"/>
      <c r="AB263" s="28"/>
      <c r="AC263" s="28"/>
      <c r="CH263" s="173"/>
    </row>
    <row r="264" spans="3:86" ht="15.75" customHeight="1">
      <c r="C264" s="27"/>
      <c r="D264" s="27"/>
      <c r="E264" s="27"/>
      <c r="F264" s="27"/>
      <c r="G264" s="27"/>
      <c r="H264" s="27"/>
      <c r="I264" s="28"/>
      <c r="J264" s="28"/>
      <c r="K264" s="28"/>
      <c r="L264" s="28"/>
      <c r="M264" s="28"/>
      <c r="N264" s="28"/>
      <c r="O264" s="28"/>
      <c r="P264" s="172"/>
      <c r="Q264" s="172"/>
      <c r="R264" s="172"/>
      <c r="S264" s="172"/>
      <c r="T264" s="172"/>
      <c r="U264" s="172"/>
      <c r="V264" s="172"/>
      <c r="W264" s="28"/>
      <c r="X264" s="28"/>
      <c r="Y264" s="28"/>
      <c r="Z264" s="28"/>
      <c r="AA264" s="28"/>
      <c r="AB264" s="28"/>
      <c r="AC264" s="28"/>
      <c r="CH264" s="173"/>
    </row>
    <row r="265" spans="3:86" ht="15.75" customHeight="1">
      <c r="C265" s="27"/>
      <c r="D265" s="27"/>
      <c r="E265" s="27"/>
      <c r="F265" s="27"/>
      <c r="G265" s="27"/>
      <c r="H265" s="27"/>
      <c r="I265" s="28"/>
      <c r="J265" s="28"/>
      <c r="K265" s="28"/>
      <c r="L265" s="28"/>
      <c r="M265" s="28"/>
      <c r="N265" s="28"/>
      <c r="O265" s="28"/>
      <c r="P265" s="172"/>
      <c r="Q265" s="172"/>
      <c r="R265" s="172"/>
      <c r="S265" s="172"/>
      <c r="T265" s="172"/>
      <c r="U265" s="172"/>
      <c r="V265" s="172"/>
      <c r="W265" s="28"/>
      <c r="X265" s="28"/>
      <c r="Y265" s="28"/>
      <c r="Z265" s="28"/>
      <c r="AA265" s="28"/>
      <c r="AB265" s="28"/>
      <c r="AC265" s="28"/>
      <c r="CH265" s="173"/>
    </row>
    <row r="266" spans="3:86" ht="15.75" customHeight="1">
      <c r="C266" s="27"/>
      <c r="D266" s="27"/>
      <c r="E266" s="27"/>
      <c r="F266" s="27"/>
      <c r="G266" s="27"/>
      <c r="H266" s="27"/>
      <c r="I266" s="28"/>
      <c r="J266" s="28"/>
      <c r="K266" s="28"/>
      <c r="L266" s="28"/>
      <c r="M266" s="28"/>
      <c r="N266" s="28"/>
      <c r="O266" s="28"/>
      <c r="P266" s="172"/>
      <c r="Q266" s="172"/>
      <c r="R266" s="172"/>
      <c r="S266" s="172"/>
      <c r="T266" s="172"/>
      <c r="U266" s="172"/>
      <c r="V266" s="172"/>
      <c r="W266" s="28"/>
      <c r="X266" s="28"/>
      <c r="Y266" s="28"/>
      <c r="Z266" s="28"/>
      <c r="AA266" s="28"/>
      <c r="AB266" s="28"/>
      <c r="AC266" s="28"/>
      <c r="CH266" s="173"/>
    </row>
    <row r="267" spans="3:86" ht="15.75" customHeight="1">
      <c r="C267" s="27"/>
      <c r="D267" s="27"/>
      <c r="E267" s="27"/>
      <c r="F267" s="27"/>
      <c r="G267" s="27"/>
      <c r="H267" s="27"/>
      <c r="I267" s="28"/>
      <c r="J267" s="28"/>
      <c r="K267" s="28"/>
      <c r="L267" s="28"/>
      <c r="M267" s="28"/>
      <c r="N267" s="28"/>
      <c r="O267" s="28"/>
      <c r="P267" s="172"/>
      <c r="Q267" s="172"/>
      <c r="R267" s="172"/>
      <c r="S267" s="172"/>
      <c r="T267" s="172"/>
      <c r="U267" s="172"/>
      <c r="V267" s="172"/>
      <c r="W267" s="28"/>
      <c r="X267" s="28"/>
      <c r="Y267" s="28"/>
      <c r="Z267" s="28"/>
      <c r="AA267" s="28"/>
      <c r="AB267" s="28"/>
      <c r="AC267" s="28"/>
      <c r="CH267" s="173"/>
    </row>
    <row r="268" spans="3:86" ht="15.75" customHeight="1">
      <c r="C268" s="27"/>
      <c r="D268" s="27"/>
      <c r="E268" s="27"/>
      <c r="F268" s="27"/>
      <c r="G268" s="27"/>
      <c r="H268" s="27"/>
      <c r="I268" s="28"/>
      <c r="J268" s="28"/>
      <c r="K268" s="28"/>
      <c r="L268" s="28"/>
      <c r="M268" s="28"/>
      <c r="N268" s="28"/>
      <c r="O268" s="28"/>
      <c r="P268" s="172"/>
      <c r="Q268" s="172"/>
      <c r="R268" s="172"/>
      <c r="S268" s="172"/>
      <c r="T268" s="172"/>
      <c r="U268" s="172"/>
      <c r="V268" s="172"/>
      <c r="W268" s="28"/>
      <c r="X268" s="28"/>
      <c r="Y268" s="28"/>
      <c r="Z268" s="28"/>
      <c r="AA268" s="28"/>
      <c r="AB268" s="28"/>
      <c r="AC268" s="28"/>
      <c r="CH268" s="173"/>
    </row>
    <row r="269" spans="3:86" ht="15.75" customHeight="1">
      <c r="C269" s="27"/>
      <c r="D269" s="27"/>
      <c r="E269" s="27"/>
      <c r="F269" s="27"/>
      <c r="G269" s="27"/>
      <c r="H269" s="27"/>
      <c r="I269" s="28"/>
      <c r="J269" s="28"/>
      <c r="K269" s="28"/>
      <c r="L269" s="28"/>
      <c r="M269" s="28"/>
      <c r="N269" s="28"/>
      <c r="O269" s="28"/>
      <c r="P269" s="172"/>
      <c r="Q269" s="172"/>
      <c r="R269" s="172"/>
      <c r="S269" s="172"/>
      <c r="T269" s="172"/>
      <c r="U269" s="172"/>
      <c r="V269" s="172"/>
      <c r="W269" s="28"/>
      <c r="X269" s="28"/>
      <c r="Y269" s="28"/>
      <c r="Z269" s="28"/>
      <c r="AA269" s="28"/>
      <c r="AB269" s="28"/>
      <c r="AC269" s="28"/>
      <c r="CH269" s="173"/>
    </row>
    <row r="270" spans="3:86" ht="15.75" customHeight="1">
      <c r="C270" s="27"/>
      <c r="D270" s="27"/>
      <c r="E270" s="27"/>
      <c r="F270" s="27"/>
      <c r="G270" s="27"/>
      <c r="H270" s="27"/>
      <c r="I270" s="28"/>
      <c r="J270" s="28"/>
      <c r="K270" s="28"/>
      <c r="L270" s="28"/>
      <c r="M270" s="28"/>
      <c r="N270" s="28"/>
      <c r="O270" s="28"/>
      <c r="P270" s="172"/>
      <c r="Q270" s="172"/>
      <c r="R270" s="172"/>
      <c r="S270" s="172"/>
      <c r="T270" s="172"/>
      <c r="U270" s="172"/>
      <c r="V270" s="172"/>
      <c r="W270" s="28"/>
      <c r="X270" s="28"/>
      <c r="Y270" s="28"/>
      <c r="Z270" s="28"/>
      <c r="AA270" s="28"/>
      <c r="AB270" s="28"/>
      <c r="AC270" s="28"/>
      <c r="CH270" s="173"/>
    </row>
    <row r="271" spans="3:86" ht="15.75" customHeight="1">
      <c r="C271" s="27"/>
      <c r="D271" s="27"/>
      <c r="E271" s="27"/>
      <c r="F271" s="27"/>
      <c r="G271" s="27"/>
      <c r="H271" s="27"/>
      <c r="I271" s="28"/>
      <c r="J271" s="28"/>
      <c r="K271" s="28"/>
      <c r="L271" s="28"/>
      <c r="M271" s="28"/>
      <c r="N271" s="28"/>
      <c r="O271" s="28"/>
      <c r="P271" s="172"/>
      <c r="Q271" s="172"/>
      <c r="R271" s="172"/>
      <c r="S271" s="172"/>
      <c r="T271" s="172"/>
      <c r="U271" s="172"/>
      <c r="V271" s="172"/>
      <c r="W271" s="28"/>
      <c r="X271" s="28"/>
      <c r="Y271" s="28"/>
      <c r="Z271" s="28"/>
      <c r="AA271" s="28"/>
      <c r="AB271" s="28"/>
      <c r="AC271" s="28"/>
      <c r="CH271" s="173"/>
    </row>
    <row r="272" spans="3:86" ht="15.75" customHeight="1">
      <c r="C272" s="27"/>
      <c r="D272" s="27"/>
      <c r="E272" s="27"/>
      <c r="F272" s="27"/>
      <c r="G272" s="27"/>
      <c r="H272" s="27"/>
      <c r="I272" s="28"/>
      <c r="J272" s="28"/>
      <c r="K272" s="28"/>
      <c r="L272" s="28"/>
      <c r="M272" s="28"/>
      <c r="N272" s="28"/>
      <c r="O272" s="28"/>
      <c r="P272" s="172"/>
      <c r="Q272" s="172"/>
      <c r="R272" s="172"/>
      <c r="S272" s="172"/>
      <c r="T272" s="172"/>
      <c r="U272" s="172"/>
      <c r="V272" s="172"/>
      <c r="W272" s="28"/>
      <c r="X272" s="28"/>
      <c r="Y272" s="28"/>
      <c r="Z272" s="28"/>
      <c r="AA272" s="28"/>
      <c r="AB272" s="28"/>
      <c r="AC272" s="28"/>
      <c r="CH272" s="173"/>
    </row>
    <row r="273" spans="3:86" ht="15.75" customHeight="1">
      <c r="C273" s="27"/>
      <c r="D273" s="27"/>
      <c r="E273" s="27"/>
      <c r="F273" s="27"/>
      <c r="G273" s="27"/>
      <c r="H273" s="27"/>
      <c r="I273" s="28"/>
      <c r="J273" s="28"/>
      <c r="K273" s="28"/>
      <c r="L273" s="28"/>
      <c r="M273" s="28"/>
      <c r="N273" s="28"/>
      <c r="O273" s="28"/>
      <c r="P273" s="172"/>
      <c r="Q273" s="172"/>
      <c r="R273" s="172"/>
      <c r="S273" s="172"/>
      <c r="T273" s="172"/>
      <c r="U273" s="172"/>
      <c r="V273" s="172"/>
      <c r="W273" s="28"/>
      <c r="X273" s="28"/>
      <c r="Y273" s="28"/>
      <c r="Z273" s="28"/>
      <c r="AA273" s="28"/>
      <c r="AB273" s="28"/>
      <c r="AC273" s="28"/>
      <c r="CH273" s="173"/>
    </row>
    <row r="274" spans="3:86" ht="15.75" customHeight="1">
      <c r="C274" s="27"/>
      <c r="D274" s="27"/>
      <c r="E274" s="27"/>
      <c r="F274" s="27"/>
      <c r="G274" s="27"/>
      <c r="H274" s="27"/>
      <c r="I274" s="28"/>
      <c r="J274" s="28"/>
      <c r="K274" s="28"/>
      <c r="L274" s="28"/>
      <c r="M274" s="28"/>
      <c r="N274" s="28"/>
      <c r="O274" s="28"/>
      <c r="P274" s="172"/>
      <c r="Q274" s="172"/>
      <c r="R274" s="172"/>
      <c r="S274" s="172"/>
      <c r="T274" s="172"/>
      <c r="U274" s="172"/>
      <c r="V274" s="172"/>
      <c r="W274" s="28"/>
      <c r="X274" s="28"/>
      <c r="Y274" s="28"/>
      <c r="Z274" s="28"/>
      <c r="AA274" s="28"/>
      <c r="AB274" s="28"/>
      <c r="AC274" s="28"/>
      <c r="CH274" s="173"/>
    </row>
    <row r="275" spans="3:86" ht="15.75" customHeight="1">
      <c r="C275" s="27"/>
      <c r="D275" s="27"/>
      <c r="E275" s="27"/>
      <c r="F275" s="27"/>
      <c r="G275" s="27"/>
      <c r="H275" s="27"/>
      <c r="I275" s="28"/>
      <c r="J275" s="28"/>
      <c r="K275" s="28"/>
      <c r="L275" s="28"/>
      <c r="M275" s="28"/>
      <c r="N275" s="28"/>
      <c r="O275" s="28"/>
      <c r="P275" s="172"/>
      <c r="Q275" s="172"/>
      <c r="R275" s="172"/>
      <c r="S275" s="172"/>
      <c r="T275" s="172"/>
      <c r="U275" s="172"/>
      <c r="V275" s="172"/>
      <c r="W275" s="28"/>
      <c r="X275" s="28"/>
      <c r="Y275" s="28"/>
      <c r="Z275" s="28"/>
      <c r="AA275" s="28"/>
      <c r="AB275" s="28"/>
      <c r="AC275" s="28"/>
      <c r="CH275" s="173"/>
    </row>
    <row r="276" spans="3:86" ht="15.75" customHeight="1">
      <c r="C276" s="27"/>
      <c r="D276" s="27"/>
      <c r="E276" s="27"/>
      <c r="F276" s="27"/>
      <c r="G276" s="27"/>
      <c r="H276" s="27"/>
      <c r="I276" s="28"/>
      <c r="J276" s="28"/>
      <c r="K276" s="28"/>
      <c r="L276" s="28"/>
      <c r="M276" s="28"/>
      <c r="N276" s="28"/>
      <c r="O276" s="28"/>
      <c r="P276" s="172"/>
      <c r="Q276" s="172"/>
      <c r="R276" s="172"/>
      <c r="S276" s="172"/>
      <c r="T276" s="172"/>
      <c r="U276" s="172"/>
      <c r="V276" s="172"/>
      <c r="W276" s="28"/>
      <c r="X276" s="28"/>
      <c r="Y276" s="28"/>
      <c r="Z276" s="28"/>
      <c r="AA276" s="28"/>
      <c r="AB276" s="28"/>
      <c r="AC276" s="28"/>
      <c r="CH276" s="173"/>
    </row>
    <row r="277" spans="3:86" ht="15.75" customHeight="1">
      <c r="C277" s="27"/>
      <c r="D277" s="27"/>
      <c r="E277" s="27"/>
      <c r="F277" s="27"/>
      <c r="G277" s="27"/>
      <c r="H277" s="27"/>
      <c r="I277" s="28"/>
      <c r="J277" s="28"/>
      <c r="K277" s="28"/>
      <c r="L277" s="28"/>
      <c r="M277" s="28"/>
      <c r="N277" s="28"/>
      <c r="O277" s="28"/>
      <c r="P277" s="172"/>
      <c r="Q277" s="172"/>
      <c r="R277" s="172"/>
      <c r="S277" s="172"/>
      <c r="T277" s="172"/>
      <c r="U277" s="172"/>
      <c r="V277" s="172"/>
      <c r="W277" s="28"/>
      <c r="X277" s="28"/>
      <c r="Y277" s="28"/>
      <c r="Z277" s="28"/>
      <c r="AA277" s="28"/>
      <c r="AB277" s="28"/>
      <c r="AC277" s="28"/>
      <c r="CH277" s="173"/>
    </row>
    <row r="278" spans="3:86" ht="15.75" customHeight="1">
      <c r="C278" s="27"/>
      <c r="D278" s="27"/>
      <c r="E278" s="27"/>
      <c r="F278" s="27"/>
      <c r="G278" s="27"/>
      <c r="H278" s="27"/>
      <c r="I278" s="28"/>
      <c r="J278" s="28"/>
      <c r="K278" s="28"/>
      <c r="L278" s="28"/>
      <c r="M278" s="28"/>
      <c r="N278" s="28"/>
      <c r="O278" s="28"/>
      <c r="P278" s="172"/>
      <c r="Q278" s="172"/>
      <c r="R278" s="172"/>
      <c r="S278" s="172"/>
      <c r="T278" s="172"/>
      <c r="U278" s="172"/>
      <c r="V278" s="172"/>
      <c r="W278" s="28"/>
      <c r="X278" s="28"/>
      <c r="Y278" s="28"/>
      <c r="Z278" s="28"/>
      <c r="AA278" s="28"/>
      <c r="AB278" s="28"/>
      <c r="AC278" s="28"/>
      <c r="CH278" s="173"/>
    </row>
    <row r="279" spans="3:86" ht="15.75" customHeight="1">
      <c r="C279" s="27"/>
      <c r="D279" s="27"/>
      <c r="E279" s="27"/>
      <c r="F279" s="27"/>
      <c r="G279" s="27"/>
      <c r="H279" s="27"/>
      <c r="I279" s="28"/>
      <c r="J279" s="28"/>
      <c r="K279" s="28"/>
      <c r="L279" s="28"/>
      <c r="M279" s="28"/>
      <c r="N279" s="28"/>
      <c r="O279" s="28"/>
      <c r="P279" s="172"/>
      <c r="Q279" s="172"/>
      <c r="R279" s="172"/>
      <c r="S279" s="172"/>
      <c r="T279" s="172"/>
      <c r="U279" s="172"/>
      <c r="V279" s="172"/>
      <c r="W279" s="28"/>
      <c r="X279" s="28"/>
      <c r="Y279" s="28"/>
      <c r="Z279" s="28"/>
      <c r="AA279" s="28"/>
      <c r="AB279" s="28"/>
      <c r="AC279" s="28"/>
      <c r="CH279" s="173"/>
    </row>
    <row r="280" spans="3:86" ht="15.75" customHeight="1">
      <c r="C280" s="27"/>
      <c r="D280" s="27"/>
      <c r="E280" s="27"/>
      <c r="F280" s="27"/>
      <c r="G280" s="27"/>
      <c r="H280" s="27"/>
      <c r="I280" s="28"/>
      <c r="J280" s="28"/>
      <c r="K280" s="28"/>
      <c r="L280" s="28"/>
      <c r="M280" s="28"/>
      <c r="N280" s="28"/>
      <c r="O280" s="28"/>
      <c r="P280" s="172"/>
      <c r="Q280" s="172"/>
      <c r="R280" s="172"/>
      <c r="S280" s="172"/>
      <c r="T280" s="172"/>
      <c r="U280" s="172"/>
      <c r="V280" s="172"/>
      <c r="W280" s="28"/>
      <c r="X280" s="28"/>
      <c r="Y280" s="28"/>
      <c r="Z280" s="28"/>
      <c r="AA280" s="28"/>
      <c r="AB280" s="28"/>
      <c r="AC280" s="28"/>
      <c r="CH280" s="173"/>
    </row>
    <row r="281" spans="3:86" ht="15.75" customHeight="1">
      <c r="C281" s="27"/>
      <c r="D281" s="27"/>
      <c r="E281" s="27"/>
      <c r="F281" s="27"/>
      <c r="G281" s="27"/>
      <c r="H281" s="27"/>
      <c r="I281" s="28"/>
      <c r="J281" s="28"/>
      <c r="K281" s="28"/>
      <c r="L281" s="28"/>
      <c r="M281" s="28"/>
      <c r="N281" s="28"/>
      <c r="O281" s="28"/>
      <c r="P281" s="172"/>
      <c r="Q281" s="172"/>
      <c r="R281" s="172"/>
      <c r="S281" s="172"/>
      <c r="T281" s="172"/>
      <c r="U281" s="172"/>
      <c r="V281" s="172"/>
      <c r="W281" s="28"/>
      <c r="X281" s="28"/>
      <c r="Y281" s="28"/>
      <c r="Z281" s="28"/>
      <c r="AA281" s="28"/>
      <c r="AB281" s="28"/>
      <c r="AC281" s="28"/>
      <c r="CH281" s="173"/>
    </row>
    <row r="282" spans="3:86" ht="15.75" customHeight="1">
      <c r="C282" s="27"/>
      <c r="D282" s="27"/>
      <c r="E282" s="27"/>
      <c r="F282" s="27"/>
      <c r="G282" s="27"/>
      <c r="H282" s="27"/>
      <c r="I282" s="28"/>
      <c r="J282" s="28"/>
      <c r="K282" s="28"/>
      <c r="L282" s="28"/>
      <c r="M282" s="28"/>
      <c r="N282" s="28"/>
      <c r="O282" s="28"/>
      <c r="P282" s="172"/>
      <c r="Q282" s="172"/>
      <c r="R282" s="172"/>
      <c r="S282" s="172"/>
      <c r="T282" s="172"/>
      <c r="U282" s="172"/>
      <c r="V282" s="172"/>
      <c r="W282" s="28"/>
      <c r="X282" s="28"/>
      <c r="Y282" s="28"/>
      <c r="Z282" s="28"/>
      <c r="AA282" s="28"/>
      <c r="AB282" s="28"/>
      <c r="AC282" s="28"/>
      <c r="CH282" s="173"/>
    </row>
    <row r="283" spans="3:86" ht="15.75" customHeight="1">
      <c r="C283" s="27"/>
      <c r="D283" s="27"/>
      <c r="E283" s="27"/>
      <c r="F283" s="27"/>
      <c r="G283" s="27"/>
      <c r="H283" s="27"/>
      <c r="I283" s="28"/>
      <c r="J283" s="28"/>
      <c r="K283" s="28"/>
      <c r="L283" s="28"/>
      <c r="M283" s="28"/>
      <c r="N283" s="28"/>
      <c r="O283" s="28"/>
      <c r="P283" s="172"/>
      <c r="Q283" s="172"/>
      <c r="R283" s="172"/>
      <c r="S283" s="172"/>
      <c r="T283" s="172"/>
      <c r="U283" s="172"/>
      <c r="V283" s="172"/>
      <c r="W283" s="28"/>
      <c r="X283" s="28"/>
      <c r="Y283" s="28"/>
      <c r="Z283" s="28"/>
      <c r="AA283" s="28"/>
      <c r="AB283" s="28"/>
      <c r="AC283" s="28"/>
      <c r="CH283" s="173"/>
    </row>
    <row r="284" spans="3:86" ht="15.75" customHeight="1">
      <c r="C284" s="27"/>
      <c r="D284" s="27"/>
      <c r="E284" s="27"/>
      <c r="F284" s="27"/>
      <c r="G284" s="27"/>
      <c r="H284" s="27"/>
      <c r="I284" s="28"/>
      <c r="J284" s="28"/>
      <c r="K284" s="28"/>
      <c r="L284" s="28"/>
      <c r="M284" s="28"/>
      <c r="N284" s="28"/>
      <c r="O284" s="28"/>
      <c r="P284" s="172"/>
      <c r="Q284" s="172"/>
      <c r="R284" s="172"/>
      <c r="S284" s="172"/>
      <c r="T284" s="172"/>
      <c r="U284" s="172"/>
      <c r="V284" s="172"/>
      <c r="W284" s="28"/>
      <c r="X284" s="28"/>
      <c r="Y284" s="28"/>
      <c r="Z284" s="28"/>
      <c r="AA284" s="28"/>
      <c r="AB284" s="28"/>
      <c r="AC284" s="28"/>
      <c r="CH284" s="173"/>
    </row>
    <row r="285" spans="3:86" ht="15.75" customHeight="1">
      <c r="C285" s="27"/>
      <c r="D285" s="27"/>
      <c r="E285" s="27"/>
      <c r="F285" s="27"/>
      <c r="G285" s="27"/>
      <c r="H285" s="27"/>
      <c r="I285" s="28"/>
      <c r="J285" s="28"/>
      <c r="K285" s="28"/>
      <c r="L285" s="28"/>
      <c r="M285" s="28"/>
      <c r="N285" s="28"/>
      <c r="O285" s="28"/>
      <c r="P285" s="172"/>
      <c r="Q285" s="172"/>
      <c r="R285" s="172"/>
      <c r="S285" s="172"/>
      <c r="T285" s="172"/>
      <c r="U285" s="172"/>
      <c r="V285" s="172"/>
      <c r="W285" s="28"/>
      <c r="X285" s="28"/>
      <c r="Y285" s="28"/>
      <c r="Z285" s="28"/>
      <c r="AA285" s="28"/>
      <c r="AB285" s="28"/>
      <c r="AC285" s="28"/>
      <c r="CH285" s="173"/>
    </row>
    <row r="286" spans="3:86" ht="15.75" customHeight="1">
      <c r="C286" s="27"/>
      <c r="D286" s="27"/>
      <c r="E286" s="27"/>
      <c r="F286" s="27"/>
      <c r="G286" s="27"/>
      <c r="H286" s="27"/>
      <c r="I286" s="28"/>
      <c r="J286" s="28"/>
      <c r="K286" s="28"/>
      <c r="L286" s="28"/>
      <c r="M286" s="28"/>
      <c r="N286" s="28"/>
      <c r="O286" s="28"/>
      <c r="P286" s="172"/>
      <c r="Q286" s="172"/>
      <c r="R286" s="172"/>
      <c r="S286" s="172"/>
      <c r="T286" s="172"/>
      <c r="U286" s="172"/>
      <c r="V286" s="172"/>
      <c r="W286" s="28"/>
      <c r="X286" s="28"/>
      <c r="Y286" s="28"/>
      <c r="Z286" s="28"/>
      <c r="AA286" s="28"/>
      <c r="AB286" s="28"/>
      <c r="AC286" s="28"/>
      <c r="CH286" s="173"/>
    </row>
    <row r="287" spans="3:86" ht="15.75" customHeight="1">
      <c r="C287" s="27"/>
      <c r="D287" s="27"/>
      <c r="E287" s="27"/>
      <c r="F287" s="27"/>
      <c r="G287" s="27"/>
      <c r="H287" s="27"/>
      <c r="I287" s="28"/>
      <c r="J287" s="28"/>
      <c r="K287" s="28"/>
      <c r="L287" s="28"/>
      <c r="M287" s="28"/>
      <c r="N287" s="28"/>
      <c r="O287" s="28"/>
      <c r="P287" s="172"/>
      <c r="Q287" s="172"/>
      <c r="R287" s="172"/>
      <c r="S287" s="172"/>
      <c r="T287" s="172"/>
      <c r="U287" s="172"/>
      <c r="V287" s="172"/>
      <c r="W287" s="28"/>
      <c r="X287" s="28"/>
      <c r="Y287" s="28"/>
      <c r="Z287" s="28"/>
      <c r="AA287" s="28"/>
      <c r="AB287" s="28"/>
      <c r="AC287" s="28"/>
      <c r="CH287" s="173"/>
    </row>
    <row r="288" spans="3:86" ht="15.75" customHeight="1">
      <c r="C288" s="27"/>
      <c r="D288" s="27"/>
      <c r="E288" s="27"/>
      <c r="F288" s="27"/>
      <c r="G288" s="27"/>
      <c r="H288" s="27"/>
      <c r="I288" s="28"/>
      <c r="J288" s="28"/>
      <c r="K288" s="28"/>
      <c r="L288" s="28"/>
      <c r="M288" s="28"/>
      <c r="N288" s="28"/>
      <c r="O288" s="28"/>
      <c r="P288" s="172"/>
      <c r="Q288" s="172"/>
      <c r="R288" s="172"/>
      <c r="S288" s="172"/>
      <c r="T288" s="172"/>
      <c r="U288" s="172"/>
      <c r="V288" s="172"/>
      <c r="W288" s="28"/>
      <c r="X288" s="28"/>
      <c r="Y288" s="28"/>
      <c r="Z288" s="28"/>
      <c r="AA288" s="28"/>
      <c r="AB288" s="28"/>
      <c r="AC288" s="28"/>
      <c r="CH288" s="173"/>
    </row>
    <row r="289" spans="3:86" ht="15.75" customHeight="1">
      <c r="C289" s="27"/>
      <c r="D289" s="27"/>
      <c r="E289" s="27"/>
      <c r="F289" s="27"/>
      <c r="G289" s="27"/>
      <c r="H289" s="27"/>
      <c r="I289" s="28"/>
      <c r="J289" s="28"/>
      <c r="K289" s="28"/>
      <c r="L289" s="28"/>
      <c r="M289" s="28"/>
      <c r="N289" s="28"/>
      <c r="O289" s="28"/>
      <c r="P289" s="172"/>
      <c r="Q289" s="172"/>
      <c r="R289" s="172"/>
      <c r="S289" s="172"/>
      <c r="T289" s="172"/>
      <c r="U289" s="172"/>
      <c r="V289" s="172"/>
      <c r="W289" s="28"/>
      <c r="X289" s="28"/>
      <c r="Y289" s="28"/>
      <c r="Z289" s="28"/>
      <c r="AA289" s="28"/>
      <c r="AB289" s="28"/>
      <c r="AC289" s="28"/>
      <c r="CH289" s="173"/>
    </row>
    <row r="290" spans="3:86" ht="15.75" customHeight="1">
      <c r="C290" s="27"/>
      <c r="D290" s="27"/>
      <c r="E290" s="27"/>
      <c r="F290" s="27"/>
      <c r="G290" s="27"/>
      <c r="H290" s="27"/>
      <c r="I290" s="28"/>
      <c r="J290" s="28"/>
      <c r="K290" s="28"/>
      <c r="L290" s="28"/>
      <c r="M290" s="28"/>
      <c r="N290" s="28"/>
      <c r="O290" s="28"/>
      <c r="P290" s="172"/>
      <c r="Q290" s="172"/>
      <c r="R290" s="172"/>
      <c r="S290" s="172"/>
      <c r="T290" s="172"/>
      <c r="U290" s="172"/>
      <c r="V290" s="172"/>
      <c r="W290" s="28"/>
      <c r="X290" s="28"/>
      <c r="Y290" s="28"/>
      <c r="Z290" s="28"/>
      <c r="AA290" s="28"/>
      <c r="AB290" s="28"/>
      <c r="AC290" s="28"/>
      <c r="CH290" s="173"/>
    </row>
    <row r="291" spans="3:86" ht="15.75" customHeight="1">
      <c r="C291" s="27"/>
      <c r="D291" s="27"/>
      <c r="E291" s="27"/>
      <c r="F291" s="27"/>
      <c r="G291" s="27"/>
      <c r="H291" s="27"/>
      <c r="I291" s="28"/>
      <c r="J291" s="28"/>
      <c r="K291" s="28"/>
      <c r="L291" s="28"/>
      <c r="M291" s="28"/>
      <c r="N291" s="28"/>
      <c r="O291" s="28"/>
      <c r="P291" s="172"/>
      <c r="Q291" s="172"/>
      <c r="R291" s="172"/>
      <c r="S291" s="172"/>
      <c r="T291" s="172"/>
      <c r="U291" s="172"/>
      <c r="V291" s="172"/>
      <c r="W291" s="28"/>
      <c r="X291" s="28"/>
      <c r="Y291" s="28"/>
      <c r="Z291" s="28"/>
      <c r="AA291" s="28"/>
      <c r="AB291" s="28"/>
      <c r="AC291" s="28"/>
      <c r="CH291" s="173"/>
    </row>
    <row r="292" spans="3:86" ht="15.75" customHeight="1">
      <c r="C292" s="27"/>
      <c r="D292" s="27"/>
      <c r="E292" s="27"/>
      <c r="F292" s="27"/>
      <c r="G292" s="27"/>
      <c r="H292" s="27"/>
      <c r="I292" s="28"/>
      <c r="J292" s="28"/>
      <c r="K292" s="28"/>
      <c r="L292" s="28"/>
      <c r="M292" s="28"/>
      <c r="N292" s="28"/>
      <c r="O292" s="28"/>
      <c r="P292" s="172"/>
      <c r="Q292" s="172"/>
      <c r="R292" s="172"/>
      <c r="S292" s="172"/>
      <c r="T292" s="172"/>
      <c r="U292" s="172"/>
      <c r="V292" s="172"/>
      <c r="W292" s="28"/>
      <c r="X292" s="28"/>
      <c r="Y292" s="28"/>
      <c r="Z292" s="28"/>
      <c r="AA292" s="28"/>
      <c r="AB292" s="28"/>
      <c r="AC292" s="28"/>
      <c r="CH292" s="173"/>
    </row>
    <row r="293" spans="3:86" ht="15.75" customHeight="1">
      <c r="C293" s="27"/>
      <c r="D293" s="27"/>
      <c r="E293" s="27"/>
      <c r="F293" s="27"/>
      <c r="G293" s="27"/>
      <c r="H293" s="27"/>
      <c r="I293" s="28"/>
      <c r="J293" s="28"/>
      <c r="K293" s="28"/>
      <c r="L293" s="28"/>
      <c r="M293" s="28"/>
      <c r="N293" s="28"/>
      <c r="O293" s="28"/>
      <c r="P293" s="172"/>
      <c r="Q293" s="172"/>
      <c r="R293" s="172"/>
      <c r="S293" s="172"/>
      <c r="T293" s="172"/>
      <c r="U293" s="172"/>
      <c r="V293" s="172"/>
      <c r="W293" s="28"/>
      <c r="X293" s="28"/>
      <c r="Y293" s="28"/>
      <c r="Z293" s="28"/>
      <c r="AA293" s="28"/>
      <c r="AB293" s="28"/>
      <c r="AC293" s="28"/>
      <c r="CH293" s="173"/>
    </row>
    <row r="294" spans="3:86" ht="15.75" customHeight="1">
      <c r="C294" s="27"/>
      <c r="D294" s="27"/>
      <c r="E294" s="27"/>
      <c r="F294" s="27"/>
      <c r="G294" s="27"/>
      <c r="H294" s="27"/>
      <c r="I294" s="28"/>
      <c r="J294" s="28"/>
      <c r="K294" s="28"/>
      <c r="L294" s="28"/>
      <c r="M294" s="28"/>
      <c r="N294" s="28"/>
      <c r="O294" s="28"/>
      <c r="P294" s="172"/>
      <c r="Q294" s="172"/>
      <c r="R294" s="172"/>
      <c r="S294" s="172"/>
      <c r="T294" s="172"/>
      <c r="U294" s="172"/>
      <c r="V294" s="172"/>
      <c r="W294" s="28"/>
      <c r="X294" s="28"/>
      <c r="Y294" s="28"/>
      <c r="Z294" s="28"/>
      <c r="AA294" s="28"/>
      <c r="AB294" s="28"/>
      <c r="AC294" s="28"/>
      <c r="CH294" s="173"/>
    </row>
    <row r="295" spans="3:86" ht="15.75" customHeight="1">
      <c r="C295" s="27"/>
      <c r="D295" s="27"/>
      <c r="E295" s="27"/>
      <c r="F295" s="27"/>
      <c r="G295" s="27"/>
      <c r="H295" s="27"/>
      <c r="I295" s="28"/>
      <c r="J295" s="28"/>
      <c r="K295" s="28"/>
      <c r="L295" s="28"/>
      <c r="M295" s="28"/>
      <c r="N295" s="28"/>
      <c r="O295" s="28"/>
      <c r="P295" s="172"/>
      <c r="Q295" s="172"/>
      <c r="R295" s="172"/>
      <c r="S295" s="172"/>
      <c r="T295" s="172"/>
      <c r="U295" s="172"/>
      <c r="V295" s="172"/>
      <c r="W295" s="28"/>
      <c r="X295" s="28"/>
      <c r="Y295" s="28"/>
      <c r="Z295" s="28"/>
      <c r="AA295" s="28"/>
      <c r="AB295" s="28"/>
      <c r="AC295" s="28"/>
      <c r="CH295" s="173"/>
    </row>
    <row r="296" spans="3:86" ht="15.75" customHeight="1">
      <c r="C296" s="27"/>
      <c r="D296" s="27"/>
      <c r="E296" s="27"/>
      <c r="F296" s="27"/>
      <c r="G296" s="27"/>
      <c r="H296" s="27"/>
      <c r="I296" s="28"/>
      <c r="J296" s="28"/>
      <c r="K296" s="28"/>
      <c r="L296" s="28"/>
      <c r="M296" s="28"/>
      <c r="N296" s="28"/>
      <c r="O296" s="28"/>
      <c r="P296" s="172"/>
      <c r="Q296" s="172"/>
      <c r="R296" s="172"/>
      <c r="S296" s="172"/>
      <c r="T296" s="172"/>
      <c r="U296" s="172"/>
      <c r="V296" s="172"/>
      <c r="W296" s="28"/>
      <c r="X296" s="28"/>
      <c r="Y296" s="28"/>
      <c r="Z296" s="28"/>
      <c r="AA296" s="28"/>
      <c r="AB296" s="28"/>
      <c r="AC296" s="28"/>
      <c r="CH296" s="173"/>
    </row>
    <row r="297" spans="3:86" ht="15.75" customHeight="1">
      <c r="C297" s="27"/>
      <c r="D297" s="27"/>
      <c r="E297" s="27"/>
      <c r="F297" s="27"/>
      <c r="G297" s="27"/>
      <c r="H297" s="27"/>
      <c r="I297" s="28"/>
      <c r="J297" s="28"/>
      <c r="K297" s="28"/>
      <c r="L297" s="28"/>
      <c r="M297" s="28"/>
      <c r="N297" s="28"/>
      <c r="O297" s="28"/>
      <c r="P297" s="172"/>
      <c r="Q297" s="172"/>
      <c r="R297" s="172"/>
      <c r="S297" s="172"/>
      <c r="T297" s="172"/>
      <c r="U297" s="172"/>
      <c r="V297" s="172"/>
      <c r="W297" s="28"/>
      <c r="X297" s="28"/>
      <c r="Y297" s="28"/>
      <c r="Z297" s="28"/>
      <c r="AA297" s="28"/>
      <c r="AB297" s="28"/>
      <c r="AC297" s="28"/>
      <c r="CH297" s="173"/>
    </row>
    <row r="298" spans="3:86" ht="15.75" customHeight="1">
      <c r="C298" s="27"/>
      <c r="D298" s="27"/>
      <c r="E298" s="27"/>
      <c r="F298" s="27"/>
      <c r="G298" s="27"/>
      <c r="H298" s="27"/>
      <c r="I298" s="28"/>
      <c r="J298" s="28"/>
      <c r="K298" s="28"/>
      <c r="L298" s="28"/>
      <c r="M298" s="28"/>
      <c r="N298" s="28"/>
      <c r="O298" s="28"/>
      <c r="P298" s="172"/>
      <c r="Q298" s="172"/>
      <c r="R298" s="172"/>
      <c r="S298" s="172"/>
      <c r="T298" s="172"/>
      <c r="U298" s="172"/>
      <c r="V298" s="172"/>
      <c r="W298" s="28"/>
      <c r="X298" s="28"/>
      <c r="Y298" s="28"/>
      <c r="Z298" s="28"/>
      <c r="AA298" s="28"/>
      <c r="AB298" s="28"/>
      <c r="AC298" s="28"/>
      <c r="CH298" s="173"/>
    </row>
    <row r="299" spans="3:86" ht="15.75" customHeight="1">
      <c r="C299" s="27"/>
      <c r="D299" s="27"/>
      <c r="E299" s="27"/>
      <c r="F299" s="27"/>
      <c r="G299" s="27"/>
      <c r="H299" s="27"/>
      <c r="I299" s="28"/>
      <c r="J299" s="28"/>
      <c r="K299" s="28"/>
      <c r="L299" s="28"/>
      <c r="M299" s="28"/>
      <c r="N299" s="28"/>
      <c r="O299" s="28"/>
      <c r="P299" s="172"/>
      <c r="Q299" s="172"/>
      <c r="R299" s="172"/>
      <c r="S299" s="172"/>
      <c r="T299" s="172"/>
      <c r="U299" s="172"/>
      <c r="V299" s="172"/>
      <c r="W299" s="28"/>
      <c r="X299" s="28"/>
      <c r="Y299" s="28"/>
      <c r="Z299" s="28"/>
      <c r="AA299" s="28"/>
      <c r="AB299" s="28"/>
      <c r="AC299" s="28"/>
      <c r="CH299" s="173"/>
    </row>
    <row r="300" spans="3:86" ht="15.75" customHeight="1">
      <c r="C300" s="27"/>
      <c r="D300" s="27"/>
      <c r="E300" s="27"/>
      <c r="F300" s="27"/>
      <c r="G300" s="27"/>
      <c r="H300" s="27"/>
      <c r="I300" s="28"/>
      <c r="J300" s="28"/>
      <c r="K300" s="28"/>
      <c r="L300" s="28"/>
      <c r="M300" s="28"/>
      <c r="N300" s="28"/>
      <c r="O300" s="28"/>
      <c r="P300" s="172"/>
      <c r="Q300" s="172"/>
      <c r="R300" s="172"/>
      <c r="S300" s="172"/>
      <c r="T300" s="172"/>
      <c r="U300" s="172"/>
      <c r="V300" s="172"/>
      <c r="W300" s="28"/>
      <c r="X300" s="28"/>
      <c r="Y300" s="28"/>
      <c r="Z300" s="28"/>
      <c r="AA300" s="28"/>
      <c r="AB300" s="28"/>
      <c r="AC300" s="28"/>
      <c r="CH300" s="173"/>
    </row>
    <row r="301" spans="3:86" ht="15.75" customHeight="1">
      <c r="C301" s="27"/>
      <c r="D301" s="27"/>
      <c r="E301" s="27"/>
      <c r="F301" s="27"/>
      <c r="G301" s="27"/>
      <c r="H301" s="27"/>
      <c r="I301" s="28"/>
      <c r="J301" s="28"/>
      <c r="K301" s="28"/>
      <c r="L301" s="28"/>
      <c r="M301" s="28"/>
      <c r="N301" s="28"/>
      <c r="O301" s="28"/>
      <c r="P301" s="172"/>
      <c r="Q301" s="172"/>
      <c r="R301" s="172"/>
      <c r="S301" s="172"/>
      <c r="T301" s="172"/>
      <c r="U301" s="172"/>
      <c r="V301" s="172"/>
      <c r="W301" s="28"/>
      <c r="X301" s="28"/>
      <c r="Y301" s="28"/>
      <c r="Z301" s="28"/>
      <c r="AA301" s="28"/>
      <c r="AB301" s="28"/>
      <c r="AC301" s="28"/>
      <c r="CH301" s="173"/>
    </row>
    <row r="302" spans="3:86" ht="15.75" customHeight="1">
      <c r="C302" s="27"/>
      <c r="D302" s="27"/>
      <c r="E302" s="27"/>
      <c r="F302" s="27"/>
      <c r="G302" s="27"/>
      <c r="H302" s="27"/>
      <c r="I302" s="28"/>
      <c r="J302" s="28"/>
      <c r="K302" s="28"/>
      <c r="L302" s="28"/>
      <c r="M302" s="28"/>
      <c r="N302" s="28"/>
      <c r="O302" s="28"/>
      <c r="P302" s="172"/>
      <c r="Q302" s="172"/>
      <c r="R302" s="172"/>
      <c r="S302" s="172"/>
      <c r="T302" s="172"/>
      <c r="U302" s="172"/>
      <c r="V302" s="172"/>
      <c r="W302" s="28"/>
      <c r="X302" s="28"/>
      <c r="Y302" s="28"/>
      <c r="Z302" s="28"/>
      <c r="AA302" s="28"/>
      <c r="AB302" s="28"/>
      <c r="AC302" s="28"/>
      <c r="CH302" s="173"/>
    </row>
    <row r="303" spans="3:86" ht="15.75" customHeight="1">
      <c r="C303" s="27"/>
      <c r="D303" s="27"/>
      <c r="E303" s="27"/>
      <c r="F303" s="27"/>
      <c r="G303" s="27"/>
      <c r="H303" s="27"/>
      <c r="I303" s="28"/>
      <c r="J303" s="28"/>
      <c r="K303" s="28"/>
      <c r="L303" s="28"/>
      <c r="M303" s="28"/>
      <c r="N303" s="28"/>
      <c r="O303" s="28"/>
      <c r="P303" s="172"/>
      <c r="Q303" s="172"/>
      <c r="R303" s="172"/>
      <c r="S303" s="172"/>
      <c r="T303" s="172"/>
      <c r="U303" s="172"/>
      <c r="V303" s="172"/>
      <c r="W303" s="28"/>
      <c r="X303" s="28"/>
      <c r="Y303" s="28"/>
      <c r="Z303" s="28"/>
      <c r="AA303" s="28"/>
      <c r="AB303" s="28"/>
      <c r="AC303" s="28"/>
      <c r="CH303" s="173"/>
    </row>
    <row r="304" spans="3:86" ht="15.75" customHeight="1">
      <c r="C304" s="27"/>
      <c r="D304" s="27"/>
      <c r="E304" s="27"/>
      <c r="F304" s="27"/>
      <c r="G304" s="27"/>
      <c r="H304" s="27"/>
      <c r="I304" s="28"/>
      <c r="J304" s="28"/>
      <c r="K304" s="28"/>
      <c r="L304" s="28"/>
      <c r="M304" s="28"/>
      <c r="N304" s="28"/>
      <c r="O304" s="28"/>
      <c r="P304" s="172"/>
      <c r="Q304" s="172"/>
      <c r="R304" s="172"/>
      <c r="S304" s="172"/>
      <c r="T304" s="172"/>
      <c r="U304" s="172"/>
      <c r="V304" s="172"/>
      <c r="W304" s="28"/>
      <c r="X304" s="28"/>
      <c r="Y304" s="28"/>
      <c r="Z304" s="28"/>
      <c r="AA304" s="28"/>
      <c r="AB304" s="28"/>
      <c r="AC304" s="28"/>
      <c r="CH304" s="173"/>
    </row>
    <row r="305" spans="3:86" ht="15.75" customHeight="1">
      <c r="C305" s="27"/>
      <c r="D305" s="27"/>
      <c r="E305" s="27"/>
      <c r="F305" s="27"/>
      <c r="G305" s="27"/>
      <c r="H305" s="27"/>
      <c r="I305" s="28"/>
      <c r="J305" s="28"/>
      <c r="K305" s="28"/>
      <c r="L305" s="28"/>
      <c r="M305" s="28"/>
      <c r="N305" s="28"/>
      <c r="O305" s="28"/>
      <c r="P305" s="172"/>
      <c r="Q305" s="172"/>
      <c r="R305" s="172"/>
      <c r="S305" s="172"/>
      <c r="T305" s="172"/>
      <c r="U305" s="172"/>
      <c r="V305" s="172"/>
      <c r="W305" s="28"/>
      <c r="X305" s="28"/>
      <c r="Y305" s="28"/>
      <c r="Z305" s="28"/>
      <c r="AA305" s="28"/>
      <c r="AB305" s="28"/>
      <c r="AC305" s="28"/>
      <c r="CH305" s="173"/>
    </row>
    <row r="306" spans="3:86" ht="15.75" customHeight="1">
      <c r="C306" s="27"/>
      <c r="D306" s="27"/>
      <c r="E306" s="27"/>
      <c r="F306" s="27"/>
      <c r="G306" s="27"/>
      <c r="H306" s="27"/>
      <c r="I306" s="28"/>
      <c r="J306" s="28"/>
      <c r="K306" s="28"/>
      <c r="L306" s="28"/>
      <c r="M306" s="28"/>
      <c r="N306" s="28"/>
      <c r="O306" s="28"/>
      <c r="P306" s="172"/>
      <c r="Q306" s="172"/>
      <c r="R306" s="172"/>
      <c r="S306" s="172"/>
      <c r="T306" s="172"/>
      <c r="U306" s="172"/>
      <c r="V306" s="172"/>
      <c r="W306" s="28"/>
      <c r="X306" s="28"/>
      <c r="Y306" s="28"/>
      <c r="Z306" s="28"/>
      <c r="AA306" s="28"/>
      <c r="AB306" s="28"/>
      <c r="AC306" s="28"/>
      <c r="CH306" s="173"/>
    </row>
    <row r="307" spans="3:86" ht="15.75" customHeight="1">
      <c r="C307" s="27"/>
      <c r="D307" s="27"/>
      <c r="E307" s="27"/>
      <c r="F307" s="27"/>
      <c r="G307" s="27"/>
      <c r="H307" s="27"/>
      <c r="I307" s="28"/>
      <c r="J307" s="28"/>
      <c r="K307" s="28"/>
      <c r="L307" s="28"/>
      <c r="M307" s="28"/>
      <c r="N307" s="28"/>
      <c r="O307" s="28"/>
      <c r="P307" s="172"/>
      <c r="Q307" s="172"/>
      <c r="R307" s="172"/>
      <c r="S307" s="172"/>
      <c r="T307" s="172"/>
      <c r="U307" s="172"/>
      <c r="V307" s="172"/>
      <c r="W307" s="28"/>
      <c r="X307" s="28"/>
      <c r="Y307" s="28"/>
      <c r="Z307" s="28"/>
      <c r="AA307" s="28"/>
      <c r="AB307" s="28"/>
      <c r="AC307" s="28"/>
      <c r="CH307" s="173"/>
    </row>
    <row r="308" spans="3:86" ht="15.75" customHeight="1">
      <c r="C308" s="27"/>
      <c r="D308" s="27"/>
      <c r="E308" s="27"/>
      <c r="F308" s="27"/>
      <c r="G308" s="27"/>
      <c r="H308" s="27"/>
      <c r="I308" s="28"/>
      <c r="J308" s="28"/>
      <c r="K308" s="28"/>
      <c r="L308" s="28"/>
      <c r="M308" s="28"/>
      <c r="N308" s="28"/>
      <c r="O308" s="28"/>
      <c r="P308" s="172"/>
      <c r="Q308" s="172"/>
      <c r="R308" s="172"/>
      <c r="S308" s="172"/>
      <c r="T308" s="172"/>
      <c r="U308" s="172"/>
      <c r="V308" s="172"/>
      <c r="W308" s="28"/>
      <c r="X308" s="28"/>
      <c r="Y308" s="28"/>
      <c r="Z308" s="28"/>
      <c r="AA308" s="28"/>
      <c r="AB308" s="28"/>
      <c r="AC308" s="28"/>
      <c r="CH308" s="173"/>
    </row>
    <row r="309" spans="3:86" ht="15.75" customHeight="1">
      <c r="C309" s="27"/>
      <c r="D309" s="27"/>
      <c r="E309" s="27"/>
      <c r="F309" s="27"/>
      <c r="G309" s="27"/>
      <c r="H309" s="27"/>
      <c r="I309" s="28"/>
      <c r="J309" s="28"/>
      <c r="K309" s="28"/>
      <c r="L309" s="28"/>
      <c r="M309" s="28"/>
      <c r="N309" s="28"/>
      <c r="O309" s="28"/>
      <c r="P309" s="172"/>
      <c r="Q309" s="172"/>
      <c r="R309" s="172"/>
      <c r="S309" s="172"/>
      <c r="T309" s="172"/>
      <c r="U309" s="172"/>
      <c r="V309" s="172"/>
      <c r="W309" s="28"/>
      <c r="X309" s="28"/>
      <c r="Y309" s="28"/>
      <c r="Z309" s="28"/>
      <c r="AA309" s="28"/>
      <c r="AB309" s="28"/>
      <c r="AC309" s="28"/>
      <c r="CH309" s="173"/>
    </row>
    <row r="310" spans="3:86" ht="15.75" customHeight="1">
      <c r="C310" s="27"/>
      <c r="D310" s="27"/>
      <c r="E310" s="27"/>
      <c r="F310" s="27"/>
      <c r="G310" s="27"/>
      <c r="H310" s="27"/>
      <c r="I310" s="28"/>
      <c r="J310" s="28"/>
      <c r="K310" s="28"/>
      <c r="L310" s="28"/>
      <c r="M310" s="28"/>
      <c r="N310" s="28"/>
      <c r="O310" s="28"/>
      <c r="P310" s="172"/>
      <c r="Q310" s="172"/>
      <c r="R310" s="172"/>
      <c r="S310" s="172"/>
      <c r="T310" s="172"/>
      <c r="U310" s="172"/>
      <c r="V310" s="172"/>
      <c r="W310" s="28"/>
      <c r="X310" s="28"/>
      <c r="Y310" s="28"/>
      <c r="Z310" s="28"/>
      <c r="AA310" s="28"/>
      <c r="AB310" s="28"/>
      <c r="AC310" s="28"/>
      <c r="CH310" s="173"/>
    </row>
    <row r="311" spans="3:86" ht="15.75" customHeight="1">
      <c r="C311" s="27"/>
      <c r="D311" s="27"/>
      <c r="E311" s="27"/>
      <c r="F311" s="27"/>
      <c r="G311" s="27"/>
      <c r="H311" s="27"/>
      <c r="I311" s="28"/>
      <c r="J311" s="28"/>
      <c r="K311" s="28"/>
      <c r="L311" s="28"/>
      <c r="M311" s="28"/>
      <c r="N311" s="28"/>
      <c r="O311" s="28"/>
      <c r="P311" s="172"/>
      <c r="Q311" s="172"/>
      <c r="R311" s="172"/>
      <c r="S311" s="172"/>
      <c r="T311" s="172"/>
      <c r="U311" s="172"/>
      <c r="V311" s="172"/>
      <c r="W311" s="28"/>
      <c r="X311" s="28"/>
      <c r="Y311" s="28"/>
      <c r="Z311" s="28"/>
      <c r="AA311" s="28"/>
      <c r="AB311" s="28"/>
      <c r="AC311" s="28"/>
      <c r="CH311" s="173"/>
    </row>
    <row r="312" spans="3:86" ht="15.75" customHeight="1">
      <c r="C312" s="27"/>
      <c r="D312" s="27"/>
      <c r="E312" s="27"/>
      <c r="F312" s="27"/>
      <c r="G312" s="27"/>
      <c r="H312" s="27"/>
      <c r="I312" s="28"/>
      <c r="J312" s="28"/>
      <c r="K312" s="28"/>
      <c r="L312" s="28"/>
      <c r="M312" s="28"/>
      <c r="N312" s="28"/>
      <c r="O312" s="28"/>
      <c r="P312" s="172"/>
      <c r="Q312" s="172"/>
      <c r="R312" s="172"/>
      <c r="S312" s="172"/>
      <c r="T312" s="172"/>
      <c r="U312" s="172"/>
      <c r="V312" s="172"/>
      <c r="W312" s="28"/>
      <c r="X312" s="28"/>
      <c r="Y312" s="28"/>
      <c r="Z312" s="28"/>
      <c r="AA312" s="28"/>
      <c r="AB312" s="28"/>
      <c r="AC312" s="28"/>
      <c r="CH312" s="173"/>
    </row>
    <row r="313" spans="3:86" ht="15.75" customHeight="1">
      <c r="C313" s="27"/>
      <c r="D313" s="27"/>
      <c r="E313" s="27"/>
      <c r="F313" s="27"/>
      <c r="G313" s="27"/>
      <c r="H313" s="27"/>
      <c r="I313" s="28"/>
      <c r="J313" s="28"/>
      <c r="K313" s="28"/>
      <c r="L313" s="28"/>
      <c r="M313" s="28"/>
      <c r="N313" s="28"/>
      <c r="O313" s="28"/>
      <c r="P313" s="172"/>
      <c r="Q313" s="172"/>
      <c r="R313" s="172"/>
      <c r="S313" s="172"/>
      <c r="T313" s="172"/>
      <c r="U313" s="172"/>
      <c r="V313" s="172"/>
      <c r="W313" s="28"/>
      <c r="X313" s="28"/>
      <c r="Y313" s="28"/>
      <c r="Z313" s="28"/>
      <c r="AA313" s="28"/>
      <c r="AB313" s="28"/>
      <c r="AC313" s="28"/>
      <c r="CH313" s="173"/>
    </row>
    <row r="314" spans="3:86" ht="15.75" customHeight="1">
      <c r="C314" s="27"/>
      <c r="D314" s="27"/>
      <c r="E314" s="27"/>
      <c r="F314" s="27"/>
      <c r="G314" s="27"/>
      <c r="H314" s="27"/>
      <c r="I314" s="28"/>
      <c r="J314" s="28"/>
      <c r="K314" s="28"/>
      <c r="L314" s="28"/>
      <c r="M314" s="28"/>
      <c r="N314" s="28"/>
      <c r="O314" s="28"/>
      <c r="P314" s="172"/>
      <c r="Q314" s="172"/>
      <c r="R314" s="172"/>
      <c r="S314" s="172"/>
      <c r="T314" s="172"/>
      <c r="U314" s="172"/>
      <c r="V314" s="172"/>
      <c r="W314" s="28"/>
      <c r="X314" s="28"/>
      <c r="Y314" s="28"/>
      <c r="Z314" s="28"/>
      <c r="AA314" s="28"/>
      <c r="AB314" s="28"/>
      <c r="AC314" s="28"/>
      <c r="CH314" s="173"/>
    </row>
    <row r="315" spans="3:86" ht="15.75" customHeight="1">
      <c r="C315" s="27"/>
      <c r="D315" s="27"/>
      <c r="E315" s="27"/>
      <c r="F315" s="27"/>
      <c r="G315" s="27"/>
      <c r="H315" s="27"/>
      <c r="I315" s="28"/>
      <c r="J315" s="28"/>
      <c r="K315" s="28"/>
      <c r="L315" s="28"/>
      <c r="M315" s="28"/>
      <c r="N315" s="28"/>
      <c r="O315" s="28"/>
      <c r="P315" s="172"/>
      <c r="Q315" s="172"/>
      <c r="R315" s="172"/>
      <c r="S315" s="172"/>
      <c r="T315" s="172"/>
      <c r="U315" s="172"/>
      <c r="V315" s="172"/>
      <c r="W315" s="28"/>
      <c r="X315" s="28"/>
      <c r="Y315" s="28"/>
      <c r="Z315" s="28"/>
      <c r="AA315" s="28"/>
      <c r="AB315" s="28"/>
      <c r="AC315" s="28"/>
      <c r="CH315" s="173"/>
    </row>
    <row r="316" spans="3:86" ht="15.75" customHeight="1">
      <c r="C316" s="27"/>
      <c r="D316" s="27"/>
      <c r="E316" s="27"/>
      <c r="F316" s="27"/>
      <c r="G316" s="27"/>
      <c r="H316" s="27"/>
      <c r="I316" s="28"/>
      <c r="J316" s="28"/>
      <c r="K316" s="28"/>
      <c r="L316" s="28"/>
      <c r="M316" s="28"/>
      <c r="N316" s="28"/>
      <c r="O316" s="28"/>
      <c r="P316" s="172"/>
      <c r="Q316" s="172"/>
      <c r="R316" s="172"/>
      <c r="S316" s="172"/>
      <c r="T316" s="172"/>
      <c r="U316" s="172"/>
      <c r="V316" s="172"/>
      <c r="W316" s="28"/>
      <c r="X316" s="28"/>
      <c r="Y316" s="28"/>
      <c r="Z316" s="28"/>
      <c r="AA316" s="28"/>
      <c r="AB316" s="28"/>
      <c r="AC316" s="28"/>
      <c r="CH316" s="173"/>
    </row>
    <row r="317" spans="3:86" ht="15.75" customHeight="1">
      <c r="C317" s="27"/>
      <c r="D317" s="27"/>
      <c r="E317" s="27"/>
      <c r="F317" s="27"/>
      <c r="G317" s="27"/>
      <c r="H317" s="27"/>
      <c r="I317" s="28"/>
      <c r="J317" s="28"/>
      <c r="K317" s="28"/>
      <c r="L317" s="28"/>
      <c r="M317" s="28"/>
      <c r="N317" s="28"/>
      <c r="O317" s="28"/>
      <c r="P317" s="172"/>
      <c r="Q317" s="172"/>
      <c r="R317" s="172"/>
      <c r="S317" s="172"/>
      <c r="T317" s="172"/>
      <c r="U317" s="172"/>
      <c r="V317" s="172"/>
      <c r="W317" s="28"/>
      <c r="X317" s="28"/>
      <c r="Y317" s="28"/>
      <c r="Z317" s="28"/>
      <c r="AA317" s="28"/>
      <c r="AB317" s="28"/>
      <c r="AC317" s="28"/>
      <c r="CH317" s="173"/>
    </row>
    <row r="318" spans="3:86" ht="15.75" customHeight="1">
      <c r="C318" s="27"/>
      <c r="D318" s="27"/>
      <c r="E318" s="27"/>
      <c r="F318" s="27"/>
      <c r="G318" s="27"/>
      <c r="H318" s="27"/>
      <c r="I318" s="28"/>
      <c r="J318" s="28"/>
      <c r="K318" s="28"/>
      <c r="L318" s="28"/>
      <c r="M318" s="28"/>
      <c r="N318" s="28"/>
      <c r="O318" s="28"/>
      <c r="P318" s="172"/>
      <c r="Q318" s="172"/>
      <c r="R318" s="172"/>
      <c r="S318" s="172"/>
      <c r="T318" s="172"/>
      <c r="U318" s="172"/>
      <c r="V318" s="172"/>
      <c r="W318" s="28"/>
      <c r="X318" s="28"/>
      <c r="Y318" s="28"/>
      <c r="Z318" s="28"/>
      <c r="AA318" s="28"/>
      <c r="AB318" s="28"/>
      <c r="AC318" s="28"/>
      <c r="CH318" s="173"/>
    </row>
    <row r="319" spans="3:86" ht="15.75" customHeight="1">
      <c r="C319" s="27"/>
      <c r="D319" s="27"/>
      <c r="E319" s="27"/>
      <c r="F319" s="27"/>
      <c r="G319" s="27"/>
      <c r="H319" s="27"/>
      <c r="I319" s="28"/>
      <c r="J319" s="28"/>
      <c r="K319" s="28"/>
      <c r="L319" s="28"/>
      <c r="M319" s="28"/>
      <c r="N319" s="28"/>
      <c r="O319" s="28"/>
      <c r="P319" s="172"/>
      <c r="Q319" s="172"/>
      <c r="R319" s="172"/>
      <c r="S319" s="172"/>
      <c r="T319" s="172"/>
      <c r="U319" s="172"/>
      <c r="V319" s="172"/>
      <c r="W319" s="28"/>
      <c r="X319" s="28"/>
      <c r="Y319" s="28"/>
      <c r="Z319" s="28"/>
      <c r="AA319" s="28"/>
      <c r="AB319" s="28"/>
      <c r="AC319" s="28"/>
      <c r="CH319" s="173"/>
    </row>
    <row r="320" spans="3:86" ht="15.75" customHeight="1">
      <c r="C320" s="27"/>
      <c r="D320" s="27"/>
      <c r="E320" s="27"/>
      <c r="F320" s="27"/>
      <c r="G320" s="27"/>
      <c r="H320" s="27"/>
      <c r="I320" s="28"/>
      <c r="J320" s="28"/>
      <c r="K320" s="28"/>
      <c r="L320" s="28"/>
      <c r="M320" s="28"/>
      <c r="N320" s="28"/>
      <c r="O320" s="28"/>
      <c r="P320" s="172"/>
      <c r="Q320" s="172"/>
      <c r="R320" s="172"/>
      <c r="S320" s="172"/>
      <c r="T320" s="172"/>
      <c r="U320" s="172"/>
      <c r="V320" s="172"/>
      <c r="W320" s="28"/>
      <c r="X320" s="28"/>
      <c r="Y320" s="28"/>
      <c r="Z320" s="28"/>
      <c r="AA320" s="28"/>
      <c r="AB320" s="28"/>
      <c r="AC320" s="28"/>
      <c r="CH320" s="173"/>
    </row>
    <row r="321" spans="3:86" ht="15.75" customHeight="1">
      <c r="C321" s="27"/>
      <c r="D321" s="27"/>
      <c r="E321" s="27"/>
      <c r="F321" s="27"/>
      <c r="G321" s="27"/>
      <c r="H321" s="27"/>
      <c r="I321" s="28"/>
      <c r="J321" s="28"/>
      <c r="K321" s="28"/>
      <c r="L321" s="28"/>
      <c r="M321" s="28"/>
      <c r="N321" s="28"/>
      <c r="O321" s="28"/>
      <c r="P321" s="172"/>
      <c r="Q321" s="172"/>
      <c r="R321" s="172"/>
      <c r="S321" s="172"/>
      <c r="T321" s="172"/>
      <c r="U321" s="172"/>
      <c r="V321" s="172"/>
      <c r="W321" s="28"/>
      <c r="X321" s="28"/>
      <c r="Y321" s="28"/>
      <c r="Z321" s="28"/>
      <c r="AA321" s="28"/>
      <c r="AB321" s="28"/>
      <c r="AC321" s="28"/>
      <c r="CH321" s="173"/>
    </row>
    <row r="322" spans="3:86" ht="15.75" customHeight="1">
      <c r="C322" s="27"/>
      <c r="D322" s="27"/>
      <c r="E322" s="27"/>
      <c r="F322" s="27"/>
      <c r="G322" s="27"/>
      <c r="H322" s="27"/>
      <c r="I322" s="28"/>
      <c r="J322" s="28"/>
      <c r="K322" s="28"/>
      <c r="L322" s="28"/>
      <c r="M322" s="28"/>
      <c r="N322" s="28"/>
      <c r="O322" s="28"/>
      <c r="P322" s="172"/>
      <c r="Q322" s="172"/>
      <c r="R322" s="172"/>
      <c r="S322" s="172"/>
      <c r="T322" s="172"/>
      <c r="U322" s="172"/>
      <c r="V322" s="172"/>
      <c r="W322" s="28"/>
      <c r="X322" s="28"/>
      <c r="Y322" s="28"/>
      <c r="Z322" s="28"/>
      <c r="AA322" s="28"/>
      <c r="AB322" s="28"/>
      <c r="AC322" s="28"/>
      <c r="CH322" s="173"/>
    </row>
    <row r="323" spans="3:86" ht="15.75" customHeight="1">
      <c r="C323" s="27"/>
      <c r="D323" s="27"/>
      <c r="E323" s="27"/>
      <c r="F323" s="27"/>
      <c r="G323" s="27"/>
      <c r="H323" s="27"/>
      <c r="I323" s="28"/>
      <c r="J323" s="28"/>
      <c r="K323" s="28"/>
      <c r="L323" s="28"/>
      <c r="M323" s="28"/>
      <c r="N323" s="28"/>
      <c r="O323" s="28"/>
      <c r="P323" s="172"/>
      <c r="Q323" s="172"/>
      <c r="R323" s="172"/>
      <c r="S323" s="172"/>
      <c r="T323" s="172"/>
      <c r="U323" s="172"/>
      <c r="V323" s="172"/>
      <c r="W323" s="28"/>
      <c r="X323" s="28"/>
      <c r="Y323" s="28"/>
      <c r="Z323" s="28"/>
      <c r="AA323" s="28"/>
      <c r="AB323" s="28"/>
      <c r="AC323" s="28"/>
      <c r="CH323" s="173"/>
    </row>
    <row r="324" spans="3:86" ht="15.75" customHeight="1">
      <c r="C324" s="27"/>
      <c r="D324" s="27"/>
      <c r="E324" s="27"/>
      <c r="F324" s="27"/>
      <c r="G324" s="27"/>
      <c r="H324" s="27"/>
      <c r="I324" s="28"/>
      <c r="J324" s="28"/>
      <c r="K324" s="28"/>
      <c r="L324" s="28"/>
      <c r="M324" s="28"/>
      <c r="N324" s="28"/>
      <c r="O324" s="28"/>
      <c r="P324" s="172"/>
      <c r="Q324" s="172"/>
      <c r="R324" s="172"/>
      <c r="S324" s="172"/>
      <c r="T324" s="172"/>
      <c r="U324" s="172"/>
      <c r="V324" s="172"/>
      <c r="W324" s="28"/>
      <c r="X324" s="28"/>
      <c r="Y324" s="28"/>
      <c r="Z324" s="28"/>
      <c r="AA324" s="28"/>
      <c r="AB324" s="28"/>
      <c r="AC324" s="28"/>
      <c r="CH324" s="173"/>
    </row>
    <row r="325" spans="3:86" ht="15.75" customHeight="1">
      <c r="C325" s="27"/>
      <c r="D325" s="27"/>
      <c r="E325" s="27"/>
      <c r="F325" s="27"/>
      <c r="G325" s="27"/>
      <c r="H325" s="27"/>
      <c r="I325" s="28"/>
      <c r="J325" s="28"/>
      <c r="K325" s="28"/>
      <c r="L325" s="28"/>
      <c r="M325" s="28"/>
      <c r="N325" s="28"/>
      <c r="O325" s="28"/>
      <c r="P325" s="172"/>
      <c r="Q325" s="172"/>
      <c r="R325" s="172"/>
      <c r="S325" s="172"/>
      <c r="T325" s="172"/>
      <c r="U325" s="172"/>
      <c r="V325" s="172"/>
      <c r="W325" s="28"/>
      <c r="X325" s="28"/>
      <c r="Y325" s="28"/>
      <c r="Z325" s="28"/>
      <c r="AA325" s="28"/>
      <c r="AB325" s="28"/>
      <c r="AC325" s="28"/>
      <c r="CH325" s="173"/>
    </row>
    <row r="326" spans="3:86" ht="15.75" customHeight="1">
      <c r="C326" s="27"/>
      <c r="D326" s="27"/>
      <c r="E326" s="27"/>
      <c r="F326" s="27"/>
      <c r="G326" s="27"/>
      <c r="H326" s="27"/>
      <c r="I326" s="28"/>
      <c r="J326" s="28"/>
      <c r="K326" s="28"/>
      <c r="L326" s="28"/>
      <c r="M326" s="28"/>
      <c r="N326" s="28"/>
      <c r="O326" s="28"/>
      <c r="P326" s="172"/>
      <c r="Q326" s="172"/>
      <c r="R326" s="172"/>
      <c r="S326" s="172"/>
      <c r="T326" s="172"/>
      <c r="U326" s="172"/>
      <c r="V326" s="172"/>
      <c r="W326" s="28"/>
      <c r="X326" s="28"/>
      <c r="Y326" s="28"/>
      <c r="Z326" s="28"/>
      <c r="AA326" s="28"/>
      <c r="AB326" s="28"/>
      <c r="AC326" s="28"/>
      <c r="CH326" s="173"/>
    </row>
    <row r="327" spans="3:86" ht="15.75" customHeight="1">
      <c r="C327" s="27"/>
      <c r="D327" s="27"/>
      <c r="E327" s="27"/>
      <c r="F327" s="27"/>
      <c r="G327" s="27"/>
      <c r="H327" s="27"/>
      <c r="I327" s="28"/>
      <c r="J327" s="28"/>
      <c r="K327" s="28"/>
      <c r="L327" s="28"/>
      <c r="M327" s="28"/>
      <c r="N327" s="28"/>
      <c r="O327" s="28"/>
      <c r="P327" s="172"/>
      <c r="Q327" s="172"/>
      <c r="R327" s="172"/>
      <c r="S327" s="172"/>
      <c r="T327" s="172"/>
      <c r="U327" s="172"/>
      <c r="V327" s="172"/>
      <c r="W327" s="28"/>
      <c r="X327" s="28"/>
      <c r="Y327" s="28"/>
      <c r="Z327" s="28"/>
      <c r="AA327" s="28"/>
      <c r="AB327" s="28"/>
      <c r="AC327" s="28"/>
      <c r="CH327" s="173"/>
    </row>
    <row r="328" spans="3:86" ht="15.75" customHeight="1">
      <c r="C328" s="27"/>
      <c r="D328" s="27"/>
      <c r="E328" s="27"/>
      <c r="F328" s="27"/>
      <c r="G328" s="27"/>
      <c r="H328" s="27"/>
      <c r="I328" s="28"/>
      <c r="J328" s="28"/>
      <c r="K328" s="28"/>
      <c r="L328" s="28"/>
      <c r="M328" s="28"/>
      <c r="N328" s="28"/>
      <c r="O328" s="28"/>
      <c r="P328" s="172"/>
      <c r="Q328" s="172"/>
      <c r="R328" s="172"/>
      <c r="S328" s="172"/>
      <c r="T328" s="172"/>
      <c r="U328" s="172"/>
      <c r="V328" s="172"/>
      <c r="W328" s="28"/>
      <c r="X328" s="28"/>
      <c r="Y328" s="28"/>
      <c r="Z328" s="28"/>
      <c r="AA328" s="28"/>
      <c r="AB328" s="28"/>
      <c r="AC328" s="28"/>
      <c r="CH328" s="173"/>
    </row>
    <row r="329" spans="3:86" ht="15.75" customHeight="1">
      <c r="C329" s="27"/>
      <c r="D329" s="27"/>
      <c r="E329" s="27"/>
      <c r="F329" s="27"/>
      <c r="G329" s="27"/>
      <c r="H329" s="27"/>
      <c r="I329" s="28"/>
      <c r="J329" s="28"/>
      <c r="K329" s="28"/>
      <c r="L329" s="28"/>
      <c r="M329" s="28"/>
      <c r="N329" s="28"/>
      <c r="O329" s="28"/>
      <c r="P329" s="172"/>
      <c r="Q329" s="172"/>
      <c r="R329" s="172"/>
      <c r="S329" s="172"/>
      <c r="T329" s="172"/>
      <c r="U329" s="172"/>
      <c r="V329" s="172"/>
      <c r="W329" s="28"/>
      <c r="X329" s="28"/>
      <c r="Y329" s="28"/>
      <c r="Z329" s="28"/>
      <c r="AA329" s="28"/>
      <c r="AB329" s="28"/>
      <c r="AC329" s="28"/>
      <c r="CH329" s="173"/>
    </row>
    <row r="330" spans="3:86" ht="15.75" customHeight="1">
      <c r="C330" s="27"/>
      <c r="D330" s="27"/>
      <c r="E330" s="27"/>
      <c r="F330" s="27"/>
      <c r="G330" s="27"/>
      <c r="H330" s="27"/>
      <c r="I330" s="28"/>
      <c r="J330" s="28"/>
      <c r="K330" s="28"/>
      <c r="L330" s="28"/>
      <c r="M330" s="28"/>
      <c r="N330" s="28"/>
      <c r="O330" s="28"/>
      <c r="P330" s="172"/>
      <c r="Q330" s="172"/>
      <c r="R330" s="172"/>
      <c r="S330" s="172"/>
      <c r="T330" s="172"/>
      <c r="U330" s="172"/>
      <c r="V330" s="172"/>
      <c r="W330" s="28"/>
      <c r="X330" s="28"/>
      <c r="Y330" s="28"/>
      <c r="Z330" s="28"/>
      <c r="AA330" s="28"/>
      <c r="AB330" s="28"/>
      <c r="AC330" s="28"/>
      <c r="CH330" s="173"/>
    </row>
    <row r="331" spans="3:86" ht="15.75" customHeight="1">
      <c r="C331" s="27"/>
      <c r="D331" s="27"/>
      <c r="E331" s="27"/>
      <c r="F331" s="27"/>
      <c r="G331" s="27"/>
      <c r="H331" s="27"/>
      <c r="I331" s="28"/>
      <c r="J331" s="28"/>
      <c r="K331" s="28"/>
      <c r="L331" s="28"/>
      <c r="M331" s="28"/>
      <c r="N331" s="28"/>
      <c r="O331" s="28"/>
      <c r="P331" s="172"/>
      <c r="Q331" s="172"/>
      <c r="R331" s="172"/>
      <c r="S331" s="172"/>
      <c r="T331" s="172"/>
      <c r="U331" s="172"/>
      <c r="V331" s="172"/>
      <c r="W331" s="28"/>
      <c r="X331" s="28"/>
      <c r="Y331" s="28"/>
      <c r="Z331" s="28"/>
      <c r="AA331" s="28"/>
      <c r="AB331" s="28"/>
      <c r="AC331" s="28"/>
      <c r="CH331" s="173"/>
    </row>
    <row r="332" spans="3:86" ht="15.75" customHeight="1">
      <c r="C332" s="27"/>
      <c r="D332" s="27"/>
      <c r="E332" s="27"/>
      <c r="F332" s="27"/>
      <c r="G332" s="27"/>
      <c r="H332" s="27"/>
      <c r="I332" s="28"/>
      <c r="J332" s="28"/>
      <c r="K332" s="28"/>
      <c r="L332" s="28"/>
      <c r="M332" s="28"/>
      <c r="N332" s="28"/>
      <c r="O332" s="28"/>
      <c r="P332" s="172"/>
      <c r="Q332" s="172"/>
      <c r="R332" s="172"/>
      <c r="S332" s="172"/>
      <c r="T332" s="172"/>
      <c r="U332" s="172"/>
      <c r="V332" s="172"/>
      <c r="W332" s="28"/>
      <c r="X332" s="28"/>
      <c r="Y332" s="28"/>
      <c r="Z332" s="28"/>
      <c r="AA332" s="28"/>
      <c r="AB332" s="28"/>
      <c r="AC332" s="28"/>
      <c r="CH332" s="173"/>
    </row>
    <row r="333" spans="3:86" ht="15.75" customHeight="1">
      <c r="C333" s="27"/>
      <c r="D333" s="27"/>
      <c r="E333" s="27"/>
      <c r="F333" s="27"/>
      <c r="G333" s="27"/>
      <c r="H333" s="27"/>
      <c r="I333" s="28"/>
      <c r="J333" s="28"/>
      <c r="K333" s="28"/>
      <c r="L333" s="28"/>
      <c r="M333" s="28"/>
      <c r="N333" s="28"/>
      <c r="O333" s="28"/>
      <c r="P333" s="172"/>
      <c r="Q333" s="172"/>
      <c r="R333" s="172"/>
      <c r="S333" s="172"/>
      <c r="T333" s="172"/>
      <c r="U333" s="172"/>
      <c r="V333" s="172"/>
      <c r="W333" s="28"/>
      <c r="X333" s="28"/>
      <c r="Y333" s="28"/>
      <c r="Z333" s="28"/>
      <c r="AA333" s="28"/>
      <c r="AB333" s="28"/>
      <c r="AC333" s="28"/>
      <c r="CH333" s="173"/>
    </row>
    <row r="334" spans="3:86" ht="15.75" customHeight="1">
      <c r="C334" s="27"/>
      <c r="D334" s="27"/>
      <c r="E334" s="27"/>
      <c r="F334" s="27"/>
      <c r="G334" s="27"/>
      <c r="H334" s="27"/>
      <c r="I334" s="28"/>
      <c r="J334" s="28"/>
      <c r="K334" s="28"/>
      <c r="L334" s="28"/>
      <c r="M334" s="28"/>
      <c r="N334" s="28"/>
      <c r="O334" s="28"/>
      <c r="P334" s="172"/>
      <c r="Q334" s="172"/>
      <c r="R334" s="172"/>
      <c r="S334" s="172"/>
      <c r="T334" s="172"/>
      <c r="U334" s="172"/>
      <c r="V334" s="172"/>
      <c r="W334" s="28"/>
      <c r="X334" s="28"/>
      <c r="Y334" s="28"/>
      <c r="Z334" s="28"/>
      <c r="AA334" s="28"/>
      <c r="AB334" s="28"/>
      <c r="AC334" s="28"/>
      <c r="CH334" s="173"/>
    </row>
    <row r="335" spans="3:86" ht="15.75" customHeight="1">
      <c r="C335" s="27"/>
      <c r="D335" s="27"/>
      <c r="E335" s="27"/>
      <c r="F335" s="27"/>
      <c r="G335" s="27"/>
      <c r="H335" s="27"/>
      <c r="I335" s="28"/>
      <c r="J335" s="28"/>
      <c r="K335" s="28"/>
      <c r="L335" s="28"/>
      <c r="M335" s="28"/>
      <c r="N335" s="28"/>
      <c r="O335" s="28"/>
      <c r="P335" s="172"/>
      <c r="Q335" s="172"/>
      <c r="R335" s="172"/>
      <c r="S335" s="172"/>
      <c r="T335" s="172"/>
      <c r="U335" s="172"/>
      <c r="V335" s="172"/>
      <c r="W335" s="28"/>
      <c r="X335" s="28"/>
      <c r="Y335" s="28"/>
      <c r="Z335" s="28"/>
      <c r="AA335" s="28"/>
      <c r="AB335" s="28"/>
      <c r="AC335" s="28"/>
      <c r="CH335" s="173"/>
    </row>
    <row r="336" spans="3:86" ht="15.75" customHeight="1">
      <c r="C336" s="27"/>
      <c r="D336" s="27"/>
      <c r="E336" s="27"/>
      <c r="F336" s="27"/>
      <c r="G336" s="27"/>
      <c r="H336" s="27"/>
      <c r="I336" s="28"/>
      <c r="J336" s="28"/>
      <c r="K336" s="28"/>
      <c r="L336" s="28"/>
      <c r="M336" s="28"/>
      <c r="N336" s="28"/>
      <c r="O336" s="28"/>
      <c r="P336" s="172"/>
      <c r="Q336" s="172"/>
      <c r="R336" s="172"/>
      <c r="S336" s="172"/>
      <c r="T336" s="172"/>
      <c r="U336" s="172"/>
      <c r="V336" s="172"/>
      <c r="W336" s="28"/>
      <c r="X336" s="28"/>
      <c r="Y336" s="28"/>
      <c r="Z336" s="28"/>
      <c r="AA336" s="28"/>
      <c r="AB336" s="28"/>
      <c r="AC336" s="28"/>
      <c r="CH336" s="173"/>
    </row>
    <row r="337" spans="3:86" ht="15.75" customHeight="1">
      <c r="C337" s="27"/>
      <c r="D337" s="27"/>
      <c r="E337" s="27"/>
      <c r="F337" s="27"/>
      <c r="G337" s="27"/>
      <c r="H337" s="27"/>
      <c r="I337" s="28"/>
      <c r="J337" s="28"/>
      <c r="K337" s="28"/>
      <c r="L337" s="28"/>
      <c r="M337" s="28"/>
      <c r="N337" s="28"/>
      <c r="O337" s="28"/>
      <c r="P337" s="172"/>
      <c r="Q337" s="172"/>
      <c r="R337" s="172"/>
      <c r="S337" s="172"/>
      <c r="T337" s="172"/>
      <c r="U337" s="172"/>
      <c r="V337" s="172"/>
      <c r="W337" s="28"/>
      <c r="X337" s="28"/>
      <c r="Y337" s="28"/>
      <c r="Z337" s="28"/>
      <c r="AA337" s="28"/>
      <c r="AB337" s="28"/>
      <c r="AC337" s="28"/>
      <c r="CH337" s="173"/>
    </row>
    <row r="338" spans="3:86" ht="15.75" customHeight="1">
      <c r="C338" s="27"/>
      <c r="D338" s="27"/>
      <c r="E338" s="27"/>
      <c r="F338" s="27"/>
      <c r="G338" s="27"/>
      <c r="H338" s="27"/>
      <c r="I338" s="28"/>
      <c r="J338" s="28"/>
      <c r="K338" s="28"/>
      <c r="L338" s="28"/>
      <c r="M338" s="28"/>
      <c r="N338" s="28"/>
      <c r="O338" s="28"/>
      <c r="P338" s="172"/>
      <c r="Q338" s="172"/>
      <c r="R338" s="172"/>
      <c r="S338" s="172"/>
      <c r="T338" s="172"/>
      <c r="U338" s="172"/>
      <c r="V338" s="172"/>
      <c r="W338" s="28"/>
      <c r="X338" s="28"/>
      <c r="Y338" s="28"/>
      <c r="Z338" s="28"/>
      <c r="AA338" s="28"/>
      <c r="AB338" s="28"/>
      <c r="AC338" s="28"/>
      <c r="CH338" s="173"/>
    </row>
    <row r="339" spans="3:86" ht="15.75" customHeight="1">
      <c r="C339" s="27"/>
      <c r="D339" s="27"/>
      <c r="E339" s="27"/>
      <c r="F339" s="27"/>
      <c r="G339" s="27"/>
      <c r="H339" s="27"/>
      <c r="I339" s="28"/>
      <c r="J339" s="28"/>
      <c r="K339" s="28"/>
      <c r="L339" s="28"/>
      <c r="M339" s="28"/>
      <c r="N339" s="28"/>
      <c r="O339" s="28"/>
      <c r="P339" s="172"/>
      <c r="Q339" s="172"/>
      <c r="R339" s="172"/>
      <c r="S339" s="172"/>
      <c r="T339" s="172"/>
      <c r="U339" s="172"/>
      <c r="V339" s="172"/>
      <c r="W339" s="28"/>
      <c r="X339" s="28"/>
      <c r="Y339" s="28"/>
      <c r="Z339" s="28"/>
      <c r="AA339" s="28"/>
      <c r="AB339" s="28"/>
      <c r="AC339" s="28"/>
      <c r="CH339" s="173"/>
    </row>
    <row r="340" spans="3:86" ht="15.75" customHeight="1">
      <c r="C340" s="27"/>
      <c r="D340" s="27"/>
      <c r="E340" s="27"/>
      <c r="F340" s="27"/>
      <c r="G340" s="27"/>
      <c r="H340" s="27"/>
      <c r="I340" s="28"/>
      <c r="J340" s="28"/>
      <c r="K340" s="28"/>
      <c r="L340" s="28"/>
      <c r="M340" s="28"/>
      <c r="N340" s="28"/>
      <c r="O340" s="28"/>
      <c r="P340" s="172"/>
      <c r="Q340" s="172"/>
      <c r="R340" s="172"/>
      <c r="S340" s="172"/>
      <c r="T340" s="172"/>
      <c r="U340" s="172"/>
      <c r="V340" s="172"/>
      <c r="W340" s="28"/>
      <c r="X340" s="28"/>
      <c r="Y340" s="28"/>
      <c r="Z340" s="28"/>
      <c r="AA340" s="28"/>
      <c r="AB340" s="28"/>
      <c r="AC340" s="28"/>
      <c r="CH340" s="173"/>
    </row>
    <row r="341" spans="3:86" ht="15.75" customHeight="1">
      <c r="C341" s="27"/>
      <c r="D341" s="27"/>
      <c r="E341" s="27"/>
      <c r="F341" s="27"/>
      <c r="G341" s="27"/>
      <c r="H341" s="27"/>
      <c r="I341" s="28"/>
      <c r="J341" s="28"/>
      <c r="K341" s="28"/>
      <c r="L341" s="28"/>
      <c r="M341" s="28"/>
      <c r="N341" s="28"/>
      <c r="O341" s="28"/>
      <c r="P341" s="172"/>
      <c r="Q341" s="172"/>
      <c r="R341" s="172"/>
      <c r="S341" s="172"/>
      <c r="T341" s="172"/>
      <c r="U341" s="172"/>
      <c r="V341" s="172"/>
      <c r="W341" s="28"/>
      <c r="X341" s="28"/>
      <c r="Y341" s="28"/>
      <c r="Z341" s="28"/>
      <c r="AA341" s="28"/>
      <c r="AB341" s="28"/>
      <c r="AC341" s="28"/>
      <c r="CH341" s="173"/>
    </row>
    <row r="342" spans="3:86" ht="15.75" customHeight="1">
      <c r="C342" s="27"/>
      <c r="D342" s="27"/>
      <c r="E342" s="27"/>
      <c r="F342" s="27"/>
      <c r="G342" s="27"/>
      <c r="H342" s="27"/>
      <c r="I342" s="28"/>
      <c r="J342" s="28"/>
      <c r="K342" s="28"/>
      <c r="L342" s="28"/>
      <c r="M342" s="28"/>
      <c r="N342" s="28"/>
      <c r="O342" s="28"/>
      <c r="P342" s="172"/>
      <c r="Q342" s="172"/>
      <c r="R342" s="172"/>
      <c r="S342" s="172"/>
      <c r="T342" s="172"/>
      <c r="U342" s="172"/>
      <c r="V342" s="172"/>
      <c r="W342" s="28"/>
      <c r="X342" s="28"/>
      <c r="Y342" s="28"/>
      <c r="Z342" s="28"/>
      <c r="AA342" s="28"/>
      <c r="AB342" s="28"/>
      <c r="AC342" s="28"/>
      <c r="CH342" s="173"/>
    </row>
    <row r="343" spans="3:86" ht="15.75" customHeight="1">
      <c r="C343" s="27"/>
      <c r="D343" s="27"/>
      <c r="E343" s="27"/>
      <c r="F343" s="27"/>
      <c r="G343" s="27"/>
      <c r="H343" s="27"/>
      <c r="I343" s="28"/>
      <c r="J343" s="28"/>
      <c r="K343" s="28"/>
      <c r="L343" s="28"/>
      <c r="M343" s="28"/>
      <c r="N343" s="28"/>
      <c r="O343" s="28"/>
      <c r="P343" s="172"/>
      <c r="Q343" s="172"/>
      <c r="R343" s="172"/>
      <c r="S343" s="172"/>
      <c r="T343" s="172"/>
      <c r="U343" s="172"/>
      <c r="V343" s="172"/>
      <c r="W343" s="28"/>
      <c r="X343" s="28"/>
      <c r="Y343" s="28"/>
      <c r="Z343" s="28"/>
      <c r="AA343" s="28"/>
      <c r="AB343" s="28"/>
      <c r="AC343" s="28"/>
      <c r="CH343" s="173"/>
    </row>
    <row r="344" spans="3:86" ht="15.75" customHeight="1">
      <c r="C344" s="27"/>
      <c r="D344" s="27"/>
      <c r="E344" s="27"/>
      <c r="F344" s="27"/>
      <c r="G344" s="27"/>
      <c r="H344" s="27"/>
      <c r="I344" s="28"/>
      <c r="J344" s="28"/>
      <c r="K344" s="28"/>
      <c r="L344" s="28"/>
      <c r="M344" s="28"/>
      <c r="N344" s="28"/>
      <c r="O344" s="28"/>
      <c r="P344" s="172"/>
      <c r="Q344" s="172"/>
      <c r="R344" s="172"/>
      <c r="S344" s="172"/>
      <c r="T344" s="172"/>
      <c r="U344" s="172"/>
      <c r="V344" s="172"/>
      <c r="W344" s="28"/>
      <c r="X344" s="28"/>
      <c r="Y344" s="28"/>
      <c r="Z344" s="28"/>
      <c r="AA344" s="28"/>
      <c r="AB344" s="28"/>
      <c r="AC344" s="28"/>
      <c r="CH344" s="173"/>
    </row>
    <row r="345" spans="3:86" ht="15.75" customHeight="1">
      <c r="C345" s="27"/>
      <c r="D345" s="27"/>
      <c r="E345" s="27"/>
      <c r="F345" s="27"/>
      <c r="G345" s="27"/>
      <c r="H345" s="27"/>
      <c r="I345" s="28"/>
      <c r="J345" s="28"/>
      <c r="K345" s="28"/>
      <c r="L345" s="28"/>
      <c r="M345" s="28"/>
      <c r="N345" s="28"/>
      <c r="O345" s="28"/>
      <c r="P345" s="172"/>
      <c r="Q345" s="172"/>
      <c r="R345" s="172"/>
      <c r="S345" s="172"/>
      <c r="T345" s="172"/>
      <c r="U345" s="172"/>
      <c r="V345" s="172"/>
      <c r="W345" s="28"/>
      <c r="X345" s="28"/>
      <c r="Y345" s="28"/>
      <c r="Z345" s="28"/>
      <c r="AA345" s="28"/>
      <c r="AB345" s="28"/>
      <c r="AC345" s="28"/>
      <c r="CH345" s="173"/>
    </row>
    <row r="346" spans="3:86" ht="15.75" customHeight="1">
      <c r="C346" s="27"/>
      <c r="D346" s="27"/>
      <c r="E346" s="27"/>
      <c r="F346" s="27"/>
      <c r="G346" s="27"/>
      <c r="H346" s="27"/>
      <c r="I346" s="28"/>
      <c r="J346" s="28"/>
      <c r="K346" s="28"/>
      <c r="L346" s="28"/>
      <c r="M346" s="28"/>
      <c r="N346" s="28"/>
      <c r="O346" s="28"/>
      <c r="P346" s="172"/>
      <c r="Q346" s="172"/>
      <c r="R346" s="172"/>
      <c r="S346" s="172"/>
      <c r="T346" s="172"/>
      <c r="U346" s="172"/>
      <c r="V346" s="172"/>
      <c r="W346" s="28"/>
      <c r="X346" s="28"/>
      <c r="Y346" s="28"/>
      <c r="Z346" s="28"/>
      <c r="AA346" s="28"/>
      <c r="AB346" s="28"/>
      <c r="AC346" s="28"/>
      <c r="CH346" s="173"/>
    </row>
    <row r="347" spans="3:86" ht="15.75" customHeight="1">
      <c r="C347" s="27"/>
      <c r="D347" s="27"/>
      <c r="E347" s="27"/>
      <c r="F347" s="27"/>
      <c r="G347" s="27"/>
      <c r="H347" s="27"/>
      <c r="I347" s="28"/>
      <c r="J347" s="28"/>
      <c r="K347" s="28"/>
      <c r="L347" s="28"/>
      <c r="M347" s="28"/>
      <c r="N347" s="28"/>
      <c r="O347" s="28"/>
      <c r="P347" s="172"/>
      <c r="Q347" s="172"/>
      <c r="R347" s="172"/>
      <c r="S347" s="172"/>
      <c r="T347" s="172"/>
      <c r="U347" s="172"/>
      <c r="V347" s="172"/>
      <c r="W347" s="28"/>
      <c r="X347" s="28"/>
      <c r="Y347" s="28"/>
      <c r="Z347" s="28"/>
      <c r="AA347" s="28"/>
      <c r="AB347" s="28"/>
      <c r="AC347" s="28"/>
      <c r="CH347" s="173"/>
    </row>
    <row r="348" spans="3:86" ht="15.75" customHeight="1">
      <c r="C348" s="27"/>
      <c r="D348" s="27"/>
      <c r="E348" s="27"/>
      <c r="F348" s="27"/>
      <c r="G348" s="27"/>
      <c r="H348" s="27"/>
      <c r="I348" s="28"/>
      <c r="J348" s="28"/>
      <c r="K348" s="28"/>
      <c r="L348" s="28"/>
      <c r="M348" s="28"/>
      <c r="N348" s="28"/>
      <c r="O348" s="28"/>
      <c r="P348" s="172"/>
      <c r="Q348" s="172"/>
      <c r="R348" s="172"/>
      <c r="S348" s="172"/>
      <c r="T348" s="172"/>
      <c r="U348" s="172"/>
      <c r="V348" s="172"/>
      <c r="W348" s="28"/>
      <c r="X348" s="28"/>
      <c r="Y348" s="28"/>
      <c r="Z348" s="28"/>
      <c r="AA348" s="28"/>
      <c r="AB348" s="28"/>
      <c r="AC348" s="28"/>
      <c r="CH348" s="173"/>
    </row>
    <row r="349" spans="3:86" ht="15.75" customHeight="1">
      <c r="C349" s="27"/>
      <c r="D349" s="27"/>
      <c r="E349" s="27"/>
      <c r="F349" s="27"/>
      <c r="G349" s="27"/>
      <c r="H349" s="27"/>
      <c r="I349" s="28"/>
      <c r="J349" s="28"/>
      <c r="K349" s="28"/>
      <c r="L349" s="28"/>
      <c r="M349" s="28"/>
      <c r="N349" s="28"/>
      <c r="O349" s="28"/>
      <c r="P349" s="172"/>
      <c r="Q349" s="172"/>
      <c r="R349" s="172"/>
      <c r="S349" s="172"/>
      <c r="T349" s="172"/>
      <c r="U349" s="172"/>
      <c r="V349" s="172"/>
      <c r="W349" s="28"/>
      <c r="X349" s="28"/>
      <c r="Y349" s="28"/>
      <c r="Z349" s="28"/>
      <c r="AA349" s="28"/>
      <c r="AB349" s="28"/>
      <c r="AC349" s="28"/>
      <c r="CH349" s="173"/>
    </row>
    <row r="350" spans="3:86" ht="15.75" customHeight="1">
      <c r="C350" s="27"/>
      <c r="D350" s="27"/>
      <c r="E350" s="27"/>
      <c r="F350" s="27"/>
      <c r="G350" s="27"/>
      <c r="H350" s="27"/>
      <c r="I350" s="28"/>
      <c r="J350" s="28"/>
      <c r="K350" s="28"/>
      <c r="L350" s="28"/>
      <c r="M350" s="28"/>
      <c r="N350" s="28"/>
      <c r="O350" s="28"/>
      <c r="P350" s="172"/>
      <c r="Q350" s="172"/>
      <c r="R350" s="172"/>
      <c r="S350" s="172"/>
      <c r="T350" s="172"/>
      <c r="U350" s="172"/>
      <c r="V350" s="172"/>
      <c r="W350" s="28"/>
      <c r="X350" s="28"/>
      <c r="Y350" s="28"/>
      <c r="Z350" s="28"/>
      <c r="AA350" s="28"/>
      <c r="AB350" s="28"/>
      <c r="AC350" s="28"/>
      <c r="CH350" s="173"/>
    </row>
    <row r="351" spans="3:86" ht="15.75" customHeight="1">
      <c r="C351" s="27"/>
      <c r="D351" s="27"/>
      <c r="E351" s="27"/>
      <c r="F351" s="27"/>
      <c r="G351" s="27"/>
      <c r="H351" s="27"/>
      <c r="I351" s="28"/>
      <c r="J351" s="28"/>
      <c r="K351" s="28"/>
      <c r="L351" s="28"/>
      <c r="M351" s="28"/>
      <c r="N351" s="28"/>
      <c r="O351" s="28"/>
      <c r="P351" s="172"/>
      <c r="Q351" s="172"/>
      <c r="R351" s="172"/>
      <c r="S351" s="172"/>
      <c r="T351" s="172"/>
      <c r="U351" s="172"/>
      <c r="V351" s="172"/>
      <c r="W351" s="28"/>
      <c r="X351" s="28"/>
      <c r="Y351" s="28"/>
      <c r="Z351" s="28"/>
      <c r="AA351" s="28"/>
      <c r="AB351" s="28"/>
      <c r="AC351" s="28"/>
      <c r="CH351" s="173"/>
    </row>
    <row r="352" spans="3:86" ht="15.75" customHeight="1">
      <c r="C352" s="27"/>
      <c r="D352" s="27"/>
      <c r="E352" s="27"/>
      <c r="F352" s="27"/>
      <c r="G352" s="27"/>
      <c r="H352" s="27"/>
      <c r="I352" s="28"/>
      <c r="J352" s="28"/>
      <c r="K352" s="28"/>
      <c r="L352" s="28"/>
      <c r="M352" s="28"/>
      <c r="N352" s="28"/>
      <c r="O352" s="28"/>
      <c r="P352" s="172"/>
      <c r="Q352" s="172"/>
      <c r="R352" s="172"/>
      <c r="S352" s="172"/>
      <c r="T352" s="172"/>
      <c r="U352" s="172"/>
      <c r="V352" s="172"/>
      <c r="W352" s="28"/>
      <c r="X352" s="28"/>
      <c r="Y352" s="28"/>
      <c r="Z352" s="28"/>
      <c r="AA352" s="28"/>
      <c r="AB352" s="28"/>
      <c r="AC352" s="28"/>
      <c r="CH352" s="173"/>
    </row>
    <row r="353" spans="3:86" ht="15.75" customHeight="1">
      <c r="C353" s="27"/>
      <c r="D353" s="27"/>
      <c r="E353" s="27"/>
      <c r="F353" s="27"/>
      <c r="G353" s="27"/>
      <c r="H353" s="27"/>
      <c r="I353" s="28"/>
      <c r="J353" s="28"/>
      <c r="K353" s="28"/>
      <c r="L353" s="28"/>
      <c r="M353" s="28"/>
      <c r="N353" s="28"/>
      <c r="O353" s="28"/>
      <c r="P353" s="172"/>
      <c r="Q353" s="172"/>
      <c r="R353" s="172"/>
      <c r="S353" s="172"/>
      <c r="T353" s="172"/>
      <c r="U353" s="172"/>
      <c r="V353" s="172"/>
      <c r="W353" s="28"/>
      <c r="X353" s="28"/>
      <c r="Y353" s="28"/>
      <c r="Z353" s="28"/>
      <c r="AA353" s="28"/>
      <c r="AB353" s="28"/>
      <c r="AC353" s="28"/>
      <c r="CH353" s="173"/>
    </row>
    <row r="354" spans="3:86" ht="15.75" customHeight="1">
      <c r="C354" s="27"/>
      <c r="D354" s="27"/>
      <c r="E354" s="27"/>
      <c r="F354" s="27"/>
      <c r="G354" s="27"/>
      <c r="H354" s="27"/>
      <c r="I354" s="28"/>
      <c r="J354" s="28"/>
      <c r="K354" s="28"/>
      <c r="L354" s="28"/>
      <c r="M354" s="28"/>
      <c r="N354" s="28"/>
      <c r="O354" s="28"/>
      <c r="P354" s="172"/>
      <c r="Q354" s="172"/>
      <c r="R354" s="172"/>
      <c r="S354" s="172"/>
      <c r="T354" s="172"/>
      <c r="U354" s="172"/>
      <c r="V354" s="172"/>
      <c r="W354" s="28"/>
      <c r="X354" s="28"/>
      <c r="Y354" s="28"/>
      <c r="Z354" s="28"/>
      <c r="AA354" s="28"/>
      <c r="AB354" s="28"/>
      <c r="AC354" s="28"/>
      <c r="CH354" s="173"/>
    </row>
    <row r="355" spans="3:86" ht="15.75" customHeight="1">
      <c r="C355" s="27"/>
      <c r="D355" s="27"/>
      <c r="E355" s="27"/>
      <c r="F355" s="27"/>
      <c r="G355" s="27"/>
      <c r="H355" s="27"/>
      <c r="I355" s="28"/>
      <c r="J355" s="28"/>
      <c r="K355" s="28"/>
      <c r="L355" s="28"/>
      <c r="M355" s="28"/>
      <c r="N355" s="28"/>
      <c r="O355" s="28"/>
      <c r="P355" s="172"/>
      <c r="Q355" s="172"/>
      <c r="R355" s="172"/>
      <c r="S355" s="172"/>
      <c r="T355" s="172"/>
      <c r="U355" s="172"/>
      <c r="V355" s="172"/>
      <c r="W355" s="28"/>
      <c r="X355" s="28"/>
      <c r="Y355" s="28"/>
      <c r="Z355" s="28"/>
      <c r="AA355" s="28"/>
      <c r="AB355" s="28"/>
      <c r="AC355" s="28"/>
      <c r="CH355" s="173"/>
    </row>
    <row r="356" spans="3:86" ht="15.75" customHeight="1">
      <c r="C356" s="27"/>
      <c r="D356" s="27"/>
      <c r="E356" s="27"/>
      <c r="F356" s="27"/>
      <c r="G356" s="27"/>
      <c r="H356" s="27"/>
      <c r="I356" s="28"/>
      <c r="J356" s="28"/>
      <c r="K356" s="28"/>
      <c r="L356" s="28"/>
      <c r="M356" s="28"/>
      <c r="N356" s="28"/>
      <c r="O356" s="28"/>
      <c r="P356" s="172"/>
      <c r="Q356" s="172"/>
      <c r="R356" s="172"/>
      <c r="S356" s="172"/>
      <c r="T356" s="172"/>
      <c r="U356" s="172"/>
      <c r="V356" s="172"/>
      <c r="W356" s="28"/>
      <c r="X356" s="28"/>
      <c r="Y356" s="28"/>
      <c r="Z356" s="28"/>
      <c r="AA356" s="28"/>
      <c r="AB356" s="28"/>
      <c r="AC356" s="28"/>
      <c r="CH356" s="173"/>
    </row>
    <row r="357" spans="3:86" ht="15.75" customHeight="1">
      <c r="C357" s="27"/>
      <c r="D357" s="27"/>
      <c r="E357" s="27"/>
      <c r="F357" s="27"/>
      <c r="G357" s="27"/>
      <c r="H357" s="27"/>
      <c r="I357" s="28"/>
      <c r="J357" s="28"/>
      <c r="K357" s="28"/>
      <c r="L357" s="28"/>
      <c r="M357" s="28"/>
      <c r="N357" s="28"/>
      <c r="O357" s="28"/>
      <c r="P357" s="172"/>
      <c r="Q357" s="172"/>
      <c r="R357" s="172"/>
      <c r="S357" s="172"/>
      <c r="T357" s="172"/>
      <c r="U357" s="172"/>
      <c r="V357" s="172"/>
      <c r="W357" s="28"/>
      <c r="X357" s="28"/>
      <c r="Y357" s="28"/>
      <c r="Z357" s="28"/>
      <c r="AA357" s="28"/>
      <c r="AB357" s="28"/>
      <c r="AC357" s="28"/>
      <c r="CH357" s="173"/>
    </row>
    <row r="358" spans="3:86" ht="15.75" customHeight="1">
      <c r="C358" s="27"/>
      <c r="D358" s="27"/>
      <c r="E358" s="27"/>
      <c r="F358" s="27"/>
      <c r="G358" s="27"/>
      <c r="H358" s="27"/>
      <c r="I358" s="28"/>
      <c r="J358" s="28"/>
      <c r="K358" s="28"/>
      <c r="L358" s="28"/>
      <c r="M358" s="28"/>
      <c r="N358" s="28"/>
      <c r="O358" s="28"/>
      <c r="P358" s="172"/>
      <c r="Q358" s="172"/>
      <c r="R358" s="172"/>
      <c r="S358" s="172"/>
      <c r="T358" s="172"/>
      <c r="U358" s="172"/>
      <c r="V358" s="172"/>
      <c r="W358" s="28"/>
      <c r="X358" s="28"/>
      <c r="Y358" s="28"/>
      <c r="Z358" s="28"/>
      <c r="AA358" s="28"/>
      <c r="AB358" s="28"/>
      <c r="AC358" s="28"/>
      <c r="CH358" s="173"/>
    </row>
    <row r="359" spans="3:86" ht="15.75" customHeight="1">
      <c r="C359" s="27"/>
      <c r="D359" s="27"/>
      <c r="E359" s="27"/>
      <c r="F359" s="27"/>
      <c r="G359" s="27"/>
      <c r="H359" s="27"/>
      <c r="I359" s="28"/>
      <c r="J359" s="28"/>
      <c r="K359" s="28"/>
      <c r="L359" s="28"/>
      <c r="M359" s="28"/>
      <c r="N359" s="28"/>
      <c r="O359" s="28"/>
      <c r="P359" s="172"/>
      <c r="Q359" s="172"/>
      <c r="R359" s="172"/>
      <c r="S359" s="172"/>
      <c r="T359" s="172"/>
      <c r="U359" s="172"/>
      <c r="V359" s="172"/>
      <c r="W359" s="28"/>
      <c r="X359" s="28"/>
      <c r="Y359" s="28"/>
      <c r="Z359" s="28"/>
      <c r="AA359" s="28"/>
      <c r="AB359" s="28"/>
      <c r="AC359" s="28"/>
      <c r="CH359" s="173"/>
    </row>
    <row r="360" spans="3:86" ht="15.75" customHeight="1">
      <c r="C360" s="27"/>
      <c r="D360" s="27"/>
      <c r="E360" s="27"/>
      <c r="F360" s="27"/>
      <c r="G360" s="27"/>
      <c r="H360" s="27"/>
      <c r="I360" s="28"/>
      <c r="J360" s="28"/>
      <c r="K360" s="28"/>
      <c r="L360" s="28"/>
      <c r="M360" s="28"/>
      <c r="N360" s="28"/>
      <c r="O360" s="28"/>
      <c r="P360" s="172"/>
      <c r="Q360" s="172"/>
      <c r="R360" s="172"/>
      <c r="S360" s="172"/>
      <c r="T360" s="172"/>
      <c r="U360" s="172"/>
      <c r="V360" s="172"/>
      <c r="W360" s="28"/>
      <c r="X360" s="28"/>
      <c r="Y360" s="28"/>
      <c r="Z360" s="28"/>
      <c r="AA360" s="28"/>
      <c r="AB360" s="28"/>
      <c r="AC360" s="28"/>
      <c r="CH360" s="173"/>
    </row>
    <row r="361" spans="3:86" ht="15.75" customHeight="1">
      <c r="C361" s="27"/>
      <c r="D361" s="27"/>
      <c r="E361" s="27"/>
      <c r="F361" s="27"/>
      <c r="G361" s="27"/>
      <c r="H361" s="27"/>
      <c r="I361" s="28"/>
      <c r="J361" s="28"/>
      <c r="K361" s="28"/>
      <c r="L361" s="28"/>
      <c r="M361" s="28"/>
      <c r="N361" s="28"/>
      <c r="O361" s="28"/>
      <c r="P361" s="172"/>
      <c r="Q361" s="172"/>
      <c r="R361" s="172"/>
      <c r="S361" s="172"/>
      <c r="T361" s="172"/>
      <c r="U361" s="172"/>
      <c r="V361" s="172"/>
      <c r="W361" s="28"/>
      <c r="X361" s="28"/>
      <c r="Y361" s="28"/>
      <c r="Z361" s="28"/>
      <c r="AA361" s="28"/>
      <c r="AB361" s="28"/>
      <c r="AC361" s="28"/>
      <c r="CH361" s="173"/>
    </row>
    <row r="362" spans="3:86" ht="15.75" customHeight="1">
      <c r="C362" s="27"/>
      <c r="D362" s="27"/>
      <c r="E362" s="27"/>
      <c r="F362" s="27"/>
      <c r="G362" s="27"/>
      <c r="H362" s="27"/>
      <c r="I362" s="28"/>
      <c r="J362" s="28"/>
      <c r="K362" s="28"/>
      <c r="L362" s="28"/>
      <c r="M362" s="28"/>
      <c r="N362" s="28"/>
      <c r="O362" s="28"/>
      <c r="P362" s="172"/>
      <c r="Q362" s="172"/>
      <c r="R362" s="172"/>
      <c r="S362" s="172"/>
      <c r="T362" s="172"/>
      <c r="U362" s="172"/>
      <c r="V362" s="172"/>
      <c r="W362" s="28"/>
      <c r="X362" s="28"/>
      <c r="Y362" s="28"/>
      <c r="Z362" s="28"/>
      <c r="AA362" s="28"/>
      <c r="AB362" s="28"/>
      <c r="AC362" s="28"/>
      <c r="CH362" s="173"/>
    </row>
    <row r="363" spans="3:86" ht="15.75" customHeight="1">
      <c r="C363" s="27"/>
      <c r="D363" s="27"/>
      <c r="E363" s="27"/>
      <c r="F363" s="27"/>
      <c r="G363" s="27"/>
      <c r="H363" s="27"/>
      <c r="I363" s="28"/>
      <c r="J363" s="28"/>
      <c r="K363" s="28"/>
      <c r="L363" s="28"/>
      <c r="M363" s="28"/>
      <c r="N363" s="28"/>
      <c r="O363" s="28"/>
      <c r="P363" s="172"/>
      <c r="Q363" s="172"/>
      <c r="R363" s="172"/>
      <c r="S363" s="172"/>
      <c r="T363" s="172"/>
      <c r="U363" s="172"/>
      <c r="V363" s="172"/>
      <c r="W363" s="28"/>
      <c r="X363" s="28"/>
      <c r="Y363" s="28"/>
      <c r="Z363" s="28"/>
      <c r="AA363" s="28"/>
      <c r="AB363" s="28"/>
      <c r="AC363" s="28"/>
      <c r="CH363" s="173"/>
    </row>
    <row r="364" spans="3:86" ht="15.75" customHeight="1">
      <c r="C364" s="27"/>
      <c r="D364" s="27"/>
      <c r="E364" s="27"/>
      <c r="F364" s="27"/>
      <c r="G364" s="27"/>
      <c r="H364" s="27"/>
      <c r="I364" s="28"/>
      <c r="J364" s="28"/>
      <c r="K364" s="28"/>
      <c r="L364" s="28"/>
      <c r="M364" s="28"/>
      <c r="N364" s="28"/>
      <c r="O364" s="28"/>
      <c r="P364" s="172"/>
      <c r="Q364" s="172"/>
      <c r="R364" s="172"/>
      <c r="S364" s="172"/>
      <c r="T364" s="172"/>
      <c r="U364" s="172"/>
      <c r="V364" s="172"/>
      <c r="W364" s="28"/>
      <c r="X364" s="28"/>
      <c r="Y364" s="28"/>
      <c r="Z364" s="28"/>
      <c r="AA364" s="28"/>
      <c r="AB364" s="28"/>
      <c r="AC364" s="28"/>
      <c r="CH364" s="173"/>
    </row>
    <row r="365" spans="3:86" ht="15.75" customHeight="1">
      <c r="C365" s="27"/>
      <c r="D365" s="27"/>
      <c r="E365" s="27"/>
      <c r="F365" s="27"/>
      <c r="G365" s="27"/>
      <c r="H365" s="27"/>
      <c r="I365" s="28"/>
      <c r="J365" s="28"/>
      <c r="K365" s="28"/>
      <c r="L365" s="28"/>
      <c r="M365" s="28"/>
      <c r="N365" s="28"/>
      <c r="O365" s="28"/>
      <c r="P365" s="172"/>
      <c r="Q365" s="172"/>
      <c r="R365" s="172"/>
      <c r="S365" s="172"/>
      <c r="T365" s="172"/>
      <c r="U365" s="172"/>
      <c r="V365" s="172"/>
      <c r="W365" s="28"/>
      <c r="X365" s="28"/>
      <c r="Y365" s="28"/>
      <c r="Z365" s="28"/>
      <c r="AA365" s="28"/>
      <c r="AB365" s="28"/>
      <c r="AC365" s="28"/>
      <c r="CH365" s="173"/>
    </row>
    <row r="366" spans="3:86" ht="15.75" customHeight="1">
      <c r="C366" s="27"/>
      <c r="D366" s="27"/>
      <c r="E366" s="27"/>
      <c r="F366" s="27"/>
      <c r="G366" s="27"/>
      <c r="H366" s="27"/>
      <c r="I366" s="28"/>
      <c r="J366" s="28"/>
      <c r="K366" s="28"/>
      <c r="L366" s="28"/>
      <c r="M366" s="28"/>
      <c r="N366" s="28"/>
      <c r="O366" s="28"/>
      <c r="P366" s="172"/>
      <c r="Q366" s="172"/>
      <c r="R366" s="172"/>
      <c r="S366" s="172"/>
      <c r="T366" s="172"/>
      <c r="U366" s="172"/>
      <c r="V366" s="172"/>
      <c r="W366" s="28"/>
      <c r="X366" s="28"/>
      <c r="Y366" s="28"/>
      <c r="Z366" s="28"/>
      <c r="AA366" s="28"/>
      <c r="AB366" s="28"/>
      <c r="AC366" s="28"/>
      <c r="CH366" s="173"/>
    </row>
    <row r="367" spans="3:86" ht="15.75" customHeight="1">
      <c r="C367" s="27"/>
      <c r="D367" s="27"/>
      <c r="E367" s="27"/>
      <c r="F367" s="27"/>
      <c r="G367" s="27"/>
      <c r="H367" s="27"/>
      <c r="I367" s="28"/>
      <c r="J367" s="28"/>
      <c r="K367" s="28"/>
      <c r="L367" s="28"/>
      <c r="M367" s="28"/>
      <c r="N367" s="28"/>
      <c r="O367" s="28"/>
      <c r="P367" s="172"/>
      <c r="Q367" s="172"/>
      <c r="R367" s="172"/>
      <c r="S367" s="172"/>
      <c r="T367" s="172"/>
      <c r="U367" s="172"/>
      <c r="V367" s="172"/>
      <c r="W367" s="28"/>
      <c r="X367" s="28"/>
      <c r="Y367" s="28"/>
      <c r="Z367" s="28"/>
      <c r="AA367" s="28"/>
      <c r="AB367" s="28"/>
      <c r="AC367" s="28"/>
      <c r="CH367" s="173"/>
    </row>
    <row r="368" spans="3:86" ht="15.75" customHeight="1">
      <c r="C368" s="27"/>
      <c r="D368" s="27"/>
      <c r="E368" s="27"/>
      <c r="F368" s="27"/>
      <c r="G368" s="27"/>
      <c r="H368" s="27"/>
      <c r="I368" s="28"/>
      <c r="J368" s="28"/>
      <c r="K368" s="28"/>
      <c r="L368" s="28"/>
      <c r="M368" s="28"/>
      <c r="N368" s="28"/>
      <c r="O368" s="28"/>
      <c r="P368" s="172"/>
      <c r="Q368" s="172"/>
      <c r="R368" s="172"/>
      <c r="S368" s="172"/>
      <c r="T368" s="172"/>
      <c r="U368" s="172"/>
      <c r="V368" s="172"/>
      <c r="W368" s="28"/>
      <c r="X368" s="28"/>
      <c r="Y368" s="28"/>
      <c r="Z368" s="28"/>
      <c r="AA368" s="28"/>
      <c r="AB368" s="28"/>
      <c r="AC368" s="28"/>
      <c r="CH368" s="173"/>
    </row>
    <row r="369" spans="3:86" ht="15.75" customHeight="1">
      <c r="C369" s="27"/>
      <c r="D369" s="27"/>
      <c r="E369" s="27"/>
      <c r="F369" s="27"/>
      <c r="G369" s="27"/>
      <c r="H369" s="27"/>
      <c r="I369" s="28"/>
      <c r="J369" s="28"/>
      <c r="K369" s="28"/>
      <c r="L369" s="28"/>
      <c r="M369" s="28"/>
      <c r="N369" s="28"/>
      <c r="O369" s="28"/>
      <c r="P369" s="172"/>
      <c r="Q369" s="172"/>
      <c r="R369" s="172"/>
      <c r="S369" s="172"/>
      <c r="T369" s="172"/>
      <c r="U369" s="172"/>
      <c r="V369" s="172"/>
      <c r="W369" s="28"/>
      <c r="X369" s="28"/>
      <c r="Y369" s="28"/>
      <c r="Z369" s="28"/>
      <c r="AA369" s="28"/>
      <c r="AB369" s="28"/>
      <c r="AC369" s="28"/>
      <c r="CH369" s="173"/>
    </row>
    <row r="370" spans="3:86" ht="15.75" customHeight="1">
      <c r="C370" s="27"/>
      <c r="D370" s="27"/>
      <c r="E370" s="27"/>
      <c r="F370" s="27"/>
      <c r="G370" s="27"/>
      <c r="H370" s="27"/>
      <c r="I370" s="28"/>
      <c r="J370" s="28"/>
      <c r="K370" s="28"/>
      <c r="L370" s="28"/>
      <c r="M370" s="28"/>
      <c r="N370" s="28"/>
      <c r="O370" s="28"/>
      <c r="P370" s="172"/>
      <c r="Q370" s="172"/>
      <c r="R370" s="172"/>
      <c r="S370" s="172"/>
      <c r="T370" s="172"/>
      <c r="U370" s="172"/>
      <c r="V370" s="172"/>
      <c r="W370" s="28"/>
      <c r="X370" s="28"/>
      <c r="Y370" s="28"/>
      <c r="Z370" s="28"/>
      <c r="AA370" s="28"/>
      <c r="AB370" s="28"/>
      <c r="AC370" s="28"/>
      <c r="CH370" s="173"/>
    </row>
    <row r="371" spans="3:86" ht="15.75" customHeight="1">
      <c r="C371" s="27"/>
      <c r="D371" s="27"/>
      <c r="E371" s="27"/>
      <c r="F371" s="27"/>
      <c r="G371" s="27"/>
      <c r="H371" s="27"/>
      <c r="I371" s="28"/>
      <c r="J371" s="28"/>
      <c r="K371" s="28"/>
      <c r="L371" s="28"/>
      <c r="M371" s="28"/>
      <c r="N371" s="28"/>
      <c r="O371" s="28"/>
      <c r="P371" s="172"/>
      <c r="Q371" s="172"/>
      <c r="R371" s="172"/>
      <c r="S371" s="172"/>
      <c r="T371" s="172"/>
      <c r="U371" s="172"/>
      <c r="V371" s="172"/>
      <c r="W371" s="28"/>
      <c r="X371" s="28"/>
      <c r="Y371" s="28"/>
      <c r="Z371" s="28"/>
      <c r="AA371" s="28"/>
      <c r="AB371" s="28"/>
      <c r="AC371" s="28"/>
      <c r="CH371" s="173"/>
    </row>
    <row r="372" spans="3:86" ht="15.75" customHeight="1">
      <c r="C372" s="27"/>
      <c r="D372" s="27"/>
      <c r="E372" s="27"/>
      <c r="F372" s="27"/>
      <c r="G372" s="27"/>
      <c r="H372" s="27"/>
      <c r="I372" s="28"/>
      <c r="J372" s="28"/>
      <c r="K372" s="28"/>
      <c r="L372" s="28"/>
      <c r="M372" s="28"/>
      <c r="N372" s="28"/>
      <c r="O372" s="28"/>
      <c r="P372" s="172"/>
      <c r="Q372" s="172"/>
      <c r="R372" s="172"/>
      <c r="S372" s="172"/>
      <c r="T372" s="172"/>
      <c r="U372" s="172"/>
      <c r="V372" s="172"/>
      <c r="W372" s="28"/>
      <c r="X372" s="28"/>
      <c r="Y372" s="28"/>
      <c r="Z372" s="28"/>
      <c r="AA372" s="28"/>
      <c r="AB372" s="28"/>
      <c r="AC372" s="28"/>
      <c r="CH372" s="173"/>
    </row>
    <row r="373" spans="3:86" ht="15.75" customHeight="1">
      <c r="C373" s="27"/>
      <c r="D373" s="27"/>
      <c r="E373" s="27"/>
      <c r="F373" s="27"/>
      <c r="G373" s="27"/>
      <c r="H373" s="27"/>
      <c r="I373" s="28"/>
      <c r="J373" s="28"/>
      <c r="K373" s="28"/>
      <c r="L373" s="28"/>
      <c r="M373" s="28"/>
      <c r="N373" s="28"/>
      <c r="O373" s="28"/>
      <c r="P373" s="172"/>
      <c r="Q373" s="172"/>
      <c r="R373" s="172"/>
      <c r="S373" s="172"/>
      <c r="T373" s="172"/>
      <c r="U373" s="172"/>
      <c r="V373" s="172"/>
      <c r="W373" s="28"/>
      <c r="X373" s="28"/>
      <c r="Y373" s="28"/>
      <c r="Z373" s="28"/>
      <c r="AA373" s="28"/>
      <c r="AB373" s="28"/>
      <c r="AC373" s="28"/>
      <c r="CH373" s="173"/>
    </row>
    <row r="374" spans="3:86" ht="15.75" customHeight="1">
      <c r="C374" s="27"/>
      <c r="D374" s="27"/>
      <c r="E374" s="27"/>
      <c r="F374" s="27"/>
      <c r="G374" s="27"/>
      <c r="H374" s="27"/>
      <c r="I374" s="28"/>
      <c r="J374" s="28"/>
      <c r="K374" s="28"/>
      <c r="L374" s="28"/>
      <c r="M374" s="28"/>
      <c r="N374" s="28"/>
      <c r="O374" s="28"/>
      <c r="P374" s="172"/>
      <c r="Q374" s="172"/>
      <c r="R374" s="172"/>
      <c r="S374" s="172"/>
      <c r="T374" s="172"/>
      <c r="U374" s="172"/>
      <c r="V374" s="172"/>
      <c r="W374" s="28"/>
      <c r="X374" s="28"/>
      <c r="Y374" s="28"/>
      <c r="Z374" s="28"/>
      <c r="AA374" s="28"/>
      <c r="AB374" s="28"/>
      <c r="AC374" s="28"/>
      <c r="CH374" s="173"/>
    </row>
    <row r="375" spans="3:86" ht="15.75" customHeight="1">
      <c r="C375" s="27"/>
      <c r="D375" s="27"/>
      <c r="E375" s="27"/>
      <c r="F375" s="27"/>
      <c r="G375" s="27"/>
      <c r="H375" s="27"/>
      <c r="I375" s="28"/>
      <c r="J375" s="28"/>
      <c r="K375" s="28"/>
      <c r="L375" s="28"/>
      <c r="M375" s="28"/>
      <c r="N375" s="28"/>
      <c r="O375" s="28"/>
      <c r="P375" s="172"/>
      <c r="Q375" s="172"/>
      <c r="R375" s="172"/>
      <c r="S375" s="172"/>
      <c r="T375" s="172"/>
      <c r="U375" s="172"/>
      <c r="V375" s="172"/>
      <c r="W375" s="28"/>
      <c r="X375" s="28"/>
      <c r="Y375" s="28"/>
      <c r="Z375" s="28"/>
      <c r="AA375" s="28"/>
      <c r="AB375" s="28"/>
      <c r="AC375" s="28"/>
      <c r="CH375" s="173"/>
    </row>
    <row r="376" spans="3:86" ht="15.75" customHeight="1">
      <c r="C376" s="27"/>
      <c r="D376" s="27"/>
      <c r="E376" s="27"/>
      <c r="F376" s="27"/>
      <c r="G376" s="27"/>
      <c r="H376" s="27"/>
      <c r="I376" s="28"/>
      <c r="J376" s="28"/>
      <c r="K376" s="28"/>
      <c r="L376" s="28"/>
      <c r="M376" s="28"/>
      <c r="N376" s="28"/>
      <c r="O376" s="28"/>
      <c r="P376" s="172"/>
      <c r="Q376" s="172"/>
      <c r="R376" s="172"/>
      <c r="S376" s="172"/>
      <c r="T376" s="172"/>
      <c r="U376" s="172"/>
      <c r="V376" s="172"/>
      <c r="W376" s="28"/>
      <c r="X376" s="28"/>
      <c r="Y376" s="28"/>
      <c r="Z376" s="28"/>
      <c r="AA376" s="28"/>
      <c r="AB376" s="28"/>
      <c r="AC376" s="28"/>
      <c r="CH376" s="173"/>
    </row>
    <row r="377" spans="3:86" ht="15.75" customHeight="1">
      <c r="C377" s="27"/>
      <c r="D377" s="27"/>
      <c r="E377" s="27"/>
      <c r="F377" s="27"/>
      <c r="G377" s="27"/>
      <c r="H377" s="27"/>
      <c r="I377" s="28"/>
      <c r="J377" s="28"/>
      <c r="K377" s="28"/>
      <c r="L377" s="28"/>
      <c r="M377" s="28"/>
      <c r="N377" s="28"/>
      <c r="O377" s="28"/>
      <c r="P377" s="172"/>
      <c r="Q377" s="172"/>
      <c r="R377" s="172"/>
      <c r="S377" s="172"/>
      <c r="T377" s="172"/>
      <c r="U377" s="172"/>
      <c r="V377" s="172"/>
      <c r="W377" s="28"/>
      <c r="X377" s="28"/>
      <c r="Y377" s="28"/>
      <c r="Z377" s="28"/>
      <c r="AA377" s="28"/>
      <c r="AB377" s="28"/>
      <c r="AC377" s="28"/>
      <c r="CH377" s="173"/>
    </row>
    <row r="378" spans="3:86" ht="15.75" customHeight="1">
      <c r="C378" s="27"/>
      <c r="D378" s="27"/>
      <c r="E378" s="27"/>
      <c r="F378" s="27"/>
      <c r="G378" s="27"/>
      <c r="H378" s="27"/>
      <c r="I378" s="28"/>
      <c r="J378" s="28"/>
      <c r="K378" s="28"/>
      <c r="L378" s="28"/>
      <c r="M378" s="28"/>
      <c r="N378" s="28"/>
      <c r="O378" s="28"/>
      <c r="P378" s="172"/>
      <c r="Q378" s="172"/>
      <c r="R378" s="172"/>
      <c r="S378" s="172"/>
      <c r="T378" s="172"/>
      <c r="U378" s="172"/>
      <c r="V378" s="172"/>
      <c r="W378" s="28"/>
      <c r="X378" s="28"/>
      <c r="Y378" s="28"/>
      <c r="Z378" s="28"/>
      <c r="AA378" s="28"/>
      <c r="AB378" s="28"/>
      <c r="AC378" s="28"/>
      <c r="CH378" s="173"/>
    </row>
    <row r="379" spans="3:86" ht="15.75" customHeight="1">
      <c r="C379" s="27"/>
      <c r="D379" s="27"/>
      <c r="E379" s="27"/>
      <c r="F379" s="27"/>
      <c r="G379" s="27"/>
      <c r="H379" s="27"/>
      <c r="I379" s="28"/>
      <c r="J379" s="28"/>
      <c r="K379" s="28"/>
      <c r="L379" s="28"/>
      <c r="M379" s="28"/>
      <c r="N379" s="28"/>
      <c r="O379" s="28"/>
      <c r="P379" s="172"/>
      <c r="Q379" s="172"/>
      <c r="R379" s="172"/>
      <c r="S379" s="172"/>
      <c r="T379" s="172"/>
      <c r="U379" s="172"/>
      <c r="V379" s="172"/>
      <c r="W379" s="28"/>
      <c r="X379" s="28"/>
      <c r="Y379" s="28"/>
      <c r="Z379" s="28"/>
      <c r="AA379" s="28"/>
      <c r="AB379" s="28"/>
      <c r="AC379" s="28"/>
      <c r="CH379" s="173"/>
    </row>
    <row r="380" spans="3:86" ht="15.75" customHeight="1">
      <c r="C380" s="27"/>
      <c r="D380" s="27"/>
      <c r="E380" s="27"/>
      <c r="F380" s="27"/>
      <c r="G380" s="27"/>
      <c r="H380" s="27"/>
      <c r="I380" s="28"/>
      <c r="J380" s="28"/>
      <c r="K380" s="28"/>
      <c r="L380" s="28"/>
      <c r="M380" s="28"/>
      <c r="N380" s="28"/>
      <c r="O380" s="28"/>
      <c r="P380" s="172"/>
      <c r="Q380" s="172"/>
      <c r="R380" s="172"/>
      <c r="S380" s="172"/>
      <c r="T380" s="172"/>
      <c r="U380" s="172"/>
      <c r="V380" s="172"/>
      <c r="W380" s="28"/>
      <c r="X380" s="28"/>
      <c r="Y380" s="28"/>
      <c r="Z380" s="28"/>
      <c r="AA380" s="28"/>
      <c r="AB380" s="28"/>
      <c r="AC380" s="28"/>
      <c r="CH380" s="173"/>
    </row>
    <row r="381" spans="3:86" ht="15.75" customHeight="1">
      <c r="C381" s="27"/>
      <c r="D381" s="27"/>
      <c r="E381" s="27"/>
      <c r="F381" s="27"/>
      <c r="G381" s="27"/>
      <c r="H381" s="27"/>
      <c r="I381" s="28"/>
      <c r="J381" s="28"/>
      <c r="K381" s="28"/>
      <c r="L381" s="28"/>
      <c r="M381" s="28"/>
      <c r="N381" s="28"/>
      <c r="O381" s="28"/>
      <c r="P381" s="172"/>
      <c r="Q381" s="172"/>
      <c r="R381" s="172"/>
      <c r="S381" s="172"/>
      <c r="T381" s="172"/>
      <c r="U381" s="172"/>
      <c r="V381" s="172"/>
      <c r="W381" s="28"/>
      <c r="X381" s="28"/>
      <c r="Y381" s="28"/>
      <c r="Z381" s="28"/>
      <c r="AA381" s="28"/>
      <c r="AB381" s="28"/>
      <c r="AC381" s="28"/>
      <c r="CH381" s="173"/>
    </row>
    <row r="382" spans="3:86" ht="15.75" customHeight="1">
      <c r="C382" s="27"/>
      <c r="D382" s="27"/>
      <c r="E382" s="27"/>
      <c r="F382" s="27"/>
      <c r="G382" s="27"/>
      <c r="H382" s="27"/>
      <c r="I382" s="28"/>
      <c r="J382" s="28"/>
      <c r="K382" s="28"/>
      <c r="L382" s="28"/>
      <c r="M382" s="28"/>
      <c r="N382" s="28"/>
      <c r="O382" s="28"/>
      <c r="P382" s="172"/>
      <c r="Q382" s="172"/>
      <c r="R382" s="172"/>
      <c r="S382" s="172"/>
      <c r="T382" s="172"/>
      <c r="U382" s="172"/>
      <c r="V382" s="172"/>
      <c r="W382" s="28"/>
      <c r="X382" s="28"/>
      <c r="Y382" s="28"/>
      <c r="Z382" s="28"/>
      <c r="AA382" s="28"/>
      <c r="AB382" s="28"/>
      <c r="AC382" s="28"/>
      <c r="CH382" s="173"/>
    </row>
    <row r="383" spans="3:86" ht="15.75" customHeight="1">
      <c r="C383" s="27"/>
      <c r="D383" s="27"/>
      <c r="E383" s="27"/>
      <c r="F383" s="27"/>
      <c r="G383" s="27"/>
      <c r="H383" s="27"/>
      <c r="I383" s="28"/>
      <c r="J383" s="28"/>
      <c r="K383" s="28"/>
      <c r="L383" s="28"/>
      <c r="M383" s="28"/>
      <c r="N383" s="28"/>
      <c r="O383" s="28"/>
      <c r="P383" s="172"/>
      <c r="Q383" s="172"/>
      <c r="R383" s="172"/>
      <c r="S383" s="172"/>
      <c r="T383" s="172"/>
      <c r="U383" s="172"/>
      <c r="V383" s="172"/>
      <c r="W383" s="28"/>
      <c r="X383" s="28"/>
      <c r="Y383" s="28"/>
      <c r="Z383" s="28"/>
      <c r="AA383" s="28"/>
      <c r="AB383" s="28"/>
      <c r="AC383" s="28"/>
      <c r="CH383" s="173"/>
    </row>
    <row r="384" spans="3:86" ht="15.75" customHeight="1">
      <c r="C384" s="27"/>
      <c r="D384" s="27"/>
      <c r="E384" s="27"/>
      <c r="F384" s="27"/>
      <c r="G384" s="27"/>
      <c r="H384" s="27"/>
      <c r="I384" s="28"/>
      <c r="J384" s="28"/>
      <c r="K384" s="28"/>
      <c r="L384" s="28"/>
      <c r="M384" s="28"/>
      <c r="N384" s="28"/>
      <c r="O384" s="28"/>
      <c r="P384" s="172"/>
      <c r="Q384" s="172"/>
      <c r="R384" s="172"/>
      <c r="S384" s="172"/>
      <c r="T384" s="172"/>
      <c r="U384" s="172"/>
      <c r="V384" s="172"/>
      <c r="W384" s="28"/>
      <c r="X384" s="28"/>
      <c r="Y384" s="28"/>
      <c r="Z384" s="28"/>
      <c r="AA384" s="28"/>
      <c r="AB384" s="28"/>
      <c r="AC384" s="28"/>
      <c r="CH384" s="173"/>
    </row>
    <row r="385" spans="3:86" ht="15.75" customHeight="1">
      <c r="C385" s="27"/>
      <c r="D385" s="27"/>
      <c r="E385" s="27"/>
      <c r="F385" s="27"/>
      <c r="G385" s="27"/>
      <c r="H385" s="27"/>
      <c r="I385" s="28"/>
      <c r="J385" s="28"/>
      <c r="K385" s="28"/>
      <c r="L385" s="28"/>
      <c r="M385" s="28"/>
      <c r="N385" s="28"/>
      <c r="O385" s="28"/>
      <c r="P385" s="172"/>
      <c r="Q385" s="172"/>
      <c r="R385" s="172"/>
      <c r="S385" s="172"/>
      <c r="T385" s="172"/>
      <c r="U385" s="172"/>
      <c r="V385" s="172"/>
      <c r="W385" s="28"/>
      <c r="X385" s="28"/>
      <c r="Y385" s="28"/>
      <c r="Z385" s="28"/>
      <c r="AA385" s="28"/>
      <c r="AB385" s="28"/>
      <c r="AC385" s="28"/>
      <c r="CH385" s="173"/>
    </row>
    <row r="386" spans="3:86" ht="15.75" customHeight="1">
      <c r="C386" s="27"/>
      <c r="D386" s="27"/>
      <c r="E386" s="27"/>
      <c r="F386" s="27"/>
      <c r="G386" s="27"/>
      <c r="H386" s="27"/>
      <c r="I386" s="28"/>
      <c r="J386" s="28"/>
      <c r="K386" s="28"/>
      <c r="L386" s="28"/>
      <c r="M386" s="28"/>
      <c r="N386" s="28"/>
      <c r="O386" s="28"/>
      <c r="P386" s="172"/>
      <c r="Q386" s="172"/>
      <c r="R386" s="172"/>
      <c r="S386" s="172"/>
      <c r="T386" s="172"/>
      <c r="U386" s="172"/>
      <c r="V386" s="172"/>
      <c r="W386" s="28"/>
      <c r="X386" s="28"/>
      <c r="Y386" s="28"/>
      <c r="Z386" s="28"/>
      <c r="AA386" s="28"/>
      <c r="AB386" s="28"/>
      <c r="AC386" s="28"/>
      <c r="CH386" s="173"/>
    </row>
    <row r="387" spans="3:86" ht="15.75" customHeight="1">
      <c r="C387" s="27"/>
      <c r="D387" s="27"/>
      <c r="E387" s="27"/>
      <c r="F387" s="27"/>
      <c r="G387" s="27"/>
      <c r="H387" s="27"/>
      <c r="I387" s="28"/>
      <c r="J387" s="28"/>
      <c r="K387" s="28"/>
      <c r="L387" s="28"/>
      <c r="M387" s="28"/>
      <c r="N387" s="28"/>
      <c r="O387" s="28"/>
      <c r="P387" s="172"/>
      <c r="Q387" s="172"/>
      <c r="R387" s="172"/>
      <c r="S387" s="172"/>
      <c r="T387" s="172"/>
      <c r="U387" s="172"/>
      <c r="V387" s="172"/>
      <c r="W387" s="28"/>
      <c r="X387" s="28"/>
      <c r="Y387" s="28"/>
      <c r="Z387" s="28"/>
      <c r="AA387" s="28"/>
      <c r="AB387" s="28"/>
      <c r="AC387" s="28"/>
      <c r="CH387" s="173"/>
    </row>
    <row r="388" spans="3:86" ht="15.75" customHeight="1">
      <c r="C388" s="27"/>
      <c r="D388" s="27"/>
      <c r="E388" s="27"/>
      <c r="F388" s="27"/>
      <c r="G388" s="27"/>
      <c r="H388" s="27"/>
      <c r="I388" s="28"/>
      <c r="J388" s="28"/>
      <c r="K388" s="28"/>
      <c r="L388" s="28"/>
      <c r="M388" s="28"/>
      <c r="N388" s="28"/>
      <c r="O388" s="28"/>
      <c r="P388" s="172"/>
      <c r="Q388" s="172"/>
      <c r="R388" s="172"/>
      <c r="S388" s="172"/>
      <c r="T388" s="172"/>
      <c r="U388" s="172"/>
      <c r="V388" s="172"/>
      <c r="W388" s="28"/>
      <c r="X388" s="28"/>
      <c r="Y388" s="28"/>
      <c r="Z388" s="28"/>
      <c r="AA388" s="28"/>
      <c r="AB388" s="28"/>
      <c r="AC388" s="28"/>
      <c r="CH388" s="173"/>
    </row>
    <row r="389" spans="3:86" ht="15.75" customHeight="1">
      <c r="C389" s="27"/>
      <c r="D389" s="27"/>
      <c r="E389" s="27"/>
      <c r="F389" s="27"/>
      <c r="G389" s="27"/>
      <c r="H389" s="27"/>
      <c r="I389" s="28"/>
      <c r="J389" s="28"/>
      <c r="K389" s="28"/>
      <c r="L389" s="28"/>
      <c r="M389" s="28"/>
      <c r="N389" s="28"/>
      <c r="O389" s="28"/>
      <c r="P389" s="172"/>
      <c r="Q389" s="172"/>
      <c r="R389" s="172"/>
      <c r="S389" s="172"/>
      <c r="T389" s="172"/>
      <c r="U389" s="172"/>
      <c r="V389" s="172"/>
      <c r="W389" s="28"/>
      <c r="X389" s="28"/>
      <c r="Y389" s="28"/>
      <c r="Z389" s="28"/>
      <c r="AA389" s="28"/>
      <c r="AB389" s="28"/>
      <c r="AC389" s="28"/>
      <c r="CH389" s="173"/>
    </row>
    <row r="390" spans="3:86" ht="15.75" customHeight="1">
      <c r="C390" s="27"/>
      <c r="D390" s="27"/>
      <c r="E390" s="27"/>
      <c r="F390" s="27"/>
      <c r="G390" s="27"/>
      <c r="H390" s="27"/>
      <c r="I390" s="28"/>
      <c r="J390" s="28"/>
      <c r="K390" s="28"/>
      <c r="L390" s="28"/>
      <c r="M390" s="28"/>
      <c r="N390" s="28"/>
      <c r="O390" s="28"/>
      <c r="P390" s="172"/>
      <c r="Q390" s="172"/>
      <c r="R390" s="172"/>
      <c r="S390" s="172"/>
      <c r="T390" s="172"/>
      <c r="U390" s="172"/>
      <c r="V390" s="172"/>
      <c r="W390" s="28"/>
      <c r="X390" s="28"/>
      <c r="Y390" s="28"/>
      <c r="Z390" s="28"/>
      <c r="AA390" s="28"/>
      <c r="AB390" s="28"/>
      <c r="AC390" s="28"/>
      <c r="CH390" s="173"/>
    </row>
    <row r="391" spans="3:86" ht="15.75" customHeight="1">
      <c r="C391" s="27"/>
      <c r="D391" s="27"/>
      <c r="E391" s="27"/>
      <c r="F391" s="27"/>
      <c r="G391" s="27"/>
      <c r="H391" s="27"/>
      <c r="I391" s="28"/>
      <c r="J391" s="28"/>
      <c r="K391" s="28"/>
      <c r="L391" s="28"/>
      <c r="M391" s="28"/>
      <c r="N391" s="28"/>
      <c r="O391" s="28"/>
      <c r="P391" s="172"/>
      <c r="Q391" s="172"/>
      <c r="R391" s="172"/>
      <c r="S391" s="172"/>
      <c r="T391" s="172"/>
      <c r="U391" s="172"/>
      <c r="V391" s="172"/>
      <c r="W391" s="28"/>
      <c r="X391" s="28"/>
      <c r="Y391" s="28"/>
      <c r="Z391" s="28"/>
      <c r="AA391" s="28"/>
      <c r="AB391" s="28"/>
      <c r="AC391" s="28"/>
      <c r="CH391" s="173"/>
    </row>
    <row r="392" spans="3:86" ht="15.75" customHeight="1">
      <c r="C392" s="27"/>
      <c r="D392" s="27"/>
      <c r="E392" s="27"/>
      <c r="F392" s="27"/>
      <c r="G392" s="27"/>
      <c r="H392" s="27"/>
      <c r="I392" s="28"/>
      <c r="J392" s="28"/>
      <c r="K392" s="28"/>
      <c r="L392" s="28"/>
      <c r="M392" s="28"/>
      <c r="N392" s="28"/>
      <c r="O392" s="28"/>
      <c r="P392" s="172"/>
      <c r="Q392" s="172"/>
      <c r="R392" s="172"/>
      <c r="S392" s="172"/>
      <c r="T392" s="172"/>
      <c r="U392" s="172"/>
      <c r="V392" s="172"/>
      <c r="W392" s="28"/>
      <c r="X392" s="28"/>
      <c r="Y392" s="28"/>
      <c r="Z392" s="28"/>
      <c r="AA392" s="28"/>
      <c r="AB392" s="28"/>
      <c r="AC392" s="28"/>
      <c r="CH392" s="173"/>
    </row>
    <row r="393" spans="3:86" ht="15.75" customHeight="1">
      <c r="C393" s="27"/>
      <c r="D393" s="27"/>
      <c r="E393" s="27"/>
      <c r="F393" s="27"/>
      <c r="G393" s="27"/>
      <c r="H393" s="27"/>
      <c r="I393" s="28"/>
      <c r="J393" s="28"/>
      <c r="K393" s="28"/>
      <c r="L393" s="28"/>
      <c r="M393" s="28"/>
      <c r="N393" s="28"/>
      <c r="O393" s="28"/>
      <c r="P393" s="172"/>
      <c r="Q393" s="172"/>
      <c r="R393" s="172"/>
      <c r="S393" s="172"/>
      <c r="T393" s="172"/>
      <c r="U393" s="172"/>
      <c r="V393" s="172"/>
      <c r="W393" s="28"/>
      <c r="X393" s="28"/>
      <c r="Y393" s="28"/>
      <c r="Z393" s="28"/>
      <c r="AA393" s="28"/>
      <c r="AB393" s="28"/>
      <c r="AC393" s="28"/>
      <c r="CH393" s="173"/>
    </row>
    <row r="394" spans="3:86" ht="15.75" customHeight="1">
      <c r="C394" s="27"/>
      <c r="D394" s="27"/>
      <c r="E394" s="27"/>
      <c r="F394" s="27"/>
      <c r="G394" s="27"/>
      <c r="H394" s="27"/>
      <c r="I394" s="28"/>
      <c r="J394" s="28"/>
      <c r="K394" s="28"/>
      <c r="L394" s="28"/>
      <c r="M394" s="28"/>
      <c r="N394" s="28"/>
      <c r="O394" s="28"/>
      <c r="P394" s="172"/>
      <c r="Q394" s="172"/>
      <c r="R394" s="172"/>
      <c r="S394" s="172"/>
      <c r="T394" s="172"/>
      <c r="U394" s="172"/>
      <c r="V394" s="172"/>
      <c r="W394" s="28"/>
      <c r="X394" s="28"/>
      <c r="Y394" s="28"/>
      <c r="Z394" s="28"/>
      <c r="AA394" s="28"/>
      <c r="AB394" s="28"/>
      <c r="AC394" s="28"/>
      <c r="CH394" s="173"/>
    </row>
    <row r="395" spans="3:86" ht="15.75" customHeight="1">
      <c r="C395" s="27"/>
      <c r="D395" s="27"/>
      <c r="E395" s="27"/>
      <c r="F395" s="27"/>
      <c r="G395" s="27"/>
      <c r="H395" s="27"/>
      <c r="I395" s="28"/>
      <c r="J395" s="28"/>
      <c r="K395" s="28"/>
      <c r="L395" s="28"/>
      <c r="M395" s="28"/>
      <c r="N395" s="28"/>
      <c r="O395" s="28"/>
      <c r="P395" s="172"/>
      <c r="Q395" s="172"/>
      <c r="R395" s="172"/>
      <c r="S395" s="172"/>
      <c r="T395" s="172"/>
      <c r="U395" s="172"/>
      <c r="V395" s="172"/>
      <c r="W395" s="28"/>
      <c r="X395" s="28"/>
      <c r="Y395" s="28"/>
      <c r="Z395" s="28"/>
      <c r="AA395" s="28"/>
      <c r="AB395" s="28"/>
      <c r="AC395" s="28"/>
      <c r="CH395" s="173"/>
    </row>
    <row r="396" spans="3:86" ht="15.75" customHeight="1">
      <c r="C396" s="27"/>
      <c r="D396" s="27"/>
      <c r="E396" s="27"/>
      <c r="F396" s="27"/>
      <c r="G396" s="27"/>
      <c r="H396" s="27"/>
      <c r="I396" s="28"/>
      <c r="J396" s="28"/>
      <c r="K396" s="28"/>
      <c r="L396" s="28"/>
      <c r="M396" s="28"/>
      <c r="N396" s="28"/>
      <c r="O396" s="28"/>
      <c r="P396" s="172"/>
      <c r="Q396" s="172"/>
      <c r="R396" s="172"/>
      <c r="S396" s="172"/>
      <c r="T396" s="172"/>
      <c r="U396" s="172"/>
      <c r="V396" s="172"/>
      <c r="W396" s="28"/>
      <c r="X396" s="28"/>
      <c r="Y396" s="28"/>
      <c r="Z396" s="28"/>
      <c r="AA396" s="28"/>
      <c r="AB396" s="28"/>
      <c r="AC396" s="28"/>
      <c r="CH396" s="173"/>
    </row>
    <row r="397" spans="3:86" ht="15.75" customHeight="1">
      <c r="C397" s="27"/>
      <c r="D397" s="27"/>
      <c r="E397" s="27"/>
      <c r="F397" s="27"/>
      <c r="G397" s="27"/>
      <c r="H397" s="27"/>
      <c r="I397" s="28"/>
      <c r="J397" s="28"/>
      <c r="K397" s="28"/>
      <c r="L397" s="28"/>
      <c r="M397" s="28"/>
      <c r="N397" s="28"/>
      <c r="O397" s="28"/>
      <c r="P397" s="172"/>
      <c r="Q397" s="172"/>
      <c r="R397" s="172"/>
      <c r="S397" s="172"/>
      <c r="T397" s="172"/>
      <c r="U397" s="172"/>
      <c r="V397" s="172"/>
      <c r="W397" s="28"/>
      <c r="X397" s="28"/>
      <c r="Y397" s="28"/>
      <c r="Z397" s="28"/>
      <c r="AA397" s="28"/>
      <c r="AB397" s="28"/>
      <c r="AC397" s="28"/>
      <c r="CH397" s="173"/>
    </row>
    <row r="398" spans="3:86" ht="15.75" customHeight="1">
      <c r="C398" s="27"/>
      <c r="D398" s="27"/>
      <c r="E398" s="27"/>
      <c r="F398" s="27"/>
      <c r="G398" s="27"/>
      <c r="H398" s="27"/>
      <c r="I398" s="28"/>
      <c r="J398" s="28"/>
      <c r="K398" s="28"/>
      <c r="L398" s="28"/>
      <c r="M398" s="28"/>
      <c r="N398" s="28"/>
      <c r="O398" s="28"/>
      <c r="P398" s="172"/>
      <c r="Q398" s="172"/>
      <c r="R398" s="172"/>
      <c r="S398" s="172"/>
      <c r="T398" s="172"/>
      <c r="U398" s="172"/>
      <c r="V398" s="172"/>
      <c r="W398" s="28"/>
      <c r="X398" s="28"/>
      <c r="Y398" s="28"/>
      <c r="Z398" s="28"/>
      <c r="AA398" s="28"/>
      <c r="AB398" s="28"/>
      <c r="AC398" s="28"/>
      <c r="CH398" s="173"/>
    </row>
    <row r="399" spans="3:86" ht="15.75" customHeight="1">
      <c r="C399" s="27"/>
      <c r="D399" s="27"/>
      <c r="E399" s="27"/>
      <c r="F399" s="27"/>
      <c r="G399" s="27"/>
      <c r="H399" s="27"/>
      <c r="I399" s="28"/>
      <c r="J399" s="28"/>
      <c r="K399" s="28"/>
      <c r="L399" s="28"/>
      <c r="M399" s="28"/>
      <c r="N399" s="28"/>
      <c r="O399" s="28"/>
      <c r="P399" s="172"/>
      <c r="Q399" s="172"/>
      <c r="R399" s="172"/>
      <c r="S399" s="172"/>
      <c r="T399" s="172"/>
      <c r="U399" s="172"/>
      <c r="V399" s="172"/>
      <c r="W399" s="28"/>
      <c r="X399" s="28"/>
      <c r="Y399" s="28"/>
      <c r="Z399" s="28"/>
      <c r="AA399" s="28"/>
      <c r="AB399" s="28"/>
      <c r="AC399" s="28"/>
      <c r="CH399" s="173"/>
    </row>
    <row r="400" spans="3:86" ht="15.75" customHeight="1">
      <c r="C400" s="27"/>
      <c r="D400" s="27"/>
      <c r="E400" s="27"/>
      <c r="F400" s="27"/>
      <c r="G400" s="27"/>
      <c r="H400" s="27"/>
      <c r="I400" s="28"/>
      <c r="J400" s="28"/>
      <c r="K400" s="28"/>
      <c r="L400" s="28"/>
      <c r="M400" s="28"/>
      <c r="N400" s="28"/>
      <c r="O400" s="28"/>
      <c r="P400" s="172"/>
      <c r="Q400" s="172"/>
      <c r="R400" s="172"/>
      <c r="S400" s="172"/>
      <c r="T400" s="172"/>
      <c r="U400" s="172"/>
      <c r="V400" s="172"/>
      <c r="W400" s="28"/>
      <c r="X400" s="28"/>
      <c r="Y400" s="28"/>
      <c r="Z400" s="28"/>
      <c r="AA400" s="28"/>
      <c r="AB400" s="28"/>
      <c r="AC400" s="28"/>
      <c r="CH400" s="173"/>
    </row>
    <row r="401" spans="3:86" ht="15.75" customHeight="1">
      <c r="C401" s="27"/>
      <c r="D401" s="27"/>
      <c r="E401" s="27"/>
      <c r="F401" s="27"/>
      <c r="G401" s="27"/>
      <c r="H401" s="27"/>
      <c r="I401" s="28"/>
      <c r="J401" s="28"/>
      <c r="K401" s="28"/>
      <c r="L401" s="28"/>
      <c r="M401" s="28"/>
      <c r="N401" s="28"/>
      <c r="O401" s="28"/>
      <c r="P401" s="172"/>
      <c r="Q401" s="172"/>
      <c r="R401" s="172"/>
      <c r="S401" s="172"/>
      <c r="T401" s="172"/>
      <c r="U401" s="172"/>
      <c r="V401" s="172"/>
      <c r="W401" s="28"/>
      <c r="X401" s="28"/>
      <c r="Y401" s="28"/>
      <c r="Z401" s="28"/>
      <c r="AA401" s="28"/>
      <c r="AB401" s="28"/>
      <c r="AC401" s="28"/>
      <c r="CH401" s="173"/>
    </row>
    <row r="402" spans="3:86" ht="15.75" customHeight="1">
      <c r="C402" s="27"/>
      <c r="D402" s="27"/>
      <c r="E402" s="27"/>
      <c r="F402" s="27"/>
      <c r="G402" s="27"/>
      <c r="H402" s="27"/>
      <c r="I402" s="28"/>
      <c r="J402" s="28"/>
      <c r="K402" s="28"/>
      <c r="L402" s="28"/>
      <c r="M402" s="28"/>
      <c r="N402" s="28"/>
      <c r="O402" s="28"/>
      <c r="P402" s="172"/>
      <c r="Q402" s="172"/>
      <c r="R402" s="172"/>
      <c r="S402" s="172"/>
      <c r="T402" s="172"/>
      <c r="U402" s="172"/>
      <c r="V402" s="172"/>
      <c r="W402" s="28"/>
      <c r="X402" s="28"/>
      <c r="Y402" s="28"/>
      <c r="Z402" s="28"/>
      <c r="AA402" s="28"/>
      <c r="AB402" s="28"/>
      <c r="AC402" s="28"/>
      <c r="CH402" s="173"/>
    </row>
    <row r="403" spans="3:86" ht="15.75" customHeight="1">
      <c r="C403" s="27"/>
      <c r="D403" s="27"/>
      <c r="E403" s="27"/>
      <c r="F403" s="27"/>
      <c r="G403" s="27"/>
      <c r="H403" s="27"/>
      <c r="I403" s="28"/>
      <c r="J403" s="28"/>
      <c r="K403" s="28"/>
      <c r="L403" s="28"/>
      <c r="M403" s="28"/>
      <c r="N403" s="28"/>
      <c r="O403" s="28"/>
      <c r="P403" s="172"/>
      <c r="Q403" s="172"/>
      <c r="R403" s="172"/>
      <c r="S403" s="172"/>
      <c r="T403" s="172"/>
      <c r="U403" s="172"/>
      <c r="V403" s="172"/>
      <c r="W403" s="28"/>
      <c r="X403" s="28"/>
      <c r="Y403" s="28"/>
      <c r="Z403" s="28"/>
      <c r="AA403" s="28"/>
      <c r="AB403" s="28"/>
      <c r="AC403" s="28"/>
      <c r="CH403" s="173"/>
    </row>
    <row r="404" spans="3:86" ht="15.75" customHeight="1">
      <c r="C404" s="27"/>
      <c r="D404" s="27"/>
      <c r="E404" s="27"/>
      <c r="F404" s="27"/>
      <c r="G404" s="27"/>
      <c r="H404" s="27"/>
      <c r="I404" s="28"/>
      <c r="J404" s="28"/>
      <c r="K404" s="28"/>
      <c r="L404" s="28"/>
      <c r="M404" s="28"/>
      <c r="N404" s="28"/>
      <c r="O404" s="28"/>
      <c r="P404" s="172"/>
      <c r="Q404" s="172"/>
      <c r="R404" s="172"/>
      <c r="S404" s="172"/>
      <c r="T404" s="172"/>
      <c r="U404" s="172"/>
      <c r="V404" s="172"/>
      <c r="W404" s="28"/>
      <c r="X404" s="28"/>
      <c r="Y404" s="28"/>
      <c r="Z404" s="28"/>
      <c r="AA404" s="28"/>
      <c r="AB404" s="28"/>
      <c r="AC404" s="28"/>
      <c r="CH404" s="173"/>
    </row>
    <row r="405" spans="3:86" ht="15.75" customHeight="1">
      <c r="C405" s="27"/>
      <c r="D405" s="27"/>
      <c r="E405" s="27"/>
      <c r="F405" s="27"/>
      <c r="G405" s="27"/>
      <c r="H405" s="27"/>
      <c r="I405" s="28"/>
      <c r="J405" s="28"/>
      <c r="K405" s="28"/>
      <c r="L405" s="28"/>
      <c r="M405" s="28"/>
      <c r="N405" s="28"/>
      <c r="O405" s="28"/>
      <c r="P405" s="172"/>
      <c r="Q405" s="172"/>
      <c r="R405" s="172"/>
      <c r="S405" s="172"/>
      <c r="T405" s="172"/>
      <c r="U405" s="172"/>
      <c r="V405" s="172"/>
      <c r="W405" s="28"/>
      <c r="X405" s="28"/>
      <c r="Y405" s="28"/>
      <c r="Z405" s="28"/>
      <c r="AA405" s="28"/>
      <c r="AB405" s="28"/>
      <c r="AC405" s="28"/>
      <c r="CH405" s="173"/>
    </row>
    <row r="406" spans="3:86" ht="15.75" customHeight="1">
      <c r="C406" s="27"/>
      <c r="D406" s="27"/>
      <c r="E406" s="27"/>
      <c r="F406" s="27"/>
      <c r="G406" s="27"/>
      <c r="H406" s="27"/>
      <c r="I406" s="28"/>
      <c r="J406" s="28"/>
      <c r="K406" s="28"/>
      <c r="L406" s="28"/>
      <c r="M406" s="28"/>
      <c r="N406" s="28"/>
      <c r="O406" s="28"/>
      <c r="P406" s="172"/>
      <c r="Q406" s="172"/>
      <c r="R406" s="172"/>
      <c r="S406" s="172"/>
      <c r="T406" s="172"/>
      <c r="U406" s="172"/>
      <c r="V406" s="172"/>
      <c r="W406" s="28"/>
      <c r="X406" s="28"/>
      <c r="Y406" s="28"/>
      <c r="Z406" s="28"/>
      <c r="AA406" s="28"/>
      <c r="AB406" s="28"/>
      <c r="AC406" s="28"/>
      <c r="CH406" s="173"/>
    </row>
    <row r="407" spans="3:86" ht="15.75" customHeight="1">
      <c r="C407" s="27"/>
      <c r="D407" s="27"/>
      <c r="E407" s="27"/>
      <c r="F407" s="27"/>
      <c r="G407" s="27"/>
      <c r="H407" s="27"/>
      <c r="I407" s="28"/>
      <c r="J407" s="28"/>
      <c r="K407" s="28"/>
      <c r="L407" s="28"/>
      <c r="M407" s="28"/>
      <c r="N407" s="28"/>
      <c r="O407" s="28"/>
      <c r="P407" s="172"/>
      <c r="Q407" s="172"/>
      <c r="R407" s="172"/>
      <c r="S407" s="172"/>
      <c r="T407" s="172"/>
      <c r="U407" s="172"/>
      <c r="V407" s="172"/>
      <c r="W407" s="28"/>
      <c r="X407" s="28"/>
      <c r="Y407" s="28"/>
      <c r="Z407" s="28"/>
      <c r="AA407" s="28"/>
      <c r="AB407" s="28"/>
      <c r="AC407" s="28"/>
      <c r="CH407" s="173"/>
    </row>
    <row r="408" spans="3:86" ht="15.75" customHeight="1">
      <c r="C408" s="27"/>
      <c r="D408" s="27"/>
      <c r="E408" s="27"/>
      <c r="F408" s="27"/>
      <c r="G408" s="27"/>
      <c r="H408" s="27"/>
      <c r="I408" s="28"/>
      <c r="J408" s="28"/>
      <c r="K408" s="28"/>
      <c r="L408" s="28"/>
      <c r="M408" s="28"/>
      <c r="N408" s="28"/>
      <c r="O408" s="28"/>
      <c r="P408" s="172"/>
      <c r="Q408" s="172"/>
      <c r="R408" s="172"/>
      <c r="S408" s="172"/>
      <c r="T408" s="172"/>
      <c r="U408" s="172"/>
      <c r="V408" s="172"/>
      <c r="W408" s="28"/>
      <c r="X408" s="28"/>
      <c r="Y408" s="28"/>
      <c r="Z408" s="28"/>
      <c r="AA408" s="28"/>
      <c r="AB408" s="28"/>
      <c r="AC408" s="28"/>
      <c r="CH408" s="173"/>
    </row>
    <row r="409" spans="3:86" ht="15.75" customHeight="1">
      <c r="C409" s="27"/>
      <c r="D409" s="27"/>
      <c r="E409" s="27"/>
      <c r="F409" s="27"/>
      <c r="G409" s="27"/>
      <c r="H409" s="27"/>
      <c r="I409" s="28"/>
      <c r="J409" s="28"/>
      <c r="K409" s="28"/>
      <c r="L409" s="28"/>
      <c r="M409" s="28"/>
      <c r="N409" s="28"/>
      <c r="O409" s="28"/>
      <c r="P409" s="172"/>
      <c r="Q409" s="172"/>
      <c r="R409" s="172"/>
      <c r="S409" s="172"/>
      <c r="T409" s="172"/>
      <c r="U409" s="172"/>
      <c r="V409" s="172"/>
      <c r="W409" s="28"/>
      <c r="X409" s="28"/>
      <c r="Y409" s="28"/>
      <c r="Z409" s="28"/>
      <c r="AA409" s="28"/>
      <c r="AB409" s="28"/>
      <c r="AC409" s="28"/>
      <c r="CH409" s="173"/>
    </row>
    <row r="410" spans="3:86" ht="15.75" customHeight="1">
      <c r="C410" s="27"/>
      <c r="D410" s="27"/>
      <c r="E410" s="27"/>
      <c r="F410" s="27"/>
      <c r="G410" s="27"/>
      <c r="H410" s="27"/>
      <c r="I410" s="28"/>
      <c r="J410" s="28"/>
      <c r="K410" s="28"/>
      <c r="L410" s="28"/>
      <c r="M410" s="28"/>
      <c r="N410" s="28"/>
      <c r="O410" s="28"/>
      <c r="P410" s="172"/>
      <c r="Q410" s="172"/>
      <c r="R410" s="172"/>
      <c r="S410" s="172"/>
      <c r="T410" s="172"/>
      <c r="U410" s="172"/>
      <c r="V410" s="172"/>
      <c r="W410" s="28"/>
      <c r="X410" s="28"/>
      <c r="Y410" s="28"/>
      <c r="Z410" s="28"/>
      <c r="AA410" s="28"/>
      <c r="AB410" s="28"/>
      <c r="AC410" s="28"/>
      <c r="CH410" s="173"/>
    </row>
    <row r="411" spans="3:86" ht="15.75" customHeight="1">
      <c r="C411" s="27"/>
      <c r="D411" s="27"/>
      <c r="E411" s="27"/>
      <c r="F411" s="27"/>
      <c r="G411" s="27"/>
      <c r="H411" s="27"/>
      <c r="I411" s="28"/>
      <c r="J411" s="28"/>
      <c r="K411" s="28"/>
      <c r="L411" s="28"/>
      <c r="M411" s="28"/>
      <c r="N411" s="28"/>
      <c r="O411" s="28"/>
      <c r="P411" s="172"/>
      <c r="Q411" s="172"/>
      <c r="R411" s="172"/>
      <c r="S411" s="172"/>
      <c r="T411" s="172"/>
      <c r="U411" s="172"/>
      <c r="V411" s="172"/>
      <c r="W411" s="28"/>
      <c r="X411" s="28"/>
      <c r="Y411" s="28"/>
      <c r="Z411" s="28"/>
      <c r="AA411" s="28"/>
      <c r="AB411" s="28"/>
      <c r="AC411" s="28"/>
      <c r="CH411" s="173"/>
    </row>
    <row r="412" spans="3:86" ht="15.75" customHeight="1">
      <c r="C412" s="27"/>
      <c r="D412" s="27"/>
      <c r="E412" s="27"/>
      <c r="F412" s="27"/>
      <c r="G412" s="27"/>
      <c r="H412" s="27"/>
      <c r="I412" s="28"/>
      <c r="J412" s="28"/>
      <c r="K412" s="28"/>
      <c r="L412" s="28"/>
      <c r="M412" s="28"/>
      <c r="N412" s="28"/>
      <c r="O412" s="28"/>
      <c r="P412" s="172"/>
      <c r="Q412" s="172"/>
      <c r="R412" s="172"/>
      <c r="S412" s="172"/>
      <c r="T412" s="172"/>
      <c r="U412" s="172"/>
      <c r="V412" s="172"/>
      <c r="W412" s="28"/>
      <c r="X412" s="28"/>
      <c r="Y412" s="28"/>
      <c r="Z412" s="28"/>
      <c r="AA412" s="28"/>
      <c r="AB412" s="28"/>
      <c r="AC412" s="28"/>
      <c r="CH412" s="173"/>
    </row>
    <row r="413" spans="3:86" ht="15.75" customHeight="1">
      <c r="C413" s="27"/>
      <c r="D413" s="27"/>
      <c r="E413" s="27"/>
      <c r="F413" s="27"/>
      <c r="G413" s="27"/>
      <c r="H413" s="27"/>
      <c r="I413" s="28"/>
      <c r="J413" s="28"/>
      <c r="K413" s="28"/>
      <c r="L413" s="28"/>
      <c r="M413" s="28"/>
      <c r="N413" s="28"/>
      <c r="O413" s="28"/>
      <c r="P413" s="172"/>
      <c r="Q413" s="172"/>
      <c r="R413" s="172"/>
      <c r="S413" s="172"/>
      <c r="T413" s="172"/>
      <c r="U413" s="172"/>
      <c r="V413" s="172"/>
      <c r="W413" s="28"/>
      <c r="X413" s="28"/>
      <c r="Y413" s="28"/>
      <c r="Z413" s="28"/>
      <c r="AA413" s="28"/>
      <c r="AB413" s="28"/>
      <c r="AC413" s="28"/>
      <c r="CH413" s="173"/>
    </row>
    <row r="414" spans="3:86" ht="15.75" customHeight="1">
      <c r="C414" s="27"/>
      <c r="D414" s="27"/>
      <c r="E414" s="27"/>
      <c r="F414" s="27"/>
      <c r="G414" s="27"/>
      <c r="H414" s="27"/>
      <c r="I414" s="28"/>
      <c r="J414" s="28"/>
      <c r="K414" s="28"/>
      <c r="L414" s="28"/>
      <c r="M414" s="28"/>
      <c r="N414" s="28"/>
      <c r="O414" s="28"/>
      <c r="P414" s="172"/>
      <c r="Q414" s="172"/>
      <c r="R414" s="172"/>
      <c r="S414" s="172"/>
      <c r="T414" s="172"/>
      <c r="U414" s="172"/>
      <c r="V414" s="172"/>
      <c r="W414" s="28"/>
      <c r="X414" s="28"/>
      <c r="Y414" s="28"/>
      <c r="Z414" s="28"/>
      <c r="AA414" s="28"/>
      <c r="AB414" s="28"/>
      <c r="AC414" s="28"/>
      <c r="CH414" s="173"/>
    </row>
    <row r="415" spans="3:86" ht="15.75" customHeight="1">
      <c r="C415" s="27"/>
      <c r="D415" s="27"/>
      <c r="E415" s="27"/>
      <c r="F415" s="27"/>
      <c r="G415" s="27"/>
      <c r="H415" s="27"/>
      <c r="I415" s="28"/>
      <c r="J415" s="28"/>
      <c r="K415" s="28"/>
      <c r="L415" s="28"/>
      <c r="M415" s="28"/>
      <c r="N415" s="28"/>
      <c r="O415" s="28"/>
      <c r="P415" s="172"/>
      <c r="Q415" s="172"/>
      <c r="R415" s="172"/>
      <c r="S415" s="172"/>
      <c r="T415" s="172"/>
      <c r="U415" s="172"/>
      <c r="V415" s="172"/>
      <c r="W415" s="28"/>
      <c r="X415" s="28"/>
      <c r="Y415" s="28"/>
      <c r="Z415" s="28"/>
      <c r="AA415" s="28"/>
      <c r="AB415" s="28"/>
      <c r="AC415" s="28"/>
      <c r="CH415" s="173"/>
    </row>
    <row r="416" spans="3:86" ht="15.75" customHeight="1">
      <c r="C416" s="27"/>
      <c r="D416" s="27"/>
      <c r="E416" s="27"/>
      <c r="F416" s="27"/>
      <c r="G416" s="27"/>
      <c r="H416" s="27"/>
      <c r="I416" s="28"/>
      <c r="J416" s="28"/>
      <c r="K416" s="28"/>
      <c r="L416" s="28"/>
      <c r="M416" s="28"/>
      <c r="N416" s="28"/>
      <c r="O416" s="28"/>
      <c r="P416" s="172"/>
      <c r="Q416" s="172"/>
      <c r="R416" s="172"/>
      <c r="S416" s="172"/>
      <c r="T416" s="172"/>
      <c r="U416" s="172"/>
      <c r="V416" s="172"/>
      <c r="W416" s="28"/>
      <c r="X416" s="28"/>
      <c r="Y416" s="28"/>
      <c r="Z416" s="28"/>
      <c r="AA416" s="28"/>
      <c r="AB416" s="28"/>
      <c r="AC416" s="28"/>
      <c r="CH416" s="173"/>
    </row>
    <row r="417" spans="3:86" ht="15.75" customHeight="1">
      <c r="C417" s="27"/>
      <c r="D417" s="27"/>
      <c r="E417" s="27"/>
      <c r="F417" s="27"/>
      <c r="G417" s="27"/>
      <c r="H417" s="27"/>
      <c r="I417" s="28"/>
      <c r="J417" s="28"/>
      <c r="K417" s="28"/>
      <c r="L417" s="28"/>
      <c r="M417" s="28"/>
      <c r="N417" s="28"/>
      <c r="O417" s="28"/>
      <c r="P417" s="172"/>
      <c r="Q417" s="172"/>
      <c r="R417" s="172"/>
      <c r="S417" s="172"/>
      <c r="T417" s="172"/>
      <c r="U417" s="172"/>
      <c r="V417" s="172"/>
      <c r="W417" s="28"/>
      <c r="X417" s="28"/>
      <c r="Y417" s="28"/>
      <c r="Z417" s="28"/>
      <c r="AA417" s="28"/>
      <c r="AB417" s="28"/>
      <c r="AC417" s="28"/>
      <c r="CH417" s="173"/>
    </row>
    <row r="418" spans="3:86" ht="15.75" customHeight="1">
      <c r="C418" s="27"/>
      <c r="D418" s="27"/>
      <c r="E418" s="27"/>
      <c r="F418" s="27"/>
      <c r="G418" s="27"/>
      <c r="H418" s="27"/>
      <c r="I418" s="28"/>
      <c r="J418" s="28"/>
      <c r="K418" s="28"/>
      <c r="L418" s="28"/>
      <c r="M418" s="28"/>
      <c r="N418" s="28"/>
      <c r="O418" s="28"/>
      <c r="P418" s="172"/>
      <c r="Q418" s="172"/>
      <c r="R418" s="172"/>
      <c r="S418" s="172"/>
      <c r="T418" s="172"/>
      <c r="U418" s="172"/>
      <c r="V418" s="172"/>
      <c r="W418" s="28"/>
      <c r="X418" s="28"/>
      <c r="Y418" s="28"/>
      <c r="Z418" s="28"/>
      <c r="AA418" s="28"/>
      <c r="AB418" s="28"/>
      <c r="AC418" s="28"/>
      <c r="CH418" s="173"/>
    </row>
    <row r="419" spans="3:86" ht="15.75" customHeight="1">
      <c r="C419" s="27"/>
      <c r="D419" s="27"/>
      <c r="E419" s="27"/>
      <c r="F419" s="27"/>
      <c r="G419" s="27"/>
      <c r="H419" s="27"/>
      <c r="I419" s="28"/>
      <c r="J419" s="28"/>
      <c r="K419" s="28"/>
      <c r="L419" s="28"/>
      <c r="M419" s="28"/>
      <c r="N419" s="28"/>
      <c r="O419" s="28"/>
      <c r="P419" s="172"/>
      <c r="Q419" s="172"/>
      <c r="R419" s="172"/>
      <c r="S419" s="172"/>
      <c r="T419" s="172"/>
      <c r="U419" s="172"/>
      <c r="V419" s="172"/>
      <c r="W419" s="28"/>
      <c r="X419" s="28"/>
      <c r="Y419" s="28"/>
      <c r="Z419" s="28"/>
      <c r="AA419" s="28"/>
      <c r="AB419" s="28"/>
      <c r="AC419" s="28"/>
      <c r="CH419" s="173"/>
    </row>
    <row r="420" spans="3:86" ht="15.75" customHeight="1">
      <c r="C420" s="27"/>
      <c r="D420" s="27"/>
      <c r="E420" s="27"/>
      <c r="F420" s="27"/>
      <c r="G420" s="27"/>
      <c r="H420" s="27"/>
      <c r="I420" s="28"/>
      <c r="J420" s="28"/>
      <c r="K420" s="28"/>
      <c r="L420" s="28"/>
      <c r="M420" s="28"/>
      <c r="N420" s="28"/>
      <c r="O420" s="28"/>
      <c r="P420" s="172"/>
      <c r="Q420" s="172"/>
      <c r="R420" s="172"/>
      <c r="S420" s="172"/>
      <c r="T420" s="172"/>
      <c r="U420" s="172"/>
      <c r="V420" s="172"/>
      <c r="W420" s="28"/>
      <c r="X420" s="28"/>
      <c r="Y420" s="28"/>
      <c r="Z420" s="28"/>
      <c r="AA420" s="28"/>
      <c r="AB420" s="28"/>
      <c r="AC420" s="28"/>
      <c r="CH420" s="173"/>
    </row>
    <row r="421" spans="3:86" ht="15.75" customHeight="1">
      <c r="C421" s="27"/>
      <c r="D421" s="27"/>
      <c r="E421" s="27"/>
      <c r="F421" s="27"/>
      <c r="G421" s="27"/>
      <c r="H421" s="27"/>
      <c r="I421" s="28"/>
      <c r="J421" s="28"/>
      <c r="K421" s="28"/>
      <c r="L421" s="28"/>
      <c r="M421" s="28"/>
      <c r="N421" s="28"/>
      <c r="O421" s="28"/>
      <c r="P421" s="172"/>
      <c r="Q421" s="172"/>
      <c r="R421" s="172"/>
      <c r="S421" s="172"/>
      <c r="T421" s="172"/>
      <c r="U421" s="172"/>
      <c r="V421" s="172"/>
      <c r="W421" s="28"/>
      <c r="X421" s="28"/>
      <c r="Y421" s="28"/>
      <c r="Z421" s="28"/>
      <c r="AA421" s="28"/>
      <c r="AB421" s="28"/>
      <c r="AC421" s="28"/>
      <c r="CH421" s="173"/>
    </row>
    <row r="422" spans="3:86" ht="15.75" customHeight="1">
      <c r="C422" s="27"/>
      <c r="D422" s="27"/>
      <c r="E422" s="27"/>
      <c r="F422" s="27"/>
      <c r="G422" s="27"/>
      <c r="H422" s="27"/>
      <c r="I422" s="28"/>
      <c r="J422" s="28"/>
      <c r="K422" s="28"/>
      <c r="L422" s="28"/>
      <c r="M422" s="28"/>
      <c r="N422" s="28"/>
      <c r="O422" s="28"/>
      <c r="P422" s="172"/>
      <c r="Q422" s="172"/>
      <c r="R422" s="172"/>
      <c r="S422" s="172"/>
      <c r="T422" s="172"/>
      <c r="U422" s="172"/>
      <c r="V422" s="172"/>
      <c r="W422" s="28"/>
      <c r="X422" s="28"/>
      <c r="Y422" s="28"/>
      <c r="Z422" s="28"/>
      <c r="AA422" s="28"/>
      <c r="AB422" s="28"/>
      <c r="AC422" s="28"/>
      <c r="CH422" s="173"/>
    </row>
    <row r="423" spans="3:86" ht="15.75" customHeight="1">
      <c r="C423" s="27"/>
      <c r="D423" s="27"/>
      <c r="E423" s="27"/>
      <c r="F423" s="27"/>
      <c r="G423" s="27"/>
      <c r="H423" s="27"/>
      <c r="I423" s="28"/>
      <c r="J423" s="28"/>
      <c r="K423" s="28"/>
      <c r="L423" s="28"/>
      <c r="M423" s="28"/>
      <c r="N423" s="28"/>
      <c r="O423" s="28"/>
      <c r="P423" s="172"/>
      <c r="Q423" s="172"/>
      <c r="R423" s="172"/>
      <c r="S423" s="172"/>
      <c r="T423" s="172"/>
      <c r="U423" s="172"/>
      <c r="V423" s="172"/>
      <c r="W423" s="28"/>
      <c r="X423" s="28"/>
      <c r="Y423" s="28"/>
      <c r="Z423" s="28"/>
      <c r="AA423" s="28"/>
      <c r="AB423" s="28"/>
      <c r="AC423" s="28"/>
      <c r="CH423" s="173"/>
    </row>
    <row r="424" spans="3:86" ht="15.75" customHeight="1">
      <c r="C424" s="27"/>
      <c r="D424" s="27"/>
      <c r="E424" s="27"/>
      <c r="F424" s="27"/>
      <c r="G424" s="27"/>
      <c r="H424" s="27"/>
      <c r="I424" s="28"/>
      <c r="J424" s="28"/>
      <c r="K424" s="28"/>
      <c r="L424" s="28"/>
      <c r="M424" s="28"/>
      <c r="N424" s="28"/>
      <c r="O424" s="28"/>
      <c r="P424" s="172"/>
      <c r="Q424" s="172"/>
      <c r="R424" s="172"/>
      <c r="S424" s="172"/>
      <c r="T424" s="172"/>
      <c r="U424" s="172"/>
      <c r="V424" s="172"/>
      <c r="W424" s="28"/>
      <c r="X424" s="28"/>
      <c r="Y424" s="28"/>
      <c r="Z424" s="28"/>
      <c r="AA424" s="28"/>
      <c r="AB424" s="28"/>
      <c r="AC424" s="28"/>
      <c r="CH424" s="173"/>
    </row>
    <row r="425" spans="3:86" ht="15.75" customHeight="1">
      <c r="C425" s="27"/>
      <c r="D425" s="27"/>
      <c r="E425" s="27"/>
      <c r="F425" s="27"/>
      <c r="G425" s="27"/>
      <c r="H425" s="27"/>
      <c r="I425" s="28"/>
      <c r="J425" s="28"/>
      <c r="K425" s="28"/>
      <c r="L425" s="28"/>
      <c r="M425" s="28"/>
      <c r="N425" s="28"/>
      <c r="O425" s="28"/>
      <c r="P425" s="172"/>
      <c r="Q425" s="172"/>
      <c r="R425" s="172"/>
      <c r="S425" s="172"/>
      <c r="T425" s="172"/>
      <c r="U425" s="172"/>
      <c r="V425" s="172"/>
      <c r="W425" s="28"/>
      <c r="X425" s="28"/>
      <c r="Y425" s="28"/>
      <c r="Z425" s="28"/>
      <c r="AA425" s="28"/>
      <c r="AB425" s="28"/>
      <c r="AC425" s="28"/>
      <c r="CH425" s="173"/>
    </row>
    <row r="426" spans="3:86" ht="15.75" customHeight="1">
      <c r="C426" s="27"/>
      <c r="D426" s="27"/>
      <c r="E426" s="27"/>
      <c r="F426" s="27"/>
      <c r="G426" s="27"/>
      <c r="H426" s="27"/>
      <c r="I426" s="28"/>
      <c r="J426" s="28"/>
      <c r="K426" s="28"/>
      <c r="L426" s="28"/>
      <c r="M426" s="28"/>
      <c r="N426" s="28"/>
      <c r="O426" s="28"/>
      <c r="P426" s="172"/>
      <c r="Q426" s="172"/>
      <c r="R426" s="172"/>
      <c r="S426" s="172"/>
      <c r="T426" s="172"/>
      <c r="U426" s="172"/>
      <c r="V426" s="172"/>
      <c r="W426" s="28"/>
      <c r="X426" s="28"/>
      <c r="Y426" s="28"/>
      <c r="Z426" s="28"/>
      <c r="AA426" s="28"/>
      <c r="AB426" s="28"/>
      <c r="AC426" s="28"/>
      <c r="CH426" s="173"/>
    </row>
    <row r="427" spans="3:86" ht="15.75" customHeight="1">
      <c r="C427" s="27"/>
      <c r="D427" s="27"/>
      <c r="E427" s="27"/>
      <c r="F427" s="27"/>
      <c r="G427" s="27"/>
      <c r="H427" s="27"/>
      <c r="I427" s="28"/>
      <c r="J427" s="28"/>
      <c r="K427" s="28"/>
      <c r="L427" s="28"/>
      <c r="M427" s="28"/>
      <c r="N427" s="28"/>
      <c r="O427" s="28"/>
      <c r="P427" s="172"/>
      <c r="Q427" s="172"/>
      <c r="R427" s="172"/>
      <c r="S427" s="172"/>
      <c r="T427" s="172"/>
      <c r="U427" s="172"/>
      <c r="V427" s="172"/>
      <c r="W427" s="28"/>
      <c r="X427" s="28"/>
      <c r="Y427" s="28"/>
      <c r="Z427" s="28"/>
      <c r="AA427" s="28"/>
      <c r="AB427" s="28"/>
      <c r="AC427" s="28"/>
      <c r="CH427" s="173"/>
    </row>
    <row r="428" spans="3:86" ht="15.75" customHeight="1">
      <c r="C428" s="27"/>
      <c r="D428" s="27"/>
      <c r="E428" s="27"/>
      <c r="F428" s="27"/>
      <c r="G428" s="27"/>
      <c r="H428" s="27"/>
      <c r="I428" s="28"/>
      <c r="J428" s="28"/>
      <c r="K428" s="28"/>
      <c r="L428" s="28"/>
      <c r="M428" s="28"/>
      <c r="N428" s="28"/>
      <c r="O428" s="28"/>
      <c r="P428" s="172"/>
      <c r="Q428" s="172"/>
      <c r="R428" s="172"/>
      <c r="S428" s="172"/>
      <c r="T428" s="172"/>
      <c r="U428" s="172"/>
      <c r="V428" s="172"/>
      <c r="W428" s="28"/>
      <c r="X428" s="28"/>
      <c r="Y428" s="28"/>
      <c r="Z428" s="28"/>
      <c r="AA428" s="28"/>
      <c r="AB428" s="28"/>
      <c r="AC428" s="28"/>
      <c r="CH428" s="173"/>
    </row>
    <row r="429" spans="3:86" ht="15.75" customHeight="1">
      <c r="C429" s="27"/>
      <c r="D429" s="27"/>
      <c r="E429" s="27"/>
      <c r="F429" s="27"/>
      <c r="G429" s="27"/>
      <c r="H429" s="27"/>
      <c r="I429" s="28"/>
      <c r="J429" s="28"/>
      <c r="K429" s="28"/>
      <c r="L429" s="28"/>
      <c r="M429" s="28"/>
      <c r="N429" s="28"/>
      <c r="O429" s="28"/>
      <c r="P429" s="172"/>
      <c r="Q429" s="172"/>
      <c r="R429" s="172"/>
      <c r="S429" s="172"/>
      <c r="T429" s="172"/>
      <c r="U429" s="172"/>
      <c r="V429" s="172"/>
      <c r="W429" s="28"/>
      <c r="X429" s="28"/>
      <c r="Y429" s="28"/>
      <c r="Z429" s="28"/>
      <c r="AA429" s="28"/>
      <c r="AB429" s="28"/>
      <c r="AC429" s="28"/>
      <c r="CH429" s="173"/>
    </row>
    <row r="430" spans="3:86" ht="15.75" customHeight="1">
      <c r="C430" s="27"/>
      <c r="D430" s="27"/>
      <c r="E430" s="27"/>
      <c r="F430" s="27"/>
      <c r="G430" s="27"/>
      <c r="H430" s="27"/>
      <c r="I430" s="28"/>
      <c r="J430" s="28"/>
      <c r="K430" s="28"/>
      <c r="L430" s="28"/>
      <c r="M430" s="28"/>
      <c r="N430" s="28"/>
      <c r="O430" s="28"/>
      <c r="P430" s="172"/>
      <c r="Q430" s="172"/>
      <c r="R430" s="172"/>
      <c r="S430" s="172"/>
      <c r="T430" s="172"/>
      <c r="U430" s="172"/>
      <c r="V430" s="172"/>
      <c r="W430" s="28"/>
      <c r="X430" s="28"/>
      <c r="Y430" s="28"/>
      <c r="Z430" s="28"/>
      <c r="AA430" s="28"/>
      <c r="AB430" s="28"/>
      <c r="AC430" s="28"/>
      <c r="CH430" s="173"/>
    </row>
    <row r="431" spans="3:86" ht="15.75" customHeight="1">
      <c r="C431" s="27"/>
      <c r="D431" s="27"/>
      <c r="E431" s="27"/>
      <c r="F431" s="27"/>
      <c r="G431" s="27"/>
      <c r="H431" s="27"/>
      <c r="I431" s="28"/>
      <c r="J431" s="28"/>
      <c r="K431" s="28"/>
      <c r="L431" s="28"/>
      <c r="M431" s="28"/>
      <c r="N431" s="28"/>
      <c r="O431" s="28"/>
      <c r="P431" s="172"/>
      <c r="Q431" s="172"/>
      <c r="R431" s="172"/>
      <c r="S431" s="172"/>
      <c r="T431" s="172"/>
      <c r="U431" s="172"/>
      <c r="V431" s="172"/>
      <c r="W431" s="28"/>
      <c r="X431" s="28"/>
      <c r="Y431" s="28"/>
      <c r="Z431" s="28"/>
      <c r="AA431" s="28"/>
      <c r="AB431" s="28"/>
      <c r="AC431" s="28"/>
      <c r="CH431" s="173"/>
    </row>
    <row r="432" spans="3:86" ht="15.75" customHeight="1">
      <c r="C432" s="27"/>
      <c r="D432" s="27"/>
      <c r="E432" s="27"/>
      <c r="F432" s="27"/>
      <c r="G432" s="27"/>
      <c r="H432" s="27"/>
      <c r="I432" s="28"/>
      <c r="J432" s="28"/>
      <c r="K432" s="28"/>
      <c r="L432" s="28"/>
      <c r="M432" s="28"/>
      <c r="N432" s="28"/>
      <c r="O432" s="28"/>
      <c r="P432" s="172"/>
      <c r="Q432" s="172"/>
      <c r="R432" s="172"/>
      <c r="S432" s="172"/>
      <c r="T432" s="172"/>
      <c r="U432" s="172"/>
      <c r="V432" s="172"/>
      <c r="W432" s="28"/>
      <c r="X432" s="28"/>
      <c r="Y432" s="28"/>
      <c r="Z432" s="28"/>
      <c r="AA432" s="28"/>
      <c r="AB432" s="28"/>
      <c r="AC432" s="28"/>
      <c r="CH432" s="173"/>
    </row>
    <row r="433" spans="3:86" ht="15.75" customHeight="1">
      <c r="C433" s="27"/>
      <c r="D433" s="27"/>
      <c r="E433" s="27"/>
      <c r="F433" s="27"/>
      <c r="G433" s="27"/>
      <c r="H433" s="27"/>
      <c r="I433" s="28"/>
      <c r="J433" s="28"/>
      <c r="K433" s="28"/>
      <c r="L433" s="28"/>
      <c r="M433" s="28"/>
      <c r="N433" s="28"/>
      <c r="O433" s="28"/>
      <c r="P433" s="172"/>
      <c r="Q433" s="172"/>
      <c r="R433" s="172"/>
      <c r="S433" s="172"/>
      <c r="T433" s="172"/>
      <c r="U433" s="172"/>
      <c r="V433" s="172"/>
      <c r="W433" s="28"/>
      <c r="X433" s="28"/>
      <c r="Y433" s="28"/>
      <c r="Z433" s="28"/>
      <c r="AA433" s="28"/>
      <c r="AB433" s="28"/>
      <c r="AC433" s="28"/>
      <c r="CH433" s="173"/>
    </row>
    <row r="434" spans="3:86" ht="15.75" customHeight="1">
      <c r="C434" s="27"/>
      <c r="D434" s="27"/>
      <c r="E434" s="27"/>
      <c r="F434" s="27"/>
      <c r="G434" s="27"/>
      <c r="H434" s="27"/>
      <c r="I434" s="28"/>
      <c r="J434" s="28"/>
      <c r="K434" s="28"/>
      <c r="L434" s="28"/>
      <c r="M434" s="28"/>
      <c r="N434" s="28"/>
      <c r="O434" s="28"/>
      <c r="P434" s="172"/>
      <c r="Q434" s="172"/>
      <c r="R434" s="172"/>
      <c r="S434" s="172"/>
      <c r="T434" s="172"/>
      <c r="U434" s="172"/>
      <c r="V434" s="172"/>
      <c r="W434" s="28"/>
      <c r="X434" s="28"/>
      <c r="Y434" s="28"/>
      <c r="Z434" s="28"/>
      <c r="AA434" s="28"/>
      <c r="AB434" s="28"/>
      <c r="AC434" s="28"/>
      <c r="CH434" s="173"/>
    </row>
    <row r="435" spans="3:86" ht="15.75" customHeight="1">
      <c r="C435" s="27"/>
      <c r="D435" s="27"/>
      <c r="E435" s="27"/>
      <c r="F435" s="27"/>
      <c r="G435" s="27"/>
      <c r="H435" s="27"/>
      <c r="I435" s="28"/>
      <c r="J435" s="28"/>
      <c r="K435" s="28"/>
      <c r="L435" s="28"/>
      <c r="M435" s="28"/>
      <c r="N435" s="28"/>
      <c r="O435" s="28"/>
      <c r="P435" s="172"/>
      <c r="Q435" s="172"/>
      <c r="R435" s="172"/>
      <c r="S435" s="172"/>
      <c r="T435" s="172"/>
      <c r="U435" s="172"/>
      <c r="V435" s="172"/>
      <c r="W435" s="28"/>
      <c r="X435" s="28"/>
      <c r="Y435" s="28"/>
      <c r="Z435" s="28"/>
      <c r="AA435" s="28"/>
      <c r="AB435" s="28"/>
      <c r="AC435" s="28"/>
      <c r="CH435" s="173"/>
    </row>
    <row r="436" spans="3:86" ht="15.75" customHeight="1">
      <c r="C436" s="27"/>
      <c r="D436" s="27"/>
      <c r="E436" s="27"/>
      <c r="F436" s="27"/>
      <c r="G436" s="27"/>
      <c r="H436" s="27"/>
      <c r="I436" s="28"/>
      <c r="J436" s="28"/>
      <c r="K436" s="28"/>
      <c r="L436" s="28"/>
      <c r="M436" s="28"/>
      <c r="N436" s="28"/>
      <c r="O436" s="28"/>
      <c r="P436" s="172"/>
      <c r="Q436" s="172"/>
      <c r="R436" s="172"/>
      <c r="S436" s="172"/>
      <c r="T436" s="172"/>
      <c r="U436" s="172"/>
      <c r="V436" s="172"/>
      <c r="W436" s="28"/>
      <c r="X436" s="28"/>
      <c r="Y436" s="28"/>
      <c r="Z436" s="28"/>
      <c r="AA436" s="28"/>
      <c r="AB436" s="28"/>
      <c r="AC436" s="28"/>
      <c r="CH436" s="173"/>
    </row>
    <row r="437" spans="3:86" ht="15.75" customHeight="1">
      <c r="C437" s="27"/>
      <c r="D437" s="27"/>
      <c r="E437" s="27"/>
      <c r="F437" s="27"/>
      <c r="G437" s="27"/>
      <c r="H437" s="27"/>
      <c r="I437" s="28"/>
      <c r="J437" s="28"/>
      <c r="K437" s="28"/>
      <c r="L437" s="28"/>
      <c r="M437" s="28"/>
      <c r="N437" s="28"/>
      <c r="O437" s="28"/>
      <c r="P437" s="172"/>
      <c r="Q437" s="172"/>
      <c r="R437" s="172"/>
      <c r="S437" s="172"/>
      <c r="T437" s="172"/>
      <c r="U437" s="172"/>
      <c r="V437" s="172"/>
      <c r="W437" s="28"/>
      <c r="X437" s="28"/>
      <c r="Y437" s="28"/>
      <c r="Z437" s="28"/>
      <c r="AA437" s="28"/>
      <c r="AB437" s="28"/>
      <c r="AC437" s="28"/>
      <c r="CH437" s="173"/>
    </row>
    <row r="438" spans="3:86" ht="15.75" customHeight="1">
      <c r="C438" s="27"/>
      <c r="D438" s="27"/>
      <c r="E438" s="27"/>
      <c r="F438" s="27"/>
      <c r="G438" s="27"/>
      <c r="H438" s="27"/>
      <c r="I438" s="28"/>
      <c r="J438" s="28"/>
      <c r="K438" s="28"/>
      <c r="L438" s="28"/>
      <c r="M438" s="28"/>
      <c r="N438" s="28"/>
      <c r="O438" s="28"/>
      <c r="P438" s="172"/>
      <c r="Q438" s="172"/>
      <c r="R438" s="172"/>
      <c r="S438" s="172"/>
      <c r="T438" s="172"/>
      <c r="U438" s="172"/>
      <c r="V438" s="172"/>
      <c r="W438" s="28"/>
      <c r="X438" s="28"/>
      <c r="Y438" s="28"/>
      <c r="Z438" s="28"/>
      <c r="AA438" s="28"/>
      <c r="AB438" s="28"/>
      <c r="AC438" s="28"/>
      <c r="CH438" s="173"/>
    </row>
    <row r="439" spans="3:86" ht="15.75" customHeight="1">
      <c r="C439" s="27"/>
      <c r="D439" s="27"/>
      <c r="E439" s="27"/>
      <c r="F439" s="27"/>
      <c r="G439" s="27"/>
      <c r="H439" s="27"/>
      <c r="I439" s="28"/>
      <c r="J439" s="28"/>
      <c r="K439" s="28"/>
      <c r="L439" s="28"/>
      <c r="M439" s="28"/>
      <c r="N439" s="28"/>
      <c r="O439" s="28"/>
      <c r="P439" s="172"/>
      <c r="Q439" s="172"/>
      <c r="R439" s="172"/>
      <c r="S439" s="172"/>
      <c r="T439" s="172"/>
      <c r="U439" s="172"/>
      <c r="V439" s="172"/>
      <c r="W439" s="28"/>
      <c r="X439" s="28"/>
      <c r="Y439" s="28"/>
      <c r="Z439" s="28"/>
      <c r="AA439" s="28"/>
      <c r="AB439" s="28"/>
      <c r="AC439" s="28"/>
      <c r="CH439" s="173"/>
    </row>
    <row r="440" spans="3:86" ht="15.75" customHeight="1">
      <c r="C440" s="27"/>
      <c r="D440" s="27"/>
      <c r="E440" s="27"/>
      <c r="F440" s="27"/>
      <c r="G440" s="27"/>
      <c r="H440" s="27"/>
      <c r="I440" s="28"/>
      <c r="J440" s="28"/>
      <c r="K440" s="28"/>
      <c r="L440" s="28"/>
      <c r="M440" s="28"/>
      <c r="N440" s="28"/>
      <c r="O440" s="28"/>
      <c r="P440" s="172"/>
      <c r="Q440" s="172"/>
      <c r="R440" s="172"/>
      <c r="S440" s="172"/>
      <c r="T440" s="172"/>
      <c r="U440" s="172"/>
      <c r="V440" s="172"/>
      <c r="W440" s="28"/>
      <c r="X440" s="28"/>
      <c r="Y440" s="28"/>
      <c r="Z440" s="28"/>
      <c r="AA440" s="28"/>
      <c r="AB440" s="28"/>
      <c r="AC440" s="28"/>
      <c r="CH440" s="173"/>
    </row>
    <row r="441" spans="3:86" ht="15.75" customHeight="1">
      <c r="C441" s="27"/>
      <c r="D441" s="27"/>
      <c r="E441" s="27"/>
      <c r="F441" s="27"/>
      <c r="G441" s="27"/>
      <c r="H441" s="27"/>
      <c r="I441" s="28"/>
      <c r="J441" s="28"/>
      <c r="K441" s="28"/>
      <c r="L441" s="28"/>
      <c r="M441" s="28"/>
      <c r="N441" s="28"/>
      <c r="O441" s="28"/>
      <c r="P441" s="172"/>
      <c r="Q441" s="172"/>
      <c r="R441" s="172"/>
      <c r="S441" s="172"/>
      <c r="T441" s="172"/>
      <c r="U441" s="172"/>
      <c r="V441" s="172"/>
      <c r="W441" s="28"/>
      <c r="X441" s="28"/>
      <c r="Y441" s="28"/>
      <c r="Z441" s="28"/>
      <c r="AA441" s="28"/>
      <c r="AB441" s="28"/>
      <c r="AC441" s="28"/>
      <c r="CH441" s="173"/>
    </row>
    <row r="442" spans="3:86" ht="15.75" customHeight="1">
      <c r="C442" s="27"/>
      <c r="D442" s="27"/>
      <c r="E442" s="27"/>
      <c r="F442" s="27"/>
      <c r="G442" s="27"/>
      <c r="H442" s="27"/>
      <c r="I442" s="28"/>
      <c r="J442" s="28"/>
      <c r="K442" s="28"/>
      <c r="L442" s="28"/>
      <c r="M442" s="28"/>
      <c r="N442" s="28"/>
      <c r="O442" s="28"/>
      <c r="P442" s="172"/>
      <c r="Q442" s="172"/>
      <c r="R442" s="172"/>
      <c r="S442" s="172"/>
      <c r="T442" s="172"/>
      <c r="U442" s="172"/>
      <c r="V442" s="172"/>
      <c r="W442" s="28"/>
      <c r="X442" s="28"/>
      <c r="Y442" s="28"/>
      <c r="Z442" s="28"/>
      <c r="AA442" s="28"/>
      <c r="AB442" s="28"/>
      <c r="AC442" s="28"/>
      <c r="CH442" s="173"/>
    </row>
    <row r="443" spans="3:86" ht="15.75" customHeight="1">
      <c r="C443" s="27"/>
      <c r="D443" s="27"/>
      <c r="E443" s="27"/>
      <c r="F443" s="27"/>
      <c r="G443" s="27"/>
      <c r="H443" s="27"/>
      <c r="I443" s="28"/>
      <c r="J443" s="28"/>
      <c r="K443" s="28"/>
      <c r="L443" s="28"/>
      <c r="M443" s="28"/>
      <c r="N443" s="28"/>
      <c r="O443" s="28"/>
      <c r="P443" s="172"/>
      <c r="Q443" s="172"/>
      <c r="R443" s="172"/>
      <c r="S443" s="172"/>
      <c r="T443" s="172"/>
      <c r="U443" s="172"/>
      <c r="V443" s="172"/>
      <c r="W443" s="28"/>
      <c r="X443" s="28"/>
      <c r="Y443" s="28"/>
      <c r="Z443" s="28"/>
      <c r="AA443" s="28"/>
      <c r="AB443" s="28"/>
      <c r="AC443" s="28"/>
      <c r="CH443" s="173"/>
    </row>
    <row r="444" spans="3:86" ht="15.75" customHeight="1">
      <c r="C444" s="27"/>
      <c r="D444" s="27"/>
      <c r="E444" s="27"/>
      <c r="F444" s="27"/>
      <c r="G444" s="27"/>
      <c r="H444" s="27"/>
      <c r="I444" s="28"/>
      <c r="J444" s="28"/>
      <c r="K444" s="28"/>
      <c r="L444" s="28"/>
      <c r="M444" s="28"/>
      <c r="N444" s="28"/>
      <c r="O444" s="28"/>
      <c r="P444" s="172"/>
      <c r="Q444" s="172"/>
      <c r="R444" s="172"/>
      <c r="S444" s="172"/>
      <c r="T444" s="172"/>
      <c r="U444" s="172"/>
      <c r="V444" s="172"/>
      <c r="W444" s="28"/>
      <c r="X444" s="28"/>
      <c r="Y444" s="28"/>
      <c r="Z444" s="28"/>
      <c r="AA444" s="28"/>
      <c r="AB444" s="28"/>
      <c r="AC444" s="28"/>
      <c r="CH444" s="173"/>
    </row>
    <row r="445" spans="3:86" ht="15.75" customHeight="1">
      <c r="C445" s="27"/>
      <c r="D445" s="27"/>
      <c r="E445" s="27"/>
      <c r="F445" s="27"/>
      <c r="G445" s="27"/>
      <c r="H445" s="27"/>
      <c r="I445" s="28"/>
      <c r="J445" s="28"/>
      <c r="K445" s="28"/>
      <c r="L445" s="28"/>
      <c r="M445" s="28"/>
      <c r="N445" s="28"/>
      <c r="O445" s="28"/>
      <c r="P445" s="172"/>
      <c r="Q445" s="172"/>
      <c r="R445" s="172"/>
      <c r="S445" s="172"/>
      <c r="T445" s="172"/>
      <c r="U445" s="172"/>
      <c r="V445" s="172"/>
      <c r="W445" s="28"/>
      <c r="X445" s="28"/>
      <c r="Y445" s="28"/>
      <c r="Z445" s="28"/>
      <c r="AA445" s="28"/>
      <c r="AB445" s="28"/>
      <c r="AC445" s="28"/>
      <c r="CH445" s="173"/>
    </row>
    <row r="446" spans="3:86" ht="15.75" customHeight="1">
      <c r="C446" s="27"/>
      <c r="D446" s="27"/>
      <c r="E446" s="27"/>
      <c r="F446" s="27"/>
      <c r="G446" s="27"/>
      <c r="H446" s="27"/>
      <c r="I446" s="28"/>
      <c r="J446" s="28"/>
      <c r="K446" s="28"/>
      <c r="L446" s="28"/>
      <c r="M446" s="28"/>
      <c r="N446" s="28"/>
      <c r="O446" s="28"/>
      <c r="P446" s="172"/>
      <c r="Q446" s="172"/>
      <c r="R446" s="172"/>
      <c r="S446" s="172"/>
      <c r="T446" s="172"/>
      <c r="U446" s="172"/>
      <c r="V446" s="172"/>
      <c r="W446" s="28"/>
      <c r="X446" s="28"/>
      <c r="Y446" s="28"/>
      <c r="Z446" s="28"/>
      <c r="AA446" s="28"/>
      <c r="AB446" s="28"/>
      <c r="AC446" s="28"/>
      <c r="CH446" s="173"/>
    </row>
    <row r="447" spans="3:86" ht="15.75" customHeight="1">
      <c r="C447" s="27"/>
      <c r="D447" s="27"/>
      <c r="E447" s="27"/>
      <c r="F447" s="27"/>
      <c r="G447" s="27"/>
      <c r="H447" s="27"/>
      <c r="I447" s="28"/>
      <c r="J447" s="28"/>
      <c r="K447" s="28"/>
      <c r="L447" s="28"/>
      <c r="M447" s="28"/>
      <c r="N447" s="28"/>
      <c r="O447" s="28"/>
      <c r="P447" s="172"/>
      <c r="Q447" s="172"/>
      <c r="R447" s="172"/>
      <c r="S447" s="172"/>
      <c r="T447" s="172"/>
      <c r="U447" s="172"/>
      <c r="V447" s="172"/>
      <c r="W447" s="28"/>
      <c r="X447" s="28"/>
      <c r="Y447" s="28"/>
      <c r="Z447" s="28"/>
      <c r="AA447" s="28"/>
      <c r="AB447" s="28"/>
      <c r="AC447" s="28"/>
      <c r="CH447" s="173"/>
    </row>
    <row r="448" spans="3:86" ht="15.75" customHeight="1">
      <c r="C448" s="27"/>
      <c r="D448" s="27"/>
      <c r="E448" s="27"/>
      <c r="F448" s="27"/>
      <c r="G448" s="27"/>
      <c r="H448" s="27"/>
      <c r="I448" s="28"/>
      <c r="J448" s="28"/>
      <c r="K448" s="28"/>
      <c r="L448" s="28"/>
      <c r="M448" s="28"/>
      <c r="N448" s="28"/>
      <c r="O448" s="28"/>
      <c r="P448" s="172"/>
      <c r="Q448" s="172"/>
      <c r="R448" s="172"/>
      <c r="S448" s="172"/>
      <c r="T448" s="172"/>
      <c r="U448" s="172"/>
      <c r="V448" s="172"/>
      <c r="W448" s="28"/>
      <c r="X448" s="28"/>
      <c r="Y448" s="28"/>
      <c r="Z448" s="28"/>
      <c r="AA448" s="28"/>
      <c r="AB448" s="28"/>
      <c r="AC448" s="28"/>
      <c r="CH448" s="173"/>
    </row>
    <row r="449" spans="3:86" ht="15.75" customHeight="1">
      <c r="C449" s="27"/>
      <c r="D449" s="27"/>
      <c r="E449" s="27"/>
      <c r="F449" s="27"/>
      <c r="G449" s="27"/>
      <c r="H449" s="27"/>
      <c r="I449" s="28"/>
      <c r="J449" s="28"/>
      <c r="K449" s="28"/>
      <c r="L449" s="28"/>
      <c r="M449" s="28"/>
      <c r="N449" s="28"/>
      <c r="O449" s="28"/>
      <c r="P449" s="172"/>
      <c r="Q449" s="172"/>
      <c r="R449" s="172"/>
      <c r="S449" s="172"/>
      <c r="T449" s="172"/>
      <c r="U449" s="172"/>
      <c r="V449" s="172"/>
      <c r="W449" s="28"/>
      <c r="X449" s="28"/>
      <c r="Y449" s="28"/>
      <c r="Z449" s="28"/>
      <c r="AA449" s="28"/>
      <c r="AB449" s="28"/>
      <c r="AC449" s="28"/>
      <c r="CH449" s="173"/>
    </row>
    <row r="450" spans="3:86" ht="15.75" customHeight="1">
      <c r="C450" s="27"/>
      <c r="D450" s="27"/>
      <c r="E450" s="27"/>
      <c r="F450" s="27"/>
      <c r="G450" s="27"/>
      <c r="H450" s="27"/>
      <c r="I450" s="28"/>
      <c r="J450" s="28"/>
      <c r="K450" s="28"/>
      <c r="L450" s="28"/>
      <c r="M450" s="28"/>
      <c r="N450" s="28"/>
      <c r="O450" s="28"/>
      <c r="P450" s="172"/>
      <c r="Q450" s="172"/>
      <c r="R450" s="172"/>
      <c r="S450" s="172"/>
      <c r="T450" s="172"/>
      <c r="U450" s="172"/>
      <c r="V450" s="172"/>
      <c r="W450" s="28"/>
      <c r="X450" s="28"/>
      <c r="Y450" s="28"/>
      <c r="Z450" s="28"/>
      <c r="AA450" s="28"/>
      <c r="AB450" s="28"/>
      <c r="AC450" s="28"/>
      <c r="CH450" s="173"/>
    </row>
    <row r="451" spans="3:86" ht="15.75" customHeight="1">
      <c r="C451" s="27"/>
      <c r="D451" s="27"/>
      <c r="E451" s="27"/>
      <c r="F451" s="27"/>
      <c r="G451" s="27"/>
      <c r="H451" s="27"/>
      <c r="I451" s="28"/>
      <c r="J451" s="28"/>
      <c r="K451" s="28"/>
      <c r="L451" s="28"/>
      <c r="M451" s="28"/>
      <c r="N451" s="28"/>
      <c r="O451" s="28"/>
      <c r="P451" s="172"/>
      <c r="Q451" s="172"/>
      <c r="R451" s="172"/>
      <c r="S451" s="172"/>
      <c r="T451" s="172"/>
      <c r="U451" s="172"/>
      <c r="V451" s="172"/>
      <c r="W451" s="28"/>
      <c r="X451" s="28"/>
      <c r="Y451" s="28"/>
      <c r="Z451" s="28"/>
      <c r="AA451" s="28"/>
      <c r="AB451" s="28"/>
      <c r="AC451" s="28"/>
      <c r="CH451" s="173"/>
    </row>
    <row r="452" spans="3:86" ht="15.75" customHeight="1">
      <c r="C452" s="27"/>
      <c r="D452" s="27"/>
      <c r="E452" s="27"/>
      <c r="F452" s="27"/>
      <c r="G452" s="27"/>
      <c r="H452" s="27"/>
      <c r="I452" s="28"/>
      <c r="J452" s="28"/>
      <c r="K452" s="28"/>
      <c r="L452" s="28"/>
      <c r="M452" s="28"/>
      <c r="N452" s="28"/>
      <c r="O452" s="28"/>
      <c r="P452" s="172"/>
      <c r="Q452" s="172"/>
      <c r="R452" s="172"/>
      <c r="S452" s="172"/>
      <c r="T452" s="172"/>
      <c r="U452" s="172"/>
      <c r="V452" s="172"/>
      <c r="W452" s="28"/>
      <c r="X452" s="28"/>
      <c r="Y452" s="28"/>
      <c r="Z452" s="28"/>
      <c r="AA452" s="28"/>
      <c r="AB452" s="28"/>
      <c r="AC452" s="28"/>
      <c r="CH452" s="173"/>
    </row>
    <row r="453" spans="3:86" ht="15.75" customHeight="1">
      <c r="C453" s="27"/>
      <c r="D453" s="27"/>
      <c r="E453" s="27"/>
      <c r="F453" s="27"/>
      <c r="G453" s="27"/>
      <c r="H453" s="27"/>
      <c r="I453" s="28"/>
      <c r="J453" s="28"/>
      <c r="K453" s="28"/>
      <c r="L453" s="28"/>
      <c r="M453" s="28"/>
      <c r="N453" s="28"/>
      <c r="O453" s="28"/>
      <c r="P453" s="172"/>
      <c r="Q453" s="172"/>
      <c r="R453" s="172"/>
      <c r="S453" s="172"/>
      <c r="T453" s="172"/>
      <c r="U453" s="172"/>
      <c r="V453" s="172"/>
      <c r="W453" s="28"/>
      <c r="X453" s="28"/>
      <c r="Y453" s="28"/>
      <c r="Z453" s="28"/>
      <c r="AA453" s="28"/>
      <c r="AB453" s="28"/>
      <c r="AC453" s="28"/>
      <c r="CH453" s="173"/>
    </row>
    <row r="454" spans="3:86" ht="15.75" customHeight="1">
      <c r="C454" s="27"/>
      <c r="D454" s="27"/>
      <c r="E454" s="27"/>
      <c r="F454" s="27"/>
      <c r="G454" s="27"/>
      <c r="H454" s="27"/>
      <c r="I454" s="28"/>
      <c r="J454" s="28"/>
      <c r="K454" s="28"/>
      <c r="L454" s="28"/>
      <c r="M454" s="28"/>
      <c r="N454" s="28"/>
      <c r="O454" s="28"/>
      <c r="P454" s="172"/>
      <c r="Q454" s="172"/>
      <c r="R454" s="172"/>
      <c r="S454" s="172"/>
      <c r="T454" s="172"/>
      <c r="U454" s="172"/>
      <c r="V454" s="172"/>
      <c r="W454" s="28"/>
      <c r="X454" s="28"/>
      <c r="Y454" s="28"/>
      <c r="Z454" s="28"/>
      <c r="AA454" s="28"/>
      <c r="AB454" s="28"/>
      <c r="AC454" s="28"/>
      <c r="CH454" s="173"/>
    </row>
    <row r="455" spans="3:86" ht="15.75" customHeight="1">
      <c r="C455" s="27"/>
      <c r="D455" s="27"/>
      <c r="E455" s="27"/>
      <c r="F455" s="27"/>
      <c r="G455" s="27"/>
      <c r="H455" s="27"/>
      <c r="I455" s="28"/>
      <c r="J455" s="28"/>
      <c r="K455" s="28"/>
      <c r="L455" s="28"/>
      <c r="M455" s="28"/>
      <c r="N455" s="28"/>
      <c r="O455" s="28"/>
      <c r="P455" s="172"/>
      <c r="Q455" s="172"/>
      <c r="R455" s="172"/>
      <c r="S455" s="172"/>
      <c r="T455" s="172"/>
      <c r="U455" s="172"/>
      <c r="V455" s="172"/>
      <c r="W455" s="28"/>
      <c r="X455" s="28"/>
      <c r="Y455" s="28"/>
      <c r="Z455" s="28"/>
      <c r="AA455" s="28"/>
      <c r="AB455" s="28"/>
      <c r="AC455" s="28"/>
      <c r="CH455" s="173"/>
    </row>
    <row r="456" spans="3:86" ht="15.75" customHeight="1">
      <c r="C456" s="27"/>
      <c r="D456" s="27"/>
      <c r="E456" s="27"/>
      <c r="F456" s="27"/>
      <c r="G456" s="27"/>
      <c r="H456" s="27"/>
      <c r="I456" s="28"/>
      <c r="J456" s="28"/>
      <c r="K456" s="28"/>
      <c r="L456" s="28"/>
      <c r="M456" s="28"/>
      <c r="N456" s="28"/>
      <c r="O456" s="28"/>
      <c r="P456" s="172"/>
      <c r="Q456" s="172"/>
      <c r="R456" s="172"/>
      <c r="S456" s="172"/>
      <c r="T456" s="172"/>
      <c r="U456" s="172"/>
      <c r="V456" s="172"/>
      <c r="W456" s="28"/>
      <c r="X456" s="28"/>
      <c r="Y456" s="28"/>
      <c r="Z456" s="28"/>
      <c r="AA456" s="28"/>
      <c r="AB456" s="28"/>
      <c r="AC456" s="28"/>
      <c r="CH456" s="173"/>
    </row>
    <row r="457" spans="3:86" ht="15.75" customHeight="1">
      <c r="C457" s="27"/>
      <c r="D457" s="27"/>
      <c r="E457" s="27"/>
      <c r="F457" s="27"/>
      <c r="G457" s="27"/>
      <c r="H457" s="27"/>
      <c r="I457" s="28"/>
      <c r="J457" s="28"/>
      <c r="K457" s="28"/>
      <c r="L457" s="28"/>
      <c r="M457" s="28"/>
      <c r="N457" s="28"/>
      <c r="O457" s="28"/>
      <c r="P457" s="172"/>
      <c r="Q457" s="172"/>
      <c r="R457" s="172"/>
      <c r="S457" s="172"/>
      <c r="T457" s="172"/>
      <c r="U457" s="172"/>
      <c r="V457" s="172"/>
      <c r="W457" s="28"/>
      <c r="X457" s="28"/>
      <c r="Y457" s="28"/>
      <c r="Z457" s="28"/>
      <c r="AA457" s="28"/>
      <c r="AB457" s="28"/>
      <c r="AC457" s="28"/>
      <c r="CH457" s="173"/>
    </row>
    <row r="458" spans="3:86" ht="15.75" customHeight="1">
      <c r="C458" s="27"/>
      <c r="D458" s="27"/>
      <c r="E458" s="27"/>
      <c r="F458" s="27"/>
      <c r="G458" s="27"/>
      <c r="H458" s="27"/>
      <c r="I458" s="28"/>
      <c r="J458" s="28"/>
      <c r="K458" s="28"/>
      <c r="L458" s="28"/>
      <c r="M458" s="28"/>
      <c r="N458" s="28"/>
      <c r="O458" s="28"/>
      <c r="P458" s="172"/>
      <c r="Q458" s="172"/>
      <c r="R458" s="172"/>
      <c r="S458" s="172"/>
      <c r="T458" s="172"/>
      <c r="U458" s="172"/>
      <c r="V458" s="172"/>
      <c r="W458" s="28"/>
      <c r="X458" s="28"/>
      <c r="Y458" s="28"/>
      <c r="Z458" s="28"/>
      <c r="AA458" s="28"/>
      <c r="AB458" s="28"/>
      <c r="AC458" s="28"/>
      <c r="CH458" s="173"/>
    </row>
    <row r="459" spans="3:86" ht="15.75" customHeight="1">
      <c r="C459" s="27"/>
      <c r="D459" s="27"/>
      <c r="E459" s="27"/>
      <c r="F459" s="27"/>
      <c r="G459" s="27"/>
      <c r="H459" s="27"/>
      <c r="I459" s="28"/>
      <c r="J459" s="28"/>
      <c r="K459" s="28"/>
      <c r="L459" s="28"/>
      <c r="M459" s="28"/>
      <c r="N459" s="28"/>
      <c r="O459" s="28"/>
      <c r="P459" s="172"/>
      <c r="Q459" s="172"/>
      <c r="R459" s="172"/>
      <c r="S459" s="172"/>
      <c r="T459" s="172"/>
      <c r="U459" s="172"/>
      <c r="V459" s="172"/>
      <c r="W459" s="28"/>
      <c r="X459" s="28"/>
      <c r="Y459" s="28"/>
      <c r="Z459" s="28"/>
      <c r="AA459" s="28"/>
      <c r="AB459" s="28"/>
      <c r="AC459" s="28"/>
      <c r="CH459" s="173"/>
    </row>
    <row r="460" spans="3:86" ht="15.75" customHeight="1">
      <c r="C460" s="27"/>
      <c r="D460" s="27"/>
      <c r="E460" s="27"/>
      <c r="F460" s="27"/>
      <c r="G460" s="27"/>
      <c r="H460" s="27"/>
      <c r="I460" s="28"/>
      <c r="J460" s="28"/>
      <c r="K460" s="28"/>
      <c r="L460" s="28"/>
      <c r="M460" s="28"/>
      <c r="N460" s="28"/>
      <c r="O460" s="28"/>
      <c r="P460" s="172"/>
      <c r="Q460" s="172"/>
      <c r="R460" s="172"/>
      <c r="S460" s="172"/>
      <c r="T460" s="172"/>
      <c r="U460" s="172"/>
      <c r="V460" s="172"/>
      <c r="W460" s="28"/>
      <c r="X460" s="28"/>
      <c r="Y460" s="28"/>
      <c r="Z460" s="28"/>
      <c r="AA460" s="28"/>
      <c r="AB460" s="28"/>
      <c r="AC460" s="28"/>
      <c r="CH460" s="173"/>
    </row>
    <row r="461" spans="3:86" ht="15.75" customHeight="1">
      <c r="C461" s="27"/>
      <c r="D461" s="27"/>
      <c r="E461" s="27"/>
      <c r="F461" s="27"/>
      <c r="G461" s="27"/>
      <c r="H461" s="27"/>
      <c r="I461" s="28"/>
      <c r="J461" s="28"/>
      <c r="K461" s="28"/>
      <c r="L461" s="28"/>
      <c r="M461" s="28"/>
      <c r="N461" s="28"/>
      <c r="O461" s="28"/>
      <c r="P461" s="172"/>
      <c r="Q461" s="172"/>
      <c r="R461" s="172"/>
      <c r="S461" s="172"/>
      <c r="T461" s="172"/>
      <c r="U461" s="172"/>
      <c r="V461" s="172"/>
      <c r="W461" s="28"/>
      <c r="X461" s="28"/>
      <c r="Y461" s="28"/>
      <c r="Z461" s="28"/>
      <c r="AA461" s="28"/>
      <c r="AB461" s="28"/>
      <c r="AC461" s="28"/>
      <c r="CH461" s="173"/>
    </row>
    <row r="462" spans="3:86" ht="15.75" customHeight="1">
      <c r="C462" s="27"/>
      <c r="D462" s="27"/>
      <c r="E462" s="27"/>
      <c r="F462" s="27"/>
      <c r="G462" s="27"/>
      <c r="H462" s="27"/>
      <c r="I462" s="28"/>
      <c r="J462" s="28"/>
      <c r="K462" s="28"/>
      <c r="L462" s="28"/>
      <c r="M462" s="28"/>
      <c r="N462" s="28"/>
      <c r="O462" s="28"/>
      <c r="P462" s="172"/>
      <c r="Q462" s="172"/>
      <c r="R462" s="172"/>
      <c r="S462" s="172"/>
      <c r="T462" s="172"/>
      <c r="U462" s="172"/>
      <c r="V462" s="172"/>
      <c r="W462" s="28"/>
      <c r="X462" s="28"/>
      <c r="Y462" s="28"/>
      <c r="Z462" s="28"/>
      <c r="AA462" s="28"/>
      <c r="AB462" s="28"/>
      <c r="AC462" s="28"/>
      <c r="CH462" s="173"/>
    </row>
    <row r="463" spans="3:86" ht="15.75" customHeight="1">
      <c r="C463" s="27"/>
      <c r="D463" s="27"/>
      <c r="E463" s="27"/>
      <c r="F463" s="27"/>
      <c r="G463" s="27"/>
      <c r="H463" s="27"/>
      <c r="I463" s="28"/>
      <c r="J463" s="28"/>
      <c r="K463" s="28"/>
      <c r="L463" s="28"/>
      <c r="M463" s="28"/>
      <c r="N463" s="28"/>
      <c r="O463" s="28"/>
      <c r="P463" s="172"/>
      <c r="Q463" s="172"/>
      <c r="R463" s="172"/>
      <c r="S463" s="172"/>
      <c r="T463" s="172"/>
      <c r="U463" s="172"/>
      <c r="V463" s="172"/>
      <c r="W463" s="28"/>
      <c r="X463" s="28"/>
      <c r="Y463" s="28"/>
      <c r="Z463" s="28"/>
      <c r="AA463" s="28"/>
      <c r="AB463" s="28"/>
      <c r="AC463" s="28"/>
      <c r="CH463" s="173"/>
    </row>
    <row r="464" spans="3:86" ht="15.75" customHeight="1">
      <c r="C464" s="27"/>
      <c r="D464" s="27"/>
      <c r="E464" s="27"/>
      <c r="F464" s="27"/>
      <c r="G464" s="27"/>
      <c r="H464" s="27"/>
      <c r="I464" s="28"/>
      <c r="J464" s="28"/>
      <c r="K464" s="28"/>
      <c r="L464" s="28"/>
      <c r="M464" s="28"/>
      <c r="N464" s="28"/>
      <c r="O464" s="28"/>
      <c r="P464" s="172"/>
      <c r="Q464" s="172"/>
      <c r="R464" s="172"/>
      <c r="S464" s="172"/>
      <c r="T464" s="172"/>
      <c r="U464" s="172"/>
      <c r="V464" s="172"/>
      <c r="W464" s="28"/>
      <c r="X464" s="28"/>
      <c r="Y464" s="28"/>
      <c r="Z464" s="28"/>
      <c r="AA464" s="28"/>
      <c r="AB464" s="28"/>
      <c r="AC464" s="28"/>
      <c r="CH464" s="173"/>
    </row>
    <row r="465" spans="3:86" ht="15.75" customHeight="1">
      <c r="C465" s="27"/>
      <c r="D465" s="27"/>
      <c r="E465" s="27"/>
      <c r="F465" s="27"/>
      <c r="G465" s="27"/>
      <c r="H465" s="27"/>
      <c r="I465" s="28"/>
      <c r="J465" s="28"/>
      <c r="K465" s="28"/>
      <c r="L465" s="28"/>
      <c r="M465" s="28"/>
      <c r="N465" s="28"/>
      <c r="O465" s="28"/>
      <c r="P465" s="172"/>
      <c r="Q465" s="172"/>
      <c r="R465" s="172"/>
      <c r="S465" s="172"/>
      <c r="T465" s="172"/>
      <c r="U465" s="172"/>
      <c r="V465" s="172"/>
      <c r="W465" s="28"/>
      <c r="X465" s="28"/>
      <c r="Y465" s="28"/>
      <c r="Z465" s="28"/>
      <c r="AA465" s="28"/>
      <c r="AB465" s="28"/>
      <c r="AC465" s="28"/>
      <c r="CH465" s="173"/>
    </row>
    <row r="466" spans="3:86" ht="15.75" customHeight="1">
      <c r="C466" s="27"/>
      <c r="D466" s="27"/>
      <c r="E466" s="27"/>
      <c r="F466" s="27"/>
      <c r="G466" s="27"/>
      <c r="H466" s="27"/>
      <c r="I466" s="28"/>
      <c r="J466" s="28"/>
      <c r="K466" s="28"/>
      <c r="L466" s="28"/>
      <c r="M466" s="28"/>
      <c r="N466" s="28"/>
      <c r="O466" s="28"/>
      <c r="P466" s="172"/>
      <c r="Q466" s="172"/>
      <c r="R466" s="172"/>
      <c r="S466" s="172"/>
      <c r="T466" s="172"/>
      <c r="U466" s="172"/>
      <c r="V466" s="172"/>
      <c r="W466" s="28"/>
      <c r="X466" s="28"/>
      <c r="Y466" s="28"/>
      <c r="Z466" s="28"/>
      <c r="AA466" s="28"/>
      <c r="AB466" s="28"/>
      <c r="AC466" s="28"/>
      <c r="CH466" s="173"/>
    </row>
    <row r="467" spans="3:86" ht="15.75" customHeight="1">
      <c r="C467" s="27"/>
      <c r="D467" s="27"/>
      <c r="E467" s="27"/>
      <c r="F467" s="27"/>
      <c r="G467" s="27"/>
      <c r="H467" s="27"/>
      <c r="I467" s="28"/>
      <c r="J467" s="28"/>
      <c r="K467" s="28"/>
      <c r="L467" s="28"/>
      <c r="M467" s="28"/>
      <c r="N467" s="28"/>
      <c r="O467" s="28"/>
      <c r="P467" s="172"/>
      <c r="Q467" s="172"/>
      <c r="R467" s="172"/>
      <c r="S467" s="172"/>
      <c r="T467" s="172"/>
      <c r="U467" s="172"/>
      <c r="V467" s="172"/>
      <c r="W467" s="28"/>
      <c r="X467" s="28"/>
      <c r="Y467" s="28"/>
      <c r="Z467" s="28"/>
      <c r="AA467" s="28"/>
      <c r="AB467" s="28"/>
      <c r="AC467" s="28"/>
      <c r="CH467" s="173"/>
    </row>
    <row r="468" spans="3:86" ht="15.75" customHeight="1">
      <c r="C468" s="27"/>
      <c r="D468" s="27"/>
      <c r="E468" s="27"/>
      <c r="F468" s="27"/>
      <c r="G468" s="27"/>
      <c r="H468" s="27"/>
      <c r="I468" s="28"/>
      <c r="J468" s="28"/>
      <c r="K468" s="28"/>
      <c r="L468" s="28"/>
      <c r="M468" s="28"/>
      <c r="N468" s="28"/>
      <c r="O468" s="28"/>
      <c r="P468" s="172"/>
      <c r="Q468" s="172"/>
      <c r="R468" s="172"/>
      <c r="S468" s="172"/>
      <c r="T468" s="172"/>
      <c r="U468" s="172"/>
      <c r="V468" s="172"/>
      <c r="W468" s="28"/>
      <c r="X468" s="28"/>
      <c r="Y468" s="28"/>
      <c r="Z468" s="28"/>
      <c r="AA468" s="28"/>
      <c r="AB468" s="28"/>
      <c r="AC468" s="28"/>
      <c r="CH468" s="173"/>
    </row>
    <row r="469" spans="3:86" ht="15.75" customHeight="1">
      <c r="C469" s="27"/>
      <c r="D469" s="27"/>
      <c r="E469" s="27"/>
      <c r="F469" s="27"/>
      <c r="G469" s="27"/>
      <c r="H469" s="27"/>
      <c r="I469" s="28"/>
      <c r="J469" s="28"/>
      <c r="K469" s="28"/>
      <c r="L469" s="28"/>
      <c r="M469" s="28"/>
      <c r="N469" s="28"/>
      <c r="O469" s="28"/>
      <c r="P469" s="172"/>
      <c r="Q469" s="172"/>
      <c r="R469" s="172"/>
      <c r="S469" s="172"/>
      <c r="T469" s="172"/>
      <c r="U469" s="172"/>
      <c r="V469" s="172"/>
      <c r="W469" s="28"/>
      <c r="X469" s="28"/>
      <c r="Y469" s="28"/>
      <c r="Z469" s="28"/>
      <c r="AA469" s="28"/>
      <c r="AB469" s="28"/>
      <c r="AC469" s="28"/>
      <c r="CH469" s="173"/>
    </row>
    <row r="470" spans="3:86" ht="15.75" customHeight="1">
      <c r="C470" s="27"/>
      <c r="D470" s="27"/>
      <c r="E470" s="27"/>
      <c r="F470" s="27"/>
      <c r="G470" s="27"/>
      <c r="H470" s="27"/>
      <c r="I470" s="28"/>
      <c r="J470" s="28"/>
      <c r="K470" s="28"/>
      <c r="L470" s="28"/>
      <c r="M470" s="28"/>
      <c r="N470" s="28"/>
      <c r="O470" s="28"/>
      <c r="P470" s="172"/>
      <c r="Q470" s="172"/>
      <c r="R470" s="172"/>
      <c r="S470" s="172"/>
      <c r="T470" s="172"/>
      <c r="U470" s="172"/>
      <c r="V470" s="172"/>
      <c r="W470" s="28"/>
      <c r="X470" s="28"/>
      <c r="Y470" s="28"/>
      <c r="Z470" s="28"/>
      <c r="AA470" s="28"/>
      <c r="AB470" s="28"/>
      <c r="AC470" s="28"/>
      <c r="CH470" s="173"/>
    </row>
    <row r="471" spans="3:86" ht="15.75" customHeight="1">
      <c r="C471" s="27"/>
      <c r="D471" s="27"/>
      <c r="E471" s="27"/>
      <c r="F471" s="27"/>
      <c r="G471" s="27"/>
      <c r="H471" s="27"/>
      <c r="I471" s="28"/>
      <c r="J471" s="28"/>
      <c r="K471" s="28"/>
      <c r="L471" s="28"/>
      <c r="M471" s="28"/>
      <c r="N471" s="28"/>
      <c r="O471" s="28"/>
      <c r="P471" s="172"/>
      <c r="Q471" s="172"/>
      <c r="R471" s="172"/>
      <c r="S471" s="172"/>
      <c r="T471" s="172"/>
      <c r="U471" s="172"/>
      <c r="V471" s="172"/>
      <c r="W471" s="28"/>
      <c r="X471" s="28"/>
      <c r="Y471" s="28"/>
      <c r="Z471" s="28"/>
      <c r="AA471" s="28"/>
      <c r="AB471" s="28"/>
      <c r="AC471" s="28"/>
      <c r="CH471" s="173"/>
    </row>
    <row r="472" spans="3:86" ht="15.75" customHeight="1">
      <c r="C472" s="27"/>
      <c r="D472" s="27"/>
      <c r="E472" s="27"/>
      <c r="F472" s="27"/>
      <c r="G472" s="27"/>
      <c r="H472" s="27"/>
      <c r="I472" s="28"/>
      <c r="J472" s="28"/>
      <c r="K472" s="28"/>
      <c r="L472" s="28"/>
      <c r="M472" s="28"/>
      <c r="N472" s="28"/>
      <c r="O472" s="28"/>
      <c r="P472" s="172"/>
      <c r="Q472" s="172"/>
      <c r="R472" s="172"/>
      <c r="S472" s="172"/>
      <c r="T472" s="172"/>
      <c r="U472" s="172"/>
      <c r="V472" s="172"/>
      <c r="W472" s="28"/>
      <c r="X472" s="28"/>
      <c r="Y472" s="28"/>
      <c r="Z472" s="28"/>
      <c r="AA472" s="28"/>
      <c r="AB472" s="28"/>
      <c r="AC472" s="28"/>
      <c r="CH472" s="173"/>
    </row>
    <row r="473" spans="3:86" ht="15.75" customHeight="1">
      <c r="C473" s="27"/>
      <c r="D473" s="27"/>
      <c r="E473" s="27"/>
      <c r="F473" s="27"/>
      <c r="G473" s="27"/>
      <c r="H473" s="27"/>
      <c r="I473" s="28"/>
      <c r="J473" s="28"/>
      <c r="K473" s="28"/>
      <c r="L473" s="28"/>
      <c r="M473" s="28"/>
      <c r="N473" s="28"/>
      <c r="O473" s="28"/>
      <c r="P473" s="172"/>
      <c r="Q473" s="172"/>
      <c r="R473" s="172"/>
      <c r="S473" s="172"/>
      <c r="T473" s="172"/>
      <c r="U473" s="172"/>
      <c r="V473" s="172"/>
      <c r="W473" s="28"/>
      <c r="X473" s="28"/>
      <c r="Y473" s="28"/>
      <c r="Z473" s="28"/>
      <c r="AA473" s="28"/>
      <c r="AB473" s="28"/>
      <c r="AC473" s="28"/>
      <c r="CH473" s="173"/>
    </row>
    <row r="474" spans="3:86" ht="15.75" customHeight="1">
      <c r="C474" s="27"/>
      <c r="D474" s="27"/>
      <c r="E474" s="27"/>
      <c r="F474" s="27"/>
      <c r="G474" s="27"/>
      <c r="H474" s="27"/>
      <c r="I474" s="28"/>
      <c r="J474" s="28"/>
      <c r="K474" s="28"/>
      <c r="L474" s="28"/>
      <c r="M474" s="28"/>
      <c r="N474" s="28"/>
      <c r="O474" s="28"/>
      <c r="P474" s="172"/>
      <c r="Q474" s="172"/>
      <c r="R474" s="172"/>
      <c r="S474" s="172"/>
      <c r="T474" s="172"/>
      <c r="U474" s="172"/>
      <c r="V474" s="172"/>
      <c r="W474" s="28"/>
      <c r="X474" s="28"/>
      <c r="Y474" s="28"/>
      <c r="Z474" s="28"/>
      <c r="AA474" s="28"/>
      <c r="AB474" s="28"/>
      <c r="AC474" s="28"/>
      <c r="CH474" s="173"/>
    </row>
    <row r="475" spans="3:86" ht="15.75" customHeight="1">
      <c r="C475" s="27"/>
      <c r="D475" s="27"/>
      <c r="E475" s="27"/>
      <c r="F475" s="27"/>
      <c r="G475" s="27"/>
      <c r="H475" s="27"/>
      <c r="I475" s="28"/>
      <c r="J475" s="28"/>
      <c r="K475" s="28"/>
      <c r="L475" s="28"/>
      <c r="M475" s="28"/>
      <c r="N475" s="28"/>
      <c r="O475" s="28"/>
      <c r="P475" s="172"/>
      <c r="Q475" s="172"/>
      <c r="R475" s="172"/>
      <c r="S475" s="172"/>
      <c r="T475" s="172"/>
      <c r="U475" s="172"/>
      <c r="V475" s="172"/>
      <c r="W475" s="28"/>
      <c r="X475" s="28"/>
      <c r="Y475" s="28"/>
      <c r="Z475" s="28"/>
      <c r="AA475" s="28"/>
      <c r="AB475" s="28"/>
      <c r="AC475" s="28"/>
      <c r="CH475" s="173"/>
    </row>
    <row r="476" spans="3:86" ht="15.75" customHeight="1">
      <c r="C476" s="27"/>
      <c r="D476" s="27"/>
      <c r="E476" s="27"/>
      <c r="F476" s="27"/>
      <c r="G476" s="27"/>
      <c r="H476" s="27"/>
      <c r="I476" s="28"/>
      <c r="J476" s="28"/>
      <c r="K476" s="28"/>
      <c r="L476" s="28"/>
      <c r="M476" s="28"/>
      <c r="N476" s="28"/>
      <c r="O476" s="28"/>
      <c r="P476" s="172"/>
      <c r="Q476" s="172"/>
      <c r="R476" s="172"/>
      <c r="S476" s="172"/>
      <c r="T476" s="172"/>
      <c r="U476" s="172"/>
      <c r="V476" s="172"/>
      <c r="W476" s="28"/>
      <c r="X476" s="28"/>
      <c r="Y476" s="28"/>
      <c r="Z476" s="28"/>
      <c r="AA476" s="28"/>
      <c r="AB476" s="28"/>
      <c r="AC476" s="28"/>
      <c r="CH476" s="173"/>
    </row>
    <row r="477" spans="3:86" ht="15.75" customHeight="1">
      <c r="C477" s="27"/>
      <c r="D477" s="27"/>
      <c r="E477" s="27"/>
      <c r="F477" s="27"/>
      <c r="G477" s="27"/>
      <c r="H477" s="27"/>
      <c r="I477" s="28"/>
      <c r="J477" s="28"/>
      <c r="K477" s="28"/>
      <c r="L477" s="28"/>
      <c r="M477" s="28"/>
      <c r="N477" s="28"/>
      <c r="O477" s="28"/>
      <c r="P477" s="172"/>
      <c r="Q477" s="172"/>
      <c r="R477" s="172"/>
      <c r="S477" s="172"/>
      <c r="T477" s="172"/>
      <c r="U477" s="172"/>
      <c r="V477" s="172"/>
      <c r="W477" s="28"/>
      <c r="X477" s="28"/>
      <c r="Y477" s="28"/>
      <c r="Z477" s="28"/>
      <c r="AA477" s="28"/>
      <c r="AB477" s="28"/>
      <c r="AC477" s="28"/>
      <c r="CH477" s="173"/>
    </row>
    <row r="478" spans="3:86" ht="15.75" customHeight="1">
      <c r="C478" s="27"/>
      <c r="D478" s="27"/>
      <c r="E478" s="27"/>
      <c r="F478" s="27"/>
      <c r="G478" s="27"/>
      <c r="H478" s="27"/>
      <c r="I478" s="28"/>
      <c r="J478" s="28"/>
      <c r="K478" s="28"/>
      <c r="L478" s="28"/>
      <c r="M478" s="28"/>
      <c r="N478" s="28"/>
      <c r="O478" s="28"/>
      <c r="P478" s="172"/>
      <c r="Q478" s="172"/>
      <c r="R478" s="172"/>
      <c r="S478" s="172"/>
      <c r="T478" s="172"/>
      <c r="U478" s="172"/>
      <c r="V478" s="172"/>
      <c r="W478" s="28"/>
      <c r="X478" s="28"/>
      <c r="Y478" s="28"/>
      <c r="Z478" s="28"/>
      <c r="AA478" s="28"/>
      <c r="AB478" s="28"/>
      <c r="AC478" s="28"/>
      <c r="CH478" s="173"/>
    </row>
    <row r="479" spans="3:86" ht="15.75" customHeight="1">
      <c r="C479" s="27"/>
      <c r="D479" s="27"/>
      <c r="E479" s="27"/>
      <c r="F479" s="27"/>
      <c r="G479" s="27"/>
      <c r="H479" s="27"/>
      <c r="I479" s="28"/>
      <c r="J479" s="28"/>
      <c r="K479" s="28"/>
      <c r="L479" s="28"/>
      <c r="M479" s="28"/>
      <c r="N479" s="28"/>
      <c r="O479" s="28"/>
      <c r="P479" s="172"/>
      <c r="Q479" s="172"/>
      <c r="R479" s="172"/>
      <c r="S479" s="172"/>
      <c r="T479" s="172"/>
      <c r="U479" s="172"/>
      <c r="V479" s="172"/>
      <c r="W479" s="28"/>
      <c r="X479" s="28"/>
      <c r="Y479" s="28"/>
      <c r="Z479" s="28"/>
      <c r="AA479" s="28"/>
      <c r="AB479" s="28"/>
      <c r="AC479" s="28"/>
      <c r="CH479" s="173"/>
    </row>
    <row r="480" spans="3:86" ht="15.75" customHeight="1">
      <c r="C480" s="27"/>
      <c r="D480" s="27"/>
      <c r="E480" s="27"/>
      <c r="F480" s="27"/>
      <c r="G480" s="27"/>
      <c r="H480" s="27"/>
      <c r="I480" s="28"/>
      <c r="J480" s="28"/>
      <c r="K480" s="28"/>
      <c r="L480" s="28"/>
      <c r="M480" s="28"/>
      <c r="N480" s="28"/>
      <c r="O480" s="28"/>
      <c r="P480" s="172"/>
      <c r="Q480" s="172"/>
      <c r="R480" s="172"/>
      <c r="S480" s="172"/>
      <c r="T480" s="172"/>
      <c r="U480" s="172"/>
      <c r="V480" s="172"/>
      <c r="W480" s="28"/>
      <c r="X480" s="28"/>
      <c r="Y480" s="28"/>
      <c r="Z480" s="28"/>
      <c r="AA480" s="28"/>
      <c r="AB480" s="28"/>
      <c r="AC480" s="28"/>
      <c r="CH480" s="173"/>
    </row>
    <row r="481" spans="3:86" ht="15.75" customHeight="1">
      <c r="C481" s="27"/>
      <c r="D481" s="27"/>
      <c r="E481" s="27"/>
      <c r="F481" s="27"/>
      <c r="G481" s="27"/>
      <c r="H481" s="27"/>
      <c r="I481" s="28"/>
      <c r="J481" s="28"/>
      <c r="K481" s="28"/>
      <c r="L481" s="28"/>
      <c r="M481" s="28"/>
      <c r="N481" s="28"/>
      <c r="O481" s="28"/>
      <c r="P481" s="172"/>
      <c r="Q481" s="172"/>
      <c r="R481" s="172"/>
      <c r="S481" s="172"/>
      <c r="T481" s="172"/>
      <c r="U481" s="172"/>
      <c r="V481" s="172"/>
      <c r="W481" s="28"/>
      <c r="X481" s="28"/>
      <c r="Y481" s="28"/>
      <c r="Z481" s="28"/>
      <c r="AA481" s="28"/>
      <c r="AB481" s="28"/>
      <c r="AC481" s="28"/>
      <c r="CH481" s="173"/>
    </row>
    <row r="482" spans="3:86" ht="15.75" customHeight="1">
      <c r="C482" s="27"/>
      <c r="D482" s="27"/>
      <c r="E482" s="27"/>
      <c r="F482" s="27"/>
      <c r="G482" s="27"/>
      <c r="H482" s="27"/>
      <c r="I482" s="28"/>
      <c r="J482" s="28"/>
      <c r="K482" s="28"/>
      <c r="L482" s="28"/>
      <c r="M482" s="28"/>
      <c r="N482" s="28"/>
      <c r="O482" s="28"/>
      <c r="P482" s="172"/>
      <c r="Q482" s="172"/>
      <c r="R482" s="172"/>
      <c r="S482" s="172"/>
      <c r="T482" s="172"/>
      <c r="U482" s="172"/>
      <c r="V482" s="172"/>
      <c r="W482" s="28"/>
      <c r="X482" s="28"/>
      <c r="Y482" s="28"/>
      <c r="Z482" s="28"/>
      <c r="AA482" s="28"/>
      <c r="AB482" s="28"/>
      <c r="AC482" s="28"/>
      <c r="CH482" s="173"/>
    </row>
    <row r="483" spans="3:86" ht="15.75" customHeight="1">
      <c r="C483" s="27"/>
      <c r="D483" s="27"/>
      <c r="E483" s="27"/>
      <c r="F483" s="27"/>
      <c r="G483" s="27"/>
      <c r="H483" s="27"/>
      <c r="I483" s="28"/>
      <c r="J483" s="28"/>
      <c r="K483" s="28"/>
      <c r="L483" s="28"/>
      <c r="M483" s="28"/>
      <c r="N483" s="28"/>
      <c r="O483" s="28"/>
      <c r="P483" s="172"/>
      <c r="Q483" s="172"/>
      <c r="R483" s="172"/>
      <c r="S483" s="172"/>
      <c r="T483" s="172"/>
      <c r="U483" s="172"/>
      <c r="V483" s="172"/>
      <c r="W483" s="28"/>
      <c r="X483" s="28"/>
      <c r="Y483" s="28"/>
      <c r="Z483" s="28"/>
      <c r="AA483" s="28"/>
      <c r="AB483" s="28"/>
      <c r="AC483" s="28"/>
      <c r="CH483" s="173"/>
    </row>
    <row r="484" spans="3:86" ht="15.75" customHeight="1">
      <c r="C484" s="27"/>
      <c r="D484" s="27"/>
      <c r="E484" s="27"/>
      <c r="F484" s="27"/>
      <c r="G484" s="27"/>
      <c r="H484" s="27"/>
      <c r="I484" s="28"/>
      <c r="J484" s="28"/>
      <c r="K484" s="28"/>
      <c r="L484" s="28"/>
      <c r="M484" s="28"/>
      <c r="N484" s="28"/>
      <c r="O484" s="28"/>
      <c r="P484" s="172"/>
      <c r="Q484" s="172"/>
      <c r="R484" s="172"/>
      <c r="S484" s="172"/>
      <c r="T484" s="172"/>
      <c r="U484" s="172"/>
      <c r="V484" s="172"/>
      <c r="W484" s="28"/>
      <c r="X484" s="28"/>
      <c r="Y484" s="28"/>
      <c r="Z484" s="28"/>
      <c r="AA484" s="28"/>
      <c r="AB484" s="28"/>
      <c r="AC484" s="28"/>
      <c r="CH484" s="173"/>
    </row>
    <row r="485" spans="3:86" ht="15.75" customHeight="1">
      <c r="C485" s="27"/>
      <c r="D485" s="27"/>
      <c r="E485" s="27"/>
      <c r="F485" s="27"/>
      <c r="G485" s="27"/>
      <c r="H485" s="27"/>
      <c r="I485" s="28"/>
      <c r="J485" s="28"/>
      <c r="K485" s="28"/>
      <c r="L485" s="28"/>
      <c r="M485" s="28"/>
      <c r="N485" s="28"/>
      <c r="O485" s="28"/>
      <c r="P485" s="172"/>
      <c r="Q485" s="172"/>
      <c r="R485" s="172"/>
      <c r="S485" s="172"/>
      <c r="T485" s="172"/>
      <c r="U485" s="172"/>
      <c r="V485" s="172"/>
      <c r="W485" s="28"/>
      <c r="X485" s="28"/>
      <c r="Y485" s="28"/>
      <c r="Z485" s="28"/>
      <c r="AA485" s="28"/>
      <c r="AB485" s="28"/>
      <c r="AC485" s="28"/>
      <c r="CH485" s="173"/>
    </row>
    <row r="486" spans="3:86" ht="15.75" customHeight="1">
      <c r="C486" s="27"/>
      <c r="D486" s="27"/>
      <c r="E486" s="27"/>
      <c r="F486" s="27"/>
      <c r="G486" s="27"/>
      <c r="H486" s="27"/>
      <c r="I486" s="28"/>
      <c r="J486" s="28"/>
      <c r="K486" s="28"/>
      <c r="L486" s="28"/>
      <c r="M486" s="28"/>
      <c r="N486" s="28"/>
      <c r="O486" s="28"/>
      <c r="P486" s="172"/>
      <c r="Q486" s="172"/>
      <c r="R486" s="172"/>
      <c r="S486" s="172"/>
      <c r="T486" s="172"/>
      <c r="U486" s="172"/>
      <c r="V486" s="172"/>
      <c r="W486" s="28"/>
      <c r="X486" s="28"/>
      <c r="Y486" s="28"/>
      <c r="Z486" s="28"/>
      <c r="AA486" s="28"/>
      <c r="AB486" s="28"/>
      <c r="AC486" s="28"/>
      <c r="CH486" s="173"/>
    </row>
    <row r="487" spans="3:86" ht="15.75" customHeight="1">
      <c r="C487" s="27"/>
      <c r="D487" s="27"/>
      <c r="E487" s="27"/>
      <c r="F487" s="27"/>
      <c r="G487" s="27"/>
      <c r="H487" s="27"/>
      <c r="I487" s="28"/>
      <c r="J487" s="28"/>
      <c r="K487" s="28"/>
      <c r="L487" s="28"/>
      <c r="M487" s="28"/>
      <c r="N487" s="28"/>
      <c r="O487" s="28"/>
      <c r="P487" s="172"/>
      <c r="Q487" s="172"/>
      <c r="R487" s="172"/>
      <c r="S487" s="172"/>
      <c r="T487" s="172"/>
      <c r="U487" s="172"/>
      <c r="V487" s="172"/>
      <c r="W487" s="28"/>
      <c r="X487" s="28"/>
      <c r="Y487" s="28"/>
      <c r="Z487" s="28"/>
      <c r="AA487" s="28"/>
      <c r="AB487" s="28"/>
      <c r="AC487" s="28"/>
      <c r="CH487" s="173"/>
    </row>
    <row r="488" spans="3:86" ht="15.75" customHeight="1">
      <c r="C488" s="27"/>
      <c r="D488" s="27"/>
      <c r="E488" s="27"/>
      <c r="F488" s="27"/>
      <c r="G488" s="27"/>
      <c r="H488" s="27"/>
      <c r="I488" s="28"/>
      <c r="J488" s="28"/>
      <c r="K488" s="28"/>
      <c r="L488" s="28"/>
      <c r="M488" s="28"/>
      <c r="N488" s="28"/>
      <c r="O488" s="28"/>
      <c r="P488" s="172"/>
      <c r="Q488" s="172"/>
      <c r="R488" s="172"/>
      <c r="S488" s="172"/>
      <c r="T488" s="172"/>
      <c r="U488" s="172"/>
      <c r="V488" s="172"/>
      <c r="W488" s="28"/>
      <c r="X488" s="28"/>
      <c r="Y488" s="28"/>
      <c r="Z488" s="28"/>
      <c r="AA488" s="28"/>
      <c r="AB488" s="28"/>
      <c r="AC488" s="28"/>
      <c r="CH488" s="173"/>
    </row>
    <row r="489" spans="3:86" ht="15.75" customHeight="1">
      <c r="C489" s="27"/>
      <c r="D489" s="27"/>
      <c r="E489" s="27"/>
      <c r="F489" s="27"/>
      <c r="G489" s="27"/>
      <c r="H489" s="27"/>
      <c r="I489" s="28"/>
      <c r="J489" s="28"/>
      <c r="K489" s="28"/>
      <c r="L489" s="28"/>
      <c r="M489" s="28"/>
      <c r="N489" s="28"/>
      <c r="O489" s="28"/>
      <c r="P489" s="172"/>
      <c r="Q489" s="172"/>
      <c r="R489" s="172"/>
      <c r="S489" s="172"/>
      <c r="T489" s="172"/>
      <c r="U489" s="172"/>
      <c r="V489" s="172"/>
      <c r="W489" s="28"/>
      <c r="X489" s="28"/>
      <c r="Y489" s="28"/>
      <c r="Z489" s="28"/>
      <c r="AA489" s="28"/>
      <c r="AB489" s="28"/>
      <c r="AC489" s="28"/>
      <c r="CH489" s="173"/>
    </row>
    <row r="490" spans="3:86" ht="15.75" customHeight="1">
      <c r="C490" s="27"/>
      <c r="D490" s="27"/>
      <c r="E490" s="27"/>
      <c r="F490" s="27"/>
      <c r="G490" s="27"/>
      <c r="H490" s="27"/>
      <c r="I490" s="28"/>
      <c r="J490" s="28"/>
      <c r="K490" s="28"/>
      <c r="L490" s="28"/>
      <c r="M490" s="28"/>
      <c r="N490" s="28"/>
      <c r="O490" s="28"/>
      <c r="P490" s="172"/>
      <c r="Q490" s="172"/>
      <c r="R490" s="172"/>
      <c r="S490" s="172"/>
      <c r="T490" s="172"/>
      <c r="U490" s="172"/>
      <c r="V490" s="172"/>
      <c r="W490" s="28"/>
      <c r="X490" s="28"/>
      <c r="Y490" s="28"/>
      <c r="Z490" s="28"/>
      <c r="AA490" s="28"/>
      <c r="AB490" s="28"/>
      <c r="AC490" s="28"/>
      <c r="CH490" s="173"/>
    </row>
    <row r="491" spans="3:86" ht="15.75" customHeight="1">
      <c r="C491" s="27"/>
      <c r="D491" s="27"/>
      <c r="E491" s="27"/>
      <c r="F491" s="27"/>
      <c r="G491" s="27"/>
      <c r="H491" s="27"/>
      <c r="I491" s="28"/>
      <c r="J491" s="28"/>
      <c r="K491" s="28"/>
      <c r="L491" s="28"/>
      <c r="M491" s="28"/>
      <c r="N491" s="28"/>
      <c r="O491" s="28"/>
      <c r="P491" s="172"/>
      <c r="Q491" s="172"/>
      <c r="R491" s="172"/>
      <c r="S491" s="172"/>
      <c r="T491" s="172"/>
      <c r="U491" s="172"/>
      <c r="V491" s="172"/>
      <c r="W491" s="28"/>
      <c r="X491" s="28"/>
      <c r="Y491" s="28"/>
      <c r="Z491" s="28"/>
      <c r="AA491" s="28"/>
      <c r="AB491" s="28"/>
      <c r="AC491" s="28"/>
      <c r="CH491" s="173"/>
    </row>
    <row r="492" spans="3:86" ht="15.75" customHeight="1">
      <c r="C492" s="27"/>
      <c r="D492" s="27"/>
      <c r="E492" s="27"/>
      <c r="F492" s="27"/>
      <c r="G492" s="27"/>
      <c r="H492" s="27"/>
      <c r="I492" s="28"/>
      <c r="J492" s="28"/>
      <c r="K492" s="28"/>
      <c r="L492" s="28"/>
      <c r="M492" s="28"/>
      <c r="N492" s="28"/>
      <c r="O492" s="28"/>
      <c r="P492" s="172"/>
      <c r="Q492" s="172"/>
      <c r="R492" s="172"/>
      <c r="S492" s="172"/>
      <c r="T492" s="172"/>
      <c r="U492" s="172"/>
      <c r="V492" s="172"/>
      <c r="W492" s="28"/>
      <c r="X492" s="28"/>
      <c r="Y492" s="28"/>
      <c r="Z492" s="28"/>
      <c r="AA492" s="28"/>
      <c r="AB492" s="28"/>
      <c r="AC492" s="28"/>
      <c r="CH492" s="173"/>
    </row>
    <row r="493" spans="3:86" ht="15.75" customHeight="1">
      <c r="C493" s="27"/>
      <c r="D493" s="27"/>
      <c r="E493" s="27"/>
      <c r="F493" s="27"/>
      <c r="G493" s="27"/>
      <c r="H493" s="27"/>
      <c r="I493" s="28"/>
      <c r="J493" s="28"/>
      <c r="K493" s="28"/>
      <c r="L493" s="28"/>
      <c r="M493" s="28"/>
      <c r="N493" s="28"/>
      <c r="O493" s="28"/>
      <c r="P493" s="172"/>
      <c r="Q493" s="172"/>
      <c r="R493" s="172"/>
      <c r="S493" s="172"/>
      <c r="T493" s="172"/>
      <c r="U493" s="172"/>
      <c r="V493" s="172"/>
      <c r="W493" s="28"/>
      <c r="X493" s="28"/>
      <c r="Y493" s="28"/>
      <c r="Z493" s="28"/>
      <c r="AA493" s="28"/>
      <c r="AB493" s="28"/>
      <c r="AC493" s="28"/>
      <c r="CH493" s="173"/>
    </row>
    <row r="494" spans="3:86" ht="15.75" customHeight="1">
      <c r="C494" s="27"/>
      <c r="D494" s="27"/>
      <c r="E494" s="27"/>
      <c r="F494" s="27"/>
      <c r="G494" s="27"/>
      <c r="H494" s="27"/>
      <c r="I494" s="28"/>
      <c r="J494" s="28"/>
      <c r="K494" s="28"/>
      <c r="L494" s="28"/>
      <c r="M494" s="28"/>
      <c r="N494" s="28"/>
      <c r="O494" s="28"/>
      <c r="P494" s="172"/>
      <c r="Q494" s="172"/>
      <c r="R494" s="172"/>
      <c r="S494" s="172"/>
      <c r="T494" s="172"/>
      <c r="U494" s="172"/>
      <c r="V494" s="172"/>
      <c r="W494" s="28"/>
      <c r="X494" s="28"/>
      <c r="Y494" s="28"/>
      <c r="Z494" s="28"/>
      <c r="AA494" s="28"/>
      <c r="AB494" s="28"/>
      <c r="AC494" s="28"/>
      <c r="CH494" s="173"/>
    </row>
    <row r="495" spans="3:86" ht="15.75" customHeight="1">
      <c r="C495" s="27"/>
      <c r="D495" s="27"/>
      <c r="E495" s="27"/>
      <c r="F495" s="27"/>
      <c r="G495" s="27"/>
      <c r="H495" s="27"/>
      <c r="I495" s="28"/>
      <c r="J495" s="28"/>
      <c r="K495" s="28"/>
      <c r="L495" s="28"/>
      <c r="M495" s="28"/>
      <c r="N495" s="28"/>
      <c r="O495" s="28"/>
      <c r="P495" s="172"/>
      <c r="Q495" s="172"/>
      <c r="R495" s="172"/>
      <c r="S495" s="172"/>
      <c r="T495" s="172"/>
      <c r="U495" s="172"/>
      <c r="V495" s="172"/>
      <c r="W495" s="28"/>
      <c r="X495" s="28"/>
      <c r="Y495" s="28"/>
      <c r="Z495" s="28"/>
      <c r="AA495" s="28"/>
      <c r="AB495" s="28"/>
      <c r="AC495" s="28"/>
      <c r="CH495" s="173"/>
    </row>
    <row r="496" spans="3:86" ht="15.75" customHeight="1">
      <c r="C496" s="27"/>
      <c r="D496" s="27"/>
      <c r="E496" s="27"/>
      <c r="F496" s="27"/>
      <c r="G496" s="27"/>
      <c r="H496" s="27"/>
      <c r="I496" s="28"/>
      <c r="J496" s="28"/>
      <c r="K496" s="28"/>
      <c r="L496" s="28"/>
      <c r="M496" s="28"/>
      <c r="N496" s="28"/>
      <c r="O496" s="28"/>
      <c r="P496" s="172"/>
      <c r="Q496" s="172"/>
      <c r="R496" s="172"/>
      <c r="S496" s="172"/>
      <c r="T496" s="172"/>
      <c r="U496" s="172"/>
      <c r="V496" s="172"/>
      <c r="W496" s="28"/>
      <c r="X496" s="28"/>
      <c r="Y496" s="28"/>
      <c r="Z496" s="28"/>
      <c r="AA496" s="28"/>
      <c r="AB496" s="28"/>
      <c r="AC496" s="28"/>
      <c r="CH496" s="173"/>
    </row>
    <row r="497" spans="3:86" ht="15.75" customHeight="1">
      <c r="C497" s="27"/>
      <c r="D497" s="27"/>
      <c r="E497" s="27"/>
      <c r="F497" s="27"/>
      <c r="G497" s="27"/>
      <c r="H497" s="27"/>
      <c r="I497" s="28"/>
      <c r="J497" s="28"/>
      <c r="K497" s="28"/>
      <c r="L497" s="28"/>
      <c r="M497" s="28"/>
      <c r="N497" s="28"/>
      <c r="O497" s="28"/>
      <c r="P497" s="172"/>
      <c r="Q497" s="172"/>
      <c r="R497" s="172"/>
      <c r="S497" s="172"/>
      <c r="T497" s="172"/>
      <c r="U497" s="172"/>
      <c r="V497" s="172"/>
      <c r="W497" s="28"/>
      <c r="X497" s="28"/>
      <c r="Y497" s="28"/>
      <c r="Z497" s="28"/>
      <c r="AA497" s="28"/>
      <c r="AB497" s="28"/>
      <c r="AC497" s="28"/>
      <c r="CH497" s="173"/>
    </row>
    <row r="498" spans="3:86" ht="15.75" customHeight="1">
      <c r="C498" s="27"/>
      <c r="D498" s="27"/>
      <c r="E498" s="27"/>
      <c r="F498" s="27"/>
      <c r="G498" s="27"/>
      <c r="H498" s="27"/>
      <c r="I498" s="28"/>
      <c r="J498" s="28"/>
      <c r="K498" s="28"/>
      <c r="L498" s="28"/>
      <c r="M498" s="28"/>
      <c r="N498" s="28"/>
      <c r="O498" s="28"/>
      <c r="P498" s="172"/>
      <c r="Q498" s="172"/>
      <c r="R498" s="172"/>
      <c r="S498" s="172"/>
      <c r="T498" s="172"/>
      <c r="U498" s="172"/>
      <c r="V498" s="172"/>
      <c r="W498" s="28"/>
      <c r="X498" s="28"/>
      <c r="Y498" s="28"/>
      <c r="Z498" s="28"/>
      <c r="AA498" s="28"/>
      <c r="AB498" s="28"/>
      <c r="AC498" s="28"/>
      <c r="CH498" s="173"/>
    </row>
    <row r="499" spans="3:86" ht="15.75" customHeight="1">
      <c r="C499" s="27"/>
      <c r="D499" s="27"/>
      <c r="E499" s="27"/>
      <c r="F499" s="27"/>
      <c r="G499" s="27"/>
      <c r="H499" s="27"/>
      <c r="I499" s="28"/>
      <c r="J499" s="28"/>
      <c r="K499" s="28"/>
      <c r="L499" s="28"/>
      <c r="M499" s="28"/>
      <c r="N499" s="28"/>
      <c r="O499" s="28"/>
      <c r="P499" s="172"/>
      <c r="Q499" s="172"/>
      <c r="R499" s="172"/>
      <c r="S499" s="172"/>
      <c r="T499" s="172"/>
      <c r="U499" s="172"/>
      <c r="V499" s="172"/>
      <c r="W499" s="28"/>
      <c r="X499" s="28"/>
      <c r="Y499" s="28"/>
      <c r="Z499" s="28"/>
      <c r="AA499" s="28"/>
      <c r="AB499" s="28"/>
      <c r="AC499" s="28"/>
      <c r="CH499" s="173"/>
    </row>
    <row r="500" spans="3:86" ht="15.75" customHeight="1">
      <c r="C500" s="27"/>
      <c r="D500" s="27"/>
      <c r="E500" s="27"/>
      <c r="F500" s="27"/>
      <c r="G500" s="27"/>
      <c r="H500" s="27"/>
      <c r="I500" s="28"/>
      <c r="J500" s="28"/>
      <c r="K500" s="28"/>
      <c r="L500" s="28"/>
      <c r="M500" s="28"/>
      <c r="N500" s="28"/>
      <c r="O500" s="28"/>
      <c r="P500" s="172"/>
      <c r="Q500" s="172"/>
      <c r="R500" s="172"/>
      <c r="S500" s="172"/>
      <c r="T500" s="172"/>
      <c r="U500" s="172"/>
      <c r="V500" s="172"/>
      <c r="W500" s="28"/>
      <c r="X500" s="28"/>
      <c r="Y500" s="28"/>
      <c r="Z500" s="28"/>
      <c r="AA500" s="28"/>
      <c r="AB500" s="28"/>
      <c r="AC500" s="28"/>
      <c r="CH500" s="173"/>
    </row>
    <row r="501" spans="3:86" ht="15.75" customHeight="1">
      <c r="C501" s="27"/>
      <c r="D501" s="27"/>
      <c r="E501" s="27"/>
      <c r="F501" s="27"/>
      <c r="G501" s="27"/>
      <c r="H501" s="27"/>
      <c r="I501" s="28"/>
      <c r="J501" s="28"/>
      <c r="K501" s="28"/>
      <c r="L501" s="28"/>
      <c r="M501" s="28"/>
      <c r="N501" s="28"/>
      <c r="O501" s="28"/>
      <c r="P501" s="172"/>
      <c r="Q501" s="172"/>
      <c r="R501" s="172"/>
      <c r="S501" s="172"/>
      <c r="T501" s="172"/>
      <c r="U501" s="172"/>
      <c r="V501" s="172"/>
      <c r="W501" s="28"/>
      <c r="X501" s="28"/>
      <c r="Y501" s="28"/>
      <c r="Z501" s="28"/>
      <c r="AA501" s="28"/>
      <c r="AB501" s="28"/>
      <c r="AC501" s="28"/>
      <c r="CH501" s="173"/>
    </row>
    <row r="502" spans="3:86" ht="15.75" customHeight="1">
      <c r="C502" s="27"/>
      <c r="D502" s="27"/>
      <c r="E502" s="27"/>
      <c r="F502" s="27"/>
      <c r="G502" s="27"/>
      <c r="H502" s="27"/>
      <c r="I502" s="28"/>
      <c r="J502" s="28"/>
      <c r="K502" s="28"/>
      <c r="L502" s="28"/>
      <c r="M502" s="28"/>
      <c r="N502" s="28"/>
      <c r="O502" s="28"/>
      <c r="P502" s="172"/>
      <c r="Q502" s="172"/>
      <c r="R502" s="172"/>
      <c r="S502" s="172"/>
      <c r="T502" s="172"/>
      <c r="U502" s="172"/>
      <c r="V502" s="172"/>
      <c r="W502" s="28"/>
      <c r="X502" s="28"/>
      <c r="Y502" s="28"/>
      <c r="Z502" s="28"/>
      <c r="AA502" s="28"/>
      <c r="AB502" s="28"/>
      <c r="AC502" s="28"/>
      <c r="CH502" s="173"/>
    </row>
    <row r="503" spans="3:86" ht="15.75" customHeight="1">
      <c r="C503" s="27"/>
      <c r="D503" s="27"/>
      <c r="E503" s="27"/>
      <c r="F503" s="27"/>
      <c r="G503" s="27"/>
      <c r="H503" s="27"/>
      <c r="I503" s="28"/>
      <c r="J503" s="28"/>
      <c r="K503" s="28"/>
      <c r="L503" s="28"/>
      <c r="M503" s="28"/>
      <c r="N503" s="28"/>
      <c r="O503" s="28"/>
      <c r="P503" s="172"/>
      <c r="Q503" s="172"/>
      <c r="R503" s="172"/>
      <c r="S503" s="172"/>
      <c r="T503" s="172"/>
      <c r="U503" s="172"/>
      <c r="V503" s="172"/>
      <c r="W503" s="28"/>
      <c r="X503" s="28"/>
      <c r="Y503" s="28"/>
      <c r="Z503" s="28"/>
      <c r="AA503" s="28"/>
      <c r="AB503" s="28"/>
      <c r="AC503" s="28"/>
      <c r="CH503" s="173"/>
    </row>
    <row r="504" spans="3:86" ht="15.75" customHeight="1">
      <c r="C504" s="27"/>
      <c r="D504" s="27"/>
      <c r="E504" s="27"/>
      <c r="F504" s="27"/>
      <c r="G504" s="27"/>
      <c r="H504" s="27"/>
      <c r="I504" s="28"/>
      <c r="J504" s="28"/>
      <c r="K504" s="28"/>
      <c r="L504" s="28"/>
      <c r="M504" s="28"/>
      <c r="N504" s="28"/>
      <c r="O504" s="28"/>
      <c r="P504" s="172"/>
      <c r="Q504" s="172"/>
      <c r="R504" s="172"/>
      <c r="S504" s="172"/>
      <c r="T504" s="172"/>
      <c r="U504" s="172"/>
      <c r="V504" s="172"/>
      <c r="W504" s="28"/>
      <c r="X504" s="28"/>
      <c r="Y504" s="28"/>
      <c r="Z504" s="28"/>
      <c r="AA504" s="28"/>
      <c r="AB504" s="28"/>
      <c r="AC504" s="28"/>
      <c r="CH504" s="173"/>
    </row>
    <row r="505" spans="3:86" ht="15.75" customHeight="1">
      <c r="C505" s="27"/>
      <c r="D505" s="27"/>
      <c r="E505" s="27"/>
      <c r="F505" s="27"/>
      <c r="G505" s="27"/>
      <c r="H505" s="27"/>
      <c r="I505" s="28"/>
      <c r="J505" s="28"/>
      <c r="K505" s="28"/>
      <c r="L505" s="28"/>
      <c r="M505" s="28"/>
      <c r="N505" s="28"/>
      <c r="O505" s="28"/>
      <c r="P505" s="172"/>
      <c r="Q505" s="172"/>
      <c r="R505" s="172"/>
      <c r="S505" s="172"/>
      <c r="T505" s="172"/>
      <c r="U505" s="172"/>
      <c r="V505" s="172"/>
      <c r="W505" s="28"/>
      <c r="X505" s="28"/>
      <c r="Y505" s="28"/>
      <c r="Z505" s="28"/>
      <c r="AA505" s="28"/>
      <c r="AB505" s="28"/>
      <c r="AC505" s="28"/>
      <c r="CH505" s="173"/>
    </row>
    <row r="506" spans="3:86" ht="15.75" customHeight="1">
      <c r="C506" s="27"/>
      <c r="D506" s="27"/>
      <c r="E506" s="27"/>
      <c r="F506" s="27"/>
      <c r="G506" s="27"/>
      <c r="H506" s="27"/>
      <c r="I506" s="28"/>
      <c r="J506" s="28"/>
      <c r="K506" s="28"/>
      <c r="L506" s="28"/>
      <c r="M506" s="28"/>
      <c r="N506" s="28"/>
      <c r="O506" s="28"/>
      <c r="P506" s="172"/>
      <c r="Q506" s="172"/>
      <c r="R506" s="172"/>
      <c r="S506" s="172"/>
      <c r="T506" s="172"/>
      <c r="U506" s="172"/>
      <c r="V506" s="172"/>
      <c r="W506" s="28"/>
      <c r="X506" s="28"/>
      <c r="Y506" s="28"/>
      <c r="Z506" s="28"/>
      <c r="AA506" s="28"/>
      <c r="AB506" s="28"/>
      <c r="AC506" s="28"/>
      <c r="CH506" s="173"/>
    </row>
    <row r="507" spans="3:86" ht="15.75" customHeight="1">
      <c r="C507" s="27"/>
      <c r="D507" s="27"/>
      <c r="E507" s="27"/>
      <c r="F507" s="27"/>
      <c r="G507" s="27"/>
      <c r="H507" s="27"/>
      <c r="I507" s="28"/>
      <c r="J507" s="28"/>
      <c r="K507" s="28"/>
      <c r="L507" s="28"/>
      <c r="M507" s="28"/>
      <c r="N507" s="28"/>
      <c r="O507" s="28"/>
      <c r="P507" s="172"/>
      <c r="Q507" s="172"/>
      <c r="R507" s="172"/>
      <c r="S507" s="172"/>
      <c r="T507" s="172"/>
      <c r="U507" s="172"/>
      <c r="V507" s="172"/>
      <c r="W507" s="28"/>
      <c r="X507" s="28"/>
      <c r="Y507" s="28"/>
      <c r="Z507" s="28"/>
      <c r="AA507" s="28"/>
      <c r="AB507" s="28"/>
      <c r="AC507" s="28"/>
      <c r="CH507" s="173"/>
    </row>
    <row r="508" spans="3:86" ht="15.75" customHeight="1">
      <c r="C508" s="27"/>
      <c r="D508" s="27"/>
      <c r="E508" s="27"/>
      <c r="F508" s="27"/>
      <c r="G508" s="27"/>
      <c r="H508" s="27"/>
      <c r="I508" s="28"/>
      <c r="J508" s="28"/>
      <c r="K508" s="28"/>
      <c r="L508" s="28"/>
      <c r="M508" s="28"/>
      <c r="N508" s="28"/>
      <c r="O508" s="28"/>
      <c r="P508" s="172"/>
      <c r="Q508" s="172"/>
      <c r="R508" s="172"/>
      <c r="S508" s="172"/>
      <c r="T508" s="172"/>
      <c r="U508" s="172"/>
      <c r="V508" s="172"/>
      <c r="W508" s="28"/>
      <c r="X508" s="28"/>
      <c r="Y508" s="28"/>
      <c r="Z508" s="28"/>
      <c r="AA508" s="28"/>
      <c r="AB508" s="28"/>
      <c r="AC508" s="28"/>
      <c r="CH508" s="173"/>
    </row>
    <row r="509" spans="3:86" ht="15.75" customHeight="1">
      <c r="C509" s="27"/>
      <c r="D509" s="27"/>
      <c r="E509" s="27"/>
      <c r="F509" s="27"/>
      <c r="G509" s="27"/>
      <c r="H509" s="27"/>
      <c r="I509" s="28"/>
      <c r="J509" s="28"/>
      <c r="K509" s="28"/>
      <c r="L509" s="28"/>
      <c r="M509" s="28"/>
      <c r="N509" s="28"/>
      <c r="O509" s="28"/>
      <c r="P509" s="172"/>
      <c r="Q509" s="172"/>
      <c r="R509" s="172"/>
      <c r="S509" s="172"/>
      <c r="T509" s="172"/>
      <c r="U509" s="172"/>
      <c r="V509" s="172"/>
      <c r="W509" s="28"/>
      <c r="X509" s="28"/>
      <c r="Y509" s="28"/>
      <c r="Z509" s="28"/>
      <c r="AA509" s="28"/>
      <c r="AB509" s="28"/>
      <c r="AC509" s="28"/>
      <c r="CH509" s="173"/>
    </row>
    <row r="510" spans="3:86" ht="15.75" customHeight="1">
      <c r="C510" s="27"/>
      <c r="D510" s="27"/>
      <c r="E510" s="27"/>
      <c r="F510" s="27"/>
      <c r="G510" s="27"/>
      <c r="H510" s="27"/>
      <c r="I510" s="28"/>
      <c r="J510" s="28"/>
      <c r="K510" s="28"/>
      <c r="L510" s="28"/>
      <c r="M510" s="28"/>
      <c r="N510" s="28"/>
      <c r="O510" s="28"/>
      <c r="P510" s="172"/>
      <c r="Q510" s="172"/>
      <c r="R510" s="172"/>
      <c r="S510" s="172"/>
      <c r="T510" s="172"/>
      <c r="U510" s="172"/>
      <c r="V510" s="172"/>
      <c r="W510" s="28"/>
      <c r="X510" s="28"/>
      <c r="Y510" s="28"/>
      <c r="Z510" s="28"/>
      <c r="AA510" s="28"/>
      <c r="AB510" s="28"/>
      <c r="AC510" s="28"/>
      <c r="CH510" s="173"/>
    </row>
    <row r="511" spans="3:86" ht="15.75" customHeight="1">
      <c r="C511" s="27"/>
      <c r="D511" s="27"/>
      <c r="E511" s="27"/>
      <c r="F511" s="27"/>
      <c r="G511" s="27"/>
      <c r="H511" s="27"/>
      <c r="I511" s="28"/>
      <c r="J511" s="28"/>
      <c r="K511" s="28"/>
      <c r="L511" s="28"/>
      <c r="M511" s="28"/>
      <c r="N511" s="28"/>
      <c r="O511" s="28"/>
      <c r="P511" s="172"/>
      <c r="Q511" s="172"/>
      <c r="R511" s="172"/>
      <c r="S511" s="172"/>
      <c r="T511" s="172"/>
      <c r="U511" s="172"/>
      <c r="V511" s="172"/>
      <c r="W511" s="28"/>
      <c r="X511" s="28"/>
      <c r="Y511" s="28"/>
      <c r="Z511" s="28"/>
      <c r="AA511" s="28"/>
      <c r="AB511" s="28"/>
      <c r="AC511" s="28"/>
      <c r="CH511" s="173"/>
    </row>
    <row r="512" spans="3:86" ht="15.75" customHeight="1">
      <c r="C512" s="27"/>
      <c r="D512" s="27"/>
      <c r="E512" s="27"/>
      <c r="F512" s="27"/>
      <c r="G512" s="27"/>
      <c r="H512" s="27"/>
      <c r="I512" s="28"/>
      <c r="J512" s="28"/>
      <c r="K512" s="28"/>
      <c r="L512" s="28"/>
      <c r="M512" s="28"/>
      <c r="N512" s="28"/>
      <c r="O512" s="28"/>
      <c r="P512" s="172"/>
      <c r="Q512" s="172"/>
      <c r="R512" s="172"/>
      <c r="S512" s="172"/>
      <c r="T512" s="172"/>
      <c r="U512" s="172"/>
      <c r="V512" s="172"/>
      <c r="W512" s="28"/>
      <c r="X512" s="28"/>
      <c r="Y512" s="28"/>
      <c r="Z512" s="28"/>
      <c r="AA512" s="28"/>
      <c r="AB512" s="28"/>
      <c r="AC512" s="28"/>
      <c r="CH512" s="173"/>
    </row>
    <row r="513" spans="3:86" ht="15.75" customHeight="1">
      <c r="C513" s="27"/>
      <c r="D513" s="27"/>
      <c r="E513" s="27"/>
      <c r="F513" s="27"/>
      <c r="G513" s="27"/>
      <c r="H513" s="27"/>
      <c r="I513" s="28"/>
      <c r="J513" s="28"/>
      <c r="K513" s="28"/>
      <c r="L513" s="28"/>
      <c r="M513" s="28"/>
      <c r="N513" s="28"/>
      <c r="O513" s="28"/>
      <c r="P513" s="172"/>
      <c r="Q513" s="172"/>
      <c r="R513" s="172"/>
      <c r="S513" s="172"/>
      <c r="T513" s="172"/>
      <c r="U513" s="172"/>
      <c r="V513" s="172"/>
      <c r="W513" s="28"/>
      <c r="X513" s="28"/>
      <c r="Y513" s="28"/>
      <c r="Z513" s="28"/>
      <c r="AA513" s="28"/>
      <c r="AB513" s="28"/>
      <c r="AC513" s="28"/>
      <c r="CH513" s="173"/>
    </row>
    <row r="514" spans="3:86" ht="15.75" customHeight="1">
      <c r="C514" s="27"/>
      <c r="D514" s="27"/>
      <c r="E514" s="27"/>
      <c r="F514" s="27"/>
      <c r="G514" s="27"/>
      <c r="H514" s="27"/>
      <c r="I514" s="28"/>
      <c r="J514" s="28"/>
      <c r="K514" s="28"/>
      <c r="L514" s="28"/>
      <c r="M514" s="28"/>
      <c r="N514" s="28"/>
      <c r="O514" s="28"/>
      <c r="P514" s="172"/>
      <c r="Q514" s="172"/>
      <c r="R514" s="172"/>
      <c r="S514" s="172"/>
      <c r="T514" s="172"/>
      <c r="U514" s="172"/>
      <c r="V514" s="172"/>
      <c r="W514" s="28"/>
      <c r="X514" s="28"/>
      <c r="Y514" s="28"/>
      <c r="Z514" s="28"/>
      <c r="AA514" s="28"/>
      <c r="AB514" s="28"/>
      <c r="AC514" s="28"/>
      <c r="CH514" s="173"/>
    </row>
    <row r="515" spans="3:86" ht="15.75" customHeight="1">
      <c r="C515" s="27"/>
      <c r="D515" s="27"/>
      <c r="E515" s="27"/>
      <c r="F515" s="27"/>
      <c r="G515" s="27"/>
      <c r="H515" s="27"/>
      <c r="I515" s="28"/>
      <c r="J515" s="28"/>
      <c r="K515" s="28"/>
      <c r="L515" s="28"/>
      <c r="M515" s="28"/>
      <c r="N515" s="28"/>
      <c r="O515" s="28"/>
      <c r="P515" s="172"/>
      <c r="Q515" s="172"/>
      <c r="R515" s="172"/>
      <c r="S515" s="172"/>
      <c r="T515" s="172"/>
      <c r="U515" s="172"/>
      <c r="V515" s="172"/>
      <c r="W515" s="28"/>
      <c r="X515" s="28"/>
      <c r="Y515" s="28"/>
      <c r="Z515" s="28"/>
      <c r="AA515" s="28"/>
      <c r="AB515" s="28"/>
      <c r="AC515" s="28"/>
      <c r="CH515" s="173"/>
    </row>
    <row r="516" spans="3:86" ht="15.75" customHeight="1">
      <c r="C516" s="27"/>
      <c r="D516" s="27"/>
      <c r="E516" s="27"/>
      <c r="F516" s="27"/>
      <c r="G516" s="27"/>
      <c r="H516" s="27"/>
      <c r="I516" s="28"/>
      <c r="J516" s="28"/>
      <c r="K516" s="28"/>
      <c r="L516" s="28"/>
      <c r="M516" s="28"/>
      <c r="N516" s="28"/>
      <c r="O516" s="28"/>
      <c r="P516" s="172"/>
      <c r="Q516" s="172"/>
      <c r="R516" s="172"/>
      <c r="S516" s="172"/>
      <c r="T516" s="172"/>
      <c r="U516" s="172"/>
      <c r="V516" s="172"/>
      <c r="W516" s="28"/>
      <c r="X516" s="28"/>
      <c r="Y516" s="28"/>
      <c r="Z516" s="28"/>
      <c r="AA516" s="28"/>
      <c r="AB516" s="28"/>
      <c r="AC516" s="28"/>
      <c r="CH516" s="173"/>
    </row>
    <row r="517" spans="3:86" ht="15.75" customHeight="1">
      <c r="C517" s="27"/>
      <c r="D517" s="27"/>
      <c r="E517" s="27"/>
      <c r="F517" s="27"/>
      <c r="G517" s="27"/>
      <c r="H517" s="27"/>
      <c r="I517" s="28"/>
      <c r="J517" s="28"/>
      <c r="K517" s="28"/>
      <c r="L517" s="28"/>
      <c r="M517" s="28"/>
      <c r="N517" s="28"/>
      <c r="O517" s="28"/>
      <c r="P517" s="172"/>
      <c r="Q517" s="172"/>
      <c r="R517" s="172"/>
      <c r="S517" s="172"/>
      <c r="T517" s="172"/>
      <c r="U517" s="172"/>
      <c r="V517" s="172"/>
      <c r="W517" s="28"/>
      <c r="X517" s="28"/>
      <c r="Y517" s="28"/>
      <c r="Z517" s="28"/>
      <c r="AA517" s="28"/>
      <c r="AB517" s="28"/>
      <c r="AC517" s="28"/>
      <c r="CH517" s="173"/>
    </row>
    <row r="518" spans="3:86" ht="15.75" customHeight="1">
      <c r="C518" s="27"/>
      <c r="D518" s="27"/>
      <c r="E518" s="27"/>
      <c r="F518" s="27"/>
      <c r="G518" s="27"/>
      <c r="H518" s="27"/>
      <c r="I518" s="28"/>
      <c r="J518" s="28"/>
      <c r="K518" s="28"/>
      <c r="L518" s="28"/>
      <c r="M518" s="28"/>
      <c r="N518" s="28"/>
      <c r="O518" s="28"/>
      <c r="P518" s="172"/>
      <c r="Q518" s="172"/>
      <c r="R518" s="172"/>
      <c r="S518" s="172"/>
      <c r="T518" s="172"/>
      <c r="U518" s="172"/>
      <c r="V518" s="172"/>
      <c r="W518" s="28"/>
      <c r="X518" s="28"/>
      <c r="Y518" s="28"/>
      <c r="Z518" s="28"/>
      <c r="AA518" s="28"/>
      <c r="AB518" s="28"/>
      <c r="AC518" s="28"/>
      <c r="CH518" s="173"/>
    </row>
    <row r="519" spans="3:86" ht="15.75" customHeight="1">
      <c r="C519" s="27"/>
      <c r="D519" s="27"/>
      <c r="E519" s="27"/>
      <c r="F519" s="27"/>
      <c r="G519" s="27"/>
      <c r="H519" s="27"/>
      <c r="I519" s="28"/>
      <c r="J519" s="28"/>
      <c r="K519" s="28"/>
      <c r="L519" s="28"/>
      <c r="M519" s="28"/>
      <c r="N519" s="28"/>
      <c r="O519" s="28"/>
      <c r="P519" s="172"/>
      <c r="Q519" s="172"/>
      <c r="R519" s="172"/>
      <c r="S519" s="172"/>
      <c r="T519" s="172"/>
      <c r="U519" s="172"/>
      <c r="V519" s="172"/>
      <c r="W519" s="28"/>
      <c r="X519" s="28"/>
      <c r="Y519" s="28"/>
      <c r="Z519" s="28"/>
      <c r="AA519" s="28"/>
      <c r="AB519" s="28"/>
      <c r="AC519" s="28"/>
      <c r="CH519" s="173"/>
    </row>
    <row r="520" spans="3:86" ht="15.75" customHeight="1">
      <c r="C520" s="27"/>
      <c r="D520" s="27"/>
      <c r="E520" s="27"/>
      <c r="F520" s="27"/>
      <c r="G520" s="27"/>
      <c r="H520" s="27"/>
      <c r="I520" s="28"/>
      <c r="J520" s="28"/>
      <c r="K520" s="28"/>
      <c r="L520" s="28"/>
      <c r="M520" s="28"/>
      <c r="N520" s="28"/>
      <c r="O520" s="28"/>
      <c r="P520" s="172"/>
      <c r="Q520" s="172"/>
      <c r="R520" s="172"/>
      <c r="S520" s="172"/>
      <c r="T520" s="172"/>
      <c r="U520" s="172"/>
      <c r="V520" s="172"/>
      <c r="W520" s="28"/>
      <c r="X520" s="28"/>
      <c r="Y520" s="28"/>
      <c r="Z520" s="28"/>
      <c r="AA520" s="28"/>
      <c r="AB520" s="28"/>
      <c r="AC520" s="28"/>
      <c r="CH520" s="173"/>
    </row>
    <row r="521" spans="3:86" ht="15.75" customHeight="1">
      <c r="C521" s="27"/>
      <c r="D521" s="27"/>
      <c r="E521" s="27"/>
      <c r="F521" s="27"/>
      <c r="G521" s="27"/>
      <c r="H521" s="27"/>
      <c r="I521" s="28"/>
      <c r="J521" s="28"/>
      <c r="K521" s="28"/>
      <c r="L521" s="28"/>
      <c r="M521" s="28"/>
      <c r="N521" s="28"/>
      <c r="O521" s="28"/>
      <c r="P521" s="172"/>
      <c r="Q521" s="172"/>
      <c r="R521" s="172"/>
      <c r="S521" s="172"/>
      <c r="T521" s="172"/>
      <c r="U521" s="172"/>
      <c r="V521" s="172"/>
      <c r="W521" s="28"/>
      <c r="X521" s="28"/>
      <c r="Y521" s="28"/>
      <c r="Z521" s="28"/>
      <c r="AA521" s="28"/>
      <c r="AB521" s="28"/>
      <c r="AC521" s="28"/>
      <c r="CH521" s="173"/>
    </row>
    <row r="522" spans="3:86" ht="15.75" customHeight="1">
      <c r="C522" s="27"/>
      <c r="D522" s="27"/>
      <c r="E522" s="27"/>
      <c r="F522" s="27"/>
      <c r="G522" s="27"/>
      <c r="H522" s="27"/>
      <c r="I522" s="28"/>
      <c r="J522" s="28"/>
      <c r="K522" s="28"/>
      <c r="L522" s="28"/>
      <c r="M522" s="28"/>
      <c r="N522" s="28"/>
      <c r="O522" s="28"/>
      <c r="P522" s="172"/>
      <c r="Q522" s="172"/>
      <c r="R522" s="172"/>
      <c r="S522" s="172"/>
      <c r="T522" s="172"/>
      <c r="U522" s="172"/>
      <c r="V522" s="172"/>
      <c r="W522" s="28"/>
      <c r="X522" s="28"/>
      <c r="Y522" s="28"/>
      <c r="Z522" s="28"/>
      <c r="AA522" s="28"/>
      <c r="AB522" s="28"/>
      <c r="AC522" s="28"/>
      <c r="CH522" s="173"/>
    </row>
    <row r="523" spans="3:86" ht="15.75" customHeight="1">
      <c r="C523" s="27"/>
      <c r="D523" s="27"/>
      <c r="E523" s="27"/>
      <c r="F523" s="27"/>
      <c r="G523" s="27"/>
      <c r="H523" s="27"/>
      <c r="I523" s="28"/>
      <c r="J523" s="28"/>
      <c r="K523" s="28"/>
      <c r="L523" s="28"/>
      <c r="M523" s="28"/>
      <c r="N523" s="28"/>
      <c r="O523" s="28"/>
      <c r="P523" s="172"/>
      <c r="Q523" s="172"/>
      <c r="R523" s="172"/>
      <c r="S523" s="172"/>
      <c r="T523" s="172"/>
      <c r="U523" s="172"/>
      <c r="V523" s="172"/>
      <c r="W523" s="28"/>
      <c r="X523" s="28"/>
      <c r="Y523" s="28"/>
      <c r="Z523" s="28"/>
      <c r="AA523" s="28"/>
      <c r="AB523" s="28"/>
      <c r="AC523" s="28"/>
      <c r="CH523" s="173"/>
    </row>
    <row r="524" spans="3:86" ht="15.75" customHeight="1">
      <c r="C524" s="27"/>
      <c r="D524" s="27"/>
      <c r="E524" s="27"/>
      <c r="F524" s="27"/>
      <c r="G524" s="27"/>
      <c r="H524" s="27"/>
      <c r="I524" s="28"/>
      <c r="J524" s="28"/>
      <c r="K524" s="28"/>
      <c r="L524" s="28"/>
      <c r="M524" s="28"/>
      <c r="N524" s="28"/>
      <c r="O524" s="28"/>
      <c r="P524" s="172"/>
      <c r="Q524" s="172"/>
      <c r="R524" s="172"/>
      <c r="S524" s="172"/>
      <c r="T524" s="172"/>
      <c r="U524" s="172"/>
      <c r="V524" s="172"/>
      <c r="W524" s="28"/>
      <c r="X524" s="28"/>
      <c r="Y524" s="28"/>
      <c r="Z524" s="28"/>
      <c r="AA524" s="28"/>
      <c r="AB524" s="28"/>
      <c r="AC524" s="28"/>
      <c r="CH524" s="173"/>
    </row>
    <row r="525" spans="3:86" ht="15.75" customHeight="1">
      <c r="C525" s="27"/>
      <c r="D525" s="27"/>
      <c r="E525" s="27"/>
      <c r="F525" s="27"/>
      <c r="G525" s="27"/>
      <c r="H525" s="27"/>
      <c r="I525" s="28"/>
      <c r="J525" s="28"/>
      <c r="K525" s="28"/>
      <c r="L525" s="28"/>
      <c r="M525" s="28"/>
      <c r="N525" s="28"/>
      <c r="O525" s="28"/>
      <c r="P525" s="172"/>
      <c r="Q525" s="172"/>
      <c r="R525" s="172"/>
      <c r="S525" s="172"/>
      <c r="T525" s="172"/>
      <c r="U525" s="172"/>
      <c r="V525" s="172"/>
      <c r="W525" s="28"/>
      <c r="X525" s="28"/>
      <c r="Y525" s="28"/>
      <c r="Z525" s="28"/>
      <c r="AA525" s="28"/>
      <c r="AB525" s="28"/>
      <c r="AC525" s="28"/>
      <c r="CH525" s="173"/>
    </row>
    <row r="526" spans="3:86" ht="15.75" customHeight="1">
      <c r="C526" s="27"/>
      <c r="D526" s="27"/>
      <c r="E526" s="27"/>
      <c r="F526" s="27"/>
      <c r="G526" s="27"/>
      <c r="H526" s="27"/>
      <c r="I526" s="28"/>
      <c r="J526" s="28"/>
      <c r="K526" s="28"/>
      <c r="L526" s="28"/>
      <c r="M526" s="28"/>
      <c r="N526" s="28"/>
      <c r="O526" s="28"/>
      <c r="P526" s="172"/>
      <c r="Q526" s="172"/>
      <c r="R526" s="172"/>
      <c r="S526" s="172"/>
      <c r="T526" s="172"/>
      <c r="U526" s="172"/>
      <c r="V526" s="172"/>
      <c r="W526" s="28"/>
      <c r="X526" s="28"/>
      <c r="Y526" s="28"/>
      <c r="Z526" s="28"/>
      <c r="AA526" s="28"/>
      <c r="AB526" s="28"/>
      <c r="AC526" s="28"/>
      <c r="CH526" s="173"/>
    </row>
    <row r="527" spans="3:86" ht="15.75" customHeight="1">
      <c r="C527" s="27"/>
      <c r="D527" s="27"/>
      <c r="E527" s="27"/>
      <c r="F527" s="27"/>
      <c r="G527" s="27"/>
      <c r="H527" s="27"/>
      <c r="I527" s="28"/>
      <c r="J527" s="28"/>
      <c r="K527" s="28"/>
      <c r="L527" s="28"/>
      <c r="M527" s="28"/>
      <c r="N527" s="28"/>
      <c r="O527" s="28"/>
      <c r="P527" s="172"/>
      <c r="Q527" s="172"/>
      <c r="R527" s="172"/>
      <c r="S527" s="172"/>
      <c r="T527" s="172"/>
      <c r="U527" s="172"/>
      <c r="V527" s="172"/>
      <c r="W527" s="28"/>
      <c r="X527" s="28"/>
      <c r="Y527" s="28"/>
      <c r="Z527" s="28"/>
      <c r="AA527" s="28"/>
      <c r="AB527" s="28"/>
      <c r="AC527" s="28"/>
      <c r="CH527" s="173"/>
    </row>
    <row r="528" spans="3:86" ht="15.75" customHeight="1">
      <c r="C528" s="27"/>
      <c r="D528" s="27"/>
      <c r="E528" s="27"/>
      <c r="F528" s="27"/>
      <c r="G528" s="27"/>
      <c r="H528" s="27"/>
      <c r="I528" s="28"/>
      <c r="J528" s="28"/>
      <c r="K528" s="28"/>
      <c r="L528" s="28"/>
      <c r="M528" s="28"/>
      <c r="N528" s="28"/>
      <c r="O528" s="28"/>
      <c r="P528" s="172"/>
      <c r="Q528" s="172"/>
      <c r="R528" s="172"/>
      <c r="S528" s="172"/>
      <c r="T528" s="172"/>
      <c r="U528" s="172"/>
      <c r="V528" s="172"/>
      <c r="W528" s="28"/>
      <c r="X528" s="28"/>
      <c r="Y528" s="28"/>
      <c r="Z528" s="28"/>
      <c r="AA528" s="28"/>
      <c r="AB528" s="28"/>
      <c r="AC528" s="28"/>
      <c r="CH528" s="173"/>
    </row>
    <row r="529" spans="3:86" ht="15.75" customHeight="1">
      <c r="C529" s="27"/>
      <c r="D529" s="27"/>
      <c r="E529" s="27"/>
      <c r="F529" s="27"/>
      <c r="G529" s="27"/>
      <c r="H529" s="27"/>
      <c r="I529" s="28"/>
      <c r="J529" s="28"/>
      <c r="K529" s="28"/>
      <c r="L529" s="28"/>
      <c r="M529" s="28"/>
      <c r="N529" s="28"/>
      <c r="O529" s="28"/>
      <c r="P529" s="172"/>
      <c r="Q529" s="172"/>
      <c r="R529" s="172"/>
      <c r="S529" s="172"/>
      <c r="T529" s="172"/>
      <c r="U529" s="172"/>
      <c r="V529" s="172"/>
      <c r="W529" s="28"/>
      <c r="X529" s="28"/>
      <c r="Y529" s="28"/>
      <c r="Z529" s="28"/>
      <c r="AA529" s="28"/>
      <c r="AB529" s="28"/>
      <c r="AC529" s="28"/>
      <c r="CH529" s="173"/>
    </row>
    <row r="530" spans="3:86" ht="15.75" customHeight="1">
      <c r="C530" s="27"/>
      <c r="D530" s="27"/>
      <c r="E530" s="27"/>
      <c r="F530" s="27"/>
      <c r="G530" s="27"/>
      <c r="H530" s="27"/>
      <c r="I530" s="28"/>
      <c r="J530" s="28"/>
      <c r="K530" s="28"/>
      <c r="L530" s="28"/>
      <c r="M530" s="28"/>
      <c r="N530" s="28"/>
      <c r="O530" s="28"/>
      <c r="P530" s="172"/>
      <c r="Q530" s="172"/>
      <c r="R530" s="172"/>
      <c r="S530" s="172"/>
      <c r="T530" s="172"/>
      <c r="U530" s="172"/>
      <c r="V530" s="172"/>
      <c r="W530" s="28"/>
      <c r="X530" s="28"/>
      <c r="Y530" s="28"/>
      <c r="Z530" s="28"/>
      <c r="AA530" s="28"/>
      <c r="AB530" s="28"/>
      <c r="AC530" s="28"/>
      <c r="CH530" s="173"/>
    </row>
    <row r="531" spans="3:86" ht="15.75" customHeight="1">
      <c r="C531" s="27"/>
      <c r="D531" s="27"/>
      <c r="E531" s="27"/>
      <c r="F531" s="27"/>
      <c r="G531" s="27"/>
      <c r="H531" s="27"/>
      <c r="I531" s="28"/>
      <c r="J531" s="28"/>
      <c r="K531" s="28"/>
      <c r="L531" s="28"/>
      <c r="M531" s="28"/>
      <c r="N531" s="28"/>
      <c r="O531" s="28"/>
      <c r="P531" s="172"/>
      <c r="Q531" s="172"/>
      <c r="R531" s="172"/>
      <c r="S531" s="172"/>
      <c r="T531" s="172"/>
      <c r="U531" s="172"/>
      <c r="V531" s="172"/>
      <c r="W531" s="28"/>
      <c r="X531" s="28"/>
      <c r="Y531" s="28"/>
      <c r="Z531" s="28"/>
      <c r="AA531" s="28"/>
      <c r="AB531" s="28"/>
      <c r="AC531" s="28"/>
      <c r="CH531" s="173"/>
    </row>
    <row r="532" spans="3:86" ht="15.75" customHeight="1">
      <c r="C532" s="27"/>
      <c r="D532" s="27"/>
      <c r="E532" s="27"/>
      <c r="F532" s="27"/>
      <c r="G532" s="27"/>
      <c r="H532" s="27"/>
      <c r="I532" s="28"/>
      <c r="J532" s="28"/>
      <c r="K532" s="28"/>
      <c r="L532" s="28"/>
      <c r="M532" s="28"/>
      <c r="N532" s="28"/>
      <c r="O532" s="28"/>
      <c r="P532" s="172"/>
      <c r="Q532" s="172"/>
      <c r="R532" s="172"/>
      <c r="S532" s="172"/>
      <c r="T532" s="172"/>
      <c r="U532" s="172"/>
      <c r="V532" s="172"/>
      <c r="W532" s="28"/>
      <c r="X532" s="28"/>
      <c r="Y532" s="28"/>
      <c r="Z532" s="28"/>
      <c r="AA532" s="28"/>
      <c r="AB532" s="28"/>
      <c r="AC532" s="28"/>
      <c r="CH532" s="173"/>
    </row>
    <row r="533" spans="3:86" ht="15.75" customHeight="1">
      <c r="C533" s="27"/>
      <c r="D533" s="27"/>
      <c r="E533" s="27"/>
      <c r="F533" s="27"/>
      <c r="G533" s="27"/>
      <c r="H533" s="27"/>
      <c r="I533" s="28"/>
      <c r="J533" s="28"/>
      <c r="K533" s="28"/>
      <c r="L533" s="28"/>
      <c r="M533" s="28"/>
      <c r="N533" s="28"/>
      <c r="O533" s="28"/>
      <c r="P533" s="172"/>
      <c r="Q533" s="172"/>
      <c r="R533" s="172"/>
      <c r="S533" s="172"/>
      <c r="T533" s="172"/>
      <c r="U533" s="172"/>
      <c r="V533" s="172"/>
      <c r="W533" s="28"/>
      <c r="X533" s="28"/>
      <c r="Y533" s="28"/>
      <c r="Z533" s="28"/>
      <c r="AA533" s="28"/>
      <c r="AB533" s="28"/>
      <c r="AC533" s="28"/>
      <c r="CH533" s="173"/>
    </row>
    <row r="534" spans="3:86" ht="15.75" customHeight="1">
      <c r="C534" s="27"/>
      <c r="D534" s="27"/>
      <c r="E534" s="27"/>
      <c r="F534" s="27"/>
      <c r="G534" s="27"/>
      <c r="H534" s="27"/>
      <c r="I534" s="28"/>
      <c r="J534" s="28"/>
      <c r="K534" s="28"/>
      <c r="L534" s="28"/>
      <c r="M534" s="28"/>
      <c r="N534" s="28"/>
      <c r="O534" s="28"/>
      <c r="P534" s="172"/>
      <c r="Q534" s="172"/>
      <c r="R534" s="172"/>
      <c r="S534" s="172"/>
      <c r="T534" s="172"/>
      <c r="U534" s="172"/>
      <c r="V534" s="172"/>
      <c r="W534" s="28"/>
      <c r="X534" s="28"/>
      <c r="Y534" s="28"/>
      <c r="Z534" s="28"/>
      <c r="AA534" s="28"/>
      <c r="AB534" s="28"/>
      <c r="AC534" s="28"/>
      <c r="CH534" s="173"/>
    </row>
    <row r="535" spans="3:86" ht="15.75" customHeight="1">
      <c r="C535" s="27"/>
      <c r="D535" s="27"/>
      <c r="E535" s="27"/>
      <c r="F535" s="27"/>
      <c r="G535" s="27"/>
      <c r="H535" s="27"/>
      <c r="I535" s="28"/>
      <c r="J535" s="28"/>
      <c r="K535" s="28"/>
      <c r="L535" s="28"/>
      <c r="M535" s="28"/>
      <c r="N535" s="28"/>
      <c r="O535" s="28"/>
      <c r="P535" s="172"/>
      <c r="Q535" s="172"/>
      <c r="R535" s="172"/>
      <c r="S535" s="172"/>
      <c r="T535" s="172"/>
      <c r="U535" s="172"/>
      <c r="V535" s="172"/>
      <c r="W535" s="28"/>
      <c r="X535" s="28"/>
      <c r="Y535" s="28"/>
      <c r="Z535" s="28"/>
      <c r="AA535" s="28"/>
      <c r="AB535" s="28"/>
      <c r="AC535" s="28"/>
      <c r="CH535" s="173"/>
    </row>
    <row r="536" spans="3:86" ht="15.75" customHeight="1">
      <c r="C536" s="27"/>
      <c r="D536" s="27"/>
      <c r="E536" s="27"/>
      <c r="F536" s="27"/>
      <c r="G536" s="27"/>
      <c r="H536" s="27"/>
      <c r="I536" s="28"/>
      <c r="J536" s="28"/>
      <c r="K536" s="28"/>
      <c r="L536" s="28"/>
      <c r="M536" s="28"/>
      <c r="N536" s="28"/>
      <c r="O536" s="28"/>
      <c r="P536" s="172"/>
      <c r="Q536" s="172"/>
      <c r="R536" s="172"/>
      <c r="S536" s="172"/>
      <c r="T536" s="172"/>
      <c r="U536" s="172"/>
      <c r="V536" s="172"/>
      <c r="W536" s="28"/>
      <c r="X536" s="28"/>
      <c r="Y536" s="28"/>
      <c r="Z536" s="28"/>
      <c r="AA536" s="28"/>
      <c r="AB536" s="28"/>
      <c r="AC536" s="28"/>
      <c r="CH536" s="173"/>
    </row>
    <row r="537" spans="3:86" ht="15.75" customHeight="1">
      <c r="C537" s="27"/>
      <c r="D537" s="27"/>
      <c r="E537" s="27"/>
      <c r="F537" s="27"/>
      <c r="G537" s="27"/>
      <c r="H537" s="27"/>
      <c r="I537" s="28"/>
      <c r="J537" s="28"/>
      <c r="K537" s="28"/>
      <c r="L537" s="28"/>
      <c r="M537" s="28"/>
      <c r="N537" s="28"/>
      <c r="O537" s="28"/>
      <c r="P537" s="172"/>
      <c r="Q537" s="172"/>
      <c r="R537" s="172"/>
      <c r="S537" s="172"/>
      <c r="T537" s="172"/>
      <c r="U537" s="172"/>
      <c r="V537" s="172"/>
      <c r="W537" s="28"/>
      <c r="X537" s="28"/>
      <c r="Y537" s="28"/>
      <c r="Z537" s="28"/>
      <c r="AA537" s="28"/>
      <c r="AB537" s="28"/>
      <c r="AC537" s="28"/>
      <c r="CH537" s="173"/>
    </row>
    <row r="538" spans="3:86" ht="15.75" customHeight="1">
      <c r="C538" s="27"/>
      <c r="D538" s="27"/>
      <c r="E538" s="27"/>
      <c r="F538" s="27"/>
      <c r="G538" s="27"/>
      <c r="H538" s="27"/>
      <c r="I538" s="28"/>
      <c r="J538" s="28"/>
      <c r="K538" s="28"/>
      <c r="L538" s="28"/>
      <c r="M538" s="28"/>
      <c r="N538" s="28"/>
      <c r="O538" s="28"/>
      <c r="P538" s="172"/>
      <c r="Q538" s="172"/>
      <c r="R538" s="172"/>
      <c r="S538" s="172"/>
      <c r="T538" s="172"/>
      <c r="U538" s="172"/>
      <c r="V538" s="172"/>
      <c r="W538" s="28"/>
      <c r="X538" s="28"/>
      <c r="Y538" s="28"/>
      <c r="Z538" s="28"/>
      <c r="AA538" s="28"/>
      <c r="AB538" s="28"/>
      <c r="AC538" s="28"/>
      <c r="CH538" s="173"/>
    </row>
    <row r="539" spans="3:86" ht="15.75" customHeight="1">
      <c r="C539" s="27"/>
      <c r="D539" s="27"/>
      <c r="E539" s="27"/>
      <c r="F539" s="27"/>
      <c r="G539" s="27"/>
      <c r="H539" s="27"/>
      <c r="I539" s="28"/>
      <c r="J539" s="28"/>
      <c r="K539" s="28"/>
      <c r="L539" s="28"/>
      <c r="M539" s="28"/>
      <c r="N539" s="28"/>
      <c r="O539" s="28"/>
      <c r="P539" s="172"/>
      <c r="Q539" s="172"/>
      <c r="R539" s="172"/>
      <c r="S539" s="172"/>
      <c r="T539" s="172"/>
      <c r="U539" s="172"/>
      <c r="V539" s="172"/>
      <c r="W539" s="28"/>
      <c r="X539" s="28"/>
      <c r="Y539" s="28"/>
      <c r="Z539" s="28"/>
      <c r="AA539" s="28"/>
      <c r="AB539" s="28"/>
      <c r="AC539" s="28"/>
      <c r="CH539" s="173"/>
    </row>
    <row r="540" spans="3:86" ht="15.75" customHeight="1">
      <c r="C540" s="27"/>
      <c r="D540" s="27"/>
      <c r="E540" s="27"/>
      <c r="F540" s="27"/>
      <c r="G540" s="27"/>
      <c r="H540" s="27"/>
      <c r="I540" s="28"/>
      <c r="J540" s="28"/>
      <c r="K540" s="28"/>
      <c r="L540" s="28"/>
      <c r="M540" s="28"/>
      <c r="N540" s="28"/>
      <c r="O540" s="28"/>
      <c r="P540" s="172"/>
      <c r="Q540" s="172"/>
      <c r="R540" s="172"/>
      <c r="S540" s="172"/>
      <c r="T540" s="172"/>
      <c r="U540" s="172"/>
      <c r="V540" s="172"/>
      <c r="W540" s="28"/>
      <c r="X540" s="28"/>
      <c r="Y540" s="28"/>
      <c r="Z540" s="28"/>
      <c r="AA540" s="28"/>
      <c r="AB540" s="28"/>
      <c r="AC540" s="28"/>
      <c r="CH540" s="173"/>
    </row>
    <row r="541" spans="3:86" ht="15.75" customHeight="1">
      <c r="C541" s="27"/>
      <c r="D541" s="27"/>
      <c r="E541" s="27"/>
      <c r="F541" s="27"/>
      <c r="G541" s="27"/>
      <c r="H541" s="27"/>
      <c r="I541" s="28"/>
      <c r="J541" s="28"/>
      <c r="K541" s="28"/>
      <c r="L541" s="28"/>
      <c r="M541" s="28"/>
      <c r="N541" s="28"/>
      <c r="O541" s="28"/>
      <c r="P541" s="172"/>
      <c r="Q541" s="172"/>
      <c r="R541" s="172"/>
      <c r="S541" s="172"/>
      <c r="T541" s="172"/>
      <c r="U541" s="172"/>
      <c r="V541" s="172"/>
      <c r="W541" s="28"/>
      <c r="X541" s="28"/>
      <c r="Y541" s="28"/>
      <c r="Z541" s="28"/>
      <c r="AA541" s="28"/>
      <c r="AB541" s="28"/>
      <c r="AC541" s="28"/>
      <c r="CH541" s="173"/>
    </row>
    <row r="542" spans="3:86" ht="15.75" customHeight="1">
      <c r="C542" s="27"/>
      <c r="D542" s="27"/>
      <c r="E542" s="27"/>
      <c r="F542" s="27"/>
      <c r="G542" s="27"/>
      <c r="H542" s="27"/>
      <c r="I542" s="28"/>
      <c r="J542" s="28"/>
      <c r="K542" s="28"/>
      <c r="L542" s="28"/>
      <c r="M542" s="28"/>
      <c r="N542" s="28"/>
      <c r="O542" s="28"/>
      <c r="P542" s="172"/>
      <c r="Q542" s="172"/>
      <c r="R542" s="172"/>
      <c r="S542" s="172"/>
      <c r="T542" s="172"/>
      <c r="U542" s="172"/>
      <c r="V542" s="172"/>
      <c r="W542" s="28"/>
      <c r="X542" s="28"/>
      <c r="Y542" s="28"/>
      <c r="Z542" s="28"/>
      <c r="AA542" s="28"/>
      <c r="AB542" s="28"/>
      <c r="AC542" s="28"/>
      <c r="CH542" s="173"/>
    </row>
    <row r="543" spans="3:86" ht="15.75" customHeight="1">
      <c r="C543" s="27"/>
      <c r="D543" s="27"/>
      <c r="E543" s="27"/>
      <c r="F543" s="27"/>
      <c r="G543" s="27"/>
      <c r="H543" s="27"/>
      <c r="I543" s="28"/>
      <c r="J543" s="28"/>
      <c r="K543" s="28"/>
      <c r="L543" s="28"/>
      <c r="M543" s="28"/>
      <c r="N543" s="28"/>
      <c r="O543" s="28"/>
      <c r="P543" s="172"/>
      <c r="Q543" s="172"/>
      <c r="R543" s="172"/>
      <c r="S543" s="172"/>
      <c r="T543" s="172"/>
      <c r="U543" s="172"/>
      <c r="V543" s="172"/>
      <c r="W543" s="28"/>
      <c r="X543" s="28"/>
      <c r="Y543" s="28"/>
      <c r="Z543" s="28"/>
      <c r="AA543" s="28"/>
      <c r="AB543" s="28"/>
      <c r="AC543" s="28"/>
      <c r="CH543" s="173"/>
    </row>
    <row r="544" spans="3:86" ht="15.75" customHeight="1">
      <c r="C544" s="27"/>
      <c r="D544" s="27"/>
      <c r="E544" s="27"/>
      <c r="F544" s="27"/>
      <c r="G544" s="27"/>
      <c r="H544" s="27"/>
      <c r="I544" s="28"/>
      <c r="J544" s="28"/>
      <c r="K544" s="28"/>
      <c r="L544" s="28"/>
      <c r="M544" s="28"/>
      <c r="N544" s="28"/>
      <c r="O544" s="28"/>
      <c r="P544" s="172"/>
      <c r="Q544" s="172"/>
      <c r="R544" s="172"/>
      <c r="S544" s="172"/>
      <c r="T544" s="172"/>
      <c r="U544" s="172"/>
      <c r="V544" s="172"/>
      <c r="W544" s="28"/>
      <c r="X544" s="28"/>
      <c r="Y544" s="28"/>
      <c r="Z544" s="28"/>
      <c r="AA544" s="28"/>
      <c r="AB544" s="28"/>
      <c r="AC544" s="28"/>
      <c r="CH544" s="173"/>
    </row>
    <row r="545" spans="3:86" ht="15.75" customHeight="1">
      <c r="C545" s="27"/>
      <c r="D545" s="27"/>
      <c r="E545" s="27"/>
      <c r="F545" s="27"/>
      <c r="G545" s="27"/>
      <c r="H545" s="27"/>
      <c r="I545" s="28"/>
      <c r="J545" s="28"/>
      <c r="K545" s="28"/>
      <c r="L545" s="28"/>
      <c r="M545" s="28"/>
      <c r="N545" s="28"/>
      <c r="O545" s="28"/>
      <c r="P545" s="172"/>
      <c r="Q545" s="172"/>
      <c r="R545" s="172"/>
      <c r="S545" s="172"/>
      <c r="T545" s="172"/>
      <c r="U545" s="172"/>
      <c r="V545" s="172"/>
      <c r="W545" s="28"/>
      <c r="X545" s="28"/>
      <c r="Y545" s="28"/>
      <c r="Z545" s="28"/>
      <c r="AA545" s="28"/>
      <c r="AB545" s="28"/>
      <c r="AC545" s="28"/>
      <c r="CH545" s="173"/>
    </row>
    <row r="546" spans="3:86" ht="15.75" customHeight="1">
      <c r="C546" s="27"/>
      <c r="D546" s="27"/>
      <c r="E546" s="27"/>
      <c r="F546" s="27"/>
      <c r="G546" s="27"/>
      <c r="H546" s="27"/>
      <c r="I546" s="28"/>
      <c r="J546" s="28"/>
      <c r="K546" s="28"/>
      <c r="L546" s="28"/>
      <c r="M546" s="28"/>
      <c r="N546" s="28"/>
      <c r="O546" s="28"/>
      <c r="P546" s="172"/>
      <c r="Q546" s="172"/>
      <c r="R546" s="172"/>
      <c r="S546" s="172"/>
      <c r="T546" s="172"/>
      <c r="U546" s="172"/>
      <c r="V546" s="172"/>
      <c r="W546" s="28"/>
      <c r="X546" s="28"/>
      <c r="Y546" s="28"/>
      <c r="Z546" s="28"/>
      <c r="AA546" s="28"/>
      <c r="AB546" s="28"/>
      <c r="AC546" s="28"/>
      <c r="CH546" s="173"/>
    </row>
    <row r="547" spans="3:86" ht="15.75" customHeight="1">
      <c r="C547" s="27"/>
      <c r="D547" s="27"/>
      <c r="E547" s="27"/>
      <c r="F547" s="27"/>
      <c r="G547" s="27"/>
      <c r="H547" s="27"/>
      <c r="I547" s="28"/>
      <c r="J547" s="28"/>
      <c r="K547" s="28"/>
      <c r="L547" s="28"/>
      <c r="M547" s="28"/>
      <c r="N547" s="28"/>
      <c r="O547" s="28"/>
      <c r="P547" s="172"/>
      <c r="Q547" s="172"/>
      <c r="R547" s="172"/>
      <c r="S547" s="172"/>
      <c r="T547" s="172"/>
      <c r="U547" s="172"/>
      <c r="V547" s="172"/>
      <c r="W547" s="28"/>
      <c r="X547" s="28"/>
      <c r="Y547" s="28"/>
      <c r="Z547" s="28"/>
      <c r="AA547" s="28"/>
      <c r="AB547" s="28"/>
      <c r="AC547" s="28"/>
      <c r="CH547" s="173"/>
    </row>
    <row r="548" spans="3:86" ht="15.75" customHeight="1">
      <c r="C548" s="27"/>
      <c r="D548" s="27"/>
      <c r="E548" s="27"/>
      <c r="F548" s="27"/>
      <c r="G548" s="27"/>
      <c r="H548" s="27"/>
      <c r="I548" s="28"/>
      <c r="J548" s="28"/>
      <c r="K548" s="28"/>
      <c r="L548" s="28"/>
      <c r="M548" s="28"/>
      <c r="N548" s="28"/>
      <c r="O548" s="28"/>
      <c r="P548" s="172"/>
      <c r="Q548" s="172"/>
      <c r="R548" s="172"/>
      <c r="S548" s="172"/>
      <c r="T548" s="172"/>
      <c r="U548" s="172"/>
      <c r="V548" s="172"/>
      <c r="W548" s="28"/>
      <c r="X548" s="28"/>
      <c r="Y548" s="28"/>
      <c r="Z548" s="28"/>
      <c r="AA548" s="28"/>
      <c r="AB548" s="28"/>
      <c r="AC548" s="28"/>
      <c r="CH548" s="173"/>
    </row>
    <row r="549" spans="3:86" ht="15.75" customHeight="1">
      <c r="C549" s="27"/>
      <c r="D549" s="27"/>
      <c r="E549" s="27"/>
      <c r="F549" s="27"/>
      <c r="G549" s="27"/>
      <c r="H549" s="27"/>
      <c r="I549" s="28"/>
      <c r="J549" s="28"/>
      <c r="K549" s="28"/>
      <c r="L549" s="28"/>
      <c r="M549" s="28"/>
      <c r="N549" s="28"/>
      <c r="O549" s="28"/>
      <c r="P549" s="172"/>
      <c r="Q549" s="172"/>
      <c r="R549" s="172"/>
      <c r="S549" s="172"/>
      <c r="T549" s="172"/>
      <c r="U549" s="172"/>
      <c r="V549" s="172"/>
      <c r="W549" s="28"/>
      <c r="X549" s="28"/>
      <c r="Y549" s="28"/>
      <c r="Z549" s="28"/>
      <c r="AA549" s="28"/>
      <c r="AB549" s="28"/>
      <c r="AC549" s="28"/>
      <c r="CH549" s="173"/>
    </row>
    <row r="550" spans="3:86" ht="15.75" customHeight="1">
      <c r="C550" s="27"/>
      <c r="D550" s="27"/>
      <c r="E550" s="27"/>
      <c r="F550" s="27"/>
      <c r="G550" s="27"/>
      <c r="H550" s="27"/>
      <c r="I550" s="28"/>
      <c r="J550" s="28"/>
      <c r="K550" s="28"/>
      <c r="L550" s="28"/>
      <c r="M550" s="28"/>
      <c r="N550" s="28"/>
      <c r="O550" s="28"/>
      <c r="P550" s="172"/>
      <c r="Q550" s="172"/>
      <c r="R550" s="172"/>
      <c r="S550" s="172"/>
      <c r="T550" s="172"/>
      <c r="U550" s="172"/>
      <c r="V550" s="172"/>
      <c r="W550" s="28"/>
      <c r="X550" s="28"/>
      <c r="Y550" s="28"/>
      <c r="Z550" s="28"/>
      <c r="AA550" s="28"/>
      <c r="AB550" s="28"/>
      <c r="AC550" s="28"/>
      <c r="CH550" s="173"/>
    </row>
    <row r="551" spans="3:86" ht="15.75" customHeight="1">
      <c r="C551" s="27"/>
      <c r="D551" s="27"/>
      <c r="E551" s="27"/>
      <c r="F551" s="27"/>
      <c r="G551" s="27"/>
      <c r="H551" s="27"/>
      <c r="I551" s="28"/>
      <c r="J551" s="28"/>
      <c r="K551" s="28"/>
      <c r="L551" s="28"/>
      <c r="M551" s="28"/>
      <c r="N551" s="28"/>
      <c r="O551" s="28"/>
      <c r="P551" s="172"/>
      <c r="Q551" s="172"/>
      <c r="R551" s="172"/>
      <c r="S551" s="172"/>
      <c r="T551" s="172"/>
      <c r="U551" s="172"/>
      <c r="V551" s="172"/>
      <c r="W551" s="28"/>
      <c r="X551" s="28"/>
      <c r="Y551" s="28"/>
      <c r="Z551" s="28"/>
      <c r="AA551" s="28"/>
      <c r="AB551" s="28"/>
      <c r="AC551" s="28"/>
      <c r="CH551" s="173"/>
    </row>
    <row r="552" spans="3:86" ht="15.75" customHeight="1">
      <c r="C552" s="27"/>
      <c r="D552" s="27"/>
      <c r="E552" s="27"/>
      <c r="F552" s="27"/>
      <c r="G552" s="27"/>
      <c r="H552" s="27"/>
      <c r="I552" s="28"/>
      <c r="J552" s="28"/>
      <c r="K552" s="28"/>
      <c r="L552" s="28"/>
      <c r="M552" s="28"/>
      <c r="N552" s="28"/>
      <c r="O552" s="28"/>
      <c r="P552" s="172"/>
      <c r="Q552" s="172"/>
      <c r="R552" s="172"/>
      <c r="S552" s="172"/>
      <c r="T552" s="172"/>
      <c r="U552" s="172"/>
      <c r="V552" s="172"/>
      <c r="W552" s="28"/>
      <c r="X552" s="28"/>
      <c r="Y552" s="28"/>
      <c r="Z552" s="28"/>
      <c r="AA552" s="28"/>
      <c r="AB552" s="28"/>
      <c r="AC552" s="28"/>
      <c r="CH552" s="173"/>
    </row>
    <row r="553" spans="3:86" ht="15.75" customHeight="1">
      <c r="C553" s="27"/>
      <c r="D553" s="27"/>
      <c r="E553" s="27"/>
      <c r="F553" s="27"/>
      <c r="G553" s="27"/>
      <c r="H553" s="27"/>
      <c r="I553" s="28"/>
      <c r="J553" s="28"/>
      <c r="K553" s="28"/>
      <c r="L553" s="28"/>
      <c r="M553" s="28"/>
      <c r="N553" s="28"/>
      <c r="O553" s="28"/>
      <c r="P553" s="172"/>
      <c r="Q553" s="172"/>
      <c r="R553" s="172"/>
      <c r="S553" s="172"/>
      <c r="T553" s="172"/>
      <c r="U553" s="172"/>
      <c r="V553" s="172"/>
      <c r="W553" s="28"/>
      <c r="X553" s="28"/>
      <c r="Y553" s="28"/>
      <c r="Z553" s="28"/>
      <c r="AA553" s="28"/>
      <c r="AB553" s="28"/>
      <c r="AC553" s="28"/>
      <c r="CH553" s="173"/>
    </row>
    <row r="554" spans="3:86" ht="15.75" customHeight="1">
      <c r="C554" s="27"/>
      <c r="D554" s="27"/>
      <c r="E554" s="27"/>
      <c r="F554" s="27"/>
      <c r="G554" s="27"/>
      <c r="H554" s="27"/>
      <c r="I554" s="28"/>
      <c r="J554" s="28"/>
      <c r="K554" s="28"/>
      <c r="L554" s="28"/>
      <c r="M554" s="28"/>
      <c r="N554" s="28"/>
      <c r="O554" s="28"/>
      <c r="P554" s="172"/>
      <c r="Q554" s="172"/>
      <c r="R554" s="172"/>
      <c r="S554" s="172"/>
      <c r="T554" s="172"/>
      <c r="U554" s="172"/>
      <c r="V554" s="172"/>
      <c r="W554" s="28"/>
      <c r="X554" s="28"/>
      <c r="Y554" s="28"/>
      <c r="Z554" s="28"/>
      <c r="AA554" s="28"/>
      <c r="AB554" s="28"/>
      <c r="AC554" s="28"/>
      <c r="CH554" s="173"/>
    </row>
    <row r="555" spans="3:86" ht="15.75" customHeight="1">
      <c r="C555" s="27"/>
      <c r="D555" s="27"/>
      <c r="E555" s="27"/>
      <c r="F555" s="27"/>
      <c r="G555" s="27"/>
      <c r="H555" s="27"/>
      <c r="I555" s="28"/>
      <c r="J555" s="28"/>
      <c r="K555" s="28"/>
      <c r="L555" s="28"/>
      <c r="M555" s="28"/>
      <c r="N555" s="28"/>
      <c r="O555" s="28"/>
      <c r="P555" s="172"/>
      <c r="Q555" s="172"/>
      <c r="R555" s="172"/>
      <c r="S555" s="172"/>
      <c r="T555" s="172"/>
      <c r="U555" s="172"/>
      <c r="V555" s="172"/>
      <c r="W555" s="28"/>
      <c r="X555" s="28"/>
      <c r="Y555" s="28"/>
      <c r="Z555" s="28"/>
      <c r="AA555" s="28"/>
      <c r="AB555" s="28"/>
      <c r="AC555" s="28"/>
      <c r="CH555" s="173"/>
    </row>
    <row r="556" spans="3:86" ht="15.75" customHeight="1">
      <c r="C556" s="27"/>
      <c r="D556" s="27"/>
      <c r="E556" s="27"/>
      <c r="F556" s="27"/>
      <c r="G556" s="27"/>
      <c r="H556" s="27"/>
      <c r="I556" s="28"/>
      <c r="J556" s="28"/>
      <c r="K556" s="28"/>
      <c r="L556" s="28"/>
      <c r="M556" s="28"/>
      <c r="N556" s="28"/>
      <c r="O556" s="28"/>
      <c r="P556" s="172"/>
      <c r="Q556" s="172"/>
      <c r="R556" s="172"/>
      <c r="S556" s="172"/>
      <c r="T556" s="172"/>
      <c r="U556" s="172"/>
      <c r="V556" s="172"/>
      <c r="W556" s="28"/>
      <c r="X556" s="28"/>
      <c r="Y556" s="28"/>
      <c r="Z556" s="28"/>
      <c r="AA556" s="28"/>
      <c r="AB556" s="28"/>
      <c r="AC556" s="28"/>
      <c r="CH556" s="173"/>
    </row>
    <row r="557" spans="3:86" ht="15.75" customHeight="1">
      <c r="C557" s="27"/>
      <c r="D557" s="27"/>
      <c r="E557" s="27"/>
      <c r="F557" s="27"/>
      <c r="G557" s="27"/>
      <c r="H557" s="27"/>
      <c r="I557" s="28"/>
      <c r="J557" s="28"/>
      <c r="K557" s="28"/>
      <c r="L557" s="28"/>
      <c r="M557" s="28"/>
      <c r="N557" s="28"/>
      <c r="O557" s="28"/>
      <c r="P557" s="172"/>
      <c r="Q557" s="172"/>
      <c r="R557" s="172"/>
      <c r="S557" s="172"/>
      <c r="T557" s="172"/>
      <c r="U557" s="172"/>
      <c r="V557" s="172"/>
      <c r="W557" s="28"/>
      <c r="X557" s="28"/>
      <c r="Y557" s="28"/>
      <c r="Z557" s="28"/>
      <c r="AA557" s="28"/>
      <c r="AB557" s="28"/>
      <c r="AC557" s="28"/>
      <c r="CH557" s="173"/>
    </row>
    <row r="558" spans="3:86" ht="15.75" customHeight="1">
      <c r="C558" s="27"/>
      <c r="D558" s="27"/>
      <c r="E558" s="27"/>
      <c r="F558" s="27"/>
      <c r="G558" s="27"/>
      <c r="H558" s="27"/>
      <c r="I558" s="28"/>
      <c r="J558" s="28"/>
      <c r="K558" s="28"/>
      <c r="L558" s="28"/>
      <c r="M558" s="28"/>
      <c r="N558" s="28"/>
      <c r="O558" s="28"/>
      <c r="P558" s="172"/>
      <c r="Q558" s="172"/>
      <c r="R558" s="172"/>
      <c r="S558" s="172"/>
      <c r="T558" s="172"/>
      <c r="U558" s="172"/>
      <c r="V558" s="172"/>
      <c r="W558" s="28"/>
      <c r="X558" s="28"/>
      <c r="Y558" s="28"/>
      <c r="Z558" s="28"/>
      <c r="AA558" s="28"/>
      <c r="AB558" s="28"/>
      <c r="AC558" s="28"/>
      <c r="CH558" s="173"/>
    </row>
    <row r="559" spans="3:86" ht="15.75" customHeight="1">
      <c r="C559" s="27"/>
      <c r="D559" s="27"/>
      <c r="E559" s="27"/>
      <c r="F559" s="27"/>
      <c r="G559" s="27"/>
      <c r="H559" s="27"/>
      <c r="I559" s="28"/>
      <c r="J559" s="28"/>
      <c r="K559" s="28"/>
      <c r="L559" s="28"/>
      <c r="M559" s="28"/>
      <c r="N559" s="28"/>
      <c r="O559" s="28"/>
      <c r="P559" s="172"/>
      <c r="Q559" s="172"/>
      <c r="R559" s="172"/>
      <c r="S559" s="172"/>
      <c r="T559" s="172"/>
      <c r="U559" s="172"/>
      <c r="V559" s="172"/>
      <c r="W559" s="28"/>
      <c r="X559" s="28"/>
      <c r="Y559" s="28"/>
      <c r="Z559" s="28"/>
      <c r="AA559" s="28"/>
      <c r="AB559" s="28"/>
      <c r="AC559" s="28"/>
      <c r="CH559" s="173"/>
    </row>
    <row r="560" spans="3:86" ht="15.75" customHeight="1">
      <c r="C560" s="27"/>
      <c r="D560" s="27"/>
      <c r="E560" s="27"/>
      <c r="F560" s="27"/>
      <c r="G560" s="27"/>
      <c r="H560" s="27"/>
      <c r="I560" s="28"/>
      <c r="J560" s="28"/>
      <c r="K560" s="28"/>
      <c r="L560" s="28"/>
      <c r="M560" s="28"/>
      <c r="N560" s="28"/>
      <c r="O560" s="28"/>
      <c r="P560" s="172"/>
      <c r="Q560" s="172"/>
      <c r="R560" s="172"/>
      <c r="S560" s="172"/>
      <c r="T560" s="172"/>
      <c r="U560" s="172"/>
      <c r="V560" s="172"/>
      <c r="W560" s="28"/>
      <c r="X560" s="28"/>
      <c r="Y560" s="28"/>
      <c r="Z560" s="28"/>
      <c r="AA560" s="28"/>
      <c r="AB560" s="28"/>
      <c r="AC560" s="28"/>
      <c r="CH560" s="173"/>
    </row>
    <row r="561" spans="3:86" ht="15.75" customHeight="1">
      <c r="C561" s="27"/>
      <c r="D561" s="27"/>
      <c r="E561" s="27"/>
      <c r="F561" s="27"/>
      <c r="G561" s="27"/>
      <c r="H561" s="27"/>
      <c r="I561" s="28"/>
      <c r="J561" s="28"/>
      <c r="K561" s="28"/>
      <c r="L561" s="28"/>
      <c r="M561" s="28"/>
      <c r="N561" s="28"/>
      <c r="O561" s="28"/>
      <c r="P561" s="172"/>
      <c r="Q561" s="172"/>
      <c r="R561" s="172"/>
      <c r="S561" s="172"/>
      <c r="T561" s="172"/>
      <c r="U561" s="172"/>
      <c r="V561" s="172"/>
      <c r="W561" s="28"/>
      <c r="X561" s="28"/>
      <c r="Y561" s="28"/>
      <c r="Z561" s="28"/>
      <c r="AA561" s="28"/>
      <c r="AB561" s="28"/>
      <c r="AC561" s="28"/>
      <c r="CH561" s="173"/>
    </row>
    <row r="562" spans="3:86" ht="15.75" customHeight="1">
      <c r="C562" s="27"/>
      <c r="D562" s="27"/>
      <c r="E562" s="27"/>
      <c r="F562" s="27"/>
      <c r="G562" s="27"/>
      <c r="H562" s="27"/>
      <c r="I562" s="28"/>
      <c r="J562" s="28"/>
      <c r="K562" s="28"/>
      <c r="L562" s="28"/>
      <c r="M562" s="28"/>
      <c r="N562" s="28"/>
      <c r="O562" s="28"/>
      <c r="P562" s="172"/>
      <c r="Q562" s="172"/>
      <c r="R562" s="172"/>
      <c r="S562" s="172"/>
      <c r="T562" s="172"/>
      <c r="U562" s="172"/>
      <c r="V562" s="172"/>
      <c r="W562" s="28"/>
      <c r="X562" s="28"/>
      <c r="Y562" s="28"/>
      <c r="Z562" s="28"/>
      <c r="AA562" s="28"/>
      <c r="AB562" s="28"/>
      <c r="AC562" s="28"/>
      <c r="CH562" s="173"/>
    </row>
    <row r="563" spans="3:86" ht="15.75" customHeight="1">
      <c r="C563" s="27"/>
      <c r="D563" s="27"/>
      <c r="E563" s="27"/>
      <c r="F563" s="27"/>
      <c r="G563" s="27"/>
      <c r="H563" s="27"/>
      <c r="I563" s="28"/>
      <c r="J563" s="28"/>
      <c r="K563" s="28"/>
      <c r="L563" s="28"/>
      <c r="M563" s="28"/>
      <c r="N563" s="28"/>
      <c r="O563" s="28"/>
      <c r="P563" s="172"/>
      <c r="Q563" s="172"/>
      <c r="R563" s="172"/>
      <c r="S563" s="172"/>
      <c r="T563" s="172"/>
      <c r="U563" s="172"/>
      <c r="V563" s="172"/>
      <c r="W563" s="28"/>
      <c r="X563" s="28"/>
      <c r="Y563" s="28"/>
      <c r="Z563" s="28"/>
      <c r="AA563" s="28"/>
      <c r="AB563" s="28"/>
      <c r="AC563" s="28"/>
      <c r="CH563" s="173"/>
    </row>
    <row r="564" spans="3:86" ht="15.75" customHeight="1">
      <c r="C564" s="27"/>
      <c r="D564" s="27"/>
      <c r="E564" s="27"/>
      <c r="F564" s="27"/>
      <c r="G564" s="27"/>
      <c r="H564" s="27"/>
      <c r="I564" s="28"/>
      <c r="J564" s="28"/>
      <c r="K564" s="28"/>
      <c r="L564" s="28"/>
      <c r="M564" s="28"/>
      <c r="N564" s="28"/>
      <c r="O564" s="28"/>
      <c r="P564" s="172"/>
      <c r="Q564" s="172"/>
      <c r="R564" s="172"/>
      <c r="S564" s="172"/>
      <c r="T564" s="172"/>
      <c r="U564" s="172"/>
      <c r="V564" s="172"/>
      <c r="W564" s="28"/>
      <c r="X564" s="28"/>
      <c r="Y564" s="28"/>
      <c r="Z564" s="28"/>
      <c r="AA564" s="28"/>
      <c r="AB564" s="28"/>
      <c r="AC564" s="28"/>
      <c r="CH564" s="173"/>
    </row>
    <row r="565" spans="3:86" ht="15.75" customHeight="1">
      <c r="C565" s="27"/>
      <c r="D565" s="27"/>
      <c r="E565" s="27"/>
      <c r="F565" s="27"/>
      <c r="G565" s="27"/>
      <c r="H565" s="27"/>
      <c r="I565" s="28"/>
      <c r="J565" s="28"/>
      <c r="K565" s="28"/>
      <c r="L565" s="28"/>
      <c r="M565" s="28"/>
      <c r="N565" s="28"/>
      <c r="O565" s="28"/>
      <c r="P565" s="172"/>
      <c r="Q565" s="172"/>
      <c r="R565" s="172"/>
      <c r="S565" s="172"/>
      <c r="T565" s="172"/>
      <c r="U565" s="172"/>
      <c r="V565" s="172"/>
      <c r="W565" s="28"/>
      <c r="X565" s="28"/>
      <c r="Y565" s="28"/>
      <c r="Z565" s="28"/>
      <c r="AA565" s="28"/>
      <c r="AB565" s="28"/>
      <c r="AC565" s="28"/>
      <c r="CH565" s="173"/>
    </row>
    <row r="566" spans="3:86" ht="15.75" customHeight="1">
      <c r="C566" s="27"/>
      <c r="D566" s="27"/>
      <c r="E566" s="27"/>
      <c r="F566" s="27"/>
      <c r="G566" s="27"/>
      <c r="H566" s="27"/>
      <c r="I566" s="28"/>
      <c r="J566" s="28"/>
      <c r="K566" s="28"/>
      <c r="L566" s="28"/>
      <c r="M566" s="28"/>
      <c r="N566" s="28"/>
      <c r="O566" s="28"/>
      <c r="P566" s="172"/>
      <c r="Q566" s="172"/>
      <c r="R566" s="172"/>
      <c r="S566" s="172"/>
      <c r="T566" s="172"/>
      <c r="U566" s="172"/>
      <c r="V566" s="172"/>
      <c r="W566" s="28"/>
      <c r="X566" s="28"/>
      <c r="Y566" s="28"/>
      <c r="Z566" s="28"/>
      <c r="AA566" s="28"/>
      <c r="AB566" s="28"/>
      <c r="AC566" s="28"/>
      <c r="CH566" s="173"/>
    </row>
    <row r="567" spans="3:86" ht="15.75" customHeight="1">
      <c r="C567" s="27"/>
      <c r="D567" s="27"/>
      <c r="E567" s="27"/>
      <c r="F567" s="27"/>
      <c r="G567" s="27"/>
      <c r="H567" s="27"/>
      <c r="I567" s="28"/>
      <c r="J567" s="28"/>
      <c r="K567" s="28"/>
      <c r="L567" s="28"/>
      <c r="M567" s="28"/>
      <c r="N567" s="28"/>
      <c r="O567" s="28"/>
      <c r="P567" s="172"/>
      <c r="Q567" s="172"/>
      <c r="R567" s="172"/>
      <c r="S567" s="172"/>
      <c r="T567" s="172"/>
      <c r="U567" s="172"/>
      <c r="V567" s="172"/>
      <c r="W567" s="28"/>
      <c r="X567" s="28"/>
      <c r="Y567" s="28"/>
      <c r="Z567" s="28"/>
      <c r="AA567" s="28"/>
      <c r="AB567" s="28"/>
      <c r="AC567" s="28"/>
      <c r="CH567" s="173"/>
    </row>
    <row r="568" spans="3:86" ht="15.75" customHeight="1">
      <c r="C568" s="27"/>
      <c r="D568" s="27"/>
      <c r="E568" s="27"/>
      <c r="F568" s="27"/>
      <c r="G568" s="27"/>
      <c r="H568" s="27"/>
      <c r="I568" s="28"/>
      <c r="J568" s="28"/>
      <c r="K568" s="28"/>
      <c r="L568" s="28"/>
      <c r="M568" s="28"/>
      <c r="N568" s="28"/>
      <c r="O568" s="28"/>
      <c r="P568" s="172"/>
      <c r="Q568" s="172"/>
      <c r="R568" s="172"/>
      <c r="S568" s="172"/>
      <c r="T568" s="172"/>
      <c r="U568" s="172"/>
      <c r="V568" s="172"/>
      <c r="W568" s="28"/>
      <c r="X568" s="28"/>
      <c r="Y568" s="28"/>
      <c r="Z568" s="28"/>
      <c r="AA568" s="28"/>
      <c r="AB568" s="28"/>
      <c r="AC568" s="28"/>
      <c r="CH568" s="173"/>
    </row>
    <row r="569" spans="3:86" ht="15.75" customHeight="1">
      <c r="C569" s="27"/>
      <c r="D569" s="27"/>
      <c r="E569" s="27"/>
      <c r="F569" s="27"/>
      <c r="G569" s="27"/>
      <c r="H569" s="27"/>
      <c r="I569" s="28"/>
      <c r="J569" s="28"/>
      <c r="K569" s="28"/>
      <c r="L569" s="28"/>
      <c r="M569" s="28"/>
      <c r="N569" s="28"/>
      <c r="O569" s="28"/>
      <c r="P569" s="172"/>
      <c r="Q569" s="172"/>
      <c r="R569" s="172"/>
      <c r="S569" s="172"/>
      <c r="T569" s="172"/>
      <c r="U569" s="172"/>
      <c r="V569" s="172"/>
      <c r="W569" s="28"/>
      <c r="X569" s="28"/>
      <c r="Y569" s="28"/>
      <c r="Z569" s="28"/>
      <c r="AA569" s="28"/>
      <c r="AB569" s="28"/>
      <c r="AC569" s="28"/>
      <c r="CH569" s="173"/>
    </row>
    <row r="570" spans="3:86" ht="15.75" customHeight="1">
      <c r="C570" s="27"/>
      <c r="D570" s="27"/>
      <c r="E570" s="27"/>
      <c r="F570" s="27"/>
      <c r="G570" s="27"/>
      <c r="H570" s="27"/>
      <c r="I570" s="28"/>
      <c r="J570" s="28"/>
      <c r="K570" s="28"/>
      <c r="L570" s="28"/>
      <c r="M570" s="28"/>
      <c r="N570" s="28"/>
      <c r="O570" s="28"/>
      <c r="P570" s="172"/>
      <c r="Q570" s="172"/>
      <c r="R570" s="172"/>
      <c r="S570" s="172"/>
      <c r="T570" s="172"/>
      <c r="U570" s="172"/>
      <c r="V570" s="172"/>
      <c r="W570" s="28"/>
      <c r="X570" s="28"/>
      <c r="Y570" s="28"/>
      <c r="Z570" s="28"/>
      <c r="AA570" s="28"/>
      <c r="AB570" s="28"/>
      <c r="AC570" s="28"/>
      <c r="CH570" s="173"/>
    </row>
    <row r="571" spans="3:86" ht="15.75" customHeight="1">
      <c r="C571" s="27"/>
      <c r="D571" s="27"/>
      <c r="E571" s="27"/>
      <c r="F571" s="27"/>
      <c r="G571" s="27"/>
      <c r="H571" s="27"/>
      <c r="I571" s="28"/>
      <c r="J571" s="28"/>
      <c r="K571" s="28"/>
      <c r="L571" s="28"/>
      <c r="M571" s="28"/>
      <c r="N571" s="28"/>
      <c r="O571" s="28"/>
      <c r="P571" s="172"/>
      <c r="Q571" s="172"/>
      <c r="R571" s="172"/>
      <c r="S571" s="172"/>
      <c r="T571" s="172"/>
      <c r="U571" s="172"/>
      <c r="V571" s="172"/>
      <c r="W571" s="28"/>
      <c r="X571" s="28"/>
      <c r="Y571" s="28"/>
      <c r="Z571" s="28"/>
      <c r="AA571" s="28"/>
      <c r="AB571" s="28"/>
      <c r="AC571" s="28"/>
      <c r="CH571" s="173"/>
    </row>
    <row r="572" spans="3:86" ht="15.75" customHeight="1">
      <c r="C572" s="27"/>
      <c r="D572" s="27"/>
      <c r="E572" s="27"/>
      <c r="F572" s="27"/>
      <c r="G572" s="27"/>
      <c r="H572" s="27"/>
      <c r="I572" s="28"/>
      <c r="J572" s="28"/>
      <c r="K572" s="28"/>
      <c r="L572" s="28"/>
      <c r="M572" s="28"/>
      <c r="N572" s="28"/>
      <c r="O572" s="28"/>
      <c r="P572" s="172"/>
      <c r="Q572" s="172"/>
      <c r="R572" s="172"/>
      <c r="S572" s="172"/>
      <c r="T572" s="172"/>
      <c r="U572" s="172"/>
      <c r="V572" s="172"/>
      <c r="W572" s="28"/>
      <c r="X572" s="28"/>
      <c r="Y572" s="28"/>
      <c r="Z572" s="28"/>
      <c r="AA572" s="28"/>
      <c r="AB572" s="28"/>
      <c r="AC572" s="28"/>
      <c r="CH572" s="173"/>
    </row>
    <row r="573" spans="3:86" ht="15.75" customHeight="1">
      <c r="C573" s="27"/>
      <c r="D573" s="27"/>
      <c r="E573" s="27"/>
      <c r="F573" s="27"/>
      <c r="G573" s="27"/>
      <c r="H573" s="27"/>
      <c r="I573" s="28"/>
      <c r="J573" s="28"/>
      <c r="K573" s="28"/>
      <c r="L573" s="28"/>
      <c r="M573" s="28"/>
      <c r="N573" s="28"/>
      <c r="O573" s="28"/>
      <c r="P573" s="172"/>
      <c r="Q573" s="172"/>
      <c r="R573" s="172"/>
      <c r="S573" s="172"/>
      <c r="T573" s="172"/>
      <c r="U573" s="172"/>
      <c r="V573" s="172"/>
      <c r="W573" s="28"/>
      <c r="X573" s="28"/>
      <c r="Y573" s="28"/>
      <c r="Z573" s="28"/>
      <c r="AA573" s="28"/>
      <c r="AB573" s="28"/>
      <c r="AC573" s="28"/>
      <c r="CH573" s="173"/>
    </row>
    <row r="574" spans="3:86" ht="15.75" customHeight="1">
      <c r="C574" s="27"/>
      <c r="D574" s="27"/>
      <c r="E574" s="27"/>
      <c r="F574" s="27"/>
      <c r="G574" s="27"/>
      <c r="H574" s="27"/>
      <c r="I574" s="28"/>
      <c r="J574" s="28"/>
      <c r="K574" s="28"/>
      <c r="L574" s="28"/>
      <c r="M574" s="28"/>
      <c r="N574" s="28"/>
      <c r="O574" s="28"/>
      <c r="P574" s="172"/>
      <c r="Q574" s="172"/>
      <c r="R574" s="172"/>
      <c r="S574" s="172"/>
      <c r="T574" s="172"/>
      <c r="U574" s="172"/>
      <c r="V574" s="172"/>
      <c r="W574" s="28"/>
      <c r="X574" s="28"/>
      <c r="Y574" s="28"/>
      <c r="Z574" s="28"/>
      <c r="AA574" s="28"/>
      <c r="AB574" s="28"/>
      <c r="AC574" s="28"/>
      <c r="CH574" s="173"/>
    </row>
    <row r="575" spans="3:86" ht="15.75" customHeight="1">
      <c r="C575" s="27"/>
      <c r="D575" s="27"/>
      <c r="E575" s="27"/>
      <c r="F575" s="27"/>
      <c r="G575" s="27"/>
      <c r="H575" s="27"/>
      <c r="I575" s="28"/>
      <c r="J575" s="28"/>
      <c r="K575" s="28"/>
      <c r="L575" s="28"/>
      <c r="M575" s="28"/>
      <c r="N575" s="28"/>
      <c r="O575" s="28"/>
      <c r="P575" s="172"/>
      <c r="Q575" s="172"/>
      <c r="R575" s="172"/>
      <c r="S575" s="172"/>
      <c r="T575" s="172"/>
      <c r="U575" s="172"/>
      <c r="V575" s="172"/>
      <c r="W575" s="28"/>
      <c r="X575" s="28"/>
      <c r="Y575" s="28"/>
      <c r="Z575" s="28"/>
      <c r="AA575" s="28"/>
      <c r="AB575" s="28"/>
      <c r="AC575" s="28"/>
      <c r="CH575" s="173"/>
    </row>
    <row r="576" spans="3:86" ht="15.75" customHeight="1">
      <c r="C576" s="27"/>
      <c r="D576" s="27"/>
      <c r="E576" s="27"/>
      <c r="F576" s="27"/>
      <c r="G576" s="27"/>
      <c r="H576" s="27"/>
      <c r="I576" s="28"/>
      <c r="J576" s="28"/>
      <c r="K576" s="28"/>
      <c r="L576" s="28"/>
      <c r="M576" s="28"/>
      <c r="N576" s="28"/>
      <c r="O576" s="28"/>
      <c r="P576" s="172"/>
      <c r="Q576" s="172"/>
      <c r="R576" s="172"/>
      <c r="S576" s="172"/>
      <c r="T576" s="172"/>
      <c r="U576" s="172"/>
      <c r="V576" s="172"/>
      <c r="W576" s="28"/>
      <c r="X576" s="28"/>
      <c r="Y576" s="28"/>
      <c r="Z576" s="28"/>
      <c r="AA576" s="28"/>
      <c r="AB576" s="28"/>
      <c r="AC576" s="28"/>
      <c r="CH576" s="173"/>
    </row>
    <row r="577" spans="3:86" ht="15.75" customHeight="1">
      <c r="C577" s="27"/>
      <c r="D577" s="27"/>
      <c r="E577" s="27"/>
      <c r="F577" s="27"/>
      <c r="G577" s="27"/>
      <c r="H577" s="27"/>
      <c r="I577" s="28"/>
      <c r="J577" s="28"/>
      <c r="K577" s="28"/>
      <c r="L577" s="28"/>
      <c r="M577" s="28"/>
      <c r="N577" s="28"/>
      <c r="O577" s="28"/>
      <c r="P577" s="172"/>
      <c r="Q577" s="172"/>
      <c r="R577" s="172"/>
      <c r="S577" s="172"/>
      <c r="T577" s="172"/>
      <c r="U577" s="172"/>
      <c r="V577" s="172"/>
      <c r="W577" s="28"/>
      <c r="X577" s="28"/>
      <c r="Y577" s="28"/>
      <c r="Z577" s="28"/>
      <c r="AA577" s="28"/>
      <c r="AB577" s="28"/>
      <c r="AC577" s="28"/>
      <c r="CH577" s="173"/>
    </row>
    <row r="578" spans="3:86" ht="15.75" customHeight="1">
      <c r="C578" s="27"/>
      <c r="D578" s="27"/>
      <c r="E578" s="27"/>
      <c r="F578" s="27"/>
      <c r="G578" s="27"/>
      <c r="H578" s="27"/>
      <c r="I578" s="28"/>
      <c r="J578" s="28"/>
      <c r="K578" s="28"/>
      <c r="L578" s="28"/>
      <c r="M578" s="28"/>
      <c r="N578" s="28"/>
      <c r="O578" s="28"/>
      <c r="P578" s="172"/>
      <c r="Q578" s="172"/>
      <c r="R578" s="172"/>
      <c r="S578" s="172"/>
      <c r="T578" s="172"/>
      <c r="U578" s="172"/>
      <c r="V578" s="172"/>
      <c r="W578" s="28"/>
      <c r="X578" s="28"/>
      <c r="Y578" s="28"/>
      <c r="Z578" s="28"/>
      <c r="AA578" s="28"/>
      <c r="AB578" s="28"/>
      <c r="AC578" s="28"/>
      <c r="CH578" s="173"/>
    </row>
    <row r="579" spans="3:86" ht="15.75" customHeight="1">
      <c r="C579" s="27"/>
      <c r="D579" s="27"/>
      <c r="E579" s="27"/>
      <c r="F579" s="27"/>
      <c r="G579" s="27"/>
      <c r="H579" s="27"/>
      <c r="I579" s="28"/>
      <c r="J579" s="28"/>
      <c r="K579" s="28"/>
      <c r="L579" s="28"/>
      <c r="M579" s="28"/>
      <c r="N579" s="28"/>
      <c r="O579" s="28"/>
      <c r="P579" s="172"/>
      <c r="Q579" s="172"/>
      <c r="R579" s="172"/>
      <c r="S579" s="172"/>
      <c r="T579" s="172"/>
      <c r="U579" s="172"/>
      <c r="V579" s="172"/>
      <c r="W579" s="28"/>
      <c r="X579" s="28"/>
      <c r="Y579" s="28"/>
      <c r="Z579" s="28"/>
      <c r="AA579" s="28"/>
      <c r="AB579" s="28"/>
      <c r="AC579" s="28"/>
      <c r="CH579" s="173"/>
    </row>
    <row r="580" spans="3:86" ht="15.75" customHeight="1">
      <c r="C580" s="27"/>
      <c r="D580" s="27"/>
      <c r="E580" s="27"/>
      <c r="F580" s="27"/>
      <c r="G580" s="27"/>
      <c r="H580" s="27"/>
      <c r="I580" s="28"/>
      <c r="J580" s="28"/>
      <c r="K580" s="28"/>
      <c r="L580" s="28"/>
      <c r="M580" s="28"/>
      <c r="N580" s="28"/>
      <c r="O580" s="28"/>
      <c r="P580" s="172"/>
      <c r="Q580" s="172"/>
      <c r="R580" s="172"/>
      <c r="S580" s="172"/>
      <c r="T580" s="172"/>
      <c r="U580" s="172"/>
      <c r="V580" s="172"/>
      <c r="W580" s="28"/>
      <c r="X580" s="28"/>
      <c r="Y580" s="28"/>
      <c r="Z580" s="28"/>
      <c r="AA580" s="28"/>
      <c r="AB580" s="28"/>
      <c r="AC580" s="28"/>
      <c r="CH580" s="173"/>
    </row>
    <row r="581" spans="3:86" ht="15.75" customHeight="1">
      <c r="C581" s="27"/>
      <c r="D581" s="27"/>
      <c r="E581" s="27"/>
      <c r="F581" s="27"/>
      <c r="G581" s="27"/>
      <c r="H581" s="27"/>
      <c r="I581" s="28"/>
      <c r="J581" s="28"/>
      <c r="K581" s="28"/>
      <c r="L581" s="28"/>
      <c r="M581" s="28"/>
      <c r="N581" s="28"/>
      <c r="O581" s="28"/>
      <c r="P581" s="172"/>
      <c r="Q581" s="172"/>
      <c r="R581" s="172"/>
      <c r="S581" s="172"/>
      <c r="T581" s="172"/>
      <c r="U581" s="172"/>
      <c r="V581" s="172"/>
      <c r="W581" s="28"/>
      <c r="X581" s="28"/>
      <c r="Y581" s="28"/>
      <c r="Z581" s="28"/>
      <c r="AA581" s="28"/>
      <c r="AB581" s="28"/>
      <c r="AC581" s="28"/>
      <c r="CH581" s="173"/>
    </row>
    <row r="582" spans="3:86" ht="15.75" customHeight="1">
      <c r="C582" s="27"/>
      <c r="D582" s="27"/>
      <c r="E582" s="27"/>
      <c r="F582" s="27"/>
      <c r="G582" s="27"/>
      <c r="H582" s="27"/>
      <c r="I582" s="28"/>
      <c r="J582" s="28"/>
      <c r="K582" s="28"/>
      <c r="L582" s="28"/>
      <c r="M582" s="28"/>
      <c r="N582" s="28"/>
      <c r="O582" s="28"/>
      <c r="P582" s="172"/>
      <c r="Q582" s="172"/>
      <c r="R582" s="172"/>
      <c r="S582" s="172"/>
      <c r="T582" s="172"/>
      <c r="U582" s="172"/>
      <c r="V582" s="172"/>
      <c r="W582" s="28"/>
      <c r="X582" s="28"/>
      <c r="Y582" s="28"/>
      <c r="Z582" s="28"/>
      <c r="AA582" s="28"/>
      <c r="AB582" s="28"/>
      <c r="AC582" s="28"/>
      <c r="CH582" s="173"/>
    </row>
    <row r="583" spans="3:86" ht="15.75" customHeight="1">
      <c r="C583" s="27"/>
      <c r="D583" s="27"/>
      <c r="E583" s="27"/>
      <c r="F583" s="27"/>
      <c r="G583" s="27"/>
      <c r="H583" s="27"/>
      <c r="I583" s="28"/>
      <c r="J583" s="28"/>
      <c r="K583" s="28"/>
      <c r="L583" s="28"/>
      <c r="M583" s="28"/>
      <c r="N583" s="28"/>
      <c r="O583" s="28"/>
      <c r="P583" s="172"/>
      <c r="Q583" s="172"/>
      <c r="R583" s="172"/>
      <c r="S583" s="172"/>
      <c r="T583" s="172"/>
      <c r="U583" s="172"/>
      <c r="V583" s="172"/>
      <c r="W583" s="28"/>
      <c r="X583" s="28"/>
      <c r="Y583" s="28"/>
      <c r="Z583" s="28"/>
      <c r="AA583" s="28"/>
      <c r="AB583" s="28"/>
      <c r="AC583" s="28"/>
      <c r="CH583" s="173"/>
    </row>
    <row r="584" spans="3:86" ht="15.75" customHeight="1">
      <c r="C584" s="27"/>
      <c r="D584" s="27"/>
      <c r="E584" s="27"/>
      <c r="F584" s="27"/>
      <c r="G584" s="27"/>
      <c r="H584" s="27"/>
      <c r="I584" s="28"/>
      <c r="J584" s="28"/>
      <c r="K584" s="28"/>
      <c r="L584" s="28"/>
      <c r="M584" s="28"/>
      <c r="N584" s="28"/>
      <c r="O584" s="28"/>
      <c r="P584" s="172"/>
      <c r="Q584" s="172"/>
      <c r="R584" s="172"/>
      <c r="S584" s="172"/>
      <c r="T584" s="172"/>
      <c r="U584" s="172"/>
      <c r="V584" s="172"/>
      <c r="W584" s="28"/>
      <c r="X584" s="28"/>
      <c r="Y584" s="28"/>
      <c r="Z584" s="28"/>
      <c r="AA584" s="28"/>
      <c r="AB584" s="28"/>
      <c r="AC584" s="28"/>
      <c r="CH584" s="173"/>
    </row>
    <row r="585" spans="3:86" ht="15.75" customHeight="1">
      <c r="C585" s="27"/>
      <c r="D585" s="27"/>
      <c r="E585" s="27"/>
      <c r="F585" s="27"/>
      <c r="G585" s="27"/>
      <c r="H585" s="27"/>
      <c r="I585" s="28"/>
      <c r="J585" s="28"/>
      <c r="K585" s="28"/>
      <c r="L585" s="28"/>
      <c r="M585" s="28"/>
      <c r="N585" s="28"/>
      <c r="O585" s="28"/>
      <c r="P585" s="172"/>
      <c r="Q585" s="172"/>
      <c r="R585" s="172"/>
      <c r="S585" s="172"/>
      <c r="T585" s="172"/>
      <c r="U585" s="172"/>
      <c r="V585" s="172"/>
      <c r="W585" s="28"/>
      <c r="X585" s="28"/>
      <c r="Y585" s="28"/>
      <c r="Z585" s="28"/>
      <c r="AA585" s="28"/>
      <c r="AB585" s="28"/>
      <c r="AC585" s="28"/>
      <c r="CH585" s="173"/>
    </row>
    <row r="586" spans="3:86" ht="15.75" customHeight="1">
      <c r="C586" s="27"/>
      <c r="D586" s="27"/>
      <c r="E586" s="27"/>
      <c r="F586" s="27"/>
      <c r="G586" s="27"/>
      <c r="H586" s="27"/>
      <c r="I586" s="28"/>
      <c r="J586" s="28"/>
      <c r="K586" s="28"/>
      <c r="L586" s="28"/>
      <c r="M586" s="28"/>
      <c r="N586" s="28"/>
      <c r="O586" s="28"/>
      <c r="P586" s="172"/>
      <c r="Q586" s="172"/>
      <c r="R586" s="172"/>
      <c r="S586" s="172"/>
      <c r="T586" s="172"/>
      <c r="U586" s="172"/>
      <c r="V586" s="172"/>
      <c r="W586" s="28"/>
      <c r="X586" s="28"/>
      <c r="Y586" s="28"/>
      <c r="Z586" s="28"/>
      <c r="AA586" s="28"/>
      <c r="AB586" s="28"/>
      <c r="AC586" s="28"/>
      <c r="CH586" s="173"/>
    </row>
    <row r="587" spans="3:86" ht="15.75" customHeight="1">
      <c r="C587" s="27"/>
      <c r="D587" s="27"/>
      <c r="E587" s="27"/>
      <c r="F587" s="27"/>
      <c r="G587" s="27"/>
      <c r="H587" s="27"/>
      <c r="I587" s="28"/>
      <c r="J587" s="28"/>
      <c r="K587" s="28"/>
      <c r="L587" s="28"/>
      <c r="M587" s="28"/>
      <c r="N587" s="28"/>
      <c r="O587" s="28"/>
      <c r="P587" s="172"/>
      <c r="Q587" s="172"/>
      <c r="R587" s="172"/>
      <c r="S587" s="172"/>
      <c r="T587" s="172"/>
      <c r="U587" s="172"/>
      <c r="V587" s="172"/>
      <c r="W587" s="28"/>
      <c r="X587" s="28"/>
      <c r="Y587" s="28"/>
      <c r="Z587" s="28"/>
      <c r="AA587" s="28"/>
      <c r="AB587" s="28"/>
      <c r="AC587" s="28"/>
      <c r="CH587" s="173"/>
    </row>
    <row r="588" spans="3:86" ht="15.75" customHeight="1">
      <c r="C588" s="27"/>
      <c r="D588" s="27"/>
      <c r="E588" s="27"/>
      <c r="F588" s="27"/>
      <c r="G588" s="27"/>
      <c r="H588" s="27"/>
      <c r="I588" s="28"/>
      <c r="J588" s="28"/>
      <c r="K588" s="28"/>
      <c r="L588" s="28"/>
      <c r="M588" s="28"/>
      <c r="N588" s="28"/>
      <c r="O588" s="28"/>
      <c r="P588" s="172"/>
      <c r="Q588" s="172"/>
      <c r="R588" s="172"/>
      <c r="S588" s="172"/>
      <c r="T588" s="172"/>
      <c r="U588" s="172"/>
      <c r="V588" s="172"/>
      <c r="W588" s="28"/>
      <c r="X588" s="28"/>
      <c r="Y588" s="28"/>
      <c r="Z588" s="28"/>
      <c r="AA588" s="28"/>
      <c r="AB588" s="28"/>
      <c r="AC588" s="28"/>
      <c r="CH588" s="173"/>
    </row>
    <row r="589" spans="3:86" ht="15.75" customHeight="1">
      <c r="C589" s="27"/>
      <c r="D589" s="27"/>
      <c r="E589" s="27"/>
      <c r="F589" s="27"/>
      <c r="G589" s="27"/>
      <c r="H589" s="27"/>
      <c r="I589" s="28"/>
      <c r="J589" s="28"/>
      <c r="K589" s="28"/>
      <c r="L589" s="28"/>
      <c r="M589" s="28"/>
      <c r="N589" s="28"/>
      <c r="O589" s="28"/>
      <c r="P589" s="172"/>
      <c r="Q589" s="172"/>
      <c r="R589" s="172"/>
      <c r="S589" s="172"/>
      <c r="T589" s="172"/>
      <c r="U589" s="172"/>
      <c r="V589" s="172"/>
      <c r="W589" s="28"/>
      <c r="X589" s="28"/>
      <c r="Y589" s="28"/>
      <c r="Z589" s="28"/>
      <c r="AA589" s="28"/>
      <c r="AB589" s="28"/>
      <c r="AC589" s="28"/>
      <c r="CH589" s="173"/>
    </row>
    <row r="590" spans="3:86" ht="15.75" customHeight="1">
      <c r="C590" s="27"/>
      <c r="D590" s="27"/>
      <c r="E590" s="27"/>
      <c r="F590" s="27"/>
      <c r="G590" s="27"/>
      <c r="H590" s="27"/>
      <c r="I590" s="28"/>
      <c r="J590" s="28"/>
      <c r="K590" s="28"/>
      <c r="L590" s="28"/>
      <c r="M590" s="28"/>
      <c r="N590" s="28"/>
      <c r="O590" s="28"/>
      <c r="P590" s="172"/>
      <c r="Q590" s="172"/>
      <c r="R590" s="172"/>
      <c r="S590" s="172"/>
      <c r="T590" s="172"/>
      <c r="U590" s="172"/>
      <c r="V590" s="172"/>
      <c r="W590" s="28"/>
      <c r="X590" s="28"/>
      <c r="Y590" s="28"/>
      <c r="Z590" s="28"/>
      <c r="AA590" s="28"/>
      <c r="AB590" s="28"/>
      <c r="AC590" s="28"/>
      <c r="CH590" s="173"/>
    </row>
    <row r="591" spans="3:86" ht="15.75" customHeight="1">
      <c r="C591" s="27"/>
      <c r="D591" s="27"/>
      <c r="E591" s="27"/>
      <c r="F591" s="27"/>
      <c r="G591" s="27"/>
      <c r="H591" s="27"/>
      <c r="I591" s="28"/>
      <c r="J591" s="28"/>
      <c r="K591" s="28"/>
      <c r="L591" s="28"/>
      <c r="M591" s="28"/>
      <c r="N591" s="28"/>
      <c r="O591" s="28"/>
      <c r="P591" s="172"/>
      <c r="Q591" s="172"/>
      <c r="R591" s="172"/>
      <c r="S591" s="172"/>
      <c r="T591" s="172"/>
      <c r="U591" s="172"/>
      <c r="V591" s="172"/>
      <c r="W591" s="28"/>
      <c r="X591" s="28"/>
      <c r="Y591" s="28"/>
      <c r="Z591" s="28"/>
      <c r="AA591" s="28"/>
      <c r="AB591" s="28"/>
      <c r="AC591" s="28"/>
      <c r="CH591" s="173"/>
    </row>
    <row r="592" spans="3:86" ht="15.75" customHeight="1">
      <c r="C592" s="27"/>
      <c r="D592" s="27"/>
      <c r="E592" s="27"/>
      <c r="F592" s="27"/>
      <c r="G592" s="27"/>
      <c r="H592" s="27"/>
      <c r="I592" s="28"/>
      <c r="J592" s="28"/>
      <c r="K592" s="28"/>
      <c r="L592" s="28"/>
      <c r="M592" s="28"/>
      <c r="N592" s="28"/>
      <c r="O592" s="28"/>
      <c r="P592" s="172"/>
      <c r="Q592" s="172"/>
      <c r="R592" s="172"/>
      <c r="S592" s="172"/>
      <c r="T592" s="172"/>
      <c r="U592" s="172"/>
      <c r="V592" s="172"/>
      <c r="W592" s="28"/>
      <c r="X592" s="28"/>
      <c r="Y592" s="28"/>
      <c r="Z592" s="28"/>
      <c r="AA592" s="28"/>
      <c r="AB592" s="28"/>
      <c r="AC592" s="28"/>
      <c r="CH592" s="173"/>
    </row>
    <row r="593" spans="3:86" ht="15.75" customHeight="1">
      <c r="C593" s="27"/>
      <c r="D593" s="27"/>
      <c r="E593" s="27"/>
      <c r="F593" s="27"/>
      <c r="G593" s="27"/>
      <c r="H593" s="27"/>
      <c r="I593" s="28"/>
      <c r="J593" s="28"/>
      <c r="K593" s="28"/>
      <c r="L593" s="28"/>
      <c r="M593" s="28"/>
      <c r="N593" s="28"/>
      <c r="O593" s="28"/>
      <c r="P593" s="172"/>
      <c r="Q593" s="172"/>
      <c r="R593" s="172"/>
      <c r="S593" s="172"/>
      <c r="T593" s="172"/>
      <c r="U593" s="172"/>
      <c r="V593" s="172"/>
      <c r="W593" s="28"/>
      <c r="X593" s="28"/>
      <c r="Y593" s="28"/>
      <c r="Z593" s="28"/>
      <c r="AA593" s="28"/>
      <c r="AB593" s="28"/>
      <c r="AC593" s="28"/>
      <c r="CH593" s="173"/>
    </row>
    <row r="594" spans="3:86" ht="15.75" customHeight="1">
      <c r="C594" s="27"/>
      <c r="D594" s="27"/>
      <c r="E594" s="27"/>
      <c r="F594" s="27"/>
      <c r="G594" s="27"/>
      <c r="H594" s="27"/>
      <c r="I594" s="28"/>
      <c r="J594" s="28"/>
      <c r="K594" s="28"/>
      <c r="L594" s="28"/>
      <c r="M594" s="28"/>
      <c r="N594" s="28"/>
      <c r="O594" s="28"/>
      <c r="P594" s="172"/>
      <c r="Q594" s="172"/>
      <c r="R594" s="172"/>
      <c r="S594" s="172"/>
      <c r="T594" s="172"/>
      <c r="U594" s="172"/>
      <c r="V594" s="172"/>
      <c r="W594" s="28"/>
      <c r="X594" s="28"/>
      <c r="Y594" s="28"/>
      <c r="Z594" s="28"/>
      <c r="AA594" s="28"/>
      <c r="AB594" s="28"/>
      <c r="AC594" s="28"/>
      <c r="CH594" s="173"/>
    </row>
    <row r="595" spans="3:86" ht="15.75" customHeight="1">
      <c r="C595" s="27"/>
      <c r="D595" s="27"/>
      <c r="E595" s="27"/>
      <c r="F595" s="27"/>
      <c r="G595" s="27"/>
      <c r="H595" s="27"/>
      <c r="I595" s="28"/>
      <c r="J595" s="28"/>
      <c r="K595" s="28"/>
      <c r="L595" s="28"/>
      <c r="M595" s="28"/>
      <c r="N595" s="28"/>
      <c r="O595" s="28"/>
      <c r="P595" s="172"/>
      <c r="Q595" s="172"/>
      <c r="R595" s="172"/>
      <c r="S595" s="172"/>
      <c r="T595" s="172"/>
      <c r="U595" s="172"/>
      <c r="V595" s="172"/>
      <c r="W595" s="28"/>
      <c r="X595" s="28"/>
      <c r="Y595" s="28"/>
      <c r="Z595" s="28"/>
      <c r="AA595" s="28"/>
      <c r="AB595" s="28"/>
      <c r="AC595" s="28"/>
      <c r="CH595" s="173"/>
    </row>
    <row r="596" spans="3:86" ht="15.75" customHeight="1">
      <c r="C596" s="27"/>
      <c r="D596" s="27"/>
      <c r="E596" s="27"/>
      <c r="F596" s="27"/>
      <c r="G596" s="27"/>
      <c r="H596" s="27"/>
      <c r="I596" s="28"/>
      <c r="J596" s="28"/>
      <c r="K596" s="28"/>
      <c r="L596" s="28"/>
      <c r="M596" s="28"/>
      <c r="N596" s="28"/>
      <c r="O596" s="28"/>
      <c r="P596" s="172"/>
      <c r="Q596" s="172"/>
      <c r="R596" s="172"/>
      <c r="S596" s="172"/>
      <c r="T596" s="172"/>
      <c r="U596" s="172"/>
      <c r="V596" s="172"/>
      <c r="W596" s="28"/>
      <c r="X596" s="28"/>
      <c r="Y596" s="28"/>
      <c r="Z596" s="28"/>
      <c r="AA596" s="28"/>
      <c r="AB596" s="28"/>
      <c r="AC596" s="28"/>
      <c r="CH596" s="173"/>
    </row>
    <row r="597" spans="3:86" ht="15.75" customHeight="1">
      <c r="C597" s="27"/>
      <c r="D597" s="27"/>
      <c r="E597" s="27"/>
      <c r="F597" s="27"/>
      <c r="G597" s="27"/>
      <c r="H597" s="27"/>
      <c r="I597" s="28"/>
      <c r="J597" s="28"/>
      <c r="K597" s="28"/>
      <c r="L597" s="28"/>
      <c r="M597" s="28"/>
      <c r="N597" s="28"/>
      <c r="O597" s="28"/>
      <c r="P597" s="172"/>
      <c r="Q597" s="172"/>
      <c r="R597" s="172"/>
      <c r="S597" s="172"/>
      <c r="T597" s="172"/>
      <c r="U597" s="172"/>
      <c r="V597" s="172"/>
      <c r="W597" s="28"/>
      <c r="X597" s="28"/>
      <c r="Y597" s="28"/>
      <c r="Z597" s="28"/>
      <c r="AA597" s="28"/>
      <c r="AB597" s="28"/>
      <c r="AC597" s="28"/>
      <c r="CH597" s="173"/>
    </row>
    <row r="598" spans="3:86" ht="15.75" customHeight="1">
      <c r="C598" s="27"/>
      <c r="D598" s="27"/>
      <c r="E598" s="27"/>
      <c r="F598" s="27"/>
      <c r="G598" s="27"/>
      <c r="H598" s="27"/>
      <c r="I598" s="28"/>
      <c r="J598" s="28"/>
      <c r="K598" s="28"/>
      <c r="L598" s="28"/>
      <c r="M598" s="28"/>
      <c r="N598" s="28"/>
      <c r="O598" s="28"/>
      <c r="P598" s="172"/>
      <c r="Q598" s="172"/>
      <c r="R598" s="172"/>
      <c r="S598" s="172"/>
      <c r="T598" s="172"/>
      <c r="U598" s="172"/>
      <c r="V598" s="172"/>
      <c r="W598" s="28"/>
      <c r="X598" s="28"/>
      <c r="Y598" s="28"/>
      <c r="Z598" s="28"/>
      <c r="AA598" s="28"/>
      <c r="AB598" s="28"/>
      <c r="AC598" s="28"/>
      <c r="CH598" s="173"/>
    </row>
    <row r="599" spans="3:86" ht="15.75" customHeight="1">
      <c r="C599" s="27"/>
      <c r="D599" s="27"/>
      <c r="E599" s="27"/>
      <c r="F599" s="27"/>
      <c r="G599" s="27"/>
      <c r="H599" s="27"/>
      <c r="I599" s="28"/>
      <c r="J599" s="28"/>
      <c r="K599" s="28"/>
      <c r="L599" s="28"/>
      <c r="M599" s="28"/>
      <c r="N599" s="28"/>
      <c r="O599" s="28"/>
      <c r="P599" s="172"/>
      <c r="Q599" s="172"/>
      <c r="R599" s="172"/>
      <c r="S599" s="172"/>
      <c r="T599" s="172"/>
      <c r="U599" s="172"/>
      <c r="V599" s="172"/>
      <c r="W599" s="28"/>
      <c r="X599" s="28"/>
      <c r="Y599" s="28"/>
      <c r="Z599" s="28"/>
      <c r="AA599" s="28"/>
      <c r="AB599" s="28"/>
      <c r="AC599" s="28"/>
      <c r="CH599" s="173"/>
    </row>
    <row r="600" spans="3:86" ht="15.75" customHeight="1">
      <c r="C600" s="27"/>
      <c r="D600" s="27"/>
      <c r="E600" s="27"/>
      <c r="F600" s="27"/>
      <c r="G600" s="27"/>
      <c r="H600" s="27"/>
      <c r="I600" s="28"/>
      <c r="J600" s="28"/>
      <c r="K600" s="28"/>
      <c r="L600" s="28"/>
      <c r="M600" s="28"/>
      <c r="N600" s="28"/>
      <c r="O600" s="28"/>
      <c r="P600" s="172"/>
      <c r="Q600" s="172"/>
      <c r="R600" s="172"/>
      <c r="S600" s="172"/>
      <c r="T600" s="172"/>
      <c r="U600" s="172"/>
      <c r="V600" s="172"/>
      <c r="W600" s="28"/>
      <c r="X600" s="28"/>
      <c r="Y600" s="28"/>
      <c r="Z600" s="28"/>
      <c r="AA600" s="28"/>
      <c r="AB600" s="28"/>
      <c r="AC600" s="28"/>
      <c r="CH600" s="173"/>
    </row>
    <row r="601" spans="3:86" ht="15.75" customHeight="1">
      <c r="C601" s="27"/>
      <c r="D601" s="27"/>
      <c r="E601" s="27"/>
      <c r="F601" s="27"/>
      <c r="G601" s="27"/>
      <c r="H601" s="27"/>
      <c r="I601" s="28"/>
      <c r="J601" s="28"/>
      <c r="K601" s="28"/>
      <c r="L601" s="28"/>
      <c r="M601" s="28"/>
      <c r="N601" s="28"/>
      <c r="O601" s="28"/>
      <c r="P601" s="172"/>
      <c r="Q601" s="172"/>
      <c r="R601" s="172"/>
      <c r="S601" s="172"/>
      <c r="T601" s="172"/>
      <c r="U601" s="172"/>
      <c r="V601" s="172"/>
      <c r="W601" s="28"/>
      <c r="X601" s="28"/>
      <c r="Y601" s="28"/>
      <c r="Z601" s="28"/>
      <c r="AA601" s="28"/>
      <c r="AB601" s="28"/>
      <c r="AC601" s="28"/>
      <c r="CH601" s="173"/>
    </row>
    <row r="602" spans="3:86" ht="15.75" customHeight="1">
      <c r="C602" s="27"/>
      <c r="D602" s="27"/>
      <c r="E602" s="27"/>
      <c r="F602" s="27"/>
      <c r="G602" s="27"/>
      <c r="H602" s="27"/>
      <c r="I602" s="28"/>
      <c r="J602" s="28"/>
      <c r="K602" s="28"/>
      <c r="L602" s="28"/>
      <c r="M602" s="28"/>
      <c r="N602" s="28"/>
      <c r="O602" s="28"/>
      <c r="P602" s="172"/>
      <c r="Q602" s="172"/>
      <c r="R602" s="172"/>
      <c r="S602" s="172"/>
      <c r="T602" s="172"/>
      <c r="U602" s="172"/>
      <c r="V602" s="172"/>
      <c r="W602" s="28"/>
      <c r="X602" s="28"/>
      <c r="Y602" s="28"/>
      <c r="Z602" s="28"/>
      <c r="AA602" s="28"/>
      <c r="AB602" s="28"/>
      <c r="AC602" s="28"/>
      <c r="CH602" s="173"/>
    </row>
    <row r="603" spans="3:86" ht="15.75" customHeight="1">
      <c r="C603" s="27"/>
      <c r="D603" s="27"/>
      <c r="E603" s="27"/>
      <c r="F603" s="27"/>
      <c r="G603" s="27"/>
      <c r="H603" s="27"/>
      <c r="I603" s="28"/>
      <c r="J603" s="28"/>
      <c r="K603" s="28"/>
      <c r="L603" s="28"/>
      <c r="M603" s="28"/>
      <c r="N603" s="28"/>
      <c r="O603" s="28"/>
      <c r="P603" s="172"/>
      <c r="Q603" s="172"/>
      <c r="R603" s="172"/>
      <c r="S603" s="172"/>
      <c r="T603" s="172"/>
      <c r="U603" s="172"/>
      <c r="V603" s="172"/>
      <c r="W603" s="28"/>
      <c r="X603" s="28"/>
      <c r="Y603" s="28"/>
      <c r="Z603" s="28"/>
      <c r="AA603" s="28"/>
      <c r="AB603" s="28"/>
      <c r="AC603" s="28"/>
      <c r="CH603" s="173"/>
    </row>
    <row r="604" spans="3:86" ht="15.75" customHeight="1">
      <c r="C604" s="27"/>
      <c r="D604" s="27"/>
      <c r="E604" s="27"/>
      <c r="F604" s="27"/>
      <c r="G604" s="27"/>
      <c r="H604" s="27"/>
      <c r="I604" s="28"/>
      <c r="J604" s="28"/>
      <c r="K604" s="28"/>
      <c r="L604" s="28"/>
      <c r="M604" s="28"/>
      <c r="N604" s="28"/>
      <c r="O604" s="28"/>
      <c r="P604" s="172"/>
      <c r="Q604" s="172"/>
      <c r="R604" s="172"/>
      <c r="S604" s="172"/>
      <c r="T604" s="172"/>
      <c r="U604" s="172"/>
      <c r="V604" s="172"/>
      <c r="W604" s="28"/>
      <c r="X604" s="28"/>
      <c r="Y604" s="28"/>
      <c r="Z604" s="28"/>
      <c r="AA604" s="28"/>
      <c r="AB604" s="28"/>
      <c r="AC604" s="28"/>
      <c r="CH604" s="173"/>
    </row>
    <row r="605" spans="3:86" ht="15.75" customHeight="1">
      <c r="C605" s="27"/>
      <c r="D605" s="27"/>
      <c r="E605" s="27"/>
      <c r="F605" s="27"/>
      <c r="G605" s="27"/>
      <c r="H605" s="27"/>
      <c r="I605" s="28"/>
      <c r="J605" s="28"/>
      <c r="K605" s="28"/>
      <c r="L605" s="28"/>
      <c r="M605" s="28"/>
      <c r="N605" s="28"/>
      <c r="O605" s="28"/>
      <c r="P605" s="172"/>
      <c r="Q605" s="172"/>
      <c r="R605" s="172"/>
      <c r="S605" s="172"/>
      <c r="T605" s="172"/>
      <c r="U605" s="172"/>
      <c r="V605" s="172"/>
      <c r="W605" s="28"/>
      <c r="X605" s="28"/>
      <c r="Y605" s="28"/>
      <c r="Z605" s="28"/>
      <c r="AA605" s="28"/>
      <c r="AB605" s="28"/>
      <c r="AC605" s="28"/>
      <c r="CH605" s="173"/>
    </row>
    <row r="606" spans="3:86" ht="15.75" customHeight="1">
      <c r="C606" s="27"/>
      <c r="D606" s="27"/>
      <c r="E606" s="27"/>
      <c r="F606" s="27"/>
      <c r="G606" s="27"/>
      <c r="H606" s="27"/>
      <c r="I606" s="28"/>
      <c r="J606" s="28"/>
      <c r="K606" s="28"/>
      <c r="L606" s="28"/>
      <c r="M606" s="28"/>
      <c r="N606" s="28"/>
      <c r="O606" s="28"/>
      <c r="P606" s="172"/>
      <c r="Q606" s="172"/>
      <c r="R606" s="172"/>
      <c r="S606" s="172"/>
      <c r="T606" s="172"/>
      <c r="U606" s="172"/>
      <c r="V606" s="172"/>
      <c r="W606" s="28"/>
      <c r="X606" s="28"/>
      <c r="Y606" s="28"/>
      <c r="Z606" s="28"/>
      <c r="AA606" s="28"/>
      <c r="AB606" s="28"/>
      <c r="AC606" s="28"/>
      <c r="CH606" s="173"/>
    </row>
    <row r="607" spans="3:86" ht="15.75" customHeight="1">
      <c r="C607" s="27"/>
      <c r="D607" s="27"/>
      <c r="E607" s="27"/>
      <c r="F607" s="27"/>
      <c r="G607" s="27"/>
      <c r="H607" s="27"/>
      <c r="I607" s="28"/>
      <c r="J607" s="28"/>
      <c r="K607" s="28"/>
      <c r="L607" s="28"/>
      <c r="M607" s="28"/>
      <c r="N607" s="28"/>
      <c r="O607" s="28"/>
      <c r="P607" s="172"/>
      <c r="Q607" s="172"/>
      <c r="R607" s="172"/>
      <c r="S607" s="172"/>
      <c r="T607" s="172"/>
      <c r="U607" s="172"/>
      <c r="V607" s="172"/>
      <c r="W607" s="28"/>
      <c r="X607" s="28"/>
      <c r="Y607" s="28"/>
      <c r="Z607" s="28"/>
      <c r="AA607" s="28"/>
      <c r="AB607" s="28"/>
      <c r="AC607" s="28"/>
      <c r="CH607" s="173"/>
    </row>
    <row r="608" spans="3:86" ht="15.75" customHeight="1">
      <c r="C608" s="27"/>
      <c r="D608" s="27"/>
      <c r="E608" s="27"/>
      <c r="F608" s="27"/>
      <c r="G608" s="27"/>
      <c r="H608" s="27"/>
      <c r="I608" s="28"/>
      <c r="J608" s="28"/>
      <c r="K608" s="28"/>
      <c r="L608" s="28"/>
      <c r="M608" s="28"/>
      <c r="N608" s="28"/>
      <c r="O608" s="28"/>
      <c r="P608" s="172"/>
      <c r="Q608" s="172"/>
      <c r="R608" s="172"/>
      <c r="S608" s="172"/>
      <c r="T608" s="172"/>
      <c r="U608" s="172"/>
      <c r="V608" s="172"/>
      <c r="W608" s="28"/>
      <c r="X608" s="28"/>
      <c r="Y608" s="28"/>
      <c r="Z608" s="28"/>
      <c r="AA608" s="28"/>
      <c r="AB608" s="28"/>
      <c r="AC608" s="28"/>
      <c r="CH608" s="173"/>
    </row>
    <row r="609" spans="3:86" ht="15.75" customHeight="1">
      <c r="C609" s="27"/>
      <c r="D609" s="27"/>
      <c r="E609" s="27"/>
      <c r="F609" s="27"/>
      <c r="G609" s="27"/>
      <c r="H609" s="27"/>
      <c r="I609" s="28"/>
      <c r="J609" s="28"/>
      <c r="K609" s="28"/>
      <c r="L609" s="28"/>
      <c r="M609" s="28"/>
      <c r="N609" s="28"/>
      <c r="O609" s="28"/>
      <c r="P609" s="172"/>
      <c r="Q609" s="172"/>
      <c r="R609" s="172"/>
      <c r="S609" s="172"/>
      <c r="T609" s="172"/>
      <c r="U609" s="172"/>
      <c r="V609" s="172"/>
      <c r="W609" s="28"/>
      <c r="X609" s="28"/>
      <c r="Y609" s="28"/>
      <c r="Z609" s="28"/>
      <c r="AA609" s="28"/>
      <c r="AB609" s="28"/>
      <c r="AC609" s="28"/>
      <c r="CH609" s="173"/>
    </row>
    <row r="610" spans="3:86" ht="15.75" customHeight="1">
      <c r="C610" s="27"/>
      <c r="D610" s="27"/>
      <c r="E610" s="27"/>
      <c r="F610" s="27"/>
      <c r="G610" s="27"/>
      <c r="H610" s="27"/>
      <c r="I610" s="28"/>
      <c r="J610" s="28"/>
      <c r="K610" s="28"/>
      <c r="L610" s="28"/>
      <c r="M610" s="28"/>
      <c r="N610" s="28"/>
      <c r="O610" s="28"/>
      <c r="P610" s="172"/>
      <c r="Q610" s="172"/>
      <c r="R610" s="172"/>
      <c r="S610" s="172"/>
      <c r="T610" s="172"/>
      <c r="U610" s="172"/>
      <c r="V610" s="172"/>
      <c r="W610" s="28"/>
      <c r="X610" s="28"/>
      <c r="Y610" s="28"/>
      <c r="Z610" s="28"/>
      <c r="AA610" s="28"/>
      <c r="AB610" s="28"/>
      <c r="AC610" s="28"/>
      <c r="CH610" s="173"/>
    </row>
    <row r="611" spans="3:86" ht="15.75" customHeight="1">
      <c r="C611" s="27"/>
      <c r="D611" s="27"/>
      <c r="E611" s="27"/>
      <c r="F611" s="27"/>
      <c r="G611" s="27"/>
      <c r="H611" s="27"/>
      <c r="I611" s="28"/>
      <c r="J611" s="28"/>
      <c r="K611" s="28"/>
      <c r="L611" s="28"/>
      <c r="M611" s="28"/>
      <c r="N611" s="28"/>
      <c r="O611" s="28"/>
      <c r="P611" s="172"/>
      <c r="Q611" s="172"/>
      <c r="R611" s="172"/>
      <c r="S611" s="172"/>
      <c r="T611" s="172"/>
      <c r="U611" s="172"/>
      <c r="V611" s="172"/>
      <c r="W611" s="28"/>
      <c r="X611" s="28"/>
      <c r="Y611" s="28"/>
      <c r="Z611" s="28"/>
      <c r="AA611" s="28"/>
      <c r="AB611" s="28"/>
      <c r="AC611" s="28"/>
      <c r="CH611" s="173"/>
    </row>
    <row r="612" spans="3:86" ht="15.75" customHeight="1">
      <c r="C612" s="27"/>
      <c r="D612" s="27"/>
      <c r="E612" s="27"/>
      <c r="F612" s="27"/>
      <c r="G612" s="27"/>
      <c r="H612" s="27"/>
      <c r="I612" s="28"/>
      <c r="J612" s="28"/>
      <c r="K612" s="28"/>
      <c r="L612" s="28"/>
      <c r="M612" s="28"/>
      <c r="N612" s="28"/>
      <c r="O612" s="28"/>
      <c r="P612" s="172"/>
      <c r="Q612" s="172"/>
      <c r="R612" s="172"/>
      <c r="S612" s="172"/>
      <c r="T612" s="172"/>
      <c r="U612" s="172"/>
      <c r="V612" s="172"/>
      <c r="W612" s="28"/>
      <c r="X612" s="28"/>
      <c r="Y612" s="28"/>
      <c r="Z612" s="28"/>
      <c r="AA612" s="28"/>
      <c r="AB612" s="28"/>
      <c r="AC612" s="28"/>
      <c r="CH612" s="173"/>
    </row>
    <row r="613" spans="3:86" ht="15.75" customHeight="1">
      <c r="C613" s="27"/>
      <c r="D613" s="27"/>
      <c r="E613" s="27"/>
      <c r="F613" s="27"/>
      <c r="G613" s="27"/>
      <c r="H613" s="27"/>
      <c r="I613" s="28"/>
      <c r="J613" s="28"/>
      <c r="K613" s="28"/>
      <c r="L613" s="28"/>
      <c r="M613" s="28"/>
      <c r="N613" s="28"/>
      <c r="O613" s="28"/>
      <c r="P613" s="172"/>
      <c r="Q613" s="172"/>
      <c r="R613" s="172"/>
      <c r="S613" s="172"/>
      <c r="T613" s="172"/>
      <c r="U613" s="172"/>
      <c r="V613" s="172"/>
      <c r="W613" s="28"/>
      <c r="X613" s="28"/>
      <c r="Y613" s="28"/>
      <c r="Z613" s="28"/>
      <c r="AA613" s="28"/>
      <c r="AB613" s="28"/>
      <c r="AC613" s="28"/>
      <c r="CH613" s="173"/>
    </row>
    <row r="614" spans="3:86" ht="15.75" customHeight="1">
      <c r="C614" s="27"/>
      <c r="D614" s="27"/>
      <c r="E614" s="27"/>
      <c r="F614" s="27"/>
      <c r="G614" s="27"/>
      <c r="H614" s="27"/>
      <c r="I614" s="28"/>
      <c r="J614" s="28"/>
      <c r="K614" s="28"/>
      <c r="L614" s="28"/>
      <c r="M614" s="28"/>
      <c r="N614" s="28"/>
      <c r="O614" s="28"/>
      <c r="P614" s="172"/>
      <c r="Q614" s="172"/>
      <c r="R614" s="172"/>
      <c r="S614" s="172"/>
      <c r="T614" s="172"/>
      <c r="U614" s="172"/>
      <c r="V614" s="172"/>
      <c r="W614" s="28"/>
      <c r="X614" s="28"/>
      <c r="Y614" s="28"/>
      <c r="Z614" s="28"/>
      <c r="AA614" s="28"/>
      <c r="AB614" s="28"/>
      <c r="AC614" s="28"/>
      <c r="CH614" s="173"/>
    </row>
    <row r="615" spans="3:86" ht="15.75" customHeight="1">
      <c r="C615" s="27"/>
      <c r="D615" s="27"/>
      <c r="E615" s="27"/>
      <c r="F615" s="27"/>
      <c r="G615" s="27"/>
      <c r="H615" s="27"/>
      <c r="I615" s="28"/>
      <c r="J615" s="28"/>
      <c r="K615" s="28"/>
      <c r="L615" s="28"/>
      <c r="M615" s="28"/>
      <c r="N615" s="28"/>
      <c r="O615" s="28"/>
      <c r="P615" s="172"/>
      <c r="Q615" s="172"/>
      <c r="R615" s="172"/>
      <c r="S615" s="172"/>
      <c r="T615" s="172"/>
      <c r="U615" s="172"/>
      <c r="V615" s="172"/>
      <c r="W615" s="28"/>
      <c r="X615" s="28"/>
      <c r="Y615" s="28"/>
      <c r="Z615" s="28"/>
      <c r="AA615" s="28"/>
      <c r="AB615" s="28"/>
      <c r="AC615" s="28"/>
      <c r="CH615" s="173"/>
    </row>
    <row r="616" spans="3:86" ht="15.75" customHeight="1">
      <c r="C616" s="27"/>
      <c r="D616" s="27"/>
      <c r="E616" s="27"/>
      <c r="F616" s="27"/>
      <c r="G616" s="27"/>
      <c r="H616" s="27"/>
      <c r="I616" s="28"/>
      <c r="J616" s="28"/>
      <c r="K616" s="28"/>
      <c r="L616" s="28"/>
      <c r="M616" s="28"/>
      <c r="N616" s="28"/>
      <c r="O616" s="28"/>
      <c r="P616" s="172"/>
      <c r="Q616" s="172"/>
      <c r="R616" s="172"/>
      <c r="S616" s="172"/>
      <c r="T616" s="172"/>
      <c r="U616" s="172"/>
      <c r="V616" s="172"/>
      <c r="W616" s="28"/>
      <c r="X616" s="28"/>
      <c r="Y616" s="28"/>
      <c r="Z616" s="28"/>
      <c r="AA616" s="28"/>
      <c r="AB616" s="28"/>
      <c r="AC616" s="28"/>
      <c r="CH616" s="173"/>
    </row>
    <row r="617" spans="3:86" ht="15.75" customHeight="1">
      <c r="C617" s="27"/>
      <c r="D617" s="27"/>
      <c r="E617" s="27"/>
      <c r="F617" s="27"/>
      <c r="G617" s="27"/>
      <c r="H617" s="27"/>
      <c r="I617" s="28"/>
      <c r="J617" s="28"/>
      <c r="K617" s="28"/>
      <c r="L617" s="28"/>
      <c r="M617" s="28"/>
      <c r="N617" s="28"/>
      <c r="O617" s="28"/>
      <c r="P617" s="172"/>
      <c r="Q617" s="172"/>
      <c r="R617" s="172"/>
      <c r="S617" s="172"/>
      <c r="T617" s="172"/>
      <c r="U617" s="172"/>
      <c r="V617" s="172"/>
      <c r="W617" s="28"/>
      <c r="X617" s="28"/>
      <c r="Y617" s="28"/>
      <c r="Z617" s="28"/>
      <c r="AA617" s="28"/>
      <c r="AB617" s="28"/>
      <c r="AC617" s="28"/>
      <c r="CH617" s="173"/>
    </row>
    <row r="618" spans="3:86" ht="15.75" customHeight="1">
      <c r="C618" s="27"/>
      <c r="D618" s="27"/>
      <c r="E618" s="27"/>
      <c r="F618" s="27"/>
      <c r="G618" s="27"/>
      <c r="H618" s="27"/>
      <c r="I618" s="28"/>
      <c r="J618" s="28"/>
      <c r="K618" s="28"/>
      <c r="L618" s="28"/>
      <c r="M618" s="28"/>
      <c r="N618" s="28"/>
      <c r="O618" s="28"/>
      <c r="P618" s="172"/>
      <c r="Q618" s="172"/>
      <c r="R618" s="172"/>
      <c r="S618" s="172"/>
      <c r="T618" s="172"/>
      <c r="U618" s="172"/>
      <c r="V618" s="172"/>
      <c r="W618" s="28"/>
      <c r="X618" s="28"/>
      <c r="Y618" s="28"/>
      <c r="Z618" s="28"/>
      <c r="AA618" s="28"/>
      <c r="AB618" s="28"/>
      <c r="AC618" s="28"/>
      <c r="CH618" s="173"/>
    </row>
    <row r="619" spans="3:86" ht="15.75" customHeight="1">
      <c r="C619" s="27"/>
      <c r="D619" s="27"/>
      <c r="E619" s="27"/>
      <c r="F619" s="27"/>
      <c r="G619" s="27"/>
      <c r="H619" s="27"/>
      <c r="I619" s="28"/>
      <c r="J619" s="28"/>
      <c r="K619" s="28"/>
      <c r="L619" s="28"/>
      <c r="M619" s="28"/>
      <c r="N619" s="28"/>
      <c r="O619" s="28"/>
      <c r="P619" s="172"/>
      <c r="Q619" s="172"/>
      <c r="R619" s="172"/>
      <c r="S619" s="172"/>
      <c r="T619" s="172"/>
      <c r="U619" s="172"/>
      <c r="V619" s="172"/>
      <c r="W619" s="28"/>
      <c r="X619" s="28"/>
      <c r="Y619" s="28"/>
      <c r="Z619" s="28"/>
      <c r="AA619" s="28"/>
      <c r="AB619" s="28"/>
      <c r="AC619" s="28"/>
      <c r="CH619" s="173"/>
    </row>
    <row r="620" spans="3:86" ht="15.75" customHeight="1">
      <c r="C620" s="27"/>
      <c r="D620" s="27"/>
      <c r="E620" s="27"/>
      <c r="F620" s="27"/>
      <c r="G620" s="27"/>
      <c r="H620" s="27"/>
      <c r="I620" s="28"/>
      <c r="J620" s="28"/>
      <c r="K620" s="28"/>
      <c r="L620" s="28"/>
      <c r="M620" s="28"/>
      <c r="N620" s="28"/>
      <c r="O620" s="28"/>
      <c r="P620" s="172"/>
      <c r="Q620" s="172"/>
      <c r="R620" s="172"/>
      <c r="S620" s="172"/>
      <c r="T620" s="172"/>
      <c r="U620" s="172"/>
      <c r="V620" s="172"/>
      <c r="W620" s="28"/>
      <c r="X620" s="28"/>
      <c r="Y620" s="28"/>
      <c r="Z620" s="28"/>
      <c r="AA620" s="28"/>
      <c r="AB620" s="28"/>
      <c r="AC620" s="28"/>
      <c r="CH620" s="173"/>
    </row>
    <row r="621" spans="3:86" ht="15.75" customHeight="1">
      <c r="C621" s="27"/>
      <c r="D621" s="27"/>
      <c r="E621" s="27"/>
      <c r="F621" s="27"/>
      <c r="G621" s="27"/>
      <c r="H621" s="27"/>
      <c r="I621" s="28"/>
      <c r="J621" s="28"/>
      <c r="K621" s="28"/>
      <c r="L621" s="28"/>
      <c r="M621" s="28"/>
      <c r="N621" s="28"/>
      <c r="O621" s="28"/>
      <c r="P621" s="172"/>
      <c r="Q621" s="172"/>
      <c r="R621" s="172"/>
      <c r="S621" s="172"/>
      <c r="T621" s="172"/>
      <c r="U621" s="172"/>
      <c r="V621" s="172"/>
      <c r="W621" s="28"/>
      <c r="X621" s="28"/>
      <c r="Y621" s="28"/>
      <c r="Z621" s="28"/>
      <c r="AA621" s="28"/>
      <c r="AB621" s="28"/>
      <c r="AC621" s="28"/>
      <c r="CH621" s="173"/>
    </row>
    <row r="622" spans="3:86" ht="15.75" customHeight="1">
      <c r="C622" s="27"/>
      <c r="D622" s="27"/>
      <c r="E622" s="27"/>
      <c r="F622" s="27"/>
      <c r="G622" s="27"/>
      <c r="H622" s="27"/>
      <c r="I622" s="28"/>
      <c r="J622" s="28"/>
      <c r="K622" s="28"/>
      <c r="L622" s="28"/>
      <c r="M622" s="28"/>
      <c r="N622" s="28"/>
      <c r="O622" s="28"/>
      <c r="P622" s="172"/>
      <c r="Q622" s="172"/>
      <c r="R622" s="172"/>
      <c r="S622" s="172"/>
      <c r="T622" s="172"/>
      <c r="U622" s="172"/>
      <c r="V622" s="172"/>
      <c r="W622" s="28"/>
      <c r="X622" s="28"/>
      <c r="Y622" s="28"/>
      <c r="Z622" s="28"/>
      <c r="AA622" s="28"/>
      <c r="AB622" s="28"/>
      <c r="AC622" s="28"/>
      <c r="CH622" s="173"/>
    </row>
    <row r="623" spans="3:86" ht="15.75" customHeight="1">
      <c r="C623" s="27"/>
      <c r="D623" s="27"/>
      <c r="E623" s="27"/>
      <c r="F623" s="27"/>
      <c r="G623" s="27"/>
      <c r="H623" s="27"/>
      <c r="I623" s="28"/>
      <c r="J623" s="28"/>
      <c r="K623" s="28"/>
      <c r="L623" s="28"/>
      <c r="M623" s="28"/>
      <c r="N623" s="28"/>
      <c r="O623" s="28"/>
      <c r="P623" s="172"/>
      <c r="Q623" s="172"/>
      <c r="R623" s="172"/>
      <c r="S623" s="172"/>
      <c r="T623" s="172"/>
      <c r="U623" s="172"/>
      <c r="V623" s="172"/>
      <c r="W623" s="28"/>
      <c r="X623" s="28"/>
      <c r="Y623" s="28"/>
      <c r="Z623" s="28"/>
      <c r="AA623" s="28"/>
      <c r="AB623" s="28"/>
      <c r="AC623" s="28"/>
      <c r="CH623" s="173"/>
    </row>
    <row r="624" spans="3:86" ht="15.75" customHeight="1">
      <c r="C624" s="27"/>
      <c r="D624" s="27"/>
      <c r="E624" s="27"/>
      <c r="F624" s="27"/>
      <c r="G624" s="27"/>
      <c r="H624" s="27"/>
      <c r="I624" s="28"/>
      <c r="J624" s="28"/>
      <c r="K624" s="28"/>
      <c r="L624" s="28"/>
      <c r="M624" s="28"/>
      <c r="N624" s="28"/>
      <c r="O624" s="28"/>
      <c r="P624" s="172"/>
      <c r="Q624" s="172"/>
      <c r="R624" s="172"/>
      <c r="S624" s="172"/>
      <c r="T624" s="172"/>
      <c r="U624" s="172"/>
      <c r="V624" s="172"/>
      <c r="W624" s="28"/>
      <c r="X624" s="28"/>
      <c r="Y624" s="28"/>
      <c r="Z624" s="28"/>
      <c r="AA624" s="28"/>
      <c r="AB624" s="28"/>
      <c r="AC624" s="28"/>
      <c r="CH624" s="173"/>
    </row>
    <row r="625" spans="3:86" ht="15.75" customHeight="1">
      <c r="C625" s="27"/>
      <c r="D625" s="27"/>
      <c r="E625" s="27"/>
      <c r="F625" s="27"/>
      <c r="G625" s="27"/>
      <c r="H625" s="27"/>
      <c r="I625" s="28"/>
      <c r="J625" s="28"/>
      <c r="K625" s="28"/>
      <c r="L625" s="28"/>
      <c r="M625" s="28"/>
      <c r="N625" s="28"/>
      <c r="O625" s="28"/>
      <c r="P625" s="172"/>
      <c r="Q625" s="172"/>
      <c r="R625" s="172"/>
      <c r="S625" s="172"/>
      <c r="T625" s="172"/>
      <c r="U625" s="172"/>
      <c r="V625" s="172"/>
      <c r="W625" s="28"/>
      <c r="X625" s="28"/>
      <c r="Y625" s="28"/>
      <c r="Z625" s="28"/>
      <c r="AA625" s="28"/>
      <c r="AB625" s="28"/>
      <c r="AC625" s="28"/>
      <c r="CH625" s="173"/>
    </row>
    <row r="626" spans="3:86" ht="15.75" customHeight="1">
      <c r="C626" s="27"/>
      <c r="D626" s="27"/>
      <c r="E626" s="27"/>
      <c r="F626" s="27"/>
      <c r="G626" s="27"/>
      <c r="H626" s="27"/>
      <c r="I626" s="28"/>
      <c r="J626" s="28"/>
      <c r="K626" s="28"/>
      <c r="L626" s="28"/>
      <c r="M626" s="28"/>
      <c r="N626" s="28"/>
      <c r="O626" s="28"/>
      <c r="P626" s="172"/>
      <c r="Q626" s="172"/>
      <c r="R626" s="172"/>
      <c r="S626" s="172"/>
      <c r="T626" s="172"/>
      <c r="U626" s="172"/>
      <c r="V626" s="172"/>
      <c r="W626" s="28"/>
      <c r="X626" s="28"/>
      <c r="Y626" s="28"/>
      <c r="Z626" s="28"/>
      <c r="AA626" s="28"/>
      <c r="AB626" s="28"/>
      <c r="AC626" s="28"/>
      <c r="CH626" s="173"/>
    </row>
    <row r="627" spans="3:86" ht="15.75" customHeight="1">
      <c r="C627" s="27"/>
      <c r="D627" s="27"/>
      <c r="E627" s="27"/>
      <c r="F627" s="27"/>
      <c r="G627" s="27"/>
      <c r="H627" s="27"/>
      <c r="I627" s="28"/>
      <c r="J627" s="28"/>
      <c r="K627" s="28"/>
      <c r="L627" s="28"/>
      <c r="M627" s="28"/>
      <c r="N627" s="28"/>
      <c r="O627" s="28"/>
      <c r="P627" s="172"/>
      <c r="Q627" s="172"/>
      <c r="R627" s="172"/>
      <c r="S627" s="172"/>
      <c r="T627" s="172"/>
      <c r="U627" s="172"/>
      <c r="V627" s="172"/>
      <c r="W627" s="28"/>
      <c r="X627" s="28"/>
      <c r="Y627" s="28"/>
      <c r="Z627" s="28"/>
      <c r="AA627" s="28"/>
      <c r="AB627" s="28"/>
      <c r="AC627" s="28"/>
      <c r="CH627" s="173"/>
    </row>
    <row r="628" spans="3:86" ht="15.75" customHeight="1">
      <c r="C628" s="27"/>
      <c r="D628" s="27"/>
      <c r="E628" s="27"/>
      <c r="F628" s="27"/>
      <c r="G628" s="27"/>
      <c r="H628" s="27"/>
      <c r="I628" s="28"/>
      <c r="J628" s="28"/>
      <c r="K628" s="28"/>
      <c r="L628" s="28"/>
      <c r="M628" s="28"/>
      <c r="N628" s="28"/>
      <c r="O628" s="28"/>
      <c r="P628" s="172"/>
      <c r="Q628" s="172"/>
      <c r="R628" s="172"/>
      <c r="S628" s="172"/>
      <c r="T628" s="172"/>
      <c r="U628" s="172"/>
      <c r="V628" s="172"/>
      <c r="W628" s="28"/>
      <c r="X628" s="28"/>
      <c r="Y628" s="28"/>
      <c r="Z628" s="28"/>
      <c r="AA628" s="28"/>
      <c r="AB628" s="28"/>
      <c r="AC628" s="28"/>
      <c r="CH628" s="173"/>
    </row>
    <row r="629" spans="3:86" ht="15.75" customHeight="1">
      <c r="C629" s="27"/>
      <c r="D629" s="27"/>
      <c r="E629" s="27"/>
      <c r="F629" s="27"/>
      <c r="G629" s="27"/>
      <c r="H629" s="27"/>
      <c r="I629" s="28"/>
      <c r="J629" s="28"/>
      <c r="K629" s="28"/>
      <c r="L629" s="28"/>
      <c r="M629" s="28"/>
      <c r="N629" s="28"/>
      <c r="O629" s="28"/>
      <c r="P629" s="172"/>
      <c r="Q629" s="172"/>
      <c r="R629" s="172"/>
      <c r="S629" s="172"/>
      <c r="T629" s="172"/>
      <c r="U629" s="172"/>
      <c r="V629" s="172"/>
      <c r="W629" s="28"/>
      <c r="X629" s="28"/>
      <c r="Y629" s="28"/>
      <c r="Z629" s="28"/>
      <c r="AA629" s="28"/>
      <c r="AB629" s="28"/>
      <c r="AC629" s="28"/>
      <c r="CH629" s="173"/>
    </row>
    <row r="630" spans="3:86" ht="15.75" customHeight="1">
      <c r="C630" s="27"/>
      <c r="D630" s="27"/>
      <c r="E630" s="27"/>
      <c r="F630" s="27"/>
      <c r="G630" s="27"/>
      <c r="H630" s="27"/>
      <c r="I630" s="28"/>
      <c r="J630" s="28"/>
      <c r="K630" s="28"/>
      <c r="L630" s="28"/>
      <c r="M630" s="28"/>
      <c r="N630" s="28"/>
      <c r="O630" s="28"/>
      <c r="P630" s="172"/>
      <c r="Q630" s="172"/>
      <c r="R630" s="172"/>
      <c r="S630" s="172"/>
      <c r="T630" s="172"/>
      <c r="U630" s="172"/>
      <c r="V630" s="172"/>
      <c r="W630" s="28"/>
      <c r="X630" s="28"/>
      <c r="Y630" s="28"/>
      <c r="Z630" s="28"/>
      <c r="AA630" s="28"/>
      <c r="AB630" s="28"/>
      <c r="AC630" s="28"/>
      <c r="CH630" s="173"/>
    </row>
    <row r="631" spans="3:86" ht="15.75" customHeight="1">
      <c r="C631" s="27"/>
      <c r="D631" s="27"/>
      <c r="E631" s="27"/>
      <c r="F631" s="27"/>
      <c r="G631" s="27"/>
      <c r="H631" s="27"/>
      <c r="I631" s="28"/>
      <c r="J631" s="28"/>
      <c r="K631" s="28"/>
      <c r="L631" s="28"/>
      <c r="M631" s="28"/>
      <c r="N631" s="28"/>
      <c r="O631" s="28"/>
      <c r="P631" s="172"/>
      <c r="Q631" s="172"/>
      <c r="R631" s="172"/>
      <c r="S631" s="172"/>
      <c r="T631" s="172"/>
      <c r="U631" s="172"/>
      <c r="V631" s="172"/>
      <c r="W631" s="28"/>
      <c r="X631" s="28"/>
      <c r="Y631" s="28"/>
      <c r="Z631" s="28"/>
      <c r="AA631" s="28"/>
      <c r="AB631" s="28"/>
      <c r="AC631" s="28"/>
      <c r="CH631" s="173"/>
    </row>
    <row r="632" spans="3:86" ht="15.75" customHeight="1">
      <c r="C632" s="27"/>
      <c r="D632" s="27"/>
      <c r="E632" s="27"/>
      <c r="F632" s="27"/>
      <c r="G632" s="27"/>
      <c r="H632" s="27"/>
      <c r="I632" s="28"/>
      <c r="J632" s="28"/>
      <c r="K632" s="28"/>
      <c r="L632" s="28"/>
      <c r="M632" s="28"/>
      <c r="N632" s="28"/>
      <c r="O632" s="28"/>
      <c r="P632" s="172"/>
      <c r="Q632" s="172"/>
      <c r="R632" s="172"/>
      <c r="S632" s="172"/>
      <c r="T632" s="172"/>
      <c r="U632" s="172"/>
      <c r="V632" s="172"/>
      <c r="W632" s="28"/>
      <c r="X632" s="28"/>
      <c r="Y632" s="28"/>
      <c r="Z632" s="28"/>
      <c r="AA632" s="28"/>
      <c r="AB632" s="28"/>
      <c r="AC632" s="28"/>
      <c r="CH632" s="173"/>
    </row>
    <row r="633" spans="3:86" ht="15.75" customHeight="1">
      <c r="C633" s="27"/>
      <c r="D633" s="27"/>
      <c r="E633" s="27"/>
      <c r="F633" s="27"/>
      <c r="G633" s="27"/>
      <c r="H633" s="27"/>
      <c r="I633" s="28"/>
      <c r="J633" s="28"/>
      <c r="K633" s="28"/>
      <c r="L633" s="28"/>
      <c r="M633" s="28"/>
      <c r="N633" s="28"/>
      <c r="O633" s="28"/>
      <c r="P633" s="172"/>
      <c r="Q633" s="172"/>
      <c r="R633" s="172"/>
      <c r="S633" s="172"/>
      <c r="T633" s="172"/>
      <c r="U633" s="172"/>
      <c r="V633" s="172"/>
      <c r="W633" s="28"/>
      <c r="X633" s="28"/>
      <c r="Y633" s="28"/>
      <c r="Z633" s="28"/>
      <c r="AA633" s="28"/>
      <c r="AB633" s="28"/>
      <c r="AC633" s="28"/>
      <c r="CH633" s="173"/>
    </row>
    <row r="634" spans="3:86" ht="15.75" customHeight="1">
      <c r="C634" s="27"/>
      <c r="D634" s="27"/>
      <c r="E634" s="27"/>
      <c r="F634" s="27"/>
      <c r="G634" s="27"/>
      <c r="H634" s="27"/>
      <c r="I634" s="28"/>
      <c r="J634" s="28"/>
      <c r="K634" s="28"/>
      <c r="L634" s="28"/>
      <c r="M634" s="28"/>
      <c r="N634" s="28"/>
      <c r="O634" s="28"/>
      <c r="P634" s="172"/>
      <c r="Q634" s="172"/>
      <c r="R634" s="172"/>
      <c r="S634" s="172"/>
      <c r="T634" s="172"/>
      <c r="U634" s="172"/>
      <c r="V634" s="172"/>
      <c r="W634" s="28"/>
      <c r="X634" s="28"/>
      <c r="Y634" s="28"/>
      <c r="Z634" s="28"/>
      <c r="AA634" s="28"/>
      <c r="AB634" s="28"/>
      <c r="AC634" s="28"/>
      <c r="CH634" s="173"/>
    </row>
    <row r="635" spans="3:86" ht="15.75" customHeight="1">
      <c r="C635" s="27"/>
      <c r="D635" s="27"/>
      <c r="E635" s="27"/>
      <c r="F635" s="27"/>
      <c r="G635" s="27"/>
      <c r="H635" s="27"/>
      <c r="I635" s="28"/>
      <c r="J635" s="28"/>
      <c r="K635" s="28"/>
      <c r="L635" s="28"/>
      <c r="M635" s="28"/>
      <c r="N635" s="28"/>
      <c r="O635" s="28"/>
      <c r="P635" s="172"/>
      <c r="Q635" s="172"/>
      <c r="R635" s="172"/>
      <c r="S635" s="172"/>
      <c r="T635" s="172"/>
      <c r="U635" s="172"/>
      <c r="V635" s="172"/>
      <c r="W635" s="28"/>
      <c r="X635" s="28"/>
      <c r="Y635" s="28"/>
      <c r="Z635" s="28"/>
      <c r="AA635" s="28"/>
      <c r="AB635" s="28"/>
      <c r="AC635" s="28"/>
      <c r="CH635" s="173"/>
    </row>
    <row r="636" spans="3:86" ht="15.75" customHeight="1">
      <c r="C636" s="27"/>
      <c r="D636" s="27"/>
      <c r="E636" s="27"/>
      <c r="F636" s="27"/>
      <c r="G636" s="27"/>
      <c r="H636" s="27"/>
      <c r="I636" s="28"/>
      <c r="J636" s="28"/>
      <c r="K636" s="28"/>
      <c r="L636" s="28"/>
      <c r="M636" s="28"/>
      <c r="N636" s="28"/>
      <c r="O636" s="28"/>
      <c r="P636" s="172"/>
      <c r="Q636" s="172"/>
      <c r="R636" s="172"/>
      <c r="S636" s="172"/>
      <c r="T636" s="172"/>
      <c r="U636" s="172"/>
      <c r="V636" s="172"/>
      <c r="W636" s="28"/>
      <c r="X636" s="28"/>
      <c r="Y636" s="28"/>
      <c r="Z636" s="28"/>
      <c r="AA636" s="28"/>
      <c r="AB636" s="28"/>
      <c r="AC636" s="28"/>
      <c r="CH636" s="173"/>
    </row>
    <row r="637" spans="3:86" ht="15.75" customHeight="1">
      <c r="C637" s="27"/>
      <c r="D637" s="27"/>
      <c r="E637" s="27"/>
      <c r="F637" s="27"/>
      <c r="G637" s="27"/>
      <c r="H637" s="27"/>
      <c r="I637" s="28"/>
      <c r="J637" s="28"/>
      <c r="K637" s="28"/>
      <c r="L637" s="28"/>
      <c r="M637" s="28"/>
      <c r="N637" s="28"/>
      <c r="O637" s="28"/>
      <c r="P637" s="172"/>
      <c r="Q637" s="172"/>
      <c r="R637" s="172"/>
      <c r="S637" s="172"/>
      <c r="T637" s="172"/>
      <c r="U637" s="172"/>
      <c r="V637" s="172"/>
      <c r="W637" s="28"/>
      <c r="X637" s="28"/>
      <c r="Y637" s="28"/>
      <c r="Z637" s="28"/>
      <c r="AA637" s="28"/>
      <c r="AB637" s="28"/>
      <c r="AC637" s="28"/>
      <c r="CH637" s="173"/>
    </row>
    <row r="638" spans="3:86" ht="15.75" customHeight="1">
      <c r="C638" s="27"/>
      <c r="D638" s="27"/>
      <c r="E638" s="27"/>
      <c r="F638" s="27"/>
      <c r="G638" s="27"/>
      <c r="H638" s="27"/>
      <c r="I638" s="28"/>
      <c r="J638" s="28"/>
      <c r="K638" s="28"/>
      <c r="L638" s="28"/>
      <c r="M638" s="28"/>
      <c r="N638" s="28"/>
      <c r="O638" s="28"/>
      <c r="P638" s="172"/>
      <c r="Q638" s="172"/>
      <c r="R638" s="172"/>
      <c r="S638" s="172"/>
      <c r="T638" s="172"/>
      <c r="U638" s="172"/>
      <c r="V638" s="172"/>
      <c r="W638" s="28"/>
      <c r="X638" s="28"/>
      <c r="Y638" s="28"/>
      <c r="Z638" s="28"/>
      <c r="AA638" s="28"/>
      <c r="AB638" s="28"/>
      <c r="AC638" s="28"/>
      <c r="CH638" s="173"/>
    </row>
    <row r="639" spans="3:86" ht="15.75" customHeight="1">
      <c r="C639" s="27"/>
      <c r="D639" s="27"/>
      <c r="E639" s="27"/>
      <c r="F639" s="27"/>
      <c r="G639" s="27"/>
      <c r="H639" s="27"/>
      <c r="I639" s="28"/>
      <c r="J639" s="28"/>
      <c r="K639" s="28"/>
      <c r="L639" s="28"/>
      <c r="M639" s="28"/>
      <c r="N639" s="28"/>
      <c r="O639" s="28"/>
      <c r="P639" s="172"/>
      <c r="Q639" s="172"/>
      <c r="R639" s="172"/>
      <c r="S639" s="172"/>
      <c r="T639" s="172"/>
      <c r="U639" s="172"/>
      <c r="V639" s="172"/>
      <c r="W639" s="28"/>
      <c r="X639" s="28"/>
      <c r="Y639" s="28"/>
      <c r="Z639" s="28"/>
      <c r="AA639" s="28"/>
      <c r="AB639" s="28"/>
      <c r="AC639" s="28"/>
      <c r="CH639" s="173"/>
    </row>
    <row r="640" spans="3:86" ht="15.75" customHeight="1">
      <c r="C640" s="27"/>
      <c r="D640" s="27"/>
      <c r="E640" s="27"/>
      <c r="F640" s="27"/>
      <c r="G640" s="27"/>
      <c r="H640" s="27"/>
      <c r="I640" s="28"/>
      <c r="J640" s="28"/>
      <c r="K640" s="28"/>
      <c r="L640" s="28"/>
      <c r="M640" s="28"/>
      <c r="N640" s="28"/>
      <c r="O640" s="28"/>
      <c r="P640" s="172"/>
      <c r="Q640" s="172"/>
      <c r="R640" s="172"/>
      <c r="S640" s="172"/>
      <c r="T640" s="172"/>
      <c r="U640" s="172"/>
      <c r="V640" s="172"/>
      <c r="W640" s="28"/>
      <c r="X640" s="28"/>
      <c r="Y640" s="28"/>
      <c r="Z640" s="28"/>
      <c r="AA640" s="28"/>
      <c r="AB640" s="28"/>
      <c r="AC640" s="28"/>
      <c r="CH640" s="173"/>
    </row>
    <row r="641" spans="3:86" ht="15.75" customHeight="1">
      <c r="C641" s="27"/>
      <c r="D641" s="27"/>
      <c r="E641" s="27"/>
      <c r="F641" s="27"/>
      <c r="G641" s="27"/>
      <c r="H641" s="27"/>
      <c r="I641" s="28"/>
      <c r="J641" s="28"/>
      <c r="K641" s="28"/>
      <c r="L641" s="28"/>
      <c r="M641" s="28"/>
      <c r="N641" s="28"/>
      <c r="O641" s="28"/>
      <c r="P641" s="172"/>
      <c r="Q641" s="172"/>
      <c r="R641" s="172"/>
      <c r="S641" s="172"/>
      <c r="T641" s="172"/>
      <c r="U641" s="172"/>
      <c r="V641" s="172"/>
      <c r="W641" s="28"/>
      <c r="X641" s="28"/>
      <c r="Y641" s="28"/>
      <c r="Z641" s="28"/>
      <c r="AA641" s="28"/>
      <c r="AB641" s="28"/>
      <c r="AC641" s="28"/>
      <c r="CH641" s="173"/>
    </row>
    <row r="642" spans="3:86" ht="15.75" customHeight="1">
      <c r="C642" s="27"/>
      <c r="D642" s="27"/>
      <c r="E642" s="27"/>
      <c r="F642" s="27"/>
      <c r="G642" s="27"/>
      <c r="H642" s="27"/>
      <c r="I642" s="28"/>
      <c r="J642" s="28"/>
      <c r="K642" s="28"/>
      <c r="L642" s="28"/>
      <c r="M642" s="28"/>
      <c r="N642" s="28"/>
      <c r="O642" s="28"/>
      <c r="P642" s="172"/>
      <c r="Q642" s="172"/>
      <c r="R642" s="172"/>
      <c r="S642" s="172"/>
      <c r="T642" s="172"/>
      <c r="U642" s="172"/>
      <c r="V642" s="172"/>
      <c r="W642" s="28"/>
      <c r="X642" s="28"/>
      <c r="Y642" s="28"/>
      <c r="Z642" s="28"/>
      <c r="AA642" s="28"/>
      <c r="AB642" s="28"/>
      <c r="AC642" s="28"/>
      <c r="CH642" s="173"/>
    </row>
    <row r="643" spans="3:86" ht="15.75" customHeight="1">
      <c r="C643" s="27"/>
      <c r="D643" s="27"/>
      <c r="E643" s="27"/>
      <c r="F643" s="27"/>
      <c r="G643" s="27"/>
      <c r="H643" s="27"/>
      <c r="I643" s="28"/>
      <c r="J643" s="28"/>
      <c r="K643" s="28"/>
      <c r="L643" s="28"/>
      <c r="M643" s="28"/>
      <c r="N643" s="28"/>
      <c r="O643" s="28"/>
      <c r="P643" s="172"/>
      <c r="Q643" s="172"/>
      <c r="R643" s="172"/>
      <c r="S643" s="172"/>
      <c r="T643" s="172"/>
      <c r="U643" s="172"/>
      <c r="V643" s="172"/>
      <c r="W643" s="28"/>
      <c r="X643" s="28"/>
      <c r="Y643" s="28"/>
      <c r="Z643" s="28"/>
      <c r="AA643" s="28"/>
      <c r="AB643" s="28"/>
      <c r="AC643" s="28"/>
      <c r="CH643" s="173"/>
    </row>
    <row r="644" spans="3:86" ht="15.75" customHeight="1">
      <c r="C644" s="27"/>
      <c r="D644" s="27"/>
      <c r="E644" s="27"/>
      <c r="F644" s="27"/>
      <c r="G644" s="27"/>
      <c r="H644" s="27"/>
      <c r="I644" s="28"/>
      <c r="J644" s="28"/>
      <c r="K644" s="28"/>
      <c r="L644" s="28"/>
      <c r="M644" s="28"/>
      <c r="N644" s="28"/>
      <c r="O644" s="28"/>
      <c r="P644" s="172"/>
      <c r="Q644" s="172"/>
      <c r="R644" s="172"/>
      <c r="S644" s="172"/>
      <c r="T644" s="172"/>
      <c r="U644" s="172"/>
      <c r="V644" s="172"/>
      <c r="W644" s="28"/>
      <c r="X644" s="28"/>
      <c r="Y644" s="28"/>
      <c r="Z644" s="28"/>
      <c r="AA644" s="28"/>
      <c r="AB644" s="28"/>
      <c r="AC644" s="28"/>
      <c r="CH644" s="173"/>
    </row>
    <row r="645" spans="3:86" ht="15.75" customHeight="1">
      <c r="C645" s="27"/>
      <c r="D645" s="27"/>
      <c r="E645" s="27"/>
      <c r="F645" s="27"/>
      <c r="G645" s="27"/>
      <c r="H645" s="27"/>
      <c r="I645" s="28"/>
      <c r="J645" s="28"/>
      <c r="K645" s="28"/>
      <c r="L645" s="28"/>
      <c r="M645" s="28"/>
      <c r="N645" s="28"/>
      <c r="O645" s="28"/>
      <c r="P645" s="172"/>
      <c r="Q645" s="172"/>
      <c r="R645" s="172"/>
      <c r="S645" s="172"/>
      <c r="T645" s="172"/>
      <c r="U645" s="172"/>
      <c r="V645" s="172"/>
      <c r="W645" s="28"/>
      <c r="X645" s="28"/>
      <c r="Y645" s="28"/>
      <c r="Z645" s="28"/>
      <c r="AA645" s="28"/>
      <c r="AB645" s="28"/>
      <c r="AC645" s="28"/>
      <c r="CH645" s="173"/>
    </row>
    <row r="646" spans="3:86" ht="15.75" customHeight="1">
      <c r="C646" s="27"/>
      <c r="D646" s="27"/>
      <c r="E646" s="27"/>
      <c r="F646" s="27"/>
      <c r="G646" s="27"/>
      <c r="H646" s="27"/>
      <c r="I646" s="28"/>
      <c r="J646" s="28"/>
      <c r="K646" s="28"/>
      <c r="L646" s="28"/>
      <c r="M646" s="28"/>
      <c r="N646" s="28"/>
      <c r="O646" s="28"/>
      <c r="P646" s="172"/>
      <c r="Q646" s="172"/>
      <c r="R646" s="172"/>
      <c r="S646" s="172"/>
      <c r="T646" s="172"/>
      <c r="U646" s="172"/>
      <c r="V646" s="172"/>
      <c r="W646" s="28"/>
      <c r="X646" s="28"/>
      <c r="Y646" s="28"/>
      <c r="Z646" s="28"/>
      <c r="AA646" s="28"/>
      <c r="AB646" s="28"/>
      <c r="AC646" s="28"/>
      <c r="CH646" s="173"/>
    </row>
    <row r="647" spans="3:86" ht="15.75" customHeight="1">
      <c r="C647" s="27"/>
      <c r="D647" s="27"/>
      <c r="E647" s="27"/>
      <c r="F647" s="27"/>
      <c r="G647" s="27"/>
      <c r="H647" s="27"/>
      <c r="I647" s="28"/>
      <c r="J647" s="28"/>
      <c r="K647" s="28"/>
      <c r="L647" s="28"/>
      <c r="M647" s="28"/>
      <c r="N647" s="28"/>
      <c r="O647" s="28"/>
      <c r="P647" s="172"/>
      <c r="Q647" s="172"/>
      <c r="R647" s="172"/>
      <c r="S647" s="172"/>
      <c r="T647" s="172"/>
      <c r="U647" s="172"/>
      <c r="V647" s="172"/>
      <c r="W647" s="28"/>
      <c r="X647" s="28"/>
      <c r="Y647" s="28"/>
      <c r="Z647" s="28"/>
      <c r="AA647" s="28"/>
      <c r="AB647" s="28"/>
      <c r="AC647" s="28"/>
      <c r="CH647" s="173"/>
    </row>
    <row r="648" spans="3:86" ht="15.75" customHeight="1">
      <c r="C648" s="27"/>
      <c r="D648" s="27"/>
      <c r="E648" s="27"/>
      <c r="F648" s="27"/>
      <c r="G648" s="27"/>
      <c r="H648" s="27"/>
      <c r="I648" s="28"/>
      <c r="J648" s="28"/>
      <c r="K648" s="28"/>
      <c r="L648" s="28"/>
      <c r="M648" s="28"/>
      <c r="N648" s="28"/>
      <c r="O648" s="28"/>
      <c r="P648" s="172"/>
      <c r="Q648" s="172"/>
      <c r="R648" s="172"/>
      <c r="S648" s="172"/>
      <c r="T648" s="172"/>
      <c r="U648" s="172"/>
      <c r="V648" s="172"/>
      <c r="W648" s="28"/>
      <c r="X648" s="28"/>
      <c r="Y648" s="28"/>
      <c r="Z648" s="28"/>
      <c r="AA648" s="28"/>
      <c r="AB648" s="28"/>
      <c r="AC648" s="28"/>
      <c r="CH648" s="173"/>
    </row>
    <row r="649" spans="3:86" ht="15.75" customHeight="1">
      <c r="C649" s="27"/>
      <c r="D649" s="27"/>
      <c r="E649" s="27"/>
      <c r="F649" s="27"/>
      <c r="G649" s="27"/>
      <c r="H649" s="27"/>
      <c r="I649" s="28"/>
      <c r="J649" s="28"/>
      <c r="K649" s="28"/>
      <c r="L649" s="28"/>
      <c r="M649" s="28"/>
      <c r="N649" s="28"/>
      <c r="O649" s="28"/>
      <c r="P649" s="172"/>
      <c r="Q649" s="172"/>
      <c r="R649" s="172"/>
      <c r="S649" s="172"/>
      <c r="T649" s="172"/>
      <c r="U649" s="172"/>
      <c r="V649" s="172"/>
      <c r="W649" s="28"/>
      <c r="X649" s="28"/>
      <c r="Y649" s="28"/>
      <c r="Z649" s="28"/>
      <c r="AA649" s="28"/>
      <c r="AB649" s="28"/>
      <c r="AC649" s="28"/>
      <c r="CH649" s="173"/>
    </row>
    <row r="650" spans="3:86" ht="15.75" customHeight="1">
      <c r="C650" s="27"/>
      <c r="D650" s="27"/>
      <c r="E650" s="27"/>
      <c r="F650" s="27"/>
      <c r="G650" s="27"/>
      <c r="H650" s="27"/>
      <c r="I650" s="28"/>
      <c r="J650" s="28"/>
      <c r="K650" s="28"/>
      <c r="L650" s="28"/>
      <c r="M650" s="28"/>
      <c r="N650" s="28"/>
      <c r="O650" s="28"/>
      <c r="P650" s="172"/>
      <c r="Q650" s="172"/>
      <c r="R650" s="172"/>
      <c r="S650" s="172"/>
      <c r="T650" s="172"/>
      <c r="U650" s="172"/>
      <c r="V650" s="172"/>
      <c r="W650" s="28"/>
      <c r="X650" s="28"/>
      <c r="Y650" s="28"/>
      <c r="Z650" s="28"/>
      <c r="AA650" s="28"/>
      <c r="AB650" s="28"/>
      <c r="AC650" s="28"/>
      <c r="CH650" s="173"/>
    </row>
    <row r="651" spans="3:86" ht="15.75" customHeight="1">
      <c r="C651" s="27"/>
      <c r="D651" s="27"/>
      <c r="E651" s="27"/>
      <c r="F651" s="27"/>
      <c r="G651" s="27"/>
      <c r="H651" s="27"/>
      <c r="I651" s="28"/>
      <c r="J651" s="28"/>
      <c r="K651" s="28"/>
      <c r="L651" s="28"/>
      <c r="M651" s="28"/>
      <c r="N651" s="28"/>
      <c r="O651" s="28"/>
      <c r="P651" s="172"/>
      <c r="Q651" s="172"/>
      <c r="R651" s="172"/>
      <c r="S651" s="172"/>
      <c r="T651" s="172"/>
      <c r="U651" s="172"/>
      <c r="V651" s="172"/>
      <c r="W651" s="28"/>
      <c r="X651" s="28"/>
      <c r="Y651" s="28"/>
      <c r="Z651" s="28"/>
      <c r="AA651" s="28"/>
      <c r="AB651" s="28"/>
      <c r="AC651" s="28"/>
      <c r="CH651" s="173"/>
    </row>
    <row r="652" spans="3:86" ht="15.75" customHeight="1">
      <c r="C652" s="27"/>
      <c r="D652" s="27"/>
      <c r="E652" s="27"/>
      <c r="F652" s="27"/>
      <c r="G652" s="27"/>
      <c r="H652" s="27"/>
      <c r="I652" s="28"/>
      <c r="J652" s="28"/>
      <c r="K652" s="28"/>
      <c r="L652" s="28"/>
      <c r="M652" s="28"/>
      <c r="N652" s="28"/>
      <c r="O652" s="28"/>
      <c r="P652" s="172"/>
      <c r="Q652" s="172"/>
      <c r="R652" s="172"/>
      <c r="S652" s="172"/>
      <c r="T652" s="172"/>
      <c r="U652" s="172"/>
      <c r="V652" s="172"/>
      <c r="W652" s="28"/>
      <c r="X652" s="28"/>
      <c r="Y652" s="28"/>
      <c r="Z652" s="28"/>
      <c r="AA652" s="28"/>
      <c r="AB652" s="28"/>
      <c r="AC652" s="28"/>
      <c r="CH652" s="173"/>
    </row>
    <row r="653" spans="3:86" ht="15.75" customHeight="1">
      <c r="C653" s="27"/>
      <c r="D653" s="27"/>
      <c r="E653" s="27"/>
      <c r="F653" s="27"/>
      <c r="G653" s="27"/>
      <c r="H653" s="27"/>
      <c r="I653" s="28"/>
      <c r="J653" s="28"/>
      <c r="K653" s="28"/>
      <c r="L653" s="28"/>
      <c r="M653" s="28"/>
      <c r="N653" s="28"/>
      <c r="O653" s="28"/>
      <c r="P653" s="172"/>
      <c r="Q653" s="172"/>
      <c r="R653" s="172"/>
      <c r="S653" s="172"/>
      <c r="T653" s="172"/>
      <c r="U653" s="172"/>
      <c r="V653" s="172"/>
      <c r="W653" s="28"/>
      <c r="X653" s="28"/>
      <c r="Y653" s="28"/>
      <c r="Z653" s="28"/>
      <c r="AA653" s="28"/>
      <c r="AB653" s="28"/>
      <c r="AC653" s="28"/>
      <c r="CH653" s="173"/>
    </row>
    <row r="654" spans="3:86" ht="15.75" customHeight="1">
      <c r="C654" s="27"/>
      <c r="D654" s="27"/>
      <c r="E654" s="27"/>
      <c r="F654" s="27"/>
      <c r="G654" s="27"/>
      <c r="H654" s="27"/>
      <c r="I654" s="28"/>
      <c r="J654" s="28"/>
      <c r="K654" s="28"/>
      <c r="L654" s="28"/>
      <c r="M654" s="28"/>
      <c r="N654" s="28"/>
      <c r="O654" s="28"/>
      <c r="P654" s="172"/>
      <c r="Q654" s="172"/>
      <c r="R654" s="172"/>
      <c r="S654" s="172"/>
      <c r="T654" s="172"/>
      <c r="U654" s="172"/>
      <c r="V654" s="172"/>
      <c r="W654" s="28"/>
      <c r="X654" s="28"/>
      <c r="Y654" s="28"/>
      <c r="Z654" s="28"/>
      <c r="AA654" s="28"/>
      <c r="AB654" s="28"/>
      <c r="AC654" s="28"/>
      <c r="CH654" s="173"/>
    </row>
    <row r="655" spans="3:86" ht="15.75" customHeight="1">
      <c r="C655" s="27"/>
      <c r="D655" s="27"/>
      <c r="E655" s="27"/>
      <c r="F655" s="27"/>
      <c r="G655" s="27"/>
      <c r="H655" s="27"/>
      <c r="I655" s="28"/>
      <c r="J655" s="28"/>
      <c r="K655" s="28"/>
      <c r="L655" s="28"/>
      <c r="M655" s="28"/>
      <c r="N655" s="28"/>
      <c r="O655" s="28"/>
      <c r="P655" s="172"/>
      <c r="Q655" s="172"/>
      <c r="R655" s="172"/>
      <c r="S655" s="172"/>
      <c r="T655" s="172"/>
      <c r="U655" s="172"/>
      <c r="V655" s="172"/>
      <c r="W655" s="28"/>
      <c r="X655" s="28"/>
      <c r="Y655" s="28"/>
      <c r="Z655" s="28"/>
      <c r="AA655" s="28"/>
      <c r="AB655" s="28"/>
      <c r="AC655" s="28"/>
      <c r="CH655" s="173"/>
    </row>
    <row r="656" spans="3:86" ht="15.75" customHeight="1">
      <c r="C656" s="27"/>
      <c r="D656" s="27"/>
      <c r="E656" s="27"/>
      <c r="F656" s="27"/>
      <c r="G656" s="27"/>
      <c r="H656" s="27"/>
      <c r="I656" s="28"/>
      <c r="J656" s="28"/>
      <c r="K656" s="28"/>
      <c r="L656" s="28"/>
      <c r="M656" s="28"/>
      <c r="N656" s="28"/>
      <c r="O656" s="28"/>
      <c r="P656" s="172"/>
      <c r="Q656" s="172"/>
      <c r="R656" s="172"/>
      <c r="S656" s="172"/>
      <c r="T656" s="172"/>
      <c r="U656" s="172"/>
      <c r="V656" s="172"/>
      <c r="W656" s="28"/>
      <c r="X656" s="28"/>
      <c r="Y656" s="28"/>
      <c r="Z656" s="28"/>
      <c r="AA656" s="28"/>
      <c r="AB656" s="28"/>
      <c r="AC656" s="28"/>
      <c r="CH656" s="173"/>
    </row>
    <row r="657" spans="3:86" ht="15.75" customHeight="1">
      <c r="C657" s="27"/>
      <c r="D657" s="27"/>
      <c r="E657" s="27"/>
      <c r="F657" s="27"/>
      <c r="G657" s="27"/>
      <c r="H657" s="27"/>
      <c r="I657" s="28"/>
      <c r="J657" s="28"/>
      <c r="K657" s="28"/>
      <c r="L657" s="28"/>
      <c r="M657" s="28"/>
      <c r="N657" s="28"/>
      <c r="O657" s="28"/>
      <c r="P657" s="172"/>
      <c r="Q657" s="172"/>
      <c r="R657" s="172"/>
      <c r="S657" s="172"/>
      <c r="T657" s="172"/>
      <c r="U657" s="172"/>
      <c r="V657" s="172"/>
      <c r="W657" s="28"/>
      <c r="X657" s="28"/>
      <c r="Y657" s="28"/>
      <c r="Z657" s="28"/>
      <c r="AA657" s="28"/>
      <c r="AB657" s="28"/>
      <c r="AC657" s="28"/>
      <c r="CH657" s="173"/>
    </row>
    <row r="658" spans="3:86" ht="15.75" customHeight="1">
      <c r="C658" s="27"/>
      <c r="D658" s="27"/>
      <c r="E658" s="27"/>
      <c r="F658" s="27"/>
      <c r="G658" s="27"/>
      <c r="H658" s="27"/>
      <c r="I658" s="28"/>
      <c r="J658" s="28"/>
      <c r="K658" s="28"/>
      <c r="L658" s="28"/>
      <c r="M658" s="28"/>
      <c r="N658" s="28"/>
      <c r="O658" s="28"/>
      <c r="P658" s="172"/>
      <c r="Q658" s="172"/>
      <c r="R658" s="172"/>
      <c r="S658" s="172"/>
      <c r="T658" s="172"/>
      <c r="U658" s="172"/>
      <c r="V658" s="172"/>
      <c r="W658" s="28"/>
      <c r="X658" s="28"/>
      <c r="Y658" s="28"/>
      <c r="Z658" s="28"/>
      <c r="AA658" s="28"/>
      <c r="AB658" s="28"/>
      <c r="AC658" s="28"/>
      <c r="CH658" s="173"/>
    </row>
    <row r="659" spans="3:86" ht="15.75" customHeight="1">
      <c r="C659" s="27"/>
      <c r="D659" s="27"/>
      <c r="E659" s="27"/>
      <c r="F659" s="27"/>
      <c r="G659" s="27"/>
      <c r="H659" s="27"/>
      <c r="I659" s="28"/>
      <c r="J659" s="28"/>
      <c r="K659" s="28"/>
      <c r="L659" s="28"/>
      <c r="M659" s="28"/>
      <c r="N659" s="28"/>
      <c r="O659" s="28"/>
      <c r="P659" s="172"/>
      <c r="Q659" s="172"/>
      <c r="R659" s="172"/>
      <c r="S659" s="172"/>
      <c r="T659" s="172"/>
      <c r="U659" s="172"/>
      <c r="V659" s="172"/>
      <c r="W659" s="28"/>
      <c r="X659" s="28"/>
      <c r="Y659" s="28"/>
      <c r="Z659" s="28"/>
      <c r="AA659" s="28"/>
      <c r="AB659" s="28"/>
      <c r="AC659" s="28"/>
      <c r="CH659" s="173"/>
    </row>
    <row r="660" spans="3:86" ht="15.75" customHeight="1">
      <c r="C660" s="27"/>
      <c r="D660" s="27"/>
      <c r="E660" s="27"/>
      <c r="F660" s="27"/>
      <c r="G660" s="27"/>
      <c r="H660" s="27"/>
      <c r="I660" s="28"/>
      <c r="J660" s="28"/>
      <c r="K660" s="28"/>
      <c r="L660" s="28"/>
      <c r="M660" s="28"/>
      <c r="N660" s="28"/>
      <c r="O660" s="28"/>
      <c r="P660" s="172"/>
      <c r="Q660" s="172"/>
      <c r="R660" s="172"/>
      <c r="S660" s="172"/>
      <c r="T660" s="172"/>
      <c r="U660" s="172"/>
      <c r="V660" s="172"/>
      <c r="W660" s="28"/>
      <c r="X660" s="28"/>
      <c r="Y660" s="28"/>
      <c r="Z660" s="28"/>
      <c r="AA660" s="28"/>
      <c r="AB660" s="28"/>
      <c r="AC660" s="28"/>
      <c r="CH660" s="173"/>
    </row>
    <row r="661" spans="3:86" ht="15.75" customHeight="1">
      <c r="C661" s="27"/>
      <c r="D661" s="27"/>
      <c r="E661" s="27"/>
      <c r="F661" s="27"/>
      <c r="G661" s="27"/>
      <c r="H661" s="27"/>
      <c r="I661" s="28"/>
      <c r="J661" s="28"/>
      <c r="K661" s="28"/>
      <c r="L661" s="28"/>
      <c r="M661" s="28"/>
      <c r="N661" s="28"/>
      <c r="O661" s="28"/>
      <c r="P661" s="172"/>
      <c r="Q661" s="172"/>
      <c r="R661" s="172"/>
      <c r="S661" s="172"/>
      <c r="T661" s="172"/>
      <c r="U661" s="172"/>
      <c r="V661" s="172"/>
      <c r="W661" s="28"/>
      <c r="X661" s="28"/>
      <c r="Y661" s="28"/>
      <c r="Z661" s="28"/>
      <c r="AA661" s="28"/>
      <c r="AB661" s="28"/>
      <c r="AC661" s="28"/>
      <c r="CH661" s="173"/>
    </row>
    <row r="662" spans="3:86" ht="15.75" customHeight="1">
      <c r="C662" s="27"/>
      <c r="D662" s="27"/>
      <c r="E662" s="27"/>
      <c r="F662" s="27"/>
      <c r="G662" s="27"/>
      <c r="H662" s="27"/>
      <c r="I662" s="28"/>
      <c r="J662" s="28"/>
      <c r="K662" s="28"/>
      <c r="L662" s="28"/>
      <c r="M662" s="28"/>
      <c r="N662" s="28"/>
      <c r="O662" s="28"/>
      <c r="P662" s="172"/>
      <c r="Q662" s="172"/>
      <c r="R662" s="172"/>
      <c r="S662" s="172"/>
      <c r="T662" s="172"/>
      <c r="U662" s="172"/>
      <c r="V662" s="172"/>
      <c r="W662" s="28"/>
      <c r="X662" s="28"/>
      <c r="Y662" s="28"/>
      <c r="Z662" s="28"/>
      <c r="AA662" s="28"/>
      <c r="AB662" s="28"/>
      <c r="AC662" s="28"/>
      <c r="CH662" s="173"/>
    </row>
    <row r="663" spans="3:86" ht="15.75" customHeight="1">
      <c r="C663" s="27"/>
      <c r="D663" s="27"/>
      <c r="E663" s="27"/>
      <c r="F663" s="27"/>
      <c r="G663" s="27"/>
      <c r="H663" s="27"/>
      <c r="I663" s="28"/>
      <c r="J663" s="28"/>
      <c r="K663" s="28"/>
      <c r="L663" s="28"/>
      <c r="M663" s="28"/>
      <c r="N663" s="28"/>
      <c r="O663" s="28"/>
      <c r="P663" s="172"/>
      <c r="Q663" s="172"/>
      <c r="R663" s="172"/>
      <c r="S663" s="172"/>
      <c r="T663" s="172"/>
      <c r="U663" s="172"/>
      <c r="V663" s="172"/>
      <c r="W663" s="28"/>
      <c r="X663" s="28"/>
      <c r="Y663" s="28"/>
      <c r="Z663" s="28"/>
      <c r="AA663" s="28"/>
      <c r="AB663" s="28"/>
      <c r="AC663" s="28"/>
      <c r="CH663" s="173"/>
    </row>
    <row r="664" spans="3:86" ht="15.75" customHeight="1">
      <c r="C664" s="27"/>
      <c r="D664" s="27"/>
      <c r="E664" s="27"/>
      <c r="F664" s="27"/>
      <c r="G664" s="27"/>
      <c r="H664" s="27"/>
      <c r="I664" s="28"/>
      <c r="J664" s="28"/>
      <c r="K664" s="28"/>
      <c r="L664" s="28"/>
      <c r="M664" s="28"/>
      <c r="N664" s="28"/>
      <c r="O664" s="28"/>
      <c r="P664" s="172"/>
      <c r="Q664" s="172"/>
      <c r="R664" s="172"/>
      <c r="S664" s="172"/>
      <c r="T664" s="172"/>
      <c r="U664" s="172"/>
      <c r="V664" s="172"/>
      <c r="W664" s="28"/>
      <c r="X664" s="28"/>
      <c r="Y664" s="28"/>
      <c r="Z664" s="28"/>
      <c r="AA664" s="28"/>
      <c r="AB664" s="28"/>
      <c r="AC664" s="28"/>
      <c r="CH664" s="173"/>
    </row>
    <row r="665" spans="3:86" ht="15.75" customHeight="1">
      <c r="C665" s="27"/>
      <c r="D665" s="27"/>
      <c r="E665" s="27"/>
      <c r="F665" s="27"/>
      <c r="G665" s="27"/>
      <c r="H665" s="27"/>
      <c r="I665" s="28"/>
      <c r="J665" s="28"/>
      <c r="K665" s="28"/>
      <c r="L665" s="28"/>
      <c r="M665" s="28"/>
      <c r="N665" s="28"/>
      <c r="O665" s="28"/>
      <c r="P665" s="172"/>
      <c r="Q665" s="172"/>
      <c r="R665" s="172"/>
      <c r="S665" s="172"/>
      <c r="T665" s="172"/>
      <c r="U665" s="172"/>
      <c r="V665" s="172"/>
      <c r="W665" s="28"/>
      <c r="X665" s="28"/>
      <c r="Y665" s="28"/>
      <c r="Z665" s="28"/>
      <c r="AA665" s="28"/>
      <c r="AB665" s="28"/>
      <c r="AC665" s="28"/>
      <c r="CH665" s="173"/>
    </row>
    <row r="666" spans="3:86" ht="15.75" customHeight="1">
      <c r="C666" s="27"/>
      <c r="D666" s="27"/>
      <c r="E666" s="27"/>
      <c r="F666" s="27"/>
      <c r="G666" s="27"/>
      <c r="H666" s="27"/>
      <c r="I666" s="28"/>
      <c r="J666" s="28"/>
      <c r="K666" s="28"/>
      <c r="L666" s="28"/>
      <c r="M666" s="28"/>
      <c r="N666" s="28"/>
      <c r="O666" s="28"/>
      <c r="P666" s="172"/>
      <c r="Q666" s="172"/>
      <c r="R666" s="172"/>
      <c r="S666" s="172"/>
      <c r="T666" s="172"/>
      <c r="U666" s="172"/>
      <c r="V666" s="172"/>
      <c r="W666" s="28"/>
      <c r="X666" s="28"/>
      <c r="Y666" s="28"/>
      <c r="Z666" s="28"/>
      <c r="AA666" s="28"/>
      <c r="AB666" s="28"/>
      <c r="AC666" s="28"/>
      <c r="CH666" s="173"/>
    </row>
    <row r="667" spans="3:86" ht="15.75" customHeight="1">
      <c r="C667" s="27"/>
      <c r="D667" s="27"/>
      <c r="E667" s="27"/>
      <c r="F667" s="27"/>
      <c r="G667" s="27"/>
      <c r="H667" s="27"/>
      <c r="I667" s="28"/>
      <c r="J667" s="28"/>
      <c r="K667" s="28"/>
      <c r="L667" s="28"/>
      <c r="M667" s="28"/>
      <c r="N667" s="28"/>
      <c r="O667" s="28"/>
      <c r="P667" s="172"/>
      <c r="Q667" s="172"/>
      <c r="R667" s="172"/>
      <c r="S667" s="172"/>
      <c r="T667" s="172"/>
      <c r="U667" s="172"/>
      <c r="V667" s="172"/>
      <c r="W667" s="28"/>
      <c r="X667" s="28"/>
      <c r="Y667" s="28"/>
      <c r="Z667" s="28"/>
      <c r="AA667" s="28"/>
      <c r="AB667" s="28"/>
      <c r="AC667" s="28"/>
      <c r="CH667" s="173"/>
    </row>
    <row r="668" spans="3:86" ht="15.75" customHeight="1">
      <c r="C668" s="27"/>
      <c r="D668" s="27"/>
      <c r="E668" s="27"/>
      <c r="F668" s="27"/>
      <c r="G668" s="27"/>
      <c r="H668" s="27"/>
      <c r="I668" s="28"/>
      <c r="J668" s="28"/>
      <c r="K668" s="28"/>
      <c r="L668" s="28"/>
      <c r="M668" s="28"/>
      <c r="N668" s="28"/>
      <c r="O668" s="28"/>
      <c r="P668" s="172"/>
      <c r="Q668" s="172"/>
      <c r="R668" s="172"/>
      <c r="S668" s="172"/>
      <c r="T668" s="172"/>
      <c r="U668" s="172"/>
      <c r="V668" s="172"/>
      <c r="W668" s="28"/>
      <c r="X668" s="28"/>
      <c r="Y668" s="28"/>
      <c r="Z668" s="28"/>
      <c r="AA668" s="28"/>
      <c r="AB668" s="28"/>
      <c r="AC668" s="28"/>
      <c r="CH668" s="173"/>
    </row>
    <row r="669" spans="3:86" ht="15.75" customHeight="1">
      <c r="C669" s="27"/>
      <c r="D669" s="27"/>
      <c r="E669" s="27"/>
      <c r="F669" s="27"/>
      <c r="G669" s="27"/>
      <c r="H669" s="27"/>
      <c r="I669" s="28"/>
      <c r="J669" s="28"/>
      <c r="K669" s="28"/>
      <c r="L669" s="28"/>
      <c r="M669" s="28"/>
      <c r="N669" s="28"/>
      <c r="O669" s="28"/>
      <c r="P669" s="172"/>
      <c r="Q669" s="172"/>
      <c r="R669" s="172"/>
      <c r="S669" s="172"/>
      <c r="T669" s="172"/>
      <c r="U669" s="172"/>
      <c r="V669" s="172"/>
      <c r="W669" s="28"/>
      <c r="X669" s="28"/>
      <c r="Y669" s="28"/>
      <c r="Z669" s="28"/>
      <c r="AA669" s="28"/>
      <c r="AB669" s="28"/>
      <c r="AC669" s="28"/>
      <c r="CH669" s="173"/>
    </row>
    <row r="670" spans="3:86" ht="15.75" customHeight="1">
      <c r="C670" s="27"/>
      <c r="D670" s="27"/>
      <c r="E670" s="27"/>
      <c r="F670" s="27"/>
      <c r="G670" s="27"/>
      <c r="H670" s="27"/>
      <c r="I670" s="28"/>
      <c r="J670" s="28"/>
      <c r="K670" s="28"/>
      <c r="L670" s="28"/>
      <c r="M670" s="28"/>
      <c r="N670" s="28"/>
      <c r="O670" s="28"/>
      <c r="P670" s="172"/>
      <c r="Q670" s="172"/>
      <c r="R670" s="172"/>
      <c r="S670" s="172"/>
      <c r="T670" s="172"/>
      <c r="U670" s="172"/>
      <c r="V670" s="172"/>
      <c r="W670" s="28"/>
      <c r="X670" s="28"/>
      <c r="Y670" s="28"/>
      <c r="Z670" s="28"/>
      <c r="AA670" s="28"/>
      <c r="AB670" s="28"/>
      <c r="AC670" s="28"/>
      <c r="CH670" s="173"/>
    </row>
    <row r="671" spans="3:86" ht="15.75" customHeight="1">
      <c r="C671" s="27"/>
      <c r="D671" s="27"/>
      <c r="E671" s="27"/>
      <c r="F671" s="27"/>
      <c r="G671" s="27"/>
      <c r="H671" s="27"/>
      <c r="I671" s="28"/>
      <c r="J671" s="28"/>
      <c r="K671" s="28"/>
      <c r="L671" s="28"/>
      <c r="M671" s="28"/>
      <c r="N671" s="28"/>
      <c r="O671" s="28"/>
      <c r="P671" s="172"/>
      <c r="Q671" s="172"/>
      <c r="R671" s="172"/>
      <c r="S671" s="172"/>
      <c r="T671" s="172"/>
      <c r="U671" s="172"/>
      <c r="V671" s="172"/>
      <c r="W671" s="28"/>
      <c r="X671" s="28"/>
      <c r="Y671" s="28"/>
      <c r="Z671" s="28"/>
      <c r="AA671" s="28"/>
      <c r="AB671" s="28"/>
      <c r="AC671" s="28"/>
      <c r="CH671" s="173"/>
    </row>
    <row r="672" spans="3:86" ht="15.75" customHeight="1">
      <c r="C672" s="27"/>
      <c r="D672" s="27"/>
      <c r="E672" s="27"/>
      <c r="F672" s="27"/>
      <c r="G672" s="27"/>
      <c r="H672" s="27"/>
      <c r="I672" s="28"/>
      <c r="J672" s="28"/>
      <c r="K672" s="28"/>
      <c r="L672" s="28"/>
      <c r="M672" s="28"/>
      <c r="N672" s="28"/>
      <c r="O672" s="28"/>
      <c r="P672" s="172"/>
      <c r="Q672" s="172"/>
      <c r="R672" s="172"/>
      <c r="S672" s="172"/>
      <c r="T672" s="172"/>
      <c r="U672" s="172"/>
      <c r="V672" s="172"/>
      <c r="W672" s="28"/>
      <c r="X672" s="28"/>
      <c r="Y672" s="28"/>
      <c r="Z672" s="28"/>
      <c r="AA672" s="28"/>
      <c r="AB672" s="28"/>
      <c r="AC672" s="28"/>
      <c r="CH672" s="173"/>
    </row>
    <row r="673" spans="3:86" ht="15.75" customHeight="1">
      <c r="C673" s="27"/>
      <c r="D673" s="27"/>
      <c r="E673" s="27"/>
      <c r="F673" s="27"/>
      <c r="G673" s="27"/>
      <c r="H673" s="27"/>
      <c r="I673" s="28"/>
      <c r="J673" s="28"/>
      <c r="K673" s="28"/>
      <c r="L673" s="28"/>
      <c r="M673" s="28"/>
      <c r="N673" s="28"/>
      <c r="O673" s="28"/>
      <c r="P673" s="172"/>
      <c r="Q673" s="172"/>
      <c r="R673" s="172"/>
      <c r="S673" s="172"/>
      <c r="T673" s="172"/>
      <c r="U673" s="172"/>
      <c r="V673" s="172"/>
      <c r="W673" s="28"/>
      <c r="X673" s="28"/>
      <c r="Y673" s="28"/>
      <c r="Z673" s="28"/>
      <c r="AA673" s="28"/>
      <c r="AB673" s="28"/>
      <c r="AC673" s="28"/>
      <c r="CH673" s="173"/>
    </row>
    <row r="674" spans="3:86" ht="15.75" customHeight="1">
      <c r="C674" s="27"/>
      <c r="D674" s="27"/>
      <c r="E674" s="27"/>
      <c r="F674" s="27"/>
      <c r="G674" s="27"/>
      <c r="H674" s="27"/>
      <c r="I674" s="28"/>
      <c r="J674" s="28"/>
      <c r="K674" s="28"/>
      <c r="L674" s="28"/>
      <c r="M674" s="28"/>
      <c r="N674" s="28"/>
      <c r="O674" s="28"/>
      <c r="P674" s="172"/>
      <c r="Q674" s="172"/>
      <c r="R674" s="172"/>
      <c r="S674" s="172"/>
      <c r="T674" s="172"/>
      <c r="U674" s="172"/>
      <c r="V674" s="172"/>
      <c r="W674" s="28"/>
      <c r="X674" s="28"/>
      <c r="Y674" s="28"/>
      <c r="Z674" s="28"/>
      <c r="AA674" s="28"/>
      <c r="AB674" s="28"/>
      <c r="AC674" s="28"/>
      <c r="CH674" s="173"/>
    </row>
    <row r="675" spans="3:86" ht="15.75" customHeight="1">
      <c r="C675" s="27"/>
      <c r="D675" s="27"/>
      <c r="E675" s="27"/>
      <c r="F675" s="27"/>
      <c r="G675" s="27"/>
      <c r="H675" s="27"/>
      <c r="I675" s="28"/>
      <c r="J675" s="28"/>
      <c r="K675" s="28"/>
      <c r="L675" s="28"/>
      <c r="M675" s="28"/>
      <c r="N675" s="28"/>
      <c r="O675" s="28"/>
      <c r="P675" s="172"/>
      <c r="Q675" s="172"/>
      <c r="R675" s="172"/>
      <c r="S675" s="172"/>
      <c r="T675" s="172"/>
      <c r="U675" s="172"/>
      <c r="V675" s="172"/>
      <c r="W675" s="28"/>
      <c r="X675" s="28"/>
      <c r="Y675" s="28"/>
      <c r="Z675" s="28"/>
      <c r="AA675" s="28"/>
      <c r="AB675" s="28"/>
      <c r="AC675" s="28"/>
      <c r="CH675" s="173"/>
    </row>
    <row r="676" spans="3:86" ht="15.75" customHeight="1">
      <c r="C676" s="27"/>
      <c r="D676" s="27"/>
      <c r="E676" s="27"/>
      <c r="F676" s="27"/>
      <c r="G676" s="27"/>
      <c r="H676" s="27"/>
      <c r="I676" s="28"/>
      <c r="J676" s="28"/>
      <c r="K676" s="28"/>
      <c r="L676" s="28"/>
      <c r="M676" s="28"/>
      <c r="N676" s="28"/>
      <c r="O676" s="28"/>
      <c r="P676" s="172"/>
      <c r="Q676" s="172"/>
      <c r="R676" s="172"/>
      <c r="S676" s="172"/>
      <c r="T676" s="172"/>
      <c r="U676" s="172"/>
      <c r="V676" s="172"/>
      <c r="W676" s="28"/>
      <c r="X676" s="28"/>
      <c r="Y676" s="28"/>
      <c r="Z676" s="28"/>
      <c r="AA676" s="28"/>
      <c r="AB676" s="28"/>
      <c r="AC676" s="28"/>
      <c r="CH676" s="173"/>
    </row>
    <row r="677" spans="3:86" ht="15.75" customHeight="1">
      <c r="C677" s="27"/>
      <c r="D677" s="27"/>
      <c r="E677" s="27"/>
      <c r="F677" s="27"/>
      <c r="G677" s="27"/>
      <c r="H677" s="27"/>
      <c r="I677" s="28"/>
      <c r="J677" s="28"/>
      <c r="K677" s="28"/>
      <c r="L677" s="28"/>
      <c r="M677" s="28"/>
      <c r="N677" s="28"/>
      <c r="O677" s="28"/>
      <c r="P677" s="172"/>
      <c r="Q677" s="172"/>
      <c r="R677" s="172"/>
      <c r="S677" s="172"/>
      <c r="T677" s="172"/>
      <c r="U677" s="172"/>
      <c r="V677" s="172"/>
      <c r="W677" s="28"/>
      <c r="X677" s="28"/>
      <c r="Y677" s="28"/>
      <c r="Z677" s="28"/>
      <c r="AA677" s="28"/>
      <c r="AB677" s="28"/>
      <c r="AC677" s="28"/>
      <c r="CH677" s="173"/>
    </row>
    <row r="678" spans="3:86" ht="15.75" customHeight="1">
      <c r="C678" s="27"/>
      <c r="D678" s="27"/>
      <c r="E678" s="27"/>
      <c r="F678" s="27"/>
      <c r="G678" s="27"/>
      <c r="H678" s="27"/>
      <c r="I678" s="28"/>
      <c r="J678" s="28"/>
      <c r="K678" s="28"/>
      <c r="L678" s="28"/>
      <c r="M678" s="28"/>
      <c r="N678" s="28"/>
      <c r="O678" s="28"/>
      <c r="P678" s="172"/>
      <c r="Q678" s="172"/>
      <c r="R678" s="172"/>
      <c r="S678" s="172"/>
      <c r="T678" s="172"/>
      <c r="U678" s="172"/>
      <c r="V678" s="172"/>
      <c r="W678" s="28"/>
      <c r="X678" s="28"/>
      <c r="Y678" s="28"/>
      <c r="Z678" s="28"/>
      <c r="AA678" s="28"/>
      <c r="AB678" s="28"/>
      <c r="AC678" s="28"/>
      <c r="CH678" s="173"/>
    </row>
    <row r="679" spans="3:86" ht="15.75" customHeight="1">
      <c r="C679" s="27"/>
      <c r="D679" s="27"/>
      <c r="E679" s="27"/>
      <c r="F679" s="27"/>
      <c r="G679" s="27"/>
      <c r="H679" s="27"/>
      <c r="I679" s="28"/>
      <c r="J679" s="28"/>
      <c r="K679" s="28"/>
      <c r="L679" s="28"/>
      <c r="M679" s="28"/>
      <c r="N679" s="28"/>
      <c r="O679" s="28"/>
      <c r="P679" s="172"/>
      <c r="Q679" s="172"/>
      <c r="R679" s="172"/>
      <c r="S679" s="172"/>
      <c r="T679" s="172"/>
      <c r="U679" s="172"/>
      <c r="V679" s="172"/>
      <c r="W679" s="28"/>
      <c r="X679" s="28"/>
      <c r="Y679" s="28"/>
      <c r="Z679" s="28"/>
      <c r="AA679" s="28"/>
      <c r="AB679" s="28"/>
      <c r="AC679" s="28"/>
      <c r="CH679" s="173"/>
    </row>
    <row r="680" spans="3:86" ht="15.75" customHeight="1">
      <c r="C680" s="27"/>
      <c r="D680" s="27"/>
      <c r="E680" s="27"/>
      <c r="F680" s="27"/>
      <c r="G680" s="27"/>
      <c r="H680" s="27"/>
      <c r="I680" s="28"/>
      <c r="J680" s="28"/>
      <c r="K680" s="28"/>
      <c r="L680" s="28"/>
      <c r="M680" s="28"/>
      <c r="N680" s="28"/>
      <c r="O680" s="28"/>
      <c r="P680" s="172"/>
      <c r="Q680" s="172"/>
      <c r="R680" s="172"/>
      <c r="S680" s="172"/>
      <c r="T680" s="172"/>
      <c r="U680" s="172"/>
      <c r="V680" s="172"/>
      <c r="W680" s="28"/>
      <c r="X680" s="28"/>
      <c r="Y680" s="28"/>
      <c r="Z680" s="28"/>
      <c r="AA680" s="28"/>
      <c r="AB680" s="28"/>
      <c r="AC680" s="28"/>
      <c r="CH680" s="173"/>
    </row>
    <row r="681" spans="3:86" ht="15.75" customHeight="1">
      <c r="C681" s="27"/>
      <c r="D681" s="27"/>
      <c r="E681" s="27"/>
      <c r="F681" s="27"/>
      <c r="G681" s="27"/>
      <c r="H681" s="27"/>
      <c r="I681" s="28"/>
      <c r="J681" s="28"/>
      <c r="K681" s="28"/>
      <c r="L681" s="28"/>
      <c r="M681" s="28"/>
      <c r="N681" s="28"/>
      <c r="O681" s="28"/>
      <c r="P681" s="172"/>
      <c r="Q681" s="172"/>
      <c r="R681" s="172"/>
      <c r="S681" s="172"/>
      <c r="T681" s="172"/>
      <c r="U681" s="172"/>
      <c r="V681" s="172"/>
      <c r="W681" s="28"/>
      <c r="X681" s="28"/>
      <c r="Y681" s="28"/>
      <c r="Z681" s="28"/>
      <c r="AA681" s="28"/>
      <c r="AB681" s="28"/>
      <c r="AC681" s="28"/>
      <c r="CH681" s="173"/>
    </row>
    <row r="682" spans="3:86" ht="15.75" customHeight="1">
      <c r="C682" s="27"/>
      <c r="D682" s="27"/>
      <c r="E682" s="27"/>
      <c r="F682" s="27"/>
      <c r="G682" s="27"/>
      <c r="H682" s="27"/>
      <c r="I682" s="28"/>
      <c r="J682" s="28"/>
      <c r="K682" s="28"/>
      <c r="L682" s="28"/>
      <c r="M682" s="28"/>
      <c r="N682" s="28"/>
      <c r="O682" s="28"/>
      <c r="P682" s="172"/>
      <c r="Q682" s="172"/>
      <c r="R682" s="172"/>
      <c r="S682" s="172"/>
      <c r="T682" s="172"/>
      <c r="U682" s="172"/>
      <c r="V682" s="172"/>
      <c r="W682" s="28"/>
      <c r="X682" s="28"/>
      <c r="Y682" s="28"/>
      <c r="Z682" s="28"/>
      <c r="AA682" s="28"/>
      <c r="AB682" s="28"/>
      <c r="AC682" s="28"/>
      <c r="CH682" s="173"/>
    </row>
    <row r="683" spans="3:86" ht="15.75" customHeight="1">
      <c r="C683" s="27"/>
      <c r="D683" s="27"/>
      <c r="E683" s="27"/>
      <c r="F683" s="27"/>
      <c r="G683" s="27"/>
      <c r="H683" s="27"/>
      <c r="I683" s="28"/>
      <c r="J683" s="28"/>
      <c r="K683" s="28"/>
      <c r="L683" s="28"/>
      <c r="M683" s="28"/>
      <c r="N683" s="28"/>
      <c r="O683" s="28"/>
      <c r="P683" s="172"/>
      <c r="Q683" s="172"/>
      <c r="R683" s="172"/>
      <c r="S683" s="172"/>
      <c r="T683" s="172"/>
      <c r="U683" s="172"/>
      <c r="V683" s="172"/>
      <c r="W683" s="28"/>
      <c r="X683" s="28"/>
      <c r="Y683" s="28"/>
      <c r="Z683" s="28"/>
      <c r="AA683" s="28"/>
      <c r="AB683" s="28"/>
      <c r="AC683" s="28"/>
      <c r="CH683" s="173"/>
    </row>
    <row r="684" spans="3:86" ht="15.75" customHeight="1">
      <c r="C684" s="27"/>
      <c r="D684" s="27"/>
      <c r="E684" s="27"/>
      <c r="F684" s="27"/>
      <c r="G684" s="27"/>
      <c r="H684" s="27"/>
      <c r="I684" s="28"/>
      <c r="J684" s="28"/>
      <c r="K684" s="28"/>
      <c r="L684" s="28"/>
      <c r="M684" s="28"/>
      <c r="N684" s="28"/>
      <c r="O684" s="28"/>
      <c r="P684" s="172"/>
      <c r="Q684" s="172"/>
      <c r="R684" s="172"/>
      <c r="S684" s="172"/>
      <c r="T684" s="172"/>
      <c r="U684" s="172"/>
      <c r="V684" s="172"/>
      <c r="W684" s="28"/>
      <c r="X684" s="28"/>
      <c r="Y684" s="28"/>
      <c r="Z684" s="28"/>
      <c r="AA684" s="28"/>
      <c r="AB684" s="28"/>
      <c r="AC684" s="28"/>
      <c r="CH684" s="173"/>
    </row>
    <row r="685" spans="3:86" ht="15.75" customHeight="1">
      <c r="C685" s="27"/>
      <c r="D685" s="27"/>
      <c r="E685" s="27"/>
      <c r="F685" s="27"/>
      <c r="G685" s="27"/>
      <c r="H685" s="27"/>
      <c r="I685" s="28"/>
      <c r="J685" s="28"/>
      <c r="K685" s="28"/>
      <c r="L685" s="28"/>
      <c r="M685" s="28"/>
      <c r="N685" s="28"/>
      <c r="O685" s="28"/>
      <c r="P685" s="172"/>
      <c r="Q685" s="172"/>
      <c r="R685" s="172"/>
      <c r="S685" s="172"/>
      <c r="T685" s="172"/>
      <c r="U685" s="172"/>
      <c r="V685" s="172"/>
      <c r="W685" s="28"/>
      <c r="X685" s="28"/>
      <c r="Y685" s="28"/>
      <c r="Z685" s="28"/>
      <c r="AA685" s="28"/>
      <c r="AB685" s="28"/>
      <c r="AC685" s="28"/>
      <c r="CH685" s="173"/>
    </row>
    <row r="686" spans="3:86" ht="15.75" customHeight="1">
      <c r="C686" s="27"/>
      <c r="D686" s="27"/>
      <c r="E686" s="27"/>
      <c r="F686" s="27"/>
      <c r="G686" s="27"/>
      <c r="H686" s="27"/>
      <c r="I686" s="28"/>
      <c r="J686" s="28"/>
      <c r="K686" s="28"/>
      <c r="L686" s="28"/>
      <c r="M686" s="28"/>
      <c r="N686" s="28"/>
      <c r="O686" s="28"/>
      <c r="P686" s="172"/>
      <c r="Q686" s="172"/>
      <c r="R686" s="172"/>
      <c r="S686" s="172"/>
      <c r="T686" s="172"/>
      <c r="U686" s="172"/>
      <c r="V686" s="172"/>
      <c r="W686" s="28"/>
      <c r="X686" s="28"/>
      <c r="Y686" s="28"/>
      <c r="Z686" s="28"/>
      <c r="AA686" s="28"/>
      <c r="AB686" s="28"/>
      <c r="AC686" s="28"/>
      <c r="CH686" s="173"/>
    </row>
    <row r="687" spans="3:86" ht="15.75" customHeight="1">
      <c r="C687" s="27"/>
      <c r="D687" s="27"/>
      <c r="E687" s="27"/>
      <c r="F687" s="27"/>
      <c r="G687" s="27"/>
      <c r="H687" s="27"/>
      <c r="I687" s="28"/>
      <c r="J687" s="28"/>
      <c r="K687" s="28"/>
      <c r="L687" s="28"/>
      <c r="M687" s="28"/>
      <c r="N687" s="28"/>
      <c r="O687" s="28"/>
      <c r="P687" s="172"/>
      <c r="Q687" s="172"/>
      <c r="R687" s="172"/>
      <c r="S687" s="172"/>
      <c r="T687" s="172"/>
      <c r="U687" s="172"/>
      <c r="V687" s="172"/>
      <c r="W687" s="28"/>
      <c r="X687" s="28"/>
      <c r="Y687" s="28"/>
      <c r="Z687" s="28"/>
      <c r="AA687" s="28"/>
      <c r="AB687" s="28"/>
      <c r="AC687" s="28"/>
      <c r="CH687" s="173"/>
    </row>
    <row r="688" spans="3:86" ht="15.75" customHeight="1">
      <c r="C688" s="27"/>
      <c r="D688" s="27"/>
      <c r="E688" s="27"/>
      <c r="F688" s="27"/>
      <c r="G688" s="27"/>
      <c r="H688" s="27"/>
      <c r="I688" s="28"/>
      <c r="J688" s="28"/>
      <c r="K688" s="28"/>
      <c r="L688" s="28"/>
      <c r="M688" s="28"/>
      <c r="N688" s="28"/>
      <c r="O688" s="28"/>
      <c r="P688" s="172"/>
      <c r="Q688" s="172"/>
      <c r="R688" s="172"/>
      <c r="S688" s="172"/>
      <c r="T688" s="172"/>
      <c r="U688" s="172"/>
      <c r="V688" s="172"/>
      <c r="W688" s="28"/>
      <c r="X688" s="28"/>
      <c r="Y688" s="28"/>
      <c r="Z688" s="28"/>
      <c r="AA688" s="28"/>
      <c r="AB688" s="28"/>
      <c r="AC688" s="28"/>
      <c r="CH688" s="173"/>
    </row>
    <row r="689" spans="3:86" ht="15.75" customHeight="1">
      <c r="C689" s="27"/>
      <c r="D689" s="27"/>
      <c r="E689" s="27"/>
      <c r="F689" s="27"/>
      <c r="G689" s="27"/>
      <c r="H689" s="27"/>
      <c r="I689" s="28"/>
      <c r="J689" s="28"/>
      <c r="K689" s="28"/>
      <c r="L689" s="28"/>
      <c r="M689" s="28"/>
      <c r="N689" s="28"/>
      <c r="O689" s="28"/>
      <c r="P689" s="172"/>
      <c r="Q689" s="172"/>
      <c r="R689" s="172"/>
      <c r="S689" s="172"/>
      <c r="T689" s="172"/>
      <c r="U689" s="172"/>
      <c r="V689" s="172"/>
      <c r="W689" s="28"/>
      <c r="X689" s="28"/>
      <c r="Y689" s="28"/>
      <c r="Z689" s="28"/>
      <c r="AA689" s="28"/>
      <c r="AB689" s="28"/>
      <c r="AC689" s="28"/>
      <c r="CH689" s="173"/>
    </row>
    <row r="690" spans="3:86" ht="15.75" customHeight="1">
      <c r="C690" s="27"/>
      <c r="D690" s="27"/>
      <c r="E690" s="27"/>
      <c r="F690" s="27"/>
      <c r="G690" s="27"/>
      <c r="H690" s="27"/>
      <c r="I690" s="28"/>
      <c r="J690" s="28"/>
      <c r="K690" s="28"/>
      <c r="L690" s="28"/>
      <c r="M690" s="28"/>
      <c r="N690" s="28"/>
      <c r="O690" s="28"/>
      <c r="P690" s="172"/>
      <c r="Q690" s="172"/>
      <c r="R690" s="172"/>
      <c r="S690" s="172"/>
      <c r="T690" s="172"/>
      <c r="U690" s="172"/>
      <c r="V690" s="172"/>
      <c r="W690" s="28"/>
      <c r="X690" s="28"/>
      <c r="Y690" s="28"/>
      <c r="Z690" s="28"/>
      <c r="AA690" s="28"/>
      <c r="AB690" s="28"/>
      <c r="AC690" s="28"/>
      <c r="CH690" s="173"/>
    </row>
    <row r="691" spans="3:86" ht="15.75" customHeight="1">
      <c r="C691" s="27"/>
      <c r="D691" s="27"/>
      <c r="E691" s="27"/>
      <c r="F691" s="27"/>
      <c r="G691" s="27"/>
      <c r="H691" s="27"/>
      <c r="I691" s="28"/>
      <c r="J691" s="28"/>
      <c r="K691" s="28"/>
      <c r="L691" s="28"/>
      <c r="M691" s="28"/>
      <c r="N691" s="28"/>
      <c r="O691" s="28"/>
      <c r="P691" s="172"/>
      <c r="Q691" s="172"/>
      <c r="R691" s="172"/>
      <c r="S691" s="172"/>
      <c r="T691" s="172"/>
      <c r="U691" s="172"/>
      <c r="V691" s="172"/>
      <c r="W691" s="28"/>
      <c r="X691" s="28"/>
      <c r="Y691" s="28"/>
      <c r="Z691" s="28"/>
      <c r="AA691" s="28"/>
      <c r="AB691" s="28"/>
      <c r="AC691" s="28"/>
      <c r="CH691" s="173"/>
    </row>
    <row r="692" spans="3:86" ht="15.75" customHeight="1">
      <c r="C692" s="27"/>
      <c r="D692" s="27"/>
      <c r="E692" s="27"/>
      <c r="F692" s="27"/>
      <c r="G692" s="27"/>
      <c r="H692" s="27"/>
      <c r="I692" s="28"/>
      <c r="J692" s="28"/>
      <c r="K692" s="28"/>
      <c r="L692" s="28"/>
      <c r="M692" s="28"/>
      <c r="N692" s="28"/>
      <c r="O692" s="28"/>
      <c r="P692" s="172"/>
      <c r="Q692" s="172"/>
      <c r="R692" s="172"/>
      <c r="S692" s="172"/>
      <c r="T692" s="172"/>
      <c r="U692" s="172"/>
      <c r="V692" s="172"/>
      <c r="W692" s="28"/>
      <c r="X692" s="28"/>
      <c r="Y692" s="28"/>
      <c r="Z692" s="28"/>
      <c r="AA692" s="28"/>
      <c r="AB692" s="28"/>
      <c r="AC692" s="28"/>
      <c r="CH692" s="173"/>
    </row>
    <row r="693" spans="3:86" ht="15.75" customHeight="1">
      <c r="C693" s="27"/>
      <c r="D693" s="27"/>
      <c r="E693" s="27"/>
      <c r="F693" s="27"/>
      <c r="G693" s="27"/>
      <c r="H693" s="27"/>
      <c r="I693" s="28"/>
      <c r="J693" s="28"/>
      <c r="K693" s="28"/>
      <c r="L693" s="28"/>
      <c r="M693" s="28"/>
      <c r="N693" s="28"/>
      <c r="O693" s="28"/>
      <c r="P693" s="172"/>
      <c r="Q693" s="172"/>
      <c r="R693" s="172"/>
      <c r="S693" s="172"/>
      <c r="T693" s="172"/>
      <c r="U693" s="172"/>
      <c r="V693" s="172"/>
      <c r="W693" s="28"/>
      <c r="X693" s="28"/>
      <c r="Y693" s="28"/>
      <c r="Z693" s="28"/>
      <c r="AA693" s="28"/>
      <c r="AB693" s="28"/>
      <c r="AC693" s="28"/>
      <c r="CH693" s="173"/>
    </row>
    <row r="694" spans="3:86" ht="15.75" customHeight="1">
      <c r="C694" s="27"/>
      <c r="D694" s="27"/>
      <c r="E694" s="27"/>
      <c r="F694" s="27"/>
      <c r="G694" s="27"/>
      <c r="H694" s="27"/>
      <c r="I694" s="28"/>
      <c r="J694" s="28"/>
      <c r="K694" s="28"/>
      <c r="L694" s="28"/>
      <c r="M694" s="28"/>
      <c r="N694" s="28"/>
      <c r="O694" s="28"/>
      <c r="P694" s="172"/>
      <c r="Q694" s="172"/>
      <c r="R694" s="172"/>
      <c r="S694" s="172"/>
      <c r="T694" s="172"/>
      <c r="U694" s="172"/>
      <c r="V694" s="172"/>
      <c r="W694" s="28"/>
      <c r="X694" s="28"/>
      <c r="Y694" s="28"/>
      <c r="Z694" s="28"/>
      <c r="AA694" s="28"/>
      <c r="AB694" s="28"/>
      <c r="AC694" s="28"/>
      <c r="CH694" s="173"/>
    </row>
    <row r="695" spans="3:86" ht="15.75" customHeight="1">
      <c r="C695" s="27"/>
      <c r="D695" s="27"/>
      <c r="E695" s="27"/>
      <c r="F695" s="27"/>
      <c r="G695" s="27"/>
      <c r="H695" s="27"/>
      <c r="I695" s="28"/>
      <c r="J695" s="28"/>
      <c r="K695" s="28"/>
      <c r="L695" s="28"/>
      <c r="M695" s="28"/>
      <c r="N695" s="28"/>
      <c r="O695" s="28"/>
      <c r="P695" s="172"/>
      <c r="Q695" s="172"/>
      <c r="R695" s="172"/>
      <c r="S695" s="172"/>
      <c r="T695" s="172"/>
      <c r="U695" s="172"/>
      <c r="V695" s="172"/>
      <c r="W695" s="28"/>
      <c r="X695" s="28"/>
      <c r="Y695" s="28"/>
      <c r="Z695" s="28"/>
      <c r="AA695" s="28"/>
      <c r="AB695" s="28"/>
      <c r="AC695" s="28"/>
      <c r="CH695" s="173"/>
    </row>
    <row r="696" spans="3:86" ht="15.75" customHeight="1">
      <c r="C696" s="27"/>
      <c r="D696" s="27"/>
      <c r="E696" s="27"/>
      <c r="F696" s="27"/>
      <c r="G696" s="27"/>
      <c r="H696" s="27"/>
      <c r="I696" s="28"/>
      <c r="J696" s="28"/>
      <c r="K696" s="28"/>
      <c r="L696" s="28"/>
      <c r="M696" s="28"/>
      <c r="N696" s="28"/>
      <c r="O696" s="28"/>
      <c r="P696" s="172"/>
      <c r="Q696" s="172"/>
      <c r="R696" s="172"/>
      <c r="S696" s="172"/>
      <c r="T696" s="172"/>
      <c r="U696" s="172"/>
      <c r="V696" s="172"/>
      <c r="W696" s="28"/>
      <c r="X696" s="28"/>
      <c r="Y696" s="28"/>
      <c r="Z696" s="28"/>
      <c r="AA696" s="28"/>
      <c r="AB696" s="28"/>
      <c r="AC696" s="28"/>
      <c r="CH696" s="173"/>
    </row>
    <row r="697" spans="3:86" ht="15.75" customHeight="1">
      <c r="C697" s="27"/>
      <c r="D697" s="27"/>
      <c r="E697" s="27"/>
      <c r="F697" s="27"/>
      <c r="G697" s="27"/>
      <c r="H697" s="27"/>
      <c r="I697" s="28"/>
      <c r="J697" s="28"/>
      <c r="K697" s="28"/>
      <c r="L697" s="28"/>
      <c r="M697" s="28"/>
      <c r="N697" s="28"/>
      <c r="O697" s="28"/>
      <c r="P697" s="172"/>
      <c r="Q697" s="172"/>
      <c r="R697" s="172"/>
      <c r="S697" s="172"/>
      <c r="T697" s="172"/>
      <c r="U697" s="172"/>
      <c r="V697" s="172"/>
      <c r="W697" s="28"/>
      <c r="X697" s="28"/>
      <c r="Y697" s="28"/>
      <c r="Z697" s="28"/>
      <c r="AA697" s="28"/>
      <c r="AB697" s="28"/>
      <c r="AC697" s="28"/>
      <c r="CH697" s="173"/>
    </row>
    <row r="698" spans="3:86" ht="15.75" customHeight="1">
      <c r="C698" s="27"/>
      <c r="D698" s="27"/>
      <c r="E698" s="27"/>
      <c r="F698" s="27"/>
      <c r="G698" s="27"/>
      <c r="H698" s="27"/>
      <c r="I698" s="28"/>
      <c r="J698" s="28"/>
      <c r="K698" s="28"/>
      <c r="L698" s="28"/>
      <c r="M698" s="28"/>
      <c r="N698" s="28"/>
      <c r="O698" s="28"/>
      <c r="P698" s="172"/>
      <c r="Q698" s="172"/>
      <c r="R698" s="172"/>
      <c r="S698" s="172"/>
      <c r="T698" s="172"/>
      <c r="U698" s="172"/>
      <c r="V698" s="172"/>
      <c r="W698" s="28"/>
      <c r="X698" s="28"/>
      <c r="Y698" s="28"/>
      <c r="Z698" s="28"/>
      <c r="AA698" s="28"/>
      <c r="AB698" s="28"/>
      <c r="AC698" s="28"/>
      <c r="CH698" s="173"/>
    </row>
    <row r="699" spans="3:86" ht="15.75" customHeight="1">
      <c r="C699" s="27"/>
      <c r="D699" s="27"/>
      <c r="E699" s="27"/>
      <c r="F699" s="27"/>
      <c r="G699" s="27"/>
      <c r="H699" s="27"/>
      <c r="I699" s="28"/>
      <c r="J699" s="28"/>
      <c r="K699" s="28"/>
      <c r="L699" s="28"/>
      <c r="M699" s="28"/>
      <c r="N699" s="28"/>
      <c r="O699" s="28"/>
      <c r="P699" s="172"/>
      <c r="Q699" s="172"/>
      <c r="R699" s="172"/>
      <c r="S699" s="172"/>
      <c r="T699" s="172"/>
      <c r="U699" s="172"/>
      <c r="V699" s="172"/>
      <c r="W699" s="28"/>
      <c r="X699" s="28"/>
      <c r="Y699" s="28"/>
      <c r="Z699" s="28"/>
      <c r="AA699" s="28"/>
      <c r="AB699" s="28"/>
      <c r="AC699" s="28"/>
      <c r="CH699" s="173"/>
    </row>
    <row r="700" spans="3:86" ht="15.75" customHeight="1">
      <c r="C700" s="27"/>
      <c r="D700" s="27"/>
      <c r="E700" s="27"/>
      <c r="F700" s="27"/>
      <c r="G700" s="27"/>
      <c r="H700" s="27"/>
      <c r="I700" s="28"/>
      <c r="J700" s="28"/>
      <c r="K700" s="28"/>
      <c r="L700" s="28"/>
      <c r="M700" s="28"/>
      <c r="N700" s="28"/>
      <c r="O700" s="28"/>
      <c r="P700" s="172"/>
      <c r="Q700" s="172"/>
      <c r="R700" s="172"/>
      <c r="S700" s="172"/>
      <c r="T700" s="172"/>
      <c r="U700" s="172"/>
      <c r="V700" s="172"/>
      <c r="W700" s="28"/>
      <c r="X700" s="28"/>
      <c r="Y700" s="28"/>
      <c r="Z700" s="28"/>
      <c r="AA700" s="28"/>
      <c r="AB700" s="28"/>
      <c r="AC700" s="28"/>
      <c r="CH700" s="173"/>
    </row>
    <row r="701" spans="3:86" ht="15.75" customHeight="1">
      <c r="C701" s="27"/>
      <c r="D701" s="27"/>
      <c r="E701" s="27"/>
      <c r="F701" s="27"/>
      <c r="G701" s="27"/>
      <c r="H701" s="27"/>
      <c r="I701" s="28"/>
      <c r="J701" s="28"/>
      <c r="K701" s="28"/>
      <c r="L701" s="28"/>
      <c r="M701" s="28"/>
      <c r="N701" s="28"/>
      <c r="O701" s="28"/>
      <c r="P701" s="172"/>
      <c r="Q701" s="172"/>
      <c r="R701" s="172"/>
      <c r="S701" s="172"/>
      <c r="T701" s="172"/>
      <c r="U701" s="172"/>
      <c r="V701" s="172"/>
      <c r="W701" s="28"/>
      <c r="X701" s="28"/>
      <c r="Y701" s="28"/>
      <c r="Z701" s="28"/>
      <c r="AA701" s="28"/>
      <c r="AB701" s="28"/>
      <c r="AC701" s="28"/>
      <c r="CH701" s="173"/>
    </row>
    <row r="702" spans="3:86" ht="15.75" customHeight="1">
      <c r="C702" s="27"/>
      <c r="D702" s="27"/>
      <c r="E702" s="27"/>
      <c r="F702" s="27"/>
      <c r="G702" s="27"/>
      <c r="H702" s="27"/>
      <c r="I702" s="28"/>
      <c r="J702" s="28"/>
      <c r="K702" s="28"/>
      <c r="L702" s="28"/>
      <c r="M702" s="28"/>
      <c r="N702" s="28"/>
      <c r="O702" s="28"/>
      <c r="P702" s="172"/>
      <c r="Q702" s="172"/>
      <c r="R702" s="172"/>
      <c r="S702" s="172"/>
      <c r="T702" s="172"/>
      <c r="U702" s="172"/>
      <c r="V702" s="172"/>
      <c r="W702" s="28"/>
      <c r="X702" s="28"/>
      <c r="Y702" s="28"/>
      <c r="Z702" s="28"/>
      <c r="AA702" s="28"/>
      <c r="AB702" s="28"/>
      <c r="AC702" s="28"/>
      <c r="CH702" s="173"/>
    </row>
    <row r="703" spans="3:86" ht="15.75" customHeight="1">
      <c r="C703" s="27"/>
      <c r="D703" s="27"/>
      <c r="E703" s="27"/>
      <c r="F703" s="27"/>
      <c r="G703" s="27"/>
      <c r="H703" s="27"/>
      <c r="I703" s="28"/>
      <c r="J703" s="28"/>
      <c r="K703" s="28"/>
      <c r="L703" s="28"/>
      <c r="M703" s="28"/>
      <c r="N703" s="28"/>
      <c r="O703" s="28"/>
      <c r="P703" s="172"/>
      <c r="Q703" s="172"/>
      <c r="R703" s="172"/>
      <c r="S703" s="172"/>
      <c r="T703" s="172"/>
      <c r="U703" s="172"/>
      <c r="V703" s="172"/>
      <c r="W703" s="28"/>
      <c r="X703" s="28"/>
      <c r="Y703" s="28"/>
      <c r="Z703" s="28"/>
      <c r="AA703" s="28"/>
      <c r="AB703" s="28"/>
      <c r="AC703" s="28"/>
      <c r="CH703" s="173"/>
    </row>
    <row r="704" spans="3:86" ht="15.75" customHeight="1">
      <c r="C704" s="27"/>
      <c r="D704" s="27"/>
      <c r="E704" s="27"/>
      <c r="F704" s="27"/>
      <c r="G704" s="27"/>
      <c r="H704" s="27"/>
      <c r="I704" s="28"/>
      <c r="J704" s="28"/>
      <c r="K704" s="28"/>
      <c r="L704" s="28"/>
      <c r="M704" s="28"/>
      <c r="N704" s="28"/>
      <c r="O704" s="28"/>
      <c r="P704" s="172"/>
      <c r="Q704" s="172"/>
      <c r="R704" s="172"/>
      <c r="S704" s="172"/>
      <c r="T704" s="172"/>
      <c r="U704" s="172"/>
      <c r="V704" s="172"/>
      <c r="W704" s="28"/>
      <c r="X704" s="28"/>
      <c r="Y704" s="28"/>
      <c r="Z704" s="28"/>
      <c r="AA704" s="28"/>
      <c r="AB704" s="28"/>
      <c r="AC704" s="28"/>
      <c r="CH704" s="173"/>
    </row>
    <row r="705" spans="3:86" ht="15.75" customHeight="1">
      <c r="C705" s="27"/>
      <c r="D705" s="27"/>
      <c r="E705" s="27"/>
      <c r="F705" s="27"/>
      <c r="G705" s="27"/>
      <c r="H705" s="27"/>
      <c r="I705" s="28"/>
      <c r="J705" s="28"/>
      <c r="K705" s="28"/>
      <c r="L705" s="28"/>
      <c r="M705" s="28"/>
      <c r="N705" s="28"/>
      <c r="O705" s="28"/>
      <c r="P705" s="172"/>
      <c r="Q705" s="172"/>
      <c r="R705" s="172"/>
      <c r="S705" s="172"/>
      <c r="T705" s="172"/>
      <c r="U705" s="172"/>
      <c r="V705" s="172"/>
      <c r="W705" s="28"/>
      <c r="X705" s="28"/>
      <c r="Y705" s="28"/>
      <c r="Z705" s="28"/>
      <c r="AA705" s="28"/>
      <c r="AB705" s="28"/>
      <c r="AC705" s="28"/>
      <c r="CH705" s="173"/>
    </row>
    <row r="706" spans="3:86" ht="15.75" customHeight="1">
      <c r="C706" s="27"/>
      <c r="D706" s="27"/>
      <c r="E706" s="27"/>
      <c r="F706" s="27"/>
      <c r="G706" s="27"/>
      <c r="H706" s="27"/>
      <c r="I706" s="28"/>
      <c r="J706" s="28"/>
      <c r="K706" s="28"/>
      <c r="L706" s="28"/>
      <c r="M706" s="28"/>
      <c r="N706" s="28"/>
      <c r="O706" s="28"/>
      <c r="P706" s="172"/>
      <c r="Q706" s="172"/>
      <c r="R706" s="172"/>
      <c r="S706" s="172"/>
      <c r="T706" s="172"/>
      <c r="U706" s="172"/>
      <c r="V706" s="172"/>
      <c r="W706" s="28"/>
      <c r="X706" s="28"/>
      <c r="Y706" s="28"/>
      <c r="Z706" s="28"/>
      <c r="AA706" s="28"/>
      <c r="AB706" s="28"/>
      <c r="AC706" s="28"/>
      <c r="CH706" s="173"/>
    </row>
    <row r="707" spans="3:86" ht="15.75" customHeight="1">
      <c r="C707" s="27"/>
      <c r="D707" s="27"/>
      <c r="E707" s="27"/>
      <c r="F707" s="27"/>
      <c r="G707" s="27"/>
      <c r="H707" s="27"/>
      <c r="I707" s="28"/>
      <c r="J707" s="28"/>
      <c r="K707" s="28"/>
      <c r="L707" s="28"/>
      <c r="M707" s="28"/>
      <c r="N707" s="28"/>
      <c r="O707" s="28"/>
      <c r="P707" s="172"/>
      <c r="Q707" s="172"/>
      <c r="R707" s="172"/>
      <c r="S707" s="172"/>
      <c r="T707" s="172"/>
      <c r="U707" s="172"/>
      <c r="V707" s="172"/>
      <c r="W707" s="28"/>
      <c r="X707" s="28"/>
      <c r="Y707" s="28"/>
      <c r="Z707" s="28"/>
      <c r="AA707" s="28"/>
      <c r="AB707" s="28"/>
      <c r="AC707" s="28"/>
      <c r="CH707" s="173"/>
    </row>
    <row r="708" spans="3:86" ht="15.75" customHeight="1">
      <c r="C708" s="27"/>
      <c r="D708" s="27"/>
      <c r="E708" s="27"/>
      <c r="F708" s="27"/>
      <c r="G708" s="27"/>
      <c r="H708" s="27"/>
      <c r="I708" s="28"/>
      <c r="J708" s="28"/>
      <c r="K708" s="28"/>
      <c r="L708" s="28"/>
      <c r="M708" s="28"/>
      <c r="N708" s="28"/>
      <c r="O708" s="28"/>
      <c r="P708" s="172"/>
      <c r="Q708" s="172"/>
      <c r="R708" s="172"/>
      <c r="S708" s="172"/>
      <c r="T708" s="172"/>
      <c r="U708" s="172"/>
      <c r="V708" s="172"/>
      <c r="W708" s="28"/>
      <c r="X708" s="28"/>
      <c r="Y708" s="28"/>
      <c r="Z708" s="28"/>
      <c r="AA708" s="28"/>
      <c r="AB708" s="28"/>
      <c r="AC708" s="28"/>
      <c r="CH708" s="173"/>
    </row>
    <row r="709" spans="3:86" ht="15.75" customHeight="1">
      <c r="C709" s="27"/>
      <c r="D709" s="27"/>
      <c r="E709" s="27"/>
      <c r="F709" s="27"/>
      <c r="G709" s="27"/>
      <c r="H709" s="27"/>
      <c r="I709" s="28"/>
      <c r="J709" s="28"/>
      <c r="K709" s="28"/>
      <c r="L709" s="28"/>
      <c r="M709" s="28"/>
      <c r="N709" s="28"/>
      <c r="O709" s="28"/>
      <c r="P709" s="172"/>
      <c r="Q709" s="172"/>
      <c r="R709" s="172"/>
      <c r="S709" s="172"/>
      <c r="T709" s="172"/>
      <c r="U709" s="172"/>
      <c r="V709" s="172"/>
      <c r="W709" s="28"/>
      <c r="X709" s="28"/>
      <c r="Y709" s="28"/>
      <c r="Z709" s="28"/>
      <c r="AA709" s="28"/>
      <c r="AB709" s="28"/>
      <c r="AC709" s="28"/>
      <c r="CH709" s="173"/>
    </row>
    <row r="710" spans="3:86" ht="15.75" customHeight="1">
      <c r="C710" s="27"/>
      <c r="D710" s="27"/>
      <c r="E710" s="27"/>
      <c r="F710" s="27"/>
      <c r="G710" s="27"/>
      <c r="H710" s="27"/>
      <c r="I710" s="28"/>
      <c r="J710" s="28"/>
      <c r="K710" s="28"/>
      <c r="L710" s="28"/>
      <c r="M710" s="28"/>
      <c r="N710" s="28"/>
      <c r="O710" s="28"/>
      <c r="P710" s="172"/>
      <c r="Q710" s="172"/>
      <c r="R710" s="172"/>
      <c r="S710" s="172"/>
      <c r="T710" s="172"/>
      <c r="U710" s="172"/>
      <c r="V710" s="172"/>
      <c r="W710" s="28"/>
      <c r="X710" s="28"/>
      <c r="Y710" s="28"/>
      <c r="Z710" s="28"/>
      <c r="AA710" s="28"/>
      <c r="AB710" s="28"/>
      <c r="AC710" s="28"/>
      <c r="CH710" s="173"/>
    </row>
    <row r="711" spans="3:86" ht="15.75" customHeight="1">
      <c r="C711" s="27"/>
      <c r="D711" s="27"/>
      <c r="E711" s="27"/>
      <c r="F711" s="27"/>
      <c r="G711" s="27"/>
      <c r="H711" s="27"/>
      <c r="I711" s="28"/>
      <c r="J711" s="28"/>
      <c r="K711" s="28"/>
      <c r="L711" s="28"/>
      <c r="M711" s="28"/>
      <c r="N711" s="28"/>
      <c r="O711" s="28"/>
      <c r="P711" s="172"/>
      <c r="Q711" s="172"/>
      <c r="R711" s="172"/>
      <c r="S711" s="172"/>
      <c r="T711" s="172"/>
      <c r="U711" s="172"/>
      <c r="V711" s="172"/>
      <c r="W711" s="28"/>
      <c r="X711" s="28"/>
      <c r="Y711" s="28"/>
      <c r="Z711" s="28"/>
      <c r="AA711" s="28"/>
      <c r="AB711" s="28"/>
      <c r="AC711" s="28"/>
      <c r="CH711" s="173"/>
    </row>
    <row r="712" spans="3:86" ht="15.75" customHeight="1">
      <c r="C712" s="27"/>
      <c r="D712" s="27"/>
      <c r="E712" s="27"/>
      <c r="F712" s="27"/>
      <c r="G712" s="27"/>
      <c r="H712" s="27"/>
      <c r="I712" s="28"/>
      <c r="J712" s="28"/>
      <c r="K712" s="28"/>
      <c r="L712" s="28"/>
      <c r="M712" s="28"/>
      <c r="N712" s="28"/>
      <c r="O712" s="28"/>
      <c r="P712" s="172"/>
      <c r="Q712" s="172"/>
      <c r="R712" s="172"/>
      <c r="S712" s="172"/>
      <c r="T712" s="172"/>
      <c r="U712" s="172"/>
      <c r="V712" s="172"/>
      <c r="W712" s="28"/>
      <c r="X712" s="28"/>
      <c r="Y712" s="28"/>
      <c r="Z712" s="28"/>
      <c r="AA712" s="28"/>
      <c r="AB712" s="28"/>
      <c r="AC712" s="28"/>
      <c r="CH712" s="173"/>
    </row>
    <row r="713" spans="3:86" ht="15.75" customHeight="1">
      <c r="C713" s="27"/>
      <c r="D713" s="27"/>
      <c r="E713" s="27"/>
      <c r="F713" s="27"/>
      <c r="G713" s="27"/>
      <c r="H713" s="27"/>
      <c r="I713" s="28"/>
      <c r="J713" s="28"/>
      <c r="K713" s="28"/>
      <c r="L713" s="28"/>
      <c r="M713" s="28"/>
      <c r="N713" s="28"/>
      <c r="O713" s="28"/>
      <c r="P713" s="172"/>
      <c r="Q713" s="172"/>
      <c r="R713" s="172"/>
      <c r="S713" s="172"/>
      <c r="T713" s="172"/>
      <c r="U713" s="172"/>
      <c r="V713" s="172"/>
      <c r="W713" s="28"/>
      <c r="X713" s="28"/>
      <c r="Y713" s="28"/>
      <c r="Z713" s="28"/>
      <c r="AA713" s="28"/>
      <c r="AB713" s="28"/>
      <c r="AC713" s="28"/>
      <c r="CH713" s="173"/>
    </row>
    <row r="714" spans="3:86" ht="15.75" customHeight="1">
      <c r="C714" s="27"/>
      <c r="D714" s="27"/>
      <c r="E714" s="27"/>
      <c r="F714" s="27"/>
      <c r="G714" s="27"/>
      <c r="H714" s="27"/>
      <c r="I714" s="28"/>
      <c r="J714" s="28"/>
      <c r="K714" s="28"/>
      <c r="L714" s="28"/>
      <c r="M714" s="28"/>
      <c r="N714" s="28"/>
      <c r="O714" s="28"/>
      <c r="P714" s="172"/>
      <c r="Q714" s="172"/>
      <c r="R714" s="172"/>
      <c r="S714" s="172"/>
      <c r="T714" s="172"/>
      <c r="U714" s="172"/>
      <c r="V714" s="172"/>
      <c r="W714" s="28"/>
      <c r="X714" s="28"/>
      <c r="Y714" s="28"/>
      <c r="Z714" s="28"/>
      <c r="AA714" s="28"/>
      <c r="AB714" s="28"/>
      <c r="AC714" s="28"/>
      <c r="CH714" s="173"/>
    </row>
    <row r="715" spans="3:86" ht="15.75" customHeight="1">
      <c r="C715" s="27"/>
      <c r="D715" s="27"/>
      <c r="E715" s="27"/>
      <c r="F715" s="27"/>
      <c r="G715" s="27"/>
      <c r="H715" s="27"/>
      <c r="I715" s="28"/>
      <c r="J715" s="28"/>
      <c r="K715" s="28"/>
      <c r="L715" s="28"/>
      <c r="M715" s="28"/>
      <c r="N715" s="28"/>
      <c r="O715" s="28"/>
      <c r="P715" s="172"/>
      <c r="Q715" s="172"/>
      <c r="R715" s="172"/>
      <c r="S715" s="172"/>
      <c r="T715" s="172"/>
      <c r="U715" s="172"/>
      <c r="V715" s="172"/>
      <c r="W715" s="28"/>
      <c r="X715" s="28"/>
      <c r="Y715" s="28"/>
      <c r="Z715" s="28"/>
      <c r="AA715" s="28"/>
      <c r="AB715" s="28"/>
      <c r="AC715" s="28"/>
      <c r="CH715" s="173"/>
    </row>
    <row r="716" spans="3:86" ht="15.75" customHeight="1">
      <c r="C716" s="27"/>
      <c r="D716" s="27"/>
      <c r="E716" s="27"/>
      <c r="F716" s="27"/>
      <c r="G716" s="27"/>
      <c r="H716" s="27"/>
      <c r="I716" s="28"/>
      <c r="J716" s="28"/>
      <c r="K716" s="28"/>
      <c r="L716" s="28"/>
      <c r="M716" s="28"/>
      <c r="N716" s="28"/>
      <c r="O716" s="28"/>
      <c r="P716" s="172"/>
      <c r="Q716" s="172"/>
      <c r="R716" s="172"/>
      <c r="S716" s="172"/>
      <c r="T716" s="172"/>
      <c r="U716" s="172"/>
      <c r="V716" s="172"/>
      <c r="W716" s="28"/>
      <c r="X716" s="28"/>
      <c r="Y716" s="28"/>
      <c r="Z716" s="28"/>
      <c r="AA716" s="28"/>
      <c r="AB716" s="28"/>
      <c r="AC716" s="28"/>
      <c r="CH716" s="173"/>
    </row>
    <row r="717" spans="3:86" ht="15.75" customHeight="1">
      <c r="C717" s="27"/>
      <c r="D717" s="27"/>
      <c r="E717" s="27"/>
      <c r="F717" s="27"/>
      <c r="G717" s="27"/>
      <c r="H717" s="27"/>
      <c r="I717" s="28"/>
      <c r="J717" s="28"/>
      <c r="K717" s="28"/>
      <c r="L717" s="28"/>
      <c r="M717" s="28"/>
      <c r="N717" s="28"/>
      <c r="O717" s="28"/>
      <c r="P717" s="172"/>
      <c r="Q717" s="172"/>
      <c r="R717" s="172"/>
      <c r="S717" s="172"/>
      <c r="T717" s="172"/>
      <c r="U717" s="172"/>
      <c r="V717" s="172"/>
      <c r="W717" s="28"/>
      <c r="X717" s="28"/>
      <c r="Y717" s="28"/>
      <c r="Z717" s="28"/>
      <c r="AA717" s="28"/>
      <c r="AB717" s="28"/>
      <c r="AC717" s="28"/>
      <c r="CH717" s="173"/>
    </row>
    <row r="718" spans="3:86" ht="15.75" customHeight="1">
      <c r="C718" s="27"/>
      <c r="D718" s="27"/>
      <c r="E718" s="27"/>
      <c r="F718" s="27"/>
      <c r="G718" s="27"/>
      <c r="H718" s="27"/>
      <c r="I718" s="28"/>
      <c r="J718" s="28"/>
      <c r="K718" s="28"/>
      <c r="L718" s="28"/>
      <c r="M718" s="28"/>
      <c r="N718" s="28"/>
      <c r="O718" s="28"/>
      <c r="P718" s="172"/>
      <c r="Q718" s="172"/>
      <c r="R718" s="172"/>
      <c r="S718" s="172"/>
      <c r="T718" s="172"/>
      <c r="U718" s="172"/>
      <c r="V718" s="172"/>
      <c r="W718" s="28"/>
      <c r="X718" s="28"/>
      <c r="Y718" s="28"/>
      <c r="Z718" s="28"/>
      <c r="AA718" s="28"/>
      <c r="AB718" s="28"/>
      <c r="AC718" s="28"/>
      <c r="CH718" s="173"/>
    </row>
    <row r="719" spans="3:86" ht="15.75" customHeight="1">
      <c r="C719" s="27"/>
      <c r="D719" s="27"/>
      <c r="E719" s="27"/>
      <c r="F719" s="27"/>
      <c r="G719" s="27"/>
      <c r="H719" s="27"/>
      <c r="I719" s="28"/>
      <c r="J719" s="28"/>
      <c r="K719" s="28"/>
      <c r="L719" s="28"/>
      <c r="M719" s="28"/>
      <c r="N719" s="28"/>
      <c r="O719" s="28"/>
      <c r="P719" s="172"/>
      <c r="Q719" s="172"/>
      <c r="R719" s="172"/>
      <c r="S719" s="172"/>
      <c r="T719" s="172"/>
      <c r="U719" s="172"/>
      <c r="V719" s="172"/>
      <c r="W719" s="28"/>
      <c r="X719" s="28"/>
      <c r="Y719" s="28"/>
      <c r="Z719" s="28"/>
      <c r="AA719" s="28"/>
      <c r="AB719" s="28"/>
      <c r="AC719" s="28"/>
      <c r="CH719" s="173"/>
    </row>
    <row r="720" spans="3:86" ht="15.75" customHeight="1">
      <c r="C720" s="27"/>
      <c r="D720" s="27"/>
      <c r="E720" s="27"/>
      <c r="F720" s="27"/>
      <c r="G720" s="27"/>
      <c r="H720" s="27"/>
      <c r="I720" s="28"/>
      <c r="J720" s="28"/>
      <c r="K720" s="28"/>
      <c r="L720" s="28"/>
      <c r="M720" s="28"/>
      <c r="N720" s="28"/>
      <c r="O720" s="28"/>
      <c r="P720" s="172"/>
      <c r="Q720" s="172"/>
      <c r="R720" s="172"/>
      <c r="S720" s="172"/>
      <c r="T720" s="172"/>
      <c r="U720" s="172"/>
      <c r="V720" s="172"/>
      <c r="W720" s="28"/>
      <c r="X720" s="28"/>
      <c r="Y720" s="28"/>
      <c r="Z720" s="28"/>
      <c r="AA720" s="28"/>
      <c r="AB720" s="28"/>
      <c r="AC720" s="28"/>
      <c r="CH720" s="173"/>
    </row>
    <row r="721" spans="3:86" ht="15.75" customHeight="1">
      <c r="C721" s="27"/>
      <c r="D721" s="27"/>
      <c r="E721" s="27"/>
      <c r="F721" s="27"/>
      <c r="G721" s="27"/>
      <c r="H721" s="27"/>
      <c r="I721" s="28"/>
      <c r="J721" s="28"/>
      <c r="K721" s="28"/>
      <c r="L721" s="28"/>
      <c r="M721" s="28"/>
      <c r="N721" s="28"/>
      <c r="O721" s="28"/>
      <c r="P721" s="172"/>
      <c r="Q721" s="172"/>
      <c r="R721" s="172"/>
      <c r="S721" s="172"/>
      <c r="T721" s="172"/>
      <c r="U721" s="172"/>
      <c r="V721" s="172"/>
      <c r="W721" s="28"/>
      <c r="X721" s="28"/>
      <c r="Y721" s="28"/>
      <c r="Z721" s="28"/>
      <c r="AA721" s="28"/>
      <c r="AB721" s="28"/>
      <c r="AC721" s="28"/>
      <c r="CH721" s="173"/>
    </row>
    <row r="722" spans="3:86" ht="15.75" customHeight="1">
      <c r="C722" s="27"/>
      <c r="D722" s="27"/>
      <c r="E722" s="27"/>
      <c r="F722" s="27"/>
      <c r="G722" s="27"/>
      <c r="H722" s="27"/>
      <c r="I722" s="28"/>
      <c r="J722" s="28"/>
      <c r="K722" s="28"/>
      <c r="L722" s="28"/>
      <c r="M722" s="28"/>
      <c r="N722" s="28"/>
      <c r="O722" s="28"/>
      <c r="P722" s="172"/>
      <c r="Q722" s="172"/>
      <c r="R722" s="172"/>
      <c r="S722" s="172"/>
      <c r="T722" s="172"/>
      <c r="U722" s="172"/>
      <c r="V722" s="172"/>
      <c r="W722" s="28"/>
      <c r="X722" s="28"/>
      <c r="Y722" s="28"/>
      <c r="Z722" s="28"/>
      <c r="AA722" s="28"/>
      <c r="AB722" s="28"/>
      <c r="AC722" s="28"/>
      <c r="CH722" s="173"/>
    </row>
    <row r="723" spans="3:86" ht="15.75" customHeight="1">
      <c r="C723" s="27"/>
      <c r="D723" s="27"/>
      <c r="E723" s="27"/>
      <c r="F723" s="27"/>
      <c r="G723" s="27"/>
      <c r="H723" s="27"/>
      <c r="I723" s="28"/>
      <c r="J723" s="28"/>
      <c r="K723" s="28"/>
      <c r="L723" s="28"/>
      <c r="M723" s="28"/>
      <c r="N723" s="28"/>
      <c r="O723" s="28"/>
      <c r="P723" s="172"/>
      <c r="Q723" s="172"/>
      <c r="R723" s="172"/>
      <c r="S723" s="172"/>
      <c r="T723" s="172"/>
      <c r="U723" s="172"/>
      <c r="V723" s="172"/>
      <c r="W723" s="28"/>
      <c r="X723" s="28"/>
      <c r="Y723" s="28"/>
      <c r="Z723" s="28"/>
      <c r="AA723" s="28"/>
      <c r="AB723" s="28"/>
      <c r="AC723" s="28"/>
      <c r="CH723" s="173"/>
    </row>
    <row r="724" spans="3:86" ht="15.75" customHeight="1">
      <c r="C724" s="27"/>
      <c r="D724" s="27"/>
      <c r="E724" s="27"/>
      <c r="F724" s="27"/>
      <c r="G724" s="27"/>
      <c r="H724" s="27"/>
      <c r="I724" s="28"/>
      <c r="J724" s="28"/>
      <c r="K724" s="28"/>
      <c r="L724" s="28"/>
      <c r="M724" s="28"/>
      <c r="N724" s="28"/>
      <c r="O724" s="28"/>
      <c r="P724" s="172"/>
      <c r="Q724" s="172"/>
      <c r="R724" s="172"/>
      <c r="S724" s="172"/>
      <c r="T724" s="172"/>
      <c r="U724" s="172"/>
      <c r="V724" s="172"/>
      <c r="W724" s="28"/>
      <c r="X724" s="28"/>
      <c r="Y724" s="28"/>
      <c r="Z724" s="28"/>
      <c r="AA724" s="28"/>
      <c r="AB724" s="28"/>
      <c r="AC724" s="28"/>
      <c r="CH724" s="173"/>
    </row>
    <row r="725" spans="3:86" ht="15.75" customHeight="1">
      <c r="C725" s="27"/>
      <c r="D725" s="27"/>
      <c r="E725" s="27"/>
      <c r="F725" s="27"/>
      <c r="G725" s="27"/>
      <c r="H725" s="27"/>
      <c r="I725" s="28"/>
      <c r="J725" s="28"/>
      <c r="K725" s="28"/>
      <c r="L725" s="28"/>
      <c r="M725" s="28"/>
      <c r="N725" s="28"/>
      <c r="O725" s="28"/>
      <c r="P725" s="172"/>
      <c r="Q725" s="172"/>
      <c r="R725" s="172"/>
      <c r="S725" s="172"/>
      <c r="T725" s="172"/>
      <c r="U725" s="172"/>
      <c r="V725" s="172"/>
      <c r="W725" s="28"/>
      <c r="X725" s="28"/>
      <c r="Y725" s="28"/>
      <c r="Z725" s="28"/>
      <c r="AA725" s="28"/>
      <c r="AB725" s="28"/>
      <c r="AC725" s="28"/>
      <c r="CH725" s="173"/>
    </row>
    <row r="726" spans="3:86" ht="15.75" customHeight="1">
      <c r="C726" s="27"/>
      <c r="D726" s="27"/>
      <c r="E726" s="27"/>
      <c r="F726" s="27"/>
      <c r="G726" s="27"/>
      <c r="H726" s="27"/>
      <c r="I726" s="28"/>
      <c r="J726" s="28"/>
      <c r="K726" s="28"/>
      <c r="L726" s="28"/>
      <c r="M726" s="28"/>
      <c r="N726" s="28"/>
      <c r="O726" s="28"/>
      <c r="P726" s="172"/>
      <c r="Q726" s="172"/>
      <c r="R726" s="172"/>
      <c r="S726" s="172"/>
      <c r="T726" s="172"/>
      <c r="U726" s="172"/>
      <c r="V726" s="172"/>
      <c r="W726" s="28"/>
      <c r="X726" s="28"/>
      <c r="Y726" s="28"/>
      <c r="Z726" s="28"/>
      <c r="AA726" s="28"/>
      <c r="AB726" s="28"/>
      <c r="AC726" s="28"/>
      <c r="CH726" s="173"/>
    </row>
    <row r="727" spans="3:86" ht="15.75" customHeight="1">
      <c r="C727" s="27"/>
      <c r="D727" s="27"/>
      <c r="E727" s="27"/>
      <c r="F727" s="27"/>
      <c r="G727" s="27"/>
      <c r="H727" s="27"/>
      <c r="I727" s="28"/>
      <c r="J727" s="28"/>
      <c r="K727" s="28"/>
      <c r="L727" s="28"/>
      <c r="M727" s="28"/>
      <c r="N727" s="28"/>
      <c r="O727" s="28"/>
      <c r="P727" s="172"/>
      <c r="Q727" s="172"/>
      <c r="R727" s="172"/>
      <c r="S727" s="172"/>
      <c r="T727" s="172"/>
      <c r="U727" s="172"/>
      <c r="V727" s="172"/>
      <c r="W727" s="28"/>
      <c r="X727" s="28"/>
      <c r="Y727" s="28"/>
      <c r="Z727" s="28"/>
      <c r="AA727" s="28"/>
      <c r="AB727" s="28"/>
      <c r="AC727" s="28"/>
      <c r="CH727" s="173"/>
    </row>
    <row r="728" spans="3:86" ht="15.75" customHeight="1">
      <c r="C728" s="27"/>
      <c r="D728" s="27"/>
      <c r="E728" s="27"/>
      <c r="F728" s="27"/>
      <c r="G728" s="27"/>
      <c r="H728" s="27"/>
      <c r="I728" s="28"/>
      <c r="J728" s="28"/>
      <c r="K728" s="28"/>
      <c r="L728" s="28"/>
      <c r="M728" s="28"/>
      <c r="N728" s="28"/>
      <c r="O728" s="28"/>
      <c r="P728" s="172"/>
      <c r="Q728" s="172"/>
      <c r="R728" s="172"/>
      <c r="S728" s="172"/>
      <c r="T728" s="172"/>
      <c r="U728" s="172"/>
      <c r="V728" s="172"/>
      <c r="W728" s="28"/>
      <c r="X728" s="28"/>
      <c r="Y728" s="28"/>
      <c r="Z728" s="28"/>
      <c r="AA728" s="28"/>
      <c r="AB728" s="28"/>
      <c r="AC728" s="28"/>
      <c r="CH728" s="173"/>
    </row>
    <row r="729" spans="3:86" ht="15.75" customHeight="1">
      <c r="C729" s="27"/>
      <c r="D729" s="27"/>
      <c r="E729" s="27"/>
      <c r="F729" s="27"/>
      <c r="G729" s="27"/>
      <c r="H729" s="27"/>
      <c r="I729" s="28"/>
      <c r="J729" s="28"/>
      <c r="K729" s="28"/>
      <c r="L729" s="28"/>
      <c r="M729" s="28"/>
      <c r="N729" s="28"/>
      <c r="O729" s="28"/>
      <c r="P729" s="172"/>
      <c r="Q729" s="172"/>
      <c r="R729" s="172"/>
      <c r="S729" s="172"/>
      <c r="T729" s="172"/>
      <c r="U729" s="172"/>
      <c r="V729" s="172"/>
      <c r="W729" s="28"/>
      <c r="X729" s="28"/>
      <c r="Y729" s="28"/>
      <c r="Z729" s="28"/>
      <c r="AA729" s="28"/>
      <c r="AB729" s="28"/>
      <c r="AC729" s="28"/>
      <c r="CH729" s="173"/>
    </row>
    <row r="730" spans="3:86" ht="15.75" customHeight="1">
      <c r="C730" s="27"/>
      <c r="D730" s="27"/>
      <c r="E730" s="27"/>
      <c r="F730" s="27"/>
      <c r="G730" s="27"/>
      <c r="H730" s="27"/>
      <c r="I730" s="28"/>
      <c r="J730" s="28"/>
      <c r="K730" s="28"/>
      <c r="L730" s="28"/>
      <c r="M730" s="28"/>
      <c r="N730" s="28"/>
      <c r="O730" s="28"/>
      <c r="P730" s="172"/>
      <c r="Q730" s="172"/>
      <c r="R730" s="172"/>
      <c r="S730" s="172"/>
      <c r="T730" s="172"/>
      <c r="U730" s="172"/>
      <c r="V730" s="172"/>
      <c r="W730" s="28"/>
      <c r="X730" s="28"/>
      <c r="Y730" s="28"/>
      <c r="Z730" s="28"/>
      <c r="AA730" s="28"/>
      <c r="AB730" s="28"/>
      <c r="AC730" s="28"/>
      <c r="CH730" s="173"/>
    </row>
    <row r="731" spans="3:86" ht="15.75" customHeight="1">
      <c r="C731" s="27"/>
      <c r="D731" s="27"/>
      <c r="E731" s="27"/>
      <c r="F731" s="27"/>
      <c r="G731" s="27"/>
      <c r="H731" s="27"/>
      <c r="I731" s="28"/>
      <c r="J731" s="28"/>
      <c r="K731" s="28"/>
      <c r="L731" s="28"/>
      <c r="M731" s="28"/>
      <c r="N731" s="28"/>
      <c r="O731" s="28"/>
      <c r="P731" s="172"/>
      <c r="Q731" s="172"/>
      <c r="R731" s="172"/>
      <c r="S731" s="172"/>
      <c r="T731" s="172"/>
      <c r="U731" s="172"/>
      <c r="V731" s="172"/>
      <c r="W731" s="28"/>
      <c r="X731" s="28"/>
      <c r="Y731" s="28"/>
      <c r="Z731" s="28"/>
      <c r="AA731" s="28"/>
      <c r="AB731" s="28"/>
      <c r="AC731" s="28"/>
      <c r="CH731" s="173"/>
    </row>
    <row r="732" spans="3:86" ht="15.75" customHeight="1">
      <c r="C732" s="27"/>
      <c r="D732" s="27"/>
      <c r="E732" s="27"/>
      <c r="F732" s="27"/>
      <c r="G732" s="27"/>
      <c r="H732" s="27"/>
      <c r="I732" s="28"/>
      <c r="J732" s="28"/>
      <c r="K732" s="28"/>
      <c r="L732" s="28"/>
      <c r="M732" s="28"/>
      <c r="N732" s="28"/>
      <c r="O732" s="28"/>
      <c r="P732" s="172"/>
      <c r="Q732" s="172"/>
      <c r="R732" s="172"/>
      <c r="S732" s="172"/>
      <c r="T732" s="172"/>
      <c r="U732" s="172"/>
      <c r="V732" s="172"/>
      <c r="W732" s="28"/>
      <c r="X732" s="28"/>
      <c r="Y732" s="28"/>
      <c r="Z732" s="28"/>
      <c r="AA732" s="28"/>
      <c r="AB732" s="28"/>
      <c r="AC732" s="28"/>
      <c r="CH732" s="173"/>
    </row>
    <row r="733" spans="3:86" ht="15.75" customHeight="1">
      <c r="C733" s="27"/>
      <c r="D733" s="27"/>
      <c r="E733" s="27"/>
      <c r="F733" s="27"/>
      <c r="G733" s="27"/>
      <c r="H733" s="27"/>
      <c r="I733" s="28"/>
      <c r="J733" s="28"/>
      <c r="K733" s="28"/>
      <c r="L733" s="28"/>
      <c r="M733" s="28"/>
      <c r="N733" s="28"/>
      <c r="O733" s="28"/>
      <c r="P733" s="172"/>
      <c r="Q733" s="172"/>
      <c r="R733" s="172"/>
      <c r="S733" s="172"/>
      <c r="T733" s="172"/>
      <c r="U733" s="172"/>
      <c r="V733" s="172"/>
      <c r="W733" s="28"/>
      <c r="X733" s="28"/>
      <c r="Y733" s="28"/>
      <c r="Z733" s="28"/>
      <c r="AA733" s="28"/>
      <c r="AB733" s="28"/>
      <c r="AC733" s="28"/>
      <c r="CH733" s="173"/>
    </row>
    <row r="734" spans="3:86" ht="15.75" customHeight="1">
      <c r="C734" s="27"/>
      <c r="D734" s="27"/>
      <c r="E734" s="27"/>
      <c r="F734" s="27"/>
      <c r="G734" s="27"/>
      <c r="H734" s="27"/>
      <c r="I734" s="28"/>
      <c r="J734" s="28"/>
      <c r="K734" s="28"/>
      <c r="L734" s="28"/>
      <c r="M734" s="28"/>
      <c r="N734" s="28"/>
      <c r="O734" s="28"/>
      <c r="P734" s="172"/>
      <c r="Q734" s="172"/>
      <c r="R734" s="172"/>
      <c r="S734" s="172"/>
      <c r="T734" s="172"/>
      <c r="U734" s="172"/>
      <c r="V734" s="172"/>
      <c r="W734" s="28"/>
      <c r="X734" s="28"/>
      <c r="Y734" s="28"/>
      <c r="Z734" s="28"/>
      <c r="AA734" s="28"/>
      <c r="AB734" s="28"/>
      <c r="AC734" s="28"/>
      <c r="CH734" s="173"/>
    </row>
    <row r="735" spans="3:86" ht="15.75" customHeight="1">
      <c r="C735" s="27"/>
      <c r="D735" s="27"/>
      <c r="E735" s="27"/>
      <c r="F735" s="27"/>
      <c r="G735" s="27"/>
      <c r="H735" s="27"/>
      <c r="I735" s="28"/>
      <c r="J735" s="28"/>
      <c r="K735" s="28"/>
      <c r="L735" s="28"/>
      <c r="M735" s="28"/>
      <c r="N735" s="28"/>
      <c r="O735" s="28"/>
      <c r="P735" s="172"/>
      <c r="Q735" s="172"/>
      <c r="R735" s="172"/>
      <c r="S735" s="172"/>
      <c r="T735" s="172"/>
      <c r="U735" s="172"/>
      <c r="V735" s="172"/>
      <c r="W735" s="28"/>
      <c r="X735" s="28"/>
      <c r="Y735" s="28"/>
      <c r="Z735" s="28"/>
      <c r="AA735" s="28"/>
      <c r="AB735" s="28"/>
      <c r="AC735" s="28"/>
      <c r="CH735" s="173"/>
    </row>
    <row r="736" spans="3:86" ht="15.75" customHeight="1">
      <c r="C736" s="27"/>
      <c r="D736" s="27"/>
      <c r="E736" s="27"/>
      <c r="F736" s="27"/>
      <c r="G736" s="27"/>
      <c r="H736" s="27"/>
      <c r="I736" s="28"/>
      <c r="J736" s="28"/>
      <c r="K736" s="28"/>
      <c r="L736" s="28"/>
      <c r="M736" s="28"/>
      <c r="N736" s="28"/>
      <c r="O736" s="28"/>
      <c r="P736" s="172"/>
      <c r="Q736" s="172"/>
      <c r="R736" s="172"/>
      <c r="S736" s="172"/>
      <c r="T736" s="172"/>
      <c r="U736" s="172"/>
      <c r="V736" s="172"/>
      <c r="W736" s="28"/>
      <c r="X736" s="28"/>
      <c r="Y736" s="28"/>
      <c r="Z736" s="28"/>
      <c r="AA736" s="28"/>
      <c r="AB736" s="28"/>
      <c r="AC736" s="28"/>
      <c r="CH736" s="173"/>
    </row>
    <row r="737" spans="3:86" ht="15.75" customHeight="1">
      <c r="C737" s="27"/>
      <c r="D737" s="27"/>
      <c r="E737" s="27"/>
      <c r="F737" s="27"/>
      <c r="G737" s="27"/>
      <c r="H737" s="27"/>
      <c r="I737" s="28"/>
      <c r="J737" s="28"/>
      <c r="K737" s="28"/>
      <c r="L737" s="28"/>
      <c r="M737" s="28"/>
      <c r="N737" s="28"/>
      <c r="O737" s="28"/>
      <c r="P737" s="172"/>
      <c r="Q737" s="172"/>
      <c r="R737" s="172"/>
      <c r="S737" s="172"/>
      <c r="T737" s="172"/>
      <c r="U737" s="172"/>
      <c r="V737" s="172"/>
      <c r="W737" s="28"/>
      <c r="X737" s="28"/>
      <c r="Y737" s="28"/>
      <c r="Z737" s="28"/>
      <c r="AA737" s="28"/>
      <c r="AB737" s="28"/>
      <c r="AC737" s="28"/>
      <c r="CH737" s="173"/>
    </row>
    <row r="738" spans="3:86" ht="15.75" customHeight="1">
      <c r="C738" s="27"/>
      <c r="D738" s="27"/>
      <c r="E738" s="27"/>
      <c r="F738" s="27"/>
      <c r="G738" s="27"/>
      <c r="H738" s="27"/>
      <c r="I738" s="28"/>
      <c r="J738" s="28"/>
      <c r="K738" s="28"/>
      <c r="L738" s="28"/>
      <c r="M738" s="28"/>
      <c r="N738" s="28"/>
      <c r="O738" s="28"/>
      <c r="P738" s="172"/>
      <c r="Q738" s="172"/>
      <c r="R738" s="172"/>
      <c r="S738" s="172"/>
      <c r="T738" s="172"/>
      <c r="U738" s="172"/>
      <c r="V738" s="172"/>
      <c r="W738" s="28"/>
      <c r="X738" s="28"/>
      <c r="Y738" s="28"/>
      <c r="Z738" s="28"/>
      <c r="AA738" s="28"/>
      <c r="AB738" s="28"/>
      <c r="AC738" s="28"/>
      <c r="CH738" s="173"/>
    </row>
    <row r="739" spans="3:86" ht="15.75" customHeight="1">
      <c r="C739" s="27"/>
      <c r="D739" s="27"/>
      <c r="E739" s="27"/>
      <c r="F739" s="27"/>
      <c r="G739" s="27"/>
      <c r="H739" s="27"/>
      <c r="I739" s="28"/>
      <c r="J739" s="28"/>
      <c r="K739" s="28"/>
      <c r="L739" s="28"/>
      <c r="M739" s="28"/>
      <c r="N739" s="28"/>
      <c r="O739" s="28"/>
      <c r="P739" s="172"/>
      <c r="Q739" s="172"/>
      <c r="R739" s="172"/>
      <c r="S739" s="172"/>
      <c r="T739" s="172"/>
      <c r="U739" s="172"/>
      <c r="V739" s="172"/>
      <c r="W739" s="28"/>
      <c r="X739" s="28"/>
      <c r="Y739" s="28"/>
      <c r="Z739" s="28"/>
      <c r="AA739" s="28"/>
      <c r="AB739" s="28"/>
      <c r="AC739" s="28"/>
      <c r="CH739" s="173"/>
    </row>
    <row r="740" spans="3:86" ht="15.75" customHeight="1">
      <c r="C740" s="27"/>
      <c r="D740" s="27"/>
      <c r="E740" s="27"/>
      <c r="F740" s="27"/>
      <c r="G740" s="27"/>
      <c r="H740" s="27"/>
      <c r="I740" s="28"/>
      <c r="J740" s="28"/>
      <c r="K740" s="28"/>
      <c r="L740" s="28"/>
      <c r="M740" s="28"/>
      <c r="N740" s="28"/>
      <c r="O740" s="28"/>
      <c r="P740" s="172"/>
      <c r="Q740" s="172"/>
      <c r="R740" s="172"/>
      <c r="S740" s="172"/>
      <c r="T740" s="172"/>
      <c r="U740" s="172"/>
      <c r="V740" s="172"/>
      <c r="W740" s="28"/>
      <c r="X740" s="28"/>
      <c r="Y740" s="28"/>
      <c r="Z740" s="28"/>
      <c r="AA740" s="28"/>
      <c r="AB740" s="28"/>
      <c r="AC740" s="28"/>
      <c r="CH740" s="173"/>
    </row>
    <row r="741" spans="3:86" ht="15.75" customHeight="1">
      <c r="C741" s="27"/>
      <c r="D741" s="27"/>
      <c r="E741" s="27"/>
      <c r="F741" s="27"/>
      <c r="G741" s="27"/>
      <c r="H741" s="27"/>
      <c r="I741" s="28"/>
      <c r="J741" s="28"/>
      <c r="K741" s="28"/>
      <c r="L741" s="28"/>
      <c r="M741" s="28"/>
      <c r="N741" s="28"/>
      <c r="O741" s="28"/>
      <c r="P741" s="172"/>
      <c r="Q741" s="172"/>
      <c r="R741" s="172"/>
      <c r="S741" s="172"/>
      <c r="T741" s="172"/>
      <c r="U741" s="172"/>
      <c r="V741" s="172"/>
      <c r="W741" s="28"/>
      <c r="X741" s="28"/>
      <c r="Y741" s="28"/>
      <c r="Z741" s="28"/>
      <c r="AA741" s="28"/>
      <c r="AB741" s="28"/>
      <c r="AC741" s="28"/>
      <c r="CH741" s="173"/>
    </row>
    <row r="742" spans="3:86" ht="15.75" customHeight="1">
      <c r="C742" s="27"/>
      <c r="D742" s="27"/>
      <c r="E742" s="27"/>
      <c r="F742" s="27"/>
      <c r="G742" s="27"/>
      <c r="H742" s="27"/>
      <c r="I742" s="28"/>
      <c r="J742" s="28"/>
      <c r="K742" s="28"/>
      <c r="L742" s="28"/>
      <c r="M742" s="28"/>
      <c r="N742" s="28"/>
      <c r="O742" s="28"/>
      <c r="P742" s="172"/>
      <c r="Q742" s="172"/>
      <c r="R742" s="172"/>
      <c r="S742" s="172"/>
      <c r="T742" s="172"/>
      <c r="U742" s="172"/>
      <c r="V742" s="172"/>
      <c r="W742" s="28"/>
      <c r="X742" s="28"/>
      <c r="Y742" s="28"/>
      <c r="Z742" s="28"/>
      <c r="AA742" s="28"/>
      <c r="AB742" s="28"/>
      <c r="AC742" s="28"/>
      <c r="CH742" s="173"/>
    </row>
    <row r="743" spans="3:86" ht="15.75" customHeight="1">
      <c r="C743" s="27"/>
      <c r="D743" s="27"/>
      <c r="E743" s="27"/>
      <c r="F743" s="27"/>
      <c r="G743" s="27"/>
      <c r="H743" s="27"/>
      <c r="I743" s="28"/>
      <c r="J743" s="28"/>
      <c r="K743" s="28"/>
      <c r="L743" s="28"/>
      <c r="M743" s="28"/>
      <c r="N743" s="28"/>
      <c r="O743" s="28"/>
      <c r="P743" s="172"/>
      <c r="Q743" s="172"/>
      <c r="R743" s="172"/>
      <c r="S743" s="172"/>
      <c r="T743" s="172"/>
      <c r="U743" s="172"/>
      <c r="V743" s="172"/>
      <c r="W743" s="28"/>
      <c r="X743" s="28"/>
      <c r="Y743" s="28"/>
      <c r="Z743" s="28"/>
      <c r="AA743" s="28"/>
      <c r="AB743" s="28"/>
      <c r="AC743" s="28"/>
      <c r="CH743" s="173"/>
    </row>
    <row r="744" spans="3:86" ht="15.75" customHeight="1">
      <c r="C744" s="27"/>
      <c r="D744" s="27"/>
      <c r="E744" s="27"/>
      <c r="F744" s="27"/>
      <c r="G744" s="27"/>
      <c r="H744" s="27"/>
      <c r="I744" s="28"/>
      <c r="J744" s="28"/>
      <c r="K744" s="28"/>
      <c r="L744" s="28"/>
      <c r="M744" s="28"/>
      <c r="N744" s="28"/>
      <c r="O744" s="28"/>
      <c r="P744" s="172"/>
      <c r="Q744" s="172"/>
      <c r="R744" s="172"/>
      <c r="S744" s="172"/>
      <c r="T744" s="172"/>
      <c r="U744" s="172"/>
      <c r="V744" s="172"/>
      <c r="W744" s="28"/>
      <c r="X744" s="28"/>
      <c r="Y744" s="28"/>
      <c r="Z744" s="28"/>
      <c r="AA744" s="28"/>
      <c r="AB744" s="28"/>
      <c r="AC744" s="28"/>
      <c r="CH744" s="173"/>
    </row>
    <row r="745" spans="3:86" ht="15.75" customHeight="1">
      <c r="C745" s="27"/>
      <c r="D745" s="27"/>
      <c r="E745" s="27"/>
      <c r="F745" s="27"/>
      <c r="G745" s="27"/>
      <c r="H745" s="27"/>
      <c r="I745" s="28"/>
      <c r="J745" s="28"/>
      <c r="K745" s="28"/>
      <c r="L745" s="28"/>
      <c r="M745" s="28"/>
      <c r="N745" s="28"/>
      <c r="O745" s="28"/>
      <c r="P745" s="172"/>
      <c r="Q745" s="172"/>
      <c r="R745" s="172"/>
      <c r="S745" s="172"/>
      <c r="T745" s="172"/>
      <c r="U745" s="172"/>
      <c r="V745" s="172"/>
      <c r="W745" s="28"/>
      <c r="X745" s="28"/>
      <c r="Y745" s="28"/>
      <c r="Z745" s="28"/>
      <c r="AA745" s="28"/>
      <c r="AB745" s="28"/>
      <c r="AC745" s="28"/>
      <c r="CH745" s="173"/>
    </row>
    <row r="746" spans="3:86" ht="15.75" customHeight="1">
      <c r="C746" s="27"/>
      <c r="D746" s="27"/>
      <c r="E746" s="27"/>
      <c r="F746" s="27"/>
      <c r="G746" s="27"/>
      <c r="H746" s="27"/>
      <c r="I746" s="28"/>
      <c r="J746" s="28"/>
      <c r="K746" s="28"/>
      <c r="L746" s="28"/>
      <c r="M746" s="28"/>
      <c r="N746" s="28"/>
      <c r="O746" s="28"/>
      <c r="P746" s="172"/>
      <c r="Q746" s="172"/>
      <c r="R746" s="172"/>
      <c r="S746" s="172"/>
      <c r="T746" s="172"/>
      <c r="U746" s="172"/>
      <c r="V746" s="172"/>
      <c r="W746" s="28"/>
      <c r="X746" s="28"/>
      <c r="Y746" s="28"/>
      <c r="Z746" s="28"/>
      <c r="AA746" s="28"/>
      <c r="AB746" s="28"/>
      <c r="AC746" s="28"/>
      <c r="CH746" s="173"/>
    </row>
    <row r="747" spans="3:86" ht="15.75" customHeight="1">
      <c r="C747" s="27"/>
      <c r="D747" s="27"/>
      <c r="E747" s="27"/>
      <c r="F747" s="27"/>
      <c r="G747" s="27"/>
      <c r="H747" s="27"/>
      <c r="I747" s="28"/>
      <c r="J747" s="28"/>
      <c r="K747" s="28"/>
      <c r="L747" s="28"/>
      <c r="M747" s="28"/>
      <c r="N747" s="28"/>
      <c r="O747" s="28"/>
      <c r="P747" s="172"/>
      <c r="Q747" s="172"/>
      <c r="R747" s="172"/>
      <c r="S747" s="172"/>
      <c r="T747" s="172"/>
      <c r="U747" s="172"/>
      <c r="V747" s="172"/>
      <c r="W747" s="28"/>
      <c r="X747" s="28"/>
      <c r="Y747" s="28"/>
      <c r="Z747" s="28"/>
      <c r="AA747" s="28"/>
      <c r="AB747" s="28"/>
      <c r="AC747" s="28"/>
      <c r="CH747" s="173"/>
    </row>
    <row r="748" spans="3:86" ht="15.75" customHeight="1">
      <c r="C748" s="27"/>
      <c r="D748" s="27"/>
      <c r="E748" s="27"/>
      <c r="F748" s="27"/>
      <c r="G748" s="27"/>
      <c r="H748" s="27"/>
      <c r="I748" s="28"/>
      <c r="J748" s="28"/>
      <c r="K748" s="28"/>
      <c r="L748" s="28"/>
      <c r="M748" s="28"/>
      <c r="N748" s="28"/>
      <c r="O748" s="28"/>
      <c r="P748" s="172"/>
      <c r="Q748" s="172"/>
      <c r="R748" s="172"/>
      <c r="S748" s="172"/>
      <c r="T748" s="172"/>
      <c r="U748" s="172"/>
      <c r="V748" s="172"/>
      <c r="W748" s="28"/>
      <c r="X748" s="28"/>
      <c r="Y748" s="28"/>
      <c r="Z748" s="28"/>
      <c r="AA748" s="28"/>
      <c r="AB748" s="28"/>
      <c r="AC748" s="28"/>
      <c r="CH748" s="173"/>
    </row>
    <row r="749" spans="3:86" ht="15.75" customHeight="1">
      <c r="C749" s="27"/>
      <c r="D749" s="27"/>
      <c r="E749" s="27"/>
      <c r="F749" s="27"/>
      <c r="G749" s="27"/>
      <c r="H749" s="27"/>
      <c r="I749" s="28"/>
      <c r="J749" s="28"/>
      <c r="K749" s="28"/>
      <c r="L749" s="28"/>
      <c r="M749" s="28"/>
      <c r="N749" s="28"/>
      <c r="O749" s="28"/>
      <c r="P749" s="172"/>
      <c r="Q749" s="172"/>
      <c r="R749" s="172"/>
      <c r="S749" s="172"/>
      <c r="T749" s="172"/>
      <c r="U749" s="172"/>
      <c r="V749" s="172"/>
      <c r="W749" s="28"/>
      <c r="X749" s="28"/>
      <c r="Y749" s="28"/>
      <c r="Z749" s="28"/>
      <c r="AA749" s="28"/>
      <c r="AB749" s="28"/>
      <c r="AC749" s="28"/>
      <c r="CH749" s="173"/>
    </row>
    <row r="750" spans="3:86" ht="15.75" customHeight="1">
      <c r="C750" s="27"/>
      <c r="D750" s="27"/>
      <c r="E750" s="27"/>
      <c r="F750" s="27"/>
      <c r="G750" s="27"/>
      <c r="H750" s="27"/>
      <c r="I750" s="28"/>
      <c r="J750" s="28"/>
      <c r="K750" s="28"/>
      <c r="L750" s="28"/>
      <c r="M750" s="28"/>
      <c r="N750" s="28"/>
      <c r="O750" s="28"/>
      <c r="P750" s="172"/>
      <c r="Q750" s="172"/>
      <c r="R750" s="172"/>
      <c r="S750" s="172"/>
      <c r="T750" s="172"/>
      <c r="U750" s="172"/>
      <c r="V750" s="172"/>
      <c r="W750" s="28"/>
      <c r="X750" s="28"/>
      <c r="Y750" s="28"/>
      <c r="Z750" s="28"/>
      <c r="AA750" s="28"/>
      <c r="AB750" s="28"/>
      <c r="AC750" s="28"/>
      <c r="CH750" s="173"/>
    </row>
    <row r="751" spans="3:86" ht="15.75" customHeight="1">
      <c r="C751" s="27"/>
      <c r="D751" s="27"/>
      <c r="E751" s="27"/>
      <c r="F751" s="27"/>
      <c r="G751" s="27"/>
      <c r="H751" s="27"/>
      <c r="I751" s="28"/>
      <c r="J751" s="28"/>
      <c r="K751" s="28"/>
      <c r="L751" s="28"/>
      <c r="M751" s="28"/>
      <c r="N751" s="28"/>
      <c r="O751" s="28"/>
      <c r="P751" s="172"/>
      <c r="Q751" s="172"/>
      <c r="R751" s="172"/>
      <c r="S751" s="172"/>
      <c r="T751" s="172"/>
      <c r="U751" s="172"/>
      <c r="V751" s="172"/>
      <c r="W751" s="28"/>
      <c r="X751" s="28"/>
      <c r="Y751" s="28"/>
      <c r="Z751" s="28"/>
      <c r="AA751" s="28"/>
      <c r="AB751" s="28"/>
      <c r="AC751" s="28"/>
      <c r="CH751" s="173"/>
    </row>
    <row r="752" spans="3:86" ht="15.75" customHeight="1">
      <c r="C752" s="27"/>
      <c r="D752" s="27"/>
      <c r="E752" s="27"/>
      <c r="F752" s="27"/>
      <c r="G752" s="27"/>
      <c r="H752" s="27"/>
      <c r="I752" s="28"/>
      <c r="J752" s="28"/>
      <c r="K752" s="28"/>
      <c r="L752" s="28"/>
      <c r="M752" s="28"/>
      <c r="N752" s="28"/>
      <c r="O752" s="28"/>
      <c r="P752" s="172"/>
      <c r="Q752" s="172"/>
      <c r="R752" s="172"/>
      <c r="S752" s="172"/>
      <c r="T752" s="172"/>
      <c r="U752" s="172"/>
      <c r="V752" s="172"/>
      <c r="W752" s="28"/>
      <c r="X752" s="28"/>
      <c r="Y752" s="28"/>
      <c r="Z752" s="28"/>
      <c r="AA752" s="28"/>
      <c r="AB752" s="28"/>
      <c r="AC752" s="28"/>
      <c r="CH752" s="173"/>
    </row>
    <row r="753" spans="3:86" ht="15.75" customHeight="1">
      <c r="C753" s="27"/>
      <c r="D753" s="27"/>
      <c r="E753" s="27"/>
      <c r="F753" s="27"/>
      <c r="G753" s="27"/>
      <c r="H753" s="27"/>
      <c r="I753" s="28"/>
      <c r="J753" s="28"/>
      <c r="K753" s="28"/>
      <c r="L753" s="28"/>
      <c r="M753" s="28"/>
      <c r="N753" s="28"/>
      <c r="O753" s="28"/>
      <c r="P753" s="172"/>
      <c r="Q753" s="172"/>
      <c r="R753" s="172"/>
      <c r="S753" s="172"/>
      <c r="T753" s="172"/>
      <c r="U753" s="172"/>
      <c r="V753" s="172"/>
      <c r="W753" s="28"/>
      <c r="X753" s="28"/>
      <c r="Y753" s="28"/>
      <c r="Z753" s="28"/>
      <c r="AA753" s="28"/>
      <c r="AB753" s="28"/>
      <c r="AC753" s="28"/>
      <c r="CH753" s="173"/>
    </row>
    <row r="754" spans="3:86" ht="15.75" customHeight="1">
      <c r="C754" s="27"/>
      <c r="D754" s="27"/>
      <c r="E754" s="27"/>
      <c r="F754" s="27"/>
      <c r="G754" s="27"/>
      <c r="H754" s="27"/>
      <c r="I754" s="28"/>
      <c r="J754" s="28"/>
      <c r="K754" s="28"/>
      <c r="L754" s="28"/>
      <c r="M754" s="28"/>
      <c r="N754" s="28"/>
      <c r="O754" s="28"/>
      <c r="P754" s="172"/>
      <c r="Q754" s="172"/>
      <c r="R754" s="172"/>
      <c r="S754" s="172"/>
      <c r="T754" s="172"/>
      <c r="U754" s="172"/>
      <c r="V754" s="172"/>
      <c r="W754" s="28"/>
      <c r="X754" s="28"/>
      <c r="Y754" s="28"/>
      <c r="Z754" s="28"/>
      <c r="AA754" s="28"/>
      <c r="AB754" s="28"/>
      <c r="AC754" s="28"/>
      <c r="CH754" s="173"/>
    </row>
    <row r="755" spans="3:86" ht="15.75" customHeight="1">
      <c r="C755" s="27"/>
      <c r="D755" s="27"/>
      <c r="E755" s="27"/>
      <c r="F755" s="27"/>
      <c r="G755" s="27"/>
      <c r="H755" s="27"/>
      <c r="I755" s="28"/>
      <c r="J755" s="28"/>
      <c r="K755" s="28"/>
      <c r="L755" s="28"/>
      <c r="M755" s="28"/>
      <c r="N755" s="28"/>
      <c r="O755" s="28"/>
      <c r="P755" s="172"/>
      <c r="Q755" s="172"/>
      <c r="R755" s="172"/>
      <c r="S755" s="172"/>
      <c r="T755" s="172"/>
      <c r="U755" s="172"/>
      <c r="V755" s="172"/>
      <c r="W755" s="28"/>
      <c r="X755" s="28"/>
      <c r="Y755" s="28"/>
      <c r="Z755" s="28"/>
      <c r="AA755" s="28"/>
      <c r="AB755" s="28"/>
      <c r="AC755" s="28"/>
      <c r="CH755" s="173"/>
    </row>
    <row r="756" spans="3:86" ht="15.75" customHeight="1">
      <c r="C756" s="27"/>
      <c r="D756" s="27"/>
      <c r="E756" s="27"/>
      <c r="F756" s="27"/>
      <c r="G756" s="27"/>
      <c r="H756" s="27"/>
      <c r="I756" s="28"/>
      <c r="J756" s="28"/>
      <c r="K756" s="28"/>
      <c r="L756" s="28"/>
      <c r="M756" s="28"/>
      <c r="N756" s="28"/>
      <c r="O756" s="28"/>
      <c r="P756" s="172"/>
      <c r="Q756" s="172"/>
      <c r="R756" s="172"/>
      <c r="S756" s="172"/>
      <c r="T756" s="172"/>
      <c r="U756" s="172"/>
      <c r="V756" s="172"/>
      <c r="W756" s="28"/>
      <c r="X756" s="28"/>
      <c r="Y756" s="28"/>
      <c r="Z756" s="28"/>
      <c r="AA756" s="28"/>
      <c r="AB756" s="28"/>
      <c r="AC756" s="28"/>
      <c r="CH756" s="173"/>
    </row>
    <row r="757" spans="3:86" ht="15.75" customHeight="1">
      <c r="C757" s="27"/>
      <c r="D757" s="27"/>
      <c r="E757" s="27"/>
      <c r="F757" s="27"/>
      <c r="G757" s="27"/>
      <c r="H757" s="27"/>
      <c r="I757" s="28"/>
      <c r="J757" s="28"/>
      <c r="K757" s="28"/>
      <c r="L757" s="28"/>
      <c r="M757" s="28"/>
      <c r="N757" s="28"/>
      <c r="O757" s="28"/>
      <c r="P757" s="172"/>
      <c r="Q757" s="172"/>
      <c r="R757" s="172"/>
      <c r="S757" s="172"/>
      <c r="T757" s="172"/>
      <c r="U757" s="172"/>
      <c r="V757" s="172"/>
      <c r="W757" s="28"/>
      <c r="X757" s="28"/>
      <c r="Y757" s="28"/>
      <c r="Z757" s="28"/>
      <c r="AA757" s="28"/>
      <c r="AB757" s="28"/>
      <c r="AC757" s="28"/>
      <c r="CH757" s="173"/>
    </row>
    <row r="758" spans="3:86" ht="15.75" customHeight="1">
      <c r="C758" s="27"/>
      <c r="D758" s="27"/>
      <c r="E758" s="27"/>
      <c r="F758" s="27"/>
      <c r="G758" s="27"/>
      <c r="H758" s="27"/>
      <c r="I758" s="28"/>
      <c r="J758" s="28"/>
      <c r="K758" s="28"/>
      <c r="L758" s="28"/>
      <c r="M758" s="28"/>
      <c r="N758" s="28"/>
      <c r="O758" s="28"/>
      <c r="P758" s="172"/>
      <c r="Q758" s="172"/>
      <c r="R758" s="172"/>
      <c r="S758" s="172"/>
      <c r="T758" s="172"/>
      <c r="U758" s="172"/>
      <c r="V758" s="172"/>
      <c r="W758" s="28"/>
      <c r="X758" s="28"/>
      <c r="Y758" s="28"/>
      <c r="Z758" s="28"/>
      <c r="AA758" s="28"/>
      <c r="AB758" s="28"/>
      <c r="AC758" s="28"/>
      <c r="CH758" s="173"/>
    </row>
    <row r="759" spans="3:86" ht="15.75" customHeight="1">
      <c r="C759" s="27"/>
      <c r="D759" s="27"/>
      <c r="E759" s="27"/>
      <c r="F759" s="27"/>
      <c r="G759" s="27"/>
      <c r="H759" s="27"/>
      <c r="I759" s="28"/>
      <c r="J759" s="28"/>
      <c r="K759" s="28"/>
      <c r="L759" s="28"/>
      <c r="M759" s="28"/>
      <c r="N759" s="28"/>
      <c r="O759" s="28"/>
      <c r="P759" s="172"/>
      <c r="Q759" s="172"/>
      <c r="R759" s="172"/>
      <c r="S759" s="172"/>
      <c r="T759" s="172"/>
      <c r="U759" s="172"/>
      <c r="V759" s="172"/>
      <c r="W759" s="28"/>
      <c r="X759" s="28"/>
      <c r="Y759" s="28"/>
      <c r="Z759" s="28"/>
      <c r="AA759" s="28"/>
      <c r="AB759" s="28"/>
      <c r="AC759" s="28"/>
      <c r="CH759" s="173"/>
    </row>
    <row r="760" spans="3:86" ht="15.75" customHeight="1">
      <c r="C760" s="27"/>
      <c r="D760" s="27"/>
      <c r="E760" s="27"/>
      <c r="F760" s="27"/>
      <c r="G760" s="27"/>
      <c r="H760" s="27"/>
      <c r="I760" s="28"/>
      <c r="J760" s="28"/>
      <c r="K760" s="28"/>
      <c r="L760" s="28"/>
      <c r="M760" s="28"/>
      <c r="N760" s="28"/>
      <c r="O760" s="28"/>
      <c r="P760" s="172"/>
      <c r="Q760" s="172"/>
      <c r="R760" s="172"/>
      <c r="S760" s="172"/>
      <c r="T760" s="172"/>
      <c r="U760" s="172"/>
      <c r="V760" s="172"/>
      <c r="W760" s="28"/>
      <c r="X760" s="28"/>
      <c r="Y760" s="28"/>
      <c r="Z760" s="28"/>
      <c r="AA760" s="28"/>
      <c r="AB760" s="28"/>
      <c r="AC760" s="28"/>
      <c r="CH760" s="173"/>
    </row>
    <row r="761" spans="3:86" ht="15.75" customHeight="1">
      <c r="C761" s="27"/>
      <c r="D761" s="27"/>
      <c r="E761" s="27"/>
      <c r="F761" s="27"/>
      <c r="G761" s="27"/>
      <c r="H761" s="27"/>
      <c r="I761" s="28"/>
      <c r="J761" s="28"/>
      <c r="K761" s="28"/>
      <c r="L761" s="28"/>
      <c r="M761" s="28"/>
      <c r="N761" s="28"/>
      <c r="O761" s="28"/>
      <c r="P761" s="172"/>
      <c r="Q761" s="172"/>
      <c r="R761" s="172"/>
      <c r="S761" s="172"/>
      <c r="T761" s="172"/>
      <c r="U761" s="172"/>
      <c r="V761" s="172"/>
      <c r="W761" s="28"/>
      <c r="X761" s="28"/>
      <c r="Y761" s="28"/>
      <c r="Z761" s="28"/>
      <c r="AA761" s="28"/>
      <c r="AB761" s="28"/>
      <c r="AC761" s="28"/>
      <c r="CH761" s="173"/>
    </row>
    <row r="762" spans="3:86" ht="15.75" customHeight="1">
      <c r="C762" s="27"/>
      <c r="D762" s="27"/>
      <c r="E762" s="27"/>
      <c r="F762" s="27"/>
      <c r="G762" s="27"/>
      <c r="H762" s="27"/>
      <c r="I762" s="28"/>
      <c r="J762" s="28"/>
      <c r="K762" s="28"/>
      <c r="L762" s="28"/>
      <c r="M762" s="28"/>
      <c r="N762" s="28"/>
      <c r="O762" s="28"/>
      <c r="P762" s="172"/>
      <c r="Q762" s="172"/>
      <c r="R762" s="172"/>
      <c r="S762" s="172"/>
      <c r="T762" s="172"/>
      <c r="U762" s="172"/>
      <c r="V762" s="172"/>
      <c r="W762" s="28"/>
      <c r="X762" s="28"/>
      <c r="Y762" s="28"/>
      <c r="Z762" s="28"/>
      <c r="AA762" s="28"/>
      <c r="AB762" s="28"/>
      <c r="AC762" s="28"/>
      <c r="CH762" s="173"/>
    </row>
    <row r="763" spans="3:86" ht="15.75" customHeight="1">
      <c r="C763" s="27"/>
      <c r="D763" s="27"/>
      <c r="E763" s="27"/>
      <c r="F763" s="27"/>
      <c r="G763" s="27"/>
      <c r="H763" s="27"/>
      <c r="I763" s="28"/>
      <c r="J763" s="28"/>
      <c r="K763" s="28"/>
      <c r="L763" s="28"/>
      <c r="M763" s="28"/>
      <c r="N763" s="28"/>
      <c r="O763" s="28"/>
      <c r="P763" s="172"/>
      <c r="Q763" s="172"/>
      <c r="R763" s="172"/>
      <c r="S763" s="172"/>
      <c r="T763" s="172"/>
      <c r="U763" s="172"/>
      <c r="V763" s="172"/>
      <c r="W763" s="28"/>
      <c r="X763" s="28"/>
      <c r="Y763" s="28"/>
      <c r="Z763" s="28"/>
      <c r="AA763" s="28"/>
      <c r="AB763" s="28"/>
      <c r="AC763" s="28"/>
      <c r="CH763" s="173"/>
    </row>
    <row r="764" spans="3:86" ht="15.75" customHeight="1">
      <c r="C764" s="27"/>
      <c r="D764" s="27"/>
      <c r="E764" s="27"/>
      <c r="F764" s="27"/>
      <c r="G764" s="27"/>
      <c r="H764" s="27"/>
      <c r="I764" s="28"/>
      <c r="J764" s="28"/>
      <c r="K764" s="28"/>
      <c r="L764" s="28"/>
      <c r="M764" s="28"/>
      <c r="N764" s="28"/>
      <c r="O764" s="28"/>
      <c r="P764" s="172"/>
      <c r="Q764" s="172"/>
      <c r="R764" s="172"/>
      <c r="S764" s="172"/>
      <c r="T764" s="172"/>
      <c r="U764" s="172"/>
      <c r="V764" s="172"/>
      <c r="W764" s="28"/>
      <c r="X764" s="28"/>
      <c r="Y764" s="28"/>
      <c r="Z764" s="28"/>
      <c r="AA764" s="28"/>
      <c r="AB764" s="28"/>
      <c r="AC764" s="28"/>
      <c r="CH764" s="173"/>
    </row>
    <row r="765" spans="3:86" ht="15.75" customHeight="1">
      <c r="C765" s="27"/>
      <c r="D765" s="27"/>
      <c r="E765" s="27"/>
      <c r="F765" s="27"/>
      <c r="G765" s="27"/>
      <c r="H765" s="27"/>
      <c r="I765" s="28"/>
      <c r="J765" s="28"/>
      <c r="K765" s="28"/>
      <c r="L765" s="28"/>
      <c r="M765" s="28"/>
      <c r="N765" s="28"/>
      <c r="O765" s="28"/>
      <c r="P765" s="172"/>
      <c r="Q765" s="172"/>
      <c r="R765" s="172"/>
      <c r="S765" s="172"/>
      <c r="T765" s="172"/>
      <c r="U765" s="172"/>
      <c r="V765" s="172"/>
      <c r="W765" s="28"/>
      <c r="X765" s="28"/>
      <c r="Y765" s="28"/>
      <c r="Z765" s="28"/>
      <c r="AA765" s="28"/>
      <c r="AB765" s="28"/>
      <c r="AC765" s="28"/>
      <c r="CH765" s="173"/>
    </row>
    <row r="766" spans="3:86" ht="15.75" customHeight="1">
      <c r="C766" s="27"/>
      <c r="D766" s="27"/>
      <c r="E766" s="27"/>
      <c r="F766" s="27"/>
      <c r="G766" s="27"/>
      <c r="H766" s="27"/>
      <c r="I766" s="28"/>
      <c r="J766" s="28"/>
      <c r="K766" s="28"/>
      <c r="L766" s="28"/>
      <c r="M766" s="28"/>
      <c r="N766" s="28"/>
      <c r="O766" s="28"/>
      <c r="P766" s="172"/>
      <c r="Q766" s="172"/>
      <c r="R766" s="172"/>
      <c r="S766" s="172"/>
      <c r="T766" s="172"/>
      <c r="U766" s="172"/>
      <c r="V766" s="172"/>
      <c r="W766" s="28"/>
      <c r="X766" s="28"/>
      <c r="Y766" s="28"/>
      <c r="Z766" s="28"/>
      <c r="AA766" s="28"/>
      <c r="AB766" s="28"/>
      <c r="AC766" s="28"/>
      <c r="CH766" s="173"/>
    </row>
    <row r="767" spans="3:86" ht="15.75" customHeight="1">
      <c r="C767" s="27"/>
      <c r="D767" s="27"/>
      <c r="E767" s="27"/>
      <c r="F767" s="27"/>
      <c r="G767" s="27"/>
      <c r="H767" s="27"/>
      <c r="I767" s="28"/>
      <c r="J767" s="28"/>
      <c r="K767" s="28"/>
      <c r="L767" s="28"/>
      <c r="M767" s="28"/>
      <c r="N767" s="28"/>
      <c r="O767" s="28"/>
      <c r="P767" s="172"/>
      <c r="Q767" s="172"/>
      <c r="R767" s="172"/>
      <c r="S767" s="172"/>
      <c r="T767" s="172"/>
      <c r="U767" s="172"/>
      <c r="V767" s="172"/>
      <c r="W767" s="28"/>
      <c r="X767" s="28"/>
      <c r="Y767" s="28"/>
      <c r="Z767" s="28"/>
      <c r="AA767" s="28"/>
      <c r="AB767" s="28"/>
      <c r="AC767" s="28"/>
      <c r="CH767" s="173"/>
    </row>
    <row r="768" spans="3:86" ht="15.75" customHeight="1">
      <c r="C768" s="27"/>
      <c r="D768" s="27"/>
      <c r="E768" s="27"/>
      <c r="F768" s="27"/>
      <c r="G768" s="27"/>
      <c r="H768" s="27"/>
      <c r="I768" s="28"/>
      <c r="J768" s="28"/>
      <c r="K768" s="28"/>
      <c r="L768" s="28"/>
      <c r="M768" s="28"/>
      <c r="N768" s="28"/>
      <c r="O768" s="28"/>
      <c r="P768" s="172"/>
      <c r="Q768" s="172"/>
      <c r="R768" s="172"/>
      <c r="S768" s="172"/>
      <c r="T768" s="172"/>
      <c r="U768" s="172"/>
      <c r="V768" s="172"/>
      <c r="W768" s="28"/>
      <c r="X768" s="28"/>
      <c r="Y768" s="28"/>
      <c r="Z768" s="28"/>
      <c r="AA768" s="28"/>
      <c r="AB768" s="28"/>
      <c r="AC768" s="28"/>
      <c r="CH768" s="173"/>
    </row>
    <row r="769" spans="3:86" ht="15.75" customHeight="1">
      <c r="C769" s="27"/>
      <c r="D769" s="27"/>
      <c r="E769" s="27"/>
      <c r="F769" s="27"/>
      <c r="G769" s="27"/>
      <c r="H769" s="27"/>
      <c r="I769" s="28"/>
      <c r="J769" s="28"/>
      <c r="K769" s="28"/>
      <c r="L769" s="28"/>
      <c r="M769" s="28"/>
      <c r="N769" s="28"/>
      <c r="O769" s="28"/>
      <c r="P769" s="172"/>
      <c r="Q769" s="172"/>
      <c r="R769" s="172"/>
      <c r="S769" s="172"/>
      <c r="T769" s="172"/>
      <c r="U769" s="172"/>
      <c r="V769" s="172"/>
      <c r="W769" s="28"/>
      <c r="X769" s="28"/>
      <c r="Y769" s="28"/>
      <c r="Z769" s="28"/>
      <c r="AA769" s="28"/>
      <c r="AB769" s="28"/>
      <c r="AC769" s="28"/>
      <c r="CH769" s="173"/>
    </row>
    <row r="770" spans="3:86" ht="15.75" customHeight="1">
      <c r="C770" s="27"/>
      <c r="D770" s="27"/>
      <c r="E770" s="27"/>
      <c r="F770" s="27"/>
      <c r="G770" s="27"/>
      <c r="H770" s="27"/>
      <c r="I770" s="28"/>
      <c r="J770" s="28"/>
      <c r="K770" s="28"/>
      <c r="L770" s="28"/>
      <c r="M770" s="28"/>
      <c r="N770" s="28"/>
      <c r="O770" s="28"/>
      <c r="P770" s="172"/>
      <c r="Q770" s="172"/>
      <c r="R770" s="172"/>
      <c r="S770" s="172"/>
      <c r="T770" s="172"/>
      <c r="U770" s="172"/>
      <c r="V770" s="172"/>
      <c r="W770" s="28"/>
      <c r="X770" s="28"/>
      <c r="Y770" s="28"/>
      <c r="Z770" s="28"/>
      <c r="AA770" s="28"/>
      <c r="AB770" s="28"/>
      <c r="AC770" s="28"/>
      <c r="CH770" s="173"/>
    </row>
    <row r="771" spans="3:86" ht="15.75" customHeight="1">
      <c r="C771" s="27"/>
      <c r="D771" s="27"/>
      <c r="E771" s="27"/>
      <c r="F771" s="27"/>
      <c r="G771" s="27"/>
      <c r="H771" s="27"/>
      <c r="I771" s="28"/>
      <c r="J771" s="28"/>
      <c r="K771" s="28"/>
      <c r="L771" s="28"/>
      <c r="M771" s="28"/>
      <c r="N771" s="28"/>
      <c r="O771" s="28"/>
      <c r="P771" s="172"/>
      <c r="Q771" s="172"/>
      <c r="R771" s="172"/>
      <c r="S771" s="172"/>
      <c r="T771" s="172"/>
      <c r="U771" s="172"/>
      <c r="V771" s="172"/>
      <c r="W771" s="28"/>
      <c r="X771" s="28"/>
      <c r="Y771" s="28"/>
      <c r="Z771" s="28"/>
      <c r="AA771" s="28"/>
      <c r="AB771" s="28"/>
      <c r="AC771" s="28"/>
      <c r="CH771" s="173"/>
    </row>
    <row r="772" spans="3:86" ht="15.75" customHeight="1">
      <c r="C772" s="27"/>
      <c r="D772" s="27"/>
      <c r="E772" s="27"/>
      <c r="F772" s="27"/>
      <c r="G772" s="27"/>
      <c r="H772" s="27"/>
      <c r="I772" s="28"/>
      <c r="J772" s="28"/>
      <c r="K772" s="28"/>
      <c r="L772" s="28"/>
      <c r="M772" s="28"/>
      <c r="N772" s="28"/>
      <c r="O772" s="28"/>
      <c r="P772" s="172"/>
      <c r="Q772" s="172"/>
      <c r="R772" s="172"/>
      <c r="S772" s="172"/>
      <c r="T772" s="172"/>
      <c r="U772" s="172"/>
      <c r="V772" s="172"/>
      <c r="W772" s="28"/>
      <c r="X772" s="28"/>
      <c r="Y772" s="28"/>
      <c r="Z772" s="28"/>
      <c r="AA772" s="28"/>
      <c r="AB772" s="28"/>
      <c r="AC772" s="28"/>
      <c r="CH772" s="173"/>
    </row>
    <row r="773" spans="3:86" ht="15.75" customHeight="1">
      <c r="C773" s="27"/>
      <c r="D773" s="27"/>
      <c r="E773" s="27"/>
      <c r="F773" s="27"/>
      <c r="G773" s="27"/>
      <c r="H773" s="27"/>
      <c r="I773" s="28"/>
      <c r="J773" s="28"/>
      <c r="K773" s="28"/>
      <c r="L773" s="28"/>
      <c r="M773" s="28"/>
      <c r="N773" s="28"/>
      <c r="O773" s="28"/>
      <c r="P773" s="172"/>
      <c r="Q773" s="172"/>
      <c r="R773" s="172"/>
      <c r="S773" s="172"/>
      <c r="T773" s="172"/>
      <c r="U773" s="172"/>
      <c r="V773" s="172"/>
      <c r="W773" s="28"/>
      <c r="X773" s="28"/>
      <c r="Y773" s="28"/>
      <c r="Z773" s="28"/>
      <c r="AA773" s="28"/>
      <c r="AB773" s="28"/>
      <c r="AC773" s="28"/>
      <c r="CH773" s="173"/>
    </row>
    <row r="774" spans="3:86" ht="15.75" customHeight="1">
      <c r="C774" s="27"/>
      <c r="D774" s="27"/>
      <c r="E774" s="27"/>
      <c r="F774" s="27"/>
      <c r="G774" s="27"/>
      <c r="H774" s="27"/>
      <c r="I774" s="28"/>
      <c r="J774" s="28"/>
      <c r="K774" s="28"/>
      <c r="L774" s="28"/>
      <c r="M774" s="28"/>
      <c r="N774" s="28"/>
      <c r="O774" s="28"/>
      <c r="P774" s="172"/>
      <c r="Q774" s="172"/>
      <c r="R774" s="172"/>
      <c r="S774" s="172"/>
      <c r="T774" s="172"/>
      <c r="U774" s="172"/>
      <c r="V774" s="172"/>
      <c r="W774" s="28"/>
      <c r="X774" s="28"/>
      <c r="Y774" s="28"/>
      <c r="Z774" s="28"/>
      <c r="AA774" s="28"/>
      <c r="AB774" s="28"/>
      <c r="AC774" s="28"/>
      <c r="CH774" s="173"/>
    </row>
    <row r="775" spans="3:86" ht="15.75" customHeight="1">
      <c r="C775" s="27"/>
      <c r="D775" s="27"/>
      <c r="E775" s="27"/>
      <c r="F775" s="27"/>
      <c r="G775" s="27"/>
      <c r="H775" s="27"/>
      <c r="I775" s="28"/>
      <c r="J775" s="28"/>
      <c r="K775" s="28"/>
      <c r="L775" s="28"/>
      <c r="M775" s="28"/>
      <c r="N775" s="28"/>
      <c r="O775" s="28"/>
      <c r="P775" s="172"/>
      <c r="Q775" s="172"/>
      <c r="R775" s="172"/>
      <c r="S775" s="172"/>
      <c r="T775" s="172"/>
      <c r="U775" s="172"/>
      <c r="V775" s="172"/>
      <c r="W775" s="28"/>
      <c r="X775" s="28"/>
      <c r="Y775" s="28"/>
      <c r="Z775" s="28"/>
      <c r="AA775" s="28"/>
      <c r="AB775" s="28"/>
      <c r="AC775" s="28"/>
      <c r="CH775" s="173"/>
    </row>
    <row r="776" spans="3:86" ht="15.75" customHeight="1">
      <c r="C776" s="27"/>
      <c r="D776" s="27"/>
      <c r="E776" s="27"/>
      <c r="F776" s="27"/>
      <c r="G776" s="27"/>
      <c r="H776" s="27"/>
      <c r="I776" s="28"/>
      <c r="J776" s="28"/>
      <c r="K776" s="28"/>
      <c r="L776" s="28"/>
      <c r="M776" s="28"/>
      <c r="N776" s="28"/>
      <c r="O776" s="28"/>
      <c r="P776" s="172"/>
      <c r="Q776" s="172"/>
      <c r="R776" s="172"/>
      <c r="S776" s="172"/>
      <c r="T776" s="172"/>
      <c r="U776" s="172"/>
      <c r="V776" s="172"/>
      <c r="W776" s="28"/>
      <c r="X776" s="28"/>
      <c r="Y776" s="28"/>
      <c r="Z776" s="28"/>
      <c r="AA776" s="28"/>
      <c r="AB776" s="28"/>
      <c r="AC776" s="28"/>
      <c r="CH776" s="173"/>
    </row>
    <row r="777" spans="3:86" ht="15.75" customHeight="1">
      <c r="C777" s="27"/>
      <c r="D777" s="27"/>
      <c r="E777" s="27"/>
      <c r="F777" s="27"/>
      <c r="G777" s="27"/>
      <c r="H777" s="27"/>
      <c r="I777" s="28"/>
      <c r="J777" s="28"/>
      <c r="K777" s="28"/>
      <c r="L777" s="28"/>
      <c r="M777" s="28"/>
      <c r="N777" s="28"/>
      <c r="O777" s="28"/>
      <c r="P777" s="172"/>
      <c r="Q777" s="172"/>
      <c r="R777" s="172"/>
      <c r="S777" s="172"/>
      <c r="T777" s="172"/>
      <c r="U777" s="172"/>
      <c r="V777" s="172"/>
      <c r="W777" s="28"/>
      <c r="X777" s="28"/>
      <c r="Y777" s="28"/>
      <c r="Z777" s="28"/>
      <c r="AA777" s="28"/>
      <c r="AB777" s="28"/>
      <c r="AC777" s="28"/>
      <c r="CH777" s="173"/>
    </row>
    <row r="778" spans="3:86" ht="15.75" customHeight="1">
      <c r="C778" s="27"/>
      <c r="D778" s="27"/>
      <c r="E778" s="27"/>
      <c r="F778" s="27"/>
      <c r="G778" s="27"/>
      <c r="H778" s="27"/>
      <c r="I778" s="28"/>
      <c r="J778" s="28"/>
      <c r="K778" s="28"/>
      <c r="L778" s="28"/>
      <c r="M778" s="28"/>
      <c r="N778" s="28"/>
      <c r="O778" s="28"/>
      <c r="P778" s="172"/>
      <c r="Q778" s="172"/>
      <c r="R778" s="172"/>
      <c r="S778" s="172"/>
      <c r="T778" s="172"/>
      <c r="U778" s="172"/>
      <c r="V778" s="172"/>
      <c r="W778" s="28"/>
      <c r="X778" s="28"/>
      <c r="Y778" s="28"/>
      <c r="Z778" s="28"/>
      <c r="AA778" s="28"/>
      <c r="AB778" s="28"/>
      <c r="AC778" s="28"/>
      <c r="CH778" s="173"/>
    </row>
    <row r="779" spans="3:86" ht="15.75" customHeight="1">
      <c r="C779" s="27"/>
      <c r="D779" s="27"/>
      <c r="E779" s="27"/>
      <c r="F779" s="27"/>
      <c r="G779" s="27"/>
      <c r="H779" s="27"/>
      <c r="I779" s="28"/>
      <c r="J779" s="28"/>
      <c r="K779" s="28"/>
      <c r="L779" s="28"/>
      <c r="M779" s="28"/>
      <c r="N779" s="28"/>
      <c r="O779" s="28"/>
      <c r="P779" s="172"/>
      <c r="Q779" s="172"/>
      <c r="R779" s="172"/>
      <c r="S779" s="172"/>
      <c r="T779" s="172"/>
      <c r="U779" s="172"/>
      <c r="V779" s="172"/>
      <c r="W779" s="28"/>
      <c r="X779" s="28"/>
      <c r="Y779" s="28"/>
      <c r="Z779" s="28"/>
      <c r="AA779" s="28"/>
      <c r="AB779" s="28"/>
      <c r="AC779" s="28"/>
      <c r="CH779" s="173"/>
    </row>
    <row r="780" spans="3:86" ht="15.75" customHeight="1">
      <c r="C780" s="27"/>
      <c r="D780" s="27"/>
      <c r="E780" s="27"/>
      <c r="F780" s="27"/>
      <c r="G780" s="27"/>
      <c r="H780" s="27"/>
      <c r="I780" s="28"/>
      <c r="J780" s="28"/>
      <c r="K780" s="28"/>
      <c r="L780" s="28"/>
      <c r="M780" s="28"/>
      <c r="N780" s="28"/>
      <c r="O780" s="28"/>
      <c r="P780" s="172"/>
      <c r="Q780" s="172"/>
      <c r="R780" s="172"/>
      <c r="S780" s="172"/>
      <c r="T780" s="172"/>
      <c r="U780" s="172"/>
      <c r="V780" s="172"/>
      <c r="W780" s="28"/>
      <c r="X780" s="28"/>
      <c r="Y780" s="28"/>
      <c r="Z780" s="28"/>
      <c r="AA780" s="28"/>
      <c r="AB780" s="28"/>
      <c r="AC780" s="28"/>
      <c r="CH780" s="173"/>
    </row>
    <row r="781" spans="3:86" ht="15.75" customHeight="1">
      <c r="C781" s="27"/>
      <c r="D781" s="27"/>
      <c r="E781" s="27"/>
      <c r="F781" s="27"/>
      <c r="G781" s="27"/>
      <c r="H781" s="27"/>
      <c r="I781" s="28"/>
      <c r="J781" s="28"/>
      <c r="K781" s="28"/>
      <c r="L781" s="28"/>
      <c r="M781" s="28"/>
      <c r="N781" s="28"/>
      <c r="O781" s="28"/>
      <c r="P781" s="172"/>
      <c r="Q781" s="172"/>
      <c r="R781" s="172"/>
      <c r="S781" s="172"/>
      <c r="T781" s="172"/>
      <c r="U781" s="172"/>
      <c r="V781" s="172"/>
      <c r="W781" s="28"/>
      <c r="X781" s="28"/>
      <c r="Y781" s="28"/>
      <c r="Z781" s="28"/>
      <c r="AA781" s="28"/>
      <c r="AB781" s="28"/>
      <c r="AC781" s="28"/>
      <c r="CH781" s="173"/>
    </row>
    <row r="782" spans="3:86" ht="15.75" customHeight="1">
      <c r="C782" s="27"/>
      <c r="D782" s="27"/>
      <c r="E782" s="27"/>
      <c r="F782" s="27"/>
      <c r="G782" s="27"/>
      <c r="H782" s="27"/>
      <c r="I782" s="28"/>
      <c r="J782" s="28"/>
      <c r="K782" s="28"/>
      <c r="L782" s="28"/>
      <c r="M782" s="28"/>
      <c r="N782" s="28"/>
      <c r="O782" s="28"/>
      <c r="P782" s="172"/>
      <c r="Q782" s="172"/>
      <c r="R782" s="172"/>
      <c r="S782" s="172"/>
      <c r="T782" s="172"/>
      <c r="U782" s="172"/>
      <c r="V782" s="172"/>
      <c r="W782" s="28"/>
      <c r="X782" s="28"/>
      <c r="Y782" s="28"/>
      <c r="Z782" s="28"/>
      <c r="AA782" s="28"/>
      <c r="AB782" s="28"/>
      <c r="AC782" s="28"/>
      <c r="CH782" s="173"/>
    </row>
    <row r="783" spans="3:86" ht="15.75" customHeight="1">
      <c r="C783" s="27"/>
      <c r="D783" s="27"/>
      <c r="E783" s="27"/>
      <c r="F783" s="27"/>
      <c r="G783" s="27"/>
      <c r="H783" s="27"/>
      <c r="I783" s="28"/>
      <c r="J783" s="28"/>
      <c r="K783" s="28"/>
      <c r="L783" s="28"/>
      <c r="M783" s="28"/>
      <c r="N783" s="28"/>
      <c r="O783" s="28"/>
      <c r="P783" s="172"/>
      <c r="Q783" s="172"/>
      <c r="R783" s="172"/>
      <c r="S783" s="172"/>
      <c r="T783" s="172"/>
      <c r="U783" s="172"/>
      <c r="V783" s="172"/>
      <c r="W783" s="28"/>
      <c r="X783" s="28"/>
      <c r="Y783" s="28"/>
      <c r="Z783" s="28"/>
      <c r="AA783" s="28"/>
      <c r="AB783" s="28"/>
      <c r="AC783" s="28"/>
      <c r="CH783" s="173"/>
    </row>
    <row r="784" spans="3:86" ht="15.75" customHeight="1">
      <c r="C784" s="27"/>
      <c r="D784" s="27"/>
      <c r="E784" s="27"/>
      <c r="F784" s="27"/>
      <c r="G784" s="27"/>
      <c r="H784" s="27"/>
      <c r="I784" s="28"/>
      <c r="J784" s="28"/>
      <c r="K784" s="28"/>
      <c r="L784" s="28"/>
      <c r="M784" s="28"/>
      <c r="N784" s="28"/>
      <c r="O784" s="28"/>
      <c r="P784" s="172"/>
      <c r="Q784" s="172"/>
      <c r="R784" s="172"/>
      <c r="S784" s="172"/>
      <c r="T784" s="172"/>
      <c r="U784" s="172"/>
      <c r="V784" s="172"/>
      <c r="W784" s="28"/>
      <c r="X784" s="28"/>
      <c r="Y784" s="28"/>
      <c r="Z784" s="28"/>
      <c r="AA784" s="28"/>
      <c r="AB784" s="28"/>
      <c r="AC784" s="28"/>
      <c r="CH784" s="173"/>
    </row>
    <row r="785" spans="3:86" ht="15.75" customHeight="1">
      <c r="C785" s="27"/>
      <c r="D785" s="27"/>
      <c r="E785" s="27"/>
      <c r="F785" s="27"/>
      <c r="G785" s="27"/>
      <c r="H785" s="27"/>
      <c r="I785" s="28"/>
      <c r="J785" s="28"/>
      <c r="K785" s="28"/>
      <c r="L785" s="28"/>
      <c r="M785" s="28"/>
      <c r="N785" s="28"/>
      <c r="O785" s="28"/>
      <c r="P785" s="172"/>
      <c r="Q785" s="172"/>
      <c r="R785" s="172"/>
      <c r="S785" s="172"/>
      <c r="T785" s="172"/>
      <c r="U785" s="172"/>
      <c r="V785" s="172"/>
      <c r="W785" s="28"/>
      <c r="X785" s="28"/>
      <c r="Y785" s="28"/>
      <c r="Z785" s="28"/>
      <c r="AA785" s="28"/>
      <c r="AB785" s="28"/>
      <c r="AC785" s="28"/>
      <c r="CH785" s="173"/>
    </row>
    <row r="786" spans="3:86" ht="15.75" customHeight="1">
      <c r="C786" s="27"/>
      <c r="D786" s="27"/>
      <c r="E786" s="27"/>
      <c r="F786" s="27"/>
      <c r="G786" s="27"/>
      <c r="H786" s="27"/>
      <c r="I786" s="28"/>
      <c r="J786" s="28"/>
      <c r="K786" s="28"/>
      <c r="L786" s="28"/>
      <c r="M786" s="28"/>
      <c r="N786" s="28"/>
      <c r="O786" s="28"/>
      <c r="P786" s="172"/>
      <c r="Q786" s="172"/>
      <c r="R786" s="172"/>
      <c r="S786" s="172"/>
      <c r="T786" s="172"/>
      <c r="U786" s="172"/>
      <c r="V786" s="172"/>
      <c r="W786" s="28"/>
      <c r="X786" s="28"/>
      <c r="Y786" s="28"/>
      <c r="Z786" s="28"/>
      <c r="AA786" s="28"/>
      <c r="AB786" s="28"/>
      <c r="AC786" s="28"/>
      <c r="CH786" s="173"/>
    </row>
    <row r="787" spans="3:86" ht="15.75" customHeight="1">
      <c r="C787" s="27"/>
      <c r="D787" s="27"/>
      <c r="E787" s="27"/>
      <c r="F787" s="27"/>
      <c r="G787" s="27"/>
      <c r="H787" s="27"/>
      <c r="I787" s="28"/>
      <c r="J787" s="28"/>
      <c r="K787" s="28"/>
      <c r="L787" s="28"/>
      <c r="M787" s="28"/>
      <c r="N787" s="28"/>
      <c r="O787" s="28"/>
      <c r="P787" s="172"/>
      <c r="Q787" s="172"/>
      <c r="R787" s="172"/>
      <c r="S787" s="172"/>
      <c r="T787" s="172"/>
      <c r="U787" s="172"/>
      <c r="V787" s="172"/>
      <c r="W787" s="28"/>
      <c r="X787" s="28"/>
      <c r="Y787" s="28"/>
      <c r="Z787" s="28"/>
      <c r="AA787" s="28"/>
      <c r="AB787" s="28"/>
      <c r="AC787" s="28"/>
      <c r="CH787" s="173"/>
    </row>
    <row r="788" spans="3:86" ht="15.75" customHeight="1">
      <c r="C788" s="27"/>
      <c r="D788" s="27"/>
      <c r="E788" s="27"/>
      <c r="F788" s="27"/>
      <c r="G788" s="27"/>
      <c r="H788" s="27"/>
      <c r="I788" s="28"/>
      <c r="J788" s="28"/>
      <c r="K788" s="28"/>
      <c r="L788" s="28"/>
      <c r="M788" s="28"/>
      <c r="N788" s="28"/>
      <c r="O788" s="28"/>
      <c r="P788" s="172"/>
      <c r="Q788" s="172"/>
      <c r="R788" s="172"/>
      <c r="S788" s="172"/>
      <c r="T788" s="172"/>
      <c r="U788" s="172"/>
      <c r="V788" s="172"/>
      <c r="W788" s="28"/>
      <c r="X788" s="28"/>
      <c r="Y788" s="28"/>
      <c r="Z788" s="28"/>
      <c r="AA788" s="28"/>
      <c r="AB788" s="28"/>
      <c r="AC788" s="28"/>
      <c r="CH788" s="173"/>
    </row>
    <row r="789" spans="3:86" ht="15.75" customHeight="1">
      <c r="C789" s="27"/>
      <c r="D789" s="27"/>
      <c r="E789" s="27"/>
      <c r="F789" s="27"/>
      <c r="G789" s="27"/>
      <c r="H789" s="27"/>
      <c r="I789" s="28"/>
      <c r="J789" s="28"/>
      <c r="K789" s="28"/>
      <c r="L789" s="28"/>
      <c r="M789" s="28"/>
      <c r="N789" s="28"/>
      <c r="O789" s="28"/>
      <c r="P789" s="172"/>
      <c r="Q789" s="172"/>
      <c r="R789" s="172"/>
      <c r="S789" s="172"/>
      <c r="T789" s="172"/>
      <c r="U789" s="172"/>
      <c r="V789" s="172"/>
      <c r="W789" s="28"/>
      <c r="X789" s="28"/>
      <c r="Y789" s="28"/>
      <c r="Z789" s="28"/>
      <c r="AA789" s="28"/>
      <c r="AB789" s="28"/>
      <c r="AC789" s="28"/>
      <c r="CH789" s="173"/>
    </row>
    <row r="790" spans="3:86" ht="15.75" customHeight="1">
      <c r="C790" s="27"/>
      <c r="D790" s="27"/>
      <c r="E790" s="27"/>
      <c r="F790" s="27"/>
      <c r="G790" s="27"/>
      <c r="H790" s="27"/>
      <c r="I790" s="28"/>
      <c r="J790" s="28"/>
      <c r="K790" s="28"/>
      <c r="L790" s="28"/>
      <c r="M790" s="28"/>
      <c r="N790" s="28"/>
      <c r="O790" s="28"/>
      <c r="P790" s="172"/>
      <c r="Q790" s="172"/>
      <c r="R790" s="172"/>
      <c r="S790" s="172"/>
      <c r="T790" s="172"/>
      <c r="U790" s="172"/>
      <c r="V790" s="172"/>
      <c r="W790" s="28"/>
      <c r="X790" s="28"/>
      <c r="Y790" s="28"/>
      <c r="Z790" s="28"/>
      <c r="AA790" s="28"/>
      <c r="AB790" s="28"/>
      <c r="AC790" s="28"/>
      <c r="CH790" s="173"/>
    </row>
    <row r="791" spans="3:86" ht="15.75" customHeight="1">
      <c r="C791" s="27"/>
      <c r="D791" s="27"/>
      <c r="E791" s="27"/>
      <c r="F791" s="27"/>
      <c r="G791" s="27"/>
      <c r="H791" s="27"/>
      <c r="I791" s="28"/>
      <c r="J791" s="28"/>
      <c r="K791" s="28"/>
      <c r="L791" s="28"/>
      <c r="M791" s="28"/>
      <c r="N791" s="28"/>
      <c r="O791" s="28"/>
      <c r="P791" s="172"/>
      <c r="Q791" s="172"/>
      <c r="R791" s="172"/>
      <c r="S791" s="172"/>
      <c r="T791" s="172"/>
      <c r="U791" s="172"/>
      <c r="V791" s="172"/>
      <c r="W791" s="28"/>
      <c r="X791" s="28"/>
      <c r="Y791" s="28"/>
      <c r="Z791" s="28"/>
      <c r="AA791" s="28"/>
      <c r="AB791" s="28"/>
      <c r="AC791" s="28"/>
      <c r="CH791" s="173"/>
    </row>
    <row r="792" spans="3:86" ht="15.75" customHeight="1">
      <c r="C792" s="27"/>
      <c r="D792" s="27"/>
      <c r="E792" s="27"/>
      <c r="F792" s="27"/>
      <c r="G792" s="27"/>
      <c r="H792" s="27"/>
      <c r="I792" s="28"/>
      <c r="J792" s="28"/>
      <c r="K792" s="28"/>
      <c r="L792" s="28"/>
      <c r="M792" s="28"/>
      <c r="N792" s="28"/>
      <c r="O792" s="28"/>
      <c r="P792" s="172"/>
      <c r="Q792" s="172"/>
      <c r="R792" s="172"/>
      <c r="S792" s="172"/>
      <c r="T792" s="172"/>
      <c r="U792" s="172"/>
      <c r="V792" s="172"/>
      <c r="W792" s="28"/>
      <c r="X792" s="28"/>
      <c r="Y792" s="28"/>
      <c r="Z792" s="28"/>
      <c r="AA792" s="28"/>
      <c r="AB792" s="28"/>
      <c r="AC792" s="28"/>
      <c r="CH792" s="173"/>
    </row>
    <row r="793" spans="3:86" ht="15.75" customHeight="1">
      <c r="C793" s="27"/>
      <c r="D793" s="27"/>
      <c r="E793" s="27"/>
      <c r="F793" s="27"/>
      <c r="G793" s="27"/>
      <c r="H793" s="27"/>
      <c r="I793" s="28"/>
      <c r="J793" s="28"/>
      <c r="K793" s="28"/>
      <c r="L793" s="28"/>
      <c r="M793" s="28"/>
      <c r="N793" s="28"/>
      <c r="O793" s="28"/>
      <c r="P793" s="172"/>
      <c r="Q793" s="172"/>
      <c r="R793" s="172"/>
      <c r="S793" s="172"/>
      <c r="T793" s="172"/>
      <c r="U793" s="172"/>
      <c r="V793" s="172"/>
      <c r="W793" s="28"/>
      <c r="X793" s="28"/>
      <c r="Y793" s="28"/>
      <c r="Z793" s="28"/>
      <c r="AA793" s="28"/>
      <c r="AB793" s="28"/>
      <c r="AC793" s="28"/>
      <c r="CH793" s="173"/>
    </row>
    <row r="794" spans="3:86" ht="15.75" customHeight="1">
      <c r="C794" s="27"/>
      <c r="D794" s="27"/>
      <c r="E794" s="27"/>
      <c r="F794" s="27"/>
      <c r="G794" s="27"/>
      <c r="H794" s="27"/>
      <c r="I794" s="28"/>
      <c r="J794" s="28"/>
      <c r="K794" s="28"/>
      <c r="L794" s="28"/>
      <c r="M794" s="28"/>
      <c r="N794" s="28"/>
      <c r="O794" s="28"/>
      <c r="P794" s="172"/>
      <c r="Q794" s="172"/>
      <c r="R794" s="172"/>
      <c r="S794" s="172"/>
      <c r="T794" s="172"/>
      <c r="U794" s="172"/>
      <c r="V794" s="172"/>
      <c r="W794" s="28"/>
      <c r="X794" s="28"/>
      <c r="Y794" s="28"/>
      <c r="Z794" s="28"/>
      <c r="AA794" s="28"/>
      <c r="AB794" s="28"/>
      <c r="AC794" s="28"/>
      <c r="CH794" s="173"/>
    </row>
    <row r="795" spans="3:86" ht="15.75" customHeight="1">
      <c r="C795" s="27"/>
      <c r="D795" s="27"/>
      <c r="E795" s="27"/>
      <c r="F795" s="27"/>
      <c r="G795" s="27"/>
      <c r="H795" s="27"/>
      <c r="I795" s="28"/>
      <c r="J795" s="28"/>
      <c r="K795" s="28"/>
      <c r="L795" s="28"/>
      <c r="M795" s="28"/>
      <c r="N795" s="28"/>
      <c r="O795" s="28"/>
      <c r="P795" s="172"/>
      <c r="Q795" s="172"/>
      <c r="R795" s="172"/>
      <c r="S795" s="172"/>
      <c r="T795" s="172"/>
      <c r="U795" s="172"/>
      <c r="V795" s="172"/>
      <c r="W795" s="28"/>
      <c r="X795" s="28"/>
      <c r="Y795" s="28"/>
      <c r="Z795" s="28"/>
      <c r="AA795" s="28"/>
      <c r="AB795" s="28"/>
      <c r="AC795" s="28"/>
      <c r="CH795" s="173"/>
    </row>
    <row r="796" spans="3:86" ht="15.75" customHeight="1">
      <c r="C796" s="27"/>
      <c r="D796" s="27"/>
      <c r="E796" s="27"/>
      <c r="F796" s="27"/>
      <c r="G796" s="27"/>
      <c r="H796" s="27"/>
      <c r="I796" s="28"/>
      <c r="J796" s="28"/>
      <c r="K796" s="28"/>
      <c r="L796" s="28"/>
      <c r="M796" s="28"/>
      <c r="N796" s="28"/>
      <c r="O796" s="28"/>
      <c r="P796" s="172"/>
      <c r="Q796" s="172"/>
      <c r="R796" s="172"/>
      <c r="S796" s="172"/>
      <c r="T796" s="172"/>
      <c r="U796" s="172"/>
      <c r="V796" s="172"/>
      <c r="W796" s="28"/>
      <c r="X796" s="28"/>
      <c r="Y796" s="28"/>
      <c r="Z796" s="28"/>
      <c r="AA796" s="28"/>
      <c r="AB796" s="28"/>
      <c r="AC796" s="28"/>
      <c r="CH796" s="173"/>
    </row>
    <row r="797" spans="3:86" ht="15.75" customHeight="1">
      <c r="C797" s="27"/>
      <c r="D797" s="27"/>
      <c r="E797" s="27"/>
      <c r="F797" s="27"/>
      <c r="G797" s="27"/>
      <c r="H797" s="27"/>
      <c r="I797" s="28"/>
      <c r="J797" s="28"/>
      <c r="K797" s="28"/>
      <c r="L797" s="28"/>
      <c r="M797" s="28"/>
      <c r="N797" s="28"/>
      <c r="O797" s="28"/>
      <c r="P797" s="172"/>
      <c r="Q797" s="172"/>
      <c r="R797" s="172"/>
      <c r="S797" s="172"/>
      <c r="T797" s="172"/>
      <c r="U797" s="172"/>
      <c r="V797" s="172"/>
      <c r="W797" s="28"/>
      <c r="X797" s="28"/>
      <c r="Y797" s="28"/>
      <c r="Z797" s="28"/>
      <c r="AA797" s="28"/>
      <c r="AB797" s="28"/>
      <c r="AC797" s="28"/>
      <c r="CH797" s="173"/>
    </row>
    <row r="798" spans="3:86" ht="15.75" customHeight="1">
      <c r="C798" s="27"/>
      <c r="D798" s="27"/>
      <c r="E798" s="27"/>
      <c r="F798" s="27"/>
      <c r="G798" s="27"/>
      <c r="H798" s="27"/>
      <c r="I798" s="28"/>
      <c r="J798" s="28"/>
      <c r="K798" s="28"/>
      <c r="L798" s="28"/>
      <c r="M798" s="28"/>
      <c r="N798" s="28"/>
      <c r="O798" s="28"/>
      <c r="P798" s="172"/>
      <c r="Q798" s="172"/>
      <c r="R798" s="172"/>
      <c r="S798" s="172"/>
      <c r="T798" s="172"/>
      <c r="U798" s="172"/>
      <c r="V798" s="172"/>
      <c r="W798" s="28"/>
      <c r="X798" s="28"/>
      <c r="Y798" s="28"/>
      <c r="Z798" s="28"/>
      <c r="AA798" s="28"/>
      <c r="AB798" s="28"/>
      <c r="AC798" s="28"/>
      <c r="CH798" s="173"/>
    </row>
    <row r="799" spans="3:86" ht="15.75" customHeight="1">
      <c r="C799" s="27"/>
      <c r="D799" s="27"/>
      <c r="E799" s="27"/>
      <c r="F799" s="27"/>
      <c r="G799" s="27"/>
      <c r="H799" s="27"/>
      <c r="I799" s="28"/>
      <c r="J799" s="28"/>
      <c r="K799" s="28"/>
      <c r="L799" s="28"/>
      <c r="M799" s="28"/>
      <c r="N799" s="28"/>
      <c r="O799" s="28"/>
      <c r="P799" s="172"/>
      <c r="Q799" s="172"/>
      <c r="R799" s="172"/>
      <c r="S799" s="172"/>
      <c r="T799" s="172"/>
      <c r="U799" s="172"/>
      <c r="V799" s="172"/>
      <c r="W799" s="28"/>
      <c r="X799" s="28"/>
      <c r="Y799" s="28"/>
      <c r="Z799" s="28"/>
      <c r="AA799" s="28"/>
      <c r="AB799" s="28"/>
      <c r="AC799" s="28"/>
      <c r="CH799" s="173"/>
    </row>
    <row r="800" spans="3:86" ht="15.75" customHeight="1">
      <c r="C800" s="27"/>
      <c r="D800" s="27"/>
      <c r="E800" s="27"/>
      <c r="F800" s="27"/>
      <c r="G800" s="27"/>
      <c r="H800" s="27"/>
      <c r="I800" s="28"/>
      <c r="J800" s="28"/>
      <c r="K800" s="28"/>
      <c r="L800" s="28"/>
      <c r="M800" s="28"/>
      <c r="N800" s="28"/>
      <c r="O800" s="28"/>
      <c r="P800" s="172"/>
      <c r="Q800" s="172"/>
      <c r="R800" s="172"/>
      <c r="S800" s="172"/>
      <c r="T800" s="172"/>
      <c r="U800" s="172"/>
      <c r="V800" s="172"/>
      <c r="W800" s="28"/>
      <c r="X800" s="28"/>
      <c r="Y800" s="28"/>
      <c r="Z800" s="28"/>
      <c r="AA800" s="28"/>
      <c r="AB800" s="28"/>
      <c r="AC800" s="28"/>
      <c r="CH800" s="173"/>
    </row>
    <row r="801" spans="3:86" ht="15.75" customHeight="1">
      <c r="C801" s="27"/>
      <c r="D801" s="27"/>
      <c r="E801" s="27"/>
      <c r="F801" s="27"/>
      <c r="G801" s="27"/>
      <c r="H801" s="27"/>
      <c r="I801" s="28"/>
      <c r="J801" s="28"/>
      <c r="K801" s="28"/>
      <c r="L801" s="28"/>
      <c r="M801" s="28"/>
      <c r="N801" s="28"/>
      <c r="O801" s="28"/>
      <c r="P801" s="172"/>
      <c r="Q801" s="172"/>
      <c r="R801" s="172"/>
      <c r="S801" s="172"/>
      <c r="T801" s="172"/>
      <c r="U801" s="172"/>
      <c r="V801" s="172"/>
      <c r="W801" s="28"/>
      <c r="X801" s="28"/>
      <c r="Y801" s="28"/>
      <c r="Z801" s="28"/>
      <c r="AA801" s="28"/>
      <c r="AB801" s="28"/>
      <c r="AC801" s="28"/>
      <c r="CH801" s="173"/>
    </row>
    <row r="802" spans="3:86" ht="15.75" customHeight="1">
      <c r="C802" s="27"/>
      <c r="D802" s="27"/>
      <c r="E802" s="27"/>
      <c r="F802" s="27"/>
      <c r="G802" s="27"/>
      <c r="H802" s="27"/>
      <c r="I802" s="28"/>
      <c r="J802" s="28"/>
      <c r="K802" s="28"/>
      <c r="L802" s="28"/>
      <c r="M802" s="28"/>
      <c r="N802" s="28"/>
      <c r="O802" s="28"/>
      <c r="P802" s="172"/>
      <c r="Q802" s="172"/>
      <c r="R802" s="172"/>
      <c r="S802" s="172"/>
      <c r="T802" s="172"/>
      <c r="U802" s="172"/>
      <c r="V802" s="172"/>
      <c r="W802" s="28"/>
      <c r="X802" s="28"/>
      <c r="Y802" s="28"/>
      <c r="Z802" s="28"/>
      <c r="AA802" s="28"/>
      <c r="AB802" s="28"/>
      <c r="AC802" s="28"/>
      <c r="CH802" s="173"/>
    </row>
    <row r="803" spans="3:86" ht="15.75" customHeight="1">
      <c r="C803" s="27"/>
      <c r="D803" s="27"/>
      <c r="E803" s="27"/>
      <c r="F803" s="27"/>
      <c r="G803" s="27"/>
      <c r="H803" s="27"/>
      <c r="I803" s="28"/>
      <c r="J803" s="28"/>
      <c r="K803" s="28"/>
      <c r="L803" s="28"/>
      <c r="M803" s="28"/>
      <c r="N803" s="28"/>
      <c r="O803" s="28"/>
      <c r="P803" s="172"/>
      <c r="Q803" s="172"/>
      <c r="R803" s="172"/>
      <c r="S803" s="172"/>
      <c r="T803" s="172"/>
      <c r="U803" s="172"/>
      <c r="V803" s="172"/>
      <c r="W803" s="28"/>
      <c r="X803" s="28"/>
      <c r="Y803" s="28"/>
      <c r="Z803" s="28"/>
      <c r="AA803" s="28"/>
      <c r="AB803" s="28"/>
      <c r="AC803" s="28"/>
      <c r="CH803" s="173"/>
    </row>
    <row r="804" spans="3:86" ht="15.75" customHeight="1">
      <c r="C804" s="27"/>
      <c r="D804" s="27"/>
      <c r="E804" s="27"/>
      <c r="F804" s="27"/>
      <c r="G804" s="27"/>
      <c r="H804" s="27"/>
      <c r="I804" s="28"/>
      <c r="J804" s="28"/>
      <c r="K804" s="28"/>
      <c r="L804" s="28"/>
      <c r="M804" s="28"/>
      <c r="N804" s="28"/>
      <c r="O804" s="28"/>
      <c r="P804" s="172"/>
      <c r="Q804" s="172"/>
      <c r="R804" s="172"/>
      <c r="S804" s="172"/>
      <c r="T804" s="172"/>
      <c r="U804" s="172"/>
      <c r="V804" s="172"/>
      <c r="W804" s="28"/>
      <c r="X804" s="28"/>
      <c r="Y804" s="28"/>
      <c r="Z804" s="28"/>
      <c r="AA804" s="28"/>
      <c r="AB804" s="28"/>
      <c r="AC804" s="28"/>
      <c r="CH804" s="173"/>
    </row>
    <row r="805" spans="3:86" ht="15.75" customHeight="1">
      <c r="C805" s="27"/>
      <c r="D805" s="27"/>
      <c r="E805" s="27"/>
      <c r="F805" s="27"/>
      <c r="G805" s="27"/>
      <c r="H805" s="27"/>
      <c r="I805" s="28"/>
      <c r="J805" s="28"/>
      <c r="K805" s="28"/>
      <c r="L805" s="28"/>
      <c r="M805" s="28"/>
      <c r="N805" s="28"/>
      <c r="O805" s="28"/>
      <c r="P805" s="172"/>
      <c r="Q805" s="172"/>
      <c r="R805" s="172"/>
      <c r="S805" s="172"/>
      <c r="T805" s="172"/>
      <c r="U805" s="172"/>
      <c r="V805" s="172"/>
      <c r="W805" s="28"/>
      <c r="X805" s="28"/>
      <c r="Y805" s="28"/>
      <c r="Z805" s="28"/>
      <c r="AA805" s="28"/>
      <c r="AB805" s="28"/>
      <c r="AC805" s="28"/>
      <c r="CH805" s="173"/>
    </row>
    <row r="806" spans="3:86" ht="15.75" customHeight="1">
      <c r="C806" s="27"/>
      <c r="D806" s="27"/>
      <c r="E806" s="27"/>
      <c r="F806" s="27"/>
      <c r="G806" s="27"/>
      <c r="H806" s="27"/>
      <c r="I806" s="28"/>
      <c r="J806" s="28"/>
      <c r="K806" s="28"/>
      <c r="L806" s="28"/>
      <c r="M806" s="28"/>
      <c r="N806" s="28"/>
      <c r="O806" s="28"/>
      <c r="P806" s="172"/>
      <c r="Q806" s="172"/>
      <c r="R806" s="172"/>
      <c r="S806" s="172"/>
      <c r="T806" s="172"/>
      <c r="U806" s="172"/>
      <c r="V806" s="172"/>
      <c r="W806" s="28"/>
      <c r="X806" s="28"/>
      <c r="Y806" s="28"/>
      <c r="Z806" s="28"/>
      <c r="AA806" s="28"/>
      <c r="AB806" s="28"/>
      <c r="AC806" s="28"/>
      <c r="CH806" s="173"/>
    </row>
    <row r="807" spans="3:86" ht="15.75" customHeight="1">
      <c r="C807" s="27"/>
      <c r="D807" s="27"/>
      <c r="E807" s="27"/>
      <c r="F807" s="27"/>
      <c r="G807" s="27"/>
      <c r="H807" s="27"/>
      <c r="I807" s="28"/>
      <c r="J807" s="28"/>
      <c r="K807" s="28"/>
      <c r="L807" s="28"/>
      <c r="M807" s="28"/>
      <c r="N807" s="28"/>
      <c r="O807" s="28"/>
      <c r="P807" s="172"/>
      <c r="Q807" s="172"/>
      <c r="R807" s="172"/>
      <c r="S807" s="172"/>
      <c r="T807" s="172"/>
      <c r="U807" s="172"/>
      <c r="V807" s="172"/>
      <c r="W807" s="28"/>
      <c r="X807" s="28"/>
      <c r="Y807" s="28"/>
      <c r="Z807" s="28"/>
      <c r="AA807" s="28"/>
      <c r="AB807" s="28"/>
      <c r="AC807" s="28"/>
      <c r="CH807" s="173"/>
    </row>
    <row r="808" spans="3:86" ht="15.75" customHeight="1">
      <c r="C808" s="27"/>
      <c r="D808" s="27"/>
      <c r="E808" s="27"/>
      <c r="F808" s="27"/>
      <c r="G808" s="27"/>
      <c r="H808" s="27"/>
      <c r="I808" s="28"/>
      <c r="J808" s="28"/>
      <c r="K808" s="28"/>
      <c r="L808" s="28"/>
      <c r="M808" s="28"/>
      <c r="N808" s="28"/>
      <c r="O808" s="28"/>
      <c r="P808" s="172"/>
      <c r="Q808" s="172"/>
      <c r="R808" s="172"/>
      <c r="S808" s="172"/>
      <c r="T808" s="172"/>
      <c r="U808" s="172"/>
      <c r="V808" s="172"/>
      <c r="W808" s="28"/>
      <c r="X808" s="28"/>
      <c r="Y808" s="28"/>
      <c r="Z808" s="28"/>
      <c r="AA808" s="28"/>
      <c r="AB808" s="28"/>
      <c r="AC808" s="28"/>
      <c r="CH808" s="173"/>
    </row>
    <row r="809" spans="3:86" ht="15.75" customHeight="1">
      <c r="C809" s="27"/>
      <c r="D809" s="27"/>
      <c r="E809" s="27"/>
      <c r="F809" s="27"/>
      <c r="G809" s="27"/>
      <c r="H809" s="27"/>
      <c r="I809" s="28"/>
      <c r="J809" s="28"/>
      <c r="K809" s="28"/>
      <c r="L809" s="28"/>
      <c r="M809" s="28"/>
      <c r="N809" s="28"/>
      <c r="O809" s="28"/>
      <c r="P809" s="172"/>
      <c r="Q809" s="172"/>
      <c r="R809" s="172"/>
      <c r="S809" s="172"/>
      <c r="T809" s="172"/>
      <c r="U809" s="172"/>
      <c r="V809" s="172"/>
      <c r="W809" s="28"/>
      <c r="X809" s="28"/>
      <c r="Y809" s="28"/>
      <c r="Z809" s="28"/>
      <c r="AA809" s="28"/>
      <c r="AB809" s="28"/>
      <c r="AC809" s="28"/>
      <c r="CH809" s="173"/>
    </row>
    <row r="810" spans="3:86" ht="15.75" customHeight="1">
      <c r="C810" s="27"/>
      <c r="D810" s="27"/>
      <c r="E810" s="27"/>
      <c r="F810" s="27"/>
      <c r="G810" s="27"/>
      <c r="H810" s="27"/>
      <c r="I810" s="28"/>
      <c r="J810" s="28"/>
      <c r="K810" s="28"/>
      <c r="L810" s="28"/>
      <c r="M810" s="28"/>
      <c r="N810" s="28"/>
      <c r="O810" s="28"/>
      <c r="P810" s="172"/>
      <c r="Q810" s="172"/>
      <c r="R810" s="172"/>
      <c r="S810" s="172"/>
      <c r="T810" s="172"/>
      <c r="U810" s="172"/>
      <c r="V810" s="172"/>
      <c r="W810" s="28"/>
      <c r="X810" s="28"/>
      <c r="Y810" s="28"/>
      <c r="Z810" s="28"/>
      <c r="AA810" s="28"/>
      <c r="AB810" s="28"/>
      <c r="AC810" s="28"/>
      <c r="CH810" s="173"/>
    </row>
    <row r="811" spans="3:86" ht="15.75" customHeight="1">
      <c r="C811" s="27"/>
      <c r="D811" s="27"/>
      <c r="E811" s="27"/>
      <c r="F811" s="27"/>
      <c r="G811" s="27"/>
      <c r="H811" s="27"/>
      <c r="I811" s="28"/>
      <c r="J811" s="28"/>
      <c r="K811" s="28"/>
      <c r="L811" s="28"/>
      <c r="M811" s="28"/>
      <c r="N811" s="28"/>
      <c r="O811" s="28"/>
      <c r="P811" s="172"/>
      <c r="Q811" s="172"/>
      <c r="R811" s="172"/>
      <c r="S811" s="172"/>
      <c r="T811" s="172"/>
      <c r="U811" s="172"/>
      <c r="V811" s="172"/>
      <c r="W811" s="28"/>
      <c r="X811" s="28"/>
      <c r="Y811" s="28"/>
      <c r="Z811" s="28"/>
      <c r="AA811" s="28"/>
      <c r="AB811" s="28"/>
      <c r="AC811" s="28"/>
      <c r="CH811" s="173"/>
    </row>
    <row r="812" spans="3:86" ht="15.75" customHeight="1">
      <c r="C812" s="27"/>
      <c r="D812" s="27"/>
      <c r="E812" s="27"/>
      <c r="F812" s="27"/>
      <c r="G812" s="27"/>
      <c r="H812" s="27"/>
      <c r="I812" s="28"/>
      <c r="J812" s="28"/>
      <c r="K812" s="28"/>
      <c r="L812" s="28"/>
      <c r="M812" s="28"/>
      <c r="N812" s="28"/>
      <c r="O812" s="28"/>
      <c r="P812" s="172"/>
      <c r="Q812" s="172"/>
      <c r="R812" s="172"/>
      <c r="S812" s="172"/>
      <c r="T812" s="172"/>
      <c r="U812" s="172"/>
      <c r="V812" s="172"/>
      <c r="W812" s="28"/>
      <c r="X812" s="28"/>
      <c r="Y812" s="28"/>
      <c r="Z812" s="28"/>
      <c r="AA812" s="28"/>
      <c r="AB812" s="28"/>
      <c r="AC812" s="28"/>
      <c r="CH812" s="173"/>
    </row>
    <row r="813" spans="3:86" ht="15.75" customHeight="1">
      <c r="C813" s="27"/>
      <c r="D813" s="27"/>
      <c r="E813" s="27"/>
      <c r="F813" s="27"/>
      <c r="G813" s="27"/>
      <c r="H813" s="27"/>
      <c r="I813" s="28"/>
      <c r="J813" s="28"/>
      <c r="K813" s="28"/>
      <c r="L813" s="28"/>
      <c r="M813" s="28"/>
      <c r="N813" s="28"/>
      <c r="O813" s="28"/>
      <c r="P813" s="172"/>
      <c r="Q813" s="172"/>
      <c r="R813" s="172"/>
      <c r="S813" s="172"/>
      <c r="T813" s="172"/>
      <c r="U813" s="172"/>
      <c r="V813" s="172"/>
      <c r="W813" s="28"/>
      <c r="X813" s="28"/>
      <c r="Y813" s="28"/>
      <c r="Z813" s="28"/>
      <c r="AA813" s="28"/>
      <c r="AB813" s="28"/>
      <c r="AC813" s="28"/>
      <c r="CH813" s="173"/>
    </row>
    <row r="814" spans="3:86" ht="15.75" customHeight="1">
      <c r="C814" s="27"/>
      <c r="D814" s="27"/>
      <c r="E814" s="27"/>
      <c r="F814" s="27"/>
      <c r="G814" s="27"/>
      <c r="H814" s="27"/>
      <c r="I814" s="28"/>
      <c r="J814" s="28"/>
      <c r="K814" s="28"/>
      <c r="L814" s="28"/>
      <c r="M814" s="28"/>
      <c r="N814" s="28"/>
      <c r="O814" s="28"/>
      <c r="P814" s="172"/>
      <c r="Q814" s="172"/>
      <c r="R814" s="172"/>
      <c r="S814" s="172"/>
      <c r="T814" s="172"/>
      <c r="U814" s="172"/>
      <c r="V814" s="172"/>
      <c r="W814" s="28"/>
      <c r="X814" s="28"/>
      <c r="Y814" s="28"/>
      <c r="Z814" s="28"/>
      <c r="AA814" s="28"/>
      <c r="AB814" s="28"/>
      <c r="AC814" s="28"/>
      <c r="CH814" s="173"/>
    </row>
    <row r="815" spans="3:86" ht="15.75" customHeight="1">
      <c r="C815" s="27"/>
      <c r="D815" s="27"/>
      <c r="E815" s="27"/>
      <c r="F815" s="27"/>
      <c r="G815" s="27"/>
      <c r="H815" s="27"/>
      <c r="I815" s="28"/>
      <c r="J815" s="28"/>
      <c r="K815" s="28"/>
      <c r="L815" s="28"/>
      <c r="M815" s="28"/>
      <c r="N815" s="28"/>
      <c r="O815" s="28"/>
      <c r="P815" s="172"/>
      <c r="Q815" s="172"/>
      <c r="R815" s="172"/>
      <c r="S815" s="172"/>
      <c r="T815" s="172"/>
      <c r="U815" s="172"/>
      <c r="V815" s="172"/>
      <c r="W815" s="28"/>
      <c r="X815" s="28"/>
      <c r="Y815" s="28"/>
      <c r="Z815" s="28"/>
      <c r="AA815" s="28"/>
      <c r="AB815" s="28"/>
      <c r="AC815" s="28"/>
      <c r="CH815" s="173"/>
    </row>
    <row r="816" spans="3:86" ht="15.75" customHeight="1">
      <c r="C816" s="27"/>
      <c r="D816" s="27"/>
      <c r="E816" s="27"/>
      <c r="F816" s="27"/>
      <c r="G816" s="27"/>
      <c r="H816" s="27"/>
      <c r="I816" s="28"/>
      <c r="J816" s="28"/>
      <c r="K816" s="28"/>
      <c r="L816" s="28"/>
      <c r="M816" s="28"/>
      <c r="N816" s="28"/>
      <c r="O816" s="28"/>
      <c r="P816" s="172"/>
      <c r="Q816" s="172"/>
      <c r="R816" s="172"/>
      <c r="S816" s="172"/>
      <c r="T816" s="172"/>
      <c r="U816" s="172"/>
      <c r="V816" s="172"/>
      <c r="W816" s="28"/>
      <c r="X816" s="28"/>
      <c r="Y816" s="28"/>
      <c r="Z816" s="28"/>
      <c r="AA816" s="28"/>
      <c r="AB816" s="28"/>
      <c r="AC816" s="28"/>
      <c r="CH816" s="173"/>
    </row>
    <row r="817" spans="3:86" ht="15.75" customHeight="1">
      <c r="C817" s="27"/>
      <c r="D817" s="27"/>
      <c r="E817" s="27"/>
      <c r="F817" s="27"/>
      <c r="G817" s="27"/>
      <c r="H817" s="27"/>
      <c r="I817" s="28"/>
      <c r="J817" s="28"/>
      <c r="K817" s="28"/>
      <c r="L817" s="28"/>
      <c r="M817" s="28"/>
      <c r="N817" s="28"/>
      <c r="O817" s="28"/>
      <c r="P817" s="172"/>
      <c r="Q817" s="172"/>
      <c r="R817" s="172"/>
      <c r="S817" s="172"/>
      <c r="T817" s="172"/>
      <c r="U817" s="172"/>
      <c r="V817" s="172"/>
      <c r="W817" s="28"/>
      <c r="X817" s="28"/>
      <c r="Y817" s="28"/>
      <c r="Z817" s="28"/>
      <c r="AA817" s="28"/>
      <c r="AB817" s="28"/>
      <c r="AC817" s="28"/>
      <c r="CH817" s="173"/>
    </row>
    <row r="818" spans="3:86" ht="15.75" customHeight="1">
      <c r="C818" s="27"/>
      <c r="D818" s="27"/>
      <c r="E818" s="27"/>
      <c r="F818" s="27"/>
      <c r="G818" s="27"/>
      <c r="H818" s="27"/>
      <c r="I818" s="28"/>
      <c r="J818" s="28"/>
      <c r="K818" s="28"/>
      <c r="L818" s="28"/>
      <c r="M818" s="28"/>
      <c r="N818" s="28"/>
      <c r="O818" s="28"/>
      <c r="P818" s="172"/>
      <c r="Q818" s="172"/>
      <c r="R818" s="172"/>
      <c r="S818" s="172"/>
      <c r="T818" s="172"/>
      <c r="U818" s="172"/>
      <c r="V818" s="172"/>
      <c r="W818" s="28"/>
      <c r="X818" s="28"/>
      <c r="Y818" s="28"/>
      <c r="Z818" s="28"/>
      <c r="AA818" s="28"/>
      <c r="AB818" s="28"/>
      <c r="AC818" s="28"/>
      <c r="CH818" s="173"/>
    </row>
    <row r="819" spans="3:86" ht="15.75" customHeight="1">
      <c r="C819" s="27"/>
      <c r="D819" s="27"/>
      <c r="E819" s="27"/>
      <c r="F819" s="27"/>
      <c r="G819" s="27"/>
      <c r="H819" s="27"/>
      <c r="I819" s="28"/>
      <c r="J819" s="28"/>
      <c r="K819" s="28"/>
      <c r="L819" s="28"/>
      <c r="M819" s="28"/>
      <c r="N819" s="28"/>
      <c r="O819" s="28"/>
      <c r="P819" s="172"/>
      <c r="Q819" s="172"/>
      <c r="R819" s="172"/>
      <c r="S819" s="172"/>
      <c r="T819" s="172"/>
      <c r="U819" s="172"/>
      <c r="V819" s="172"/>
      <c r="W819" s="28"/>
      <c r="X819" s="28"/>
      <c r="Y819" s="28"/>
      <c r="Z819" s="28"/>
      <c r="AA819" s="28"/>
      <c r="AB819" s="28"/>
      <c r="AC819" s="28"/>
      <c r="CH819" s="173"/>
    </row>
    <row r="820" spans="3:86" ht="15.75" customHeight="1">
      <c r="C820" s="27"/>
      <c r="D820" s="27"/>
      <c r="E820" s="27"/>
      <c r="F820" s="27"/>
      <c r="G820" s="27"/>
      <c r="H820" s="27"/>
      <c r="I820" s="28"/>
      <c r="J820" s="28"/>
      <c r="K820" s="28"/>
      <c r="L820" s="28"/>
      <c r="M820" s="28"/>
      <c r="N820" s="28"/>
      <c r="O820" s="28"/>
      <c r="P820" s="172"/>
      <c r="Q820" s="172"/>
      <c r="R820" s="172"/>
      <c r="S820" s="172"/>
      <c r="T820" s="172"/>
      <c r="U820" s="172"/>
      <c r="V820" s="172"/>
      <c r="W820" s="28"/>
      <c r="X820" s="28"/>
      <c r="Y820" s="28"/>
      <c r="Z820" s="28"/>
      <c r="AA820" s="28"/>
      <c r="AB820" s="28"/>
      <c r="AC820" s="28"/>
      <c r="CH820" s="173"/>
    </row>
    <row r="821" spans="3:86" ht="15.75" customHeight="1">
      <c r="C821" s="27"/>
      <c r="D821" s="27"/>
      <c r="E821" s="27"/>
      <c r="F821" s="27"/>
      <c r="G821" s="27"/>
      <c r="H821" s="27"/>
      <c r="I821" s="28"/>
      <c r="J821" s="28"/>
      <c r="K821" s="28"/>
      <c r="L821" s="28"/>
      <c r="M821" s="28"/>
      <c r="N821" s="28"/>
      <c r="O821" s="28"/>
      <c r="P821" s="172"/>
      <c r="Q821" s="172"/>
      <c r="R821" s="172"/>
      <c r="S821" s="172"/>
      <c r="T821" s="172"/>
      <c r="U821" s="172"/>
      <c r="V821" s="172"/>
      <c r="W821" s="28"/>
      <c r="X821" s="28"/>
      <c r="Y821" s="28"/>
      <c r="Z821" s="28"/>
      <c r="AA821" s="28"/>
      <c r="AB821" s="28"/>
      <c r="AC821" s="28"/>
      <c r="CH821" s="173"/>
    </row>
    <row r="822" spans="3:86" ht="15.75" customHeight="1">
      <c r="C822" s="27"/>
      <c r="D822" s="27"/>
      <c r="E822" s="27"/>
      <c r="F822" s="27"/>
      <c r="G822" s="27"/>
      <c r="H822" s="27"/>
      <c r="I822" s="28"/>
      <c r="J822" s="28"/>
      <c r="K822" s="28"/>
      <c r="L822" s="28"/>
      <c r="M822" s="28"/>
      <c r="N822" s="28"/>
      <c r="O822" s="28"/>
      <c r="P822" s="172"/>
      <c r="Q822" s="172"/>
      <c r="R822" s="172"/>
      <c r="S822" s="172"/>
      <c r="T822" s="172"/>
      <c r="U822" s="172"/>
      <c r="V822" s="172"/>
      <c r="W822" s="28"/>
      <c r="X822" s="28"/>
      <c r="Y822" s="28"/>
      <c r="Z822" s="28"/>
      <c r="AA822" s="28"/>
      <c r="AB822" s="28"/>
      <c r="AC822" s="28"/>
      <c r="CH822" s="173"/>
    </row>
    <row r="823" spans="3:86" ht="15.75" customHeight="1">
      <c r="C823" s="27"/>
      <c r="D823" s="27"/>
      <c r="E823" s="27"/>
      <c r="F823" s="27"/>
      <c r="G823" s="27"/>
      <c r="H823" s="27"/>
      <c r="I823" s="28"/>
      <c r="J823" s="28"/>
      <c r="K823" s="28"/>
      <c r="L823" s="28"/>
      <c r="M823" s="28"/>
      <c r="N823" s="28"/>
      <c r="O823" s="28"/>
      <c r="P823" s="172"/>
      <c r="Q823" s="172"/>
      <c r="R823" s="172"/>
      <c r="S823" s="172"/>
      <c r="T823" s="172"/>
      <c r="U823" s="172"/>
      <c r="V823" s="172"/>
      <c r="W823" s="28"/>
      <c r="X823" s="28"/>
      <c r="Y823" s="28"/>
      <c r="Z823" s="28"/>
      <c r="AA823" s="28"/>
      <c r="AB823" s="28"/>
      <c r="AC823" s="28"/>
      <c r="CH823" s="173"/>
    </row>
    <row r="824" spans="3:86" ht="15.75" customHeight="1">
      <c r="C824" s="27"/>
      <c r="D824" s="27"/>
      <c r="E824" s="27"/>
      <c r="F824" s="27"/>
      <c r="G824" s="27"/>
      <c r="H824" s="27"/>
      <c r="I824" s="28"/>
      <c r="J824" s="28"/>
      <c r="K824" s="28"/>
      <c r="L824" s="28"/>
      <c r="M824" s="28"/>
      <c r="N824" s="28"/>
      <c r="O824" s="28"/>
      <c r="P824" s="172"/>
      <c r="Q824" s="172"/>
      <c r="R824" s="172"/>
      <c r="S824" s="172"/>
      <c r="T824" s="172"/>
      <c r="U824" s="172"/>
      <c r="V824" s="172"/>
      <c r="W824" s="28"/>
      <c r="X824" s="28"/>
      <c r="Y824" s="28"/>
      <c r="Z824" s="28"/>
      <c r="AA824" s="28"/>
      <c r="AB824" s="28"/>
      <c r="AC824" s="28"/>
      <c r="CH824" s="173"/>
    </row>
    <row r="825" spans="3:86" ht="15.75" customHeight="1">
      <c r="C825" s="27"/>
      <c r="D825" s="27"/>
      <c r="E825" s="27"/>
      <c r="F825" s="27"/>
      <c r="G825" s="27"/>
      <c r="H825" s="27"/>
      <c r="I825" s="28"/>
      <c r="J825" s="28"/>
      <c r="K825" s="28"/>
      <c r="L825" s="28"/>
      <c r="M825" s="28"/>
      <c r="N825" s="28"/>
      <c r="O825" s="28"/>
      <c r="P825" s="172"/>
      <c r="Q825" s="172"/>
      <c r="R825" s="172"/>
      <c r="S825" s="172"/>
      <c r="T825" s="172"/>
      <c r="U825" s="172"/>
      <c r="V825" s="172"/>
      <c r="W825" s="28"/>
      <c r="X825" s="28"/>
      <c r="Y825" s="28"/>
      <c r="Z825" s="28"/>
      <c r="AA825" s="28"/>
      <c r="AB825" s="28"/>
      <c r="AC825" s="28"/>
      <c r="CH825" s="173"/>
    </row>
    <row r="826" spans="3:86" ht="15.75" customHeight="1">
      <c r="C826" s="27"/>
      <c r="D826" s="27"/>
      <c r="E826" s="27"/>
      <c r="F826" s="27"/>
      <c r="G826" s="27"/>
      <c r="H826" s="27"/>
      <c r="I826" s="28"/>
      <c r="J826" s="28"/>
      <c r="K826" s="28"/>
      <c r="L826" s="28"/>
      <c r="M826" s="28"/>
      <c r="N826" s="28"/>
      <c r="O826" s="28"/>
      <c r="P826" s="172"/>
      <c r="Q826" s="172"/>
      <c r="R826" s="172"/>
      <c r="S826" s="172"/>
      <c r="T826" s="172"/>
      <c r="U826" s="172"/>
      <c r="V826" s="172"/>
      <c r="W826" s="28"/>
      <c r="X826" s="28"/>
      <c r="Y826" s="28"/>
      <c r="Z826" s="28"/>
      <c r="AA826" s="28"/>
      <c r="AB826" s="28"/>
      <c r="AC826" s="28"/>
      <c r="CH826" s="173"/>
    </row>
    <row r="827" spans="3:86" ht="15.75" customHeight="1">
      <c r="C827" s="27"/>
      <c r="D827" s="27"/>
      <c r="E827" s="27"/>
      <c r="F827" s="27"/>
      <c r="G827" s="27"/>
      <c r="H827" s="27"/>
      <c r="I827" s="28"/>
      <c r="J827" s="28"/>
      <c r="K827" s="28"/>
      <c r="L827" s="28"/>
      <c r="M827" s="28"/>
      <c r="N827" s="28"/>
      <c r="O827" s="28"/>
      <c r="P827" s="172"/>
      <c r="Q827" s="172"/>
      <c r="R827" s="172"/>
      <c r="S827" s="172"/>
      <c r="T827" s="172"/>
      <c r="U827" s="172"/>
      <c r="V827" s="172"/>
      <c r="W827" s="28"/>
      <c r="X827" s="28"/>
      <c r="Y827" s="28"/>
      <c r="Z827" s="28"/>
      <c r="AA827" s="28"/>
      <c r="AB827" s="28"/>
      <c r="AC827" s="28"/>
      <c r="CH827" s="173"/>
    </row>
    <row r="828" spans="3:86" ht="15.75" customHeight="1">
      <c r="C828" s="27"/>
      <c r="D828" s="27"/>
      <c r="E828" s="27"/>
      <c r="F828" s="27"/>
      <c r="G828" s="27"/>
      <c r="H828" s="27"/>
      <c r="I828" s="28"/>
      <c r="J828" s="28"/>
      <c r="K828" s="28"/>
      <c r="L828" s="28"/>
      <c r="M828" s="28"/>
      <c r="N828" s="28"/>
      <c r="O828" s="28"/>
      <c r="P828" s="172"/>
      <c r="Q828" s="172"/>
      <c r="R828" s="172"/>
      <c r="S828" s="172"/>
      <c r="T828" s="172"/>
      <c r="U828" s="172"/>
      <c r="V828" s="172"/>
      <c r="W828" s="28"/>
      <c r="X828" s="28"/>
      <c r="Y828" s="28"/>
      <c r="Z828" s="28"/>
      <c r="AA828" s="28"/>
      <c r="AB828" s="28"/>
      <c r="AC828" s="28"/>
      <c r="CH828" s="173"/>
    </row>
    <row r="829" spans="3:86" ht="15.75" customHeight="1">
      <c r="C829" s="27"/>
      <c r="D829" s="27"/>
      <c r="E829" s="27"/>
      <c r="F829" s="27"/>
      <c r="G829" s="27"/>
      <c r="H829" s="27"/>
      <c r="I829" s="28"/>
      <c r="J829" s="28"/>
      <c r="K829" s="28"/>
      <c r="L829" s="28"/>
      <c r="M829" s="28"/>
      <c r="N829" s="28"/>
      <c r="O829" s="28"/>
      <c r="P829" s="172"/>
      <c r="Q829" s="172"/>
      <c r="R829" s="172"/>
      <c r="S829" s="172"/>
      <c r="T829" s="172"/>
      <c r="U829" s="172"/>
      <c r="V829" s="172"/>
      <c r="W829" s="28"/>
      <c r="X829" s="28"/>
      <c r="Y829" s="28"/>
      <c r="Z829" s="28"/>
      <c r="AA829" s="28"/>
      <c r="AB829" s="28"/>
      <c r="AC829" s="28"/>
      <c r="CH829" s="173"/>
    </row>
    <row r="830" spans="3:86" ht="15.75" customHeight="1">
      <c r="C830" s="27"/>
      <c r="D830" s="27"/>
      <c r="E830" s="27"/>
      <c r="F830" s="27"/>
      <c r="G830" s="27"/>
      <c r="H830" s="27"/>
      <c r="I830" s="28"/>
      <c r="J830" s="28"/>
      <c r="K830" s="28"/>
      <c r="L830" s="28"/>
      <c r="M830" s="28"/>
      <c r="N830" s="28"/>
      <c r="O830" s="28"/>
      <c r="P830" s="172"/>
      <c r="Q830" s="172"/>
      <c r="R830" s="172"/>
      <c r="S830" s="172"/>
      <c r="T830" s="172"/>
      <c r="U830" s="172"/>
      <c r="V830" s="172"/>
      <c r="W830" s="28"/>
      <c r="X830" s="28"/>
      <c r="Y830" s="28"/>
      <c r="Z830" s="28"/>
      <c r="AA830" s="28"/>
      <c r="AB830" s="28"/>
      <c r="AC830" s="28"/>
      <c r="CH830" s="173"/>
    </row>
    <row r="831" spans="3:86" ht="15.75" customHeight="1">
      <c r="C831" s="27"/>
      <c r="D831" s="27"/>
      <c r="E831" s="27"/>
      <c r="F831" s="27"/>
      <c r="G831" s="27"/>
      <c r="H831" s="27"/>
      <c r="I831" s="28"/>
      <c r="J831" s="28"/>
      <c r="K831" s="28"/>
      <c r="L831" s="28"/>
      <c r="M831" s="28"/>
      <c r="N831" s="28"/>
      <c r="O831" s="28"/>
      <c r="P831" s="172"/>
      <c r="Q831" s="172"/>
      <c r="R831" s="172"/>
      <c r="S831" s="172"/>
      <c r="T831" s="172"/>
      <c r="U831" s="172"/>
      <c r="V831" s="172"/>
      <c r="W831" s="28"/>
      <c r="X831" s="28"/>
      <c r="Y831" s="28"/>
      <c r="Z831" s="28"/>
      <c r="AA831" s="28"/>
      <c r="AB831" s="28"/>
      <c r="AC831" s="28"/>
      <c r="CH831" s="173"/>
    </row>
    <row r="832" spans="3:86" ht="15.75" customHeight="1">
      <c r="C832" s="27"/>
      <c r="D832" s="27"/>
      <c r="E832" s="27"/>
      <c r="F832" s="27"/>
      <c r="G832" s="27"/>
      <c r="H832" s="27"/>
      <c r="I832" s="28"/>
      <c r="J832" s="28"/>
      <c r="K832" s="28"/>
      <c r="L832" s="28"/>
      <c r="M832" s="28"/>
      <c r="N832" s="28"/>
      <c r="O832" s="28"/>
      <c r="P832" s="172"/>
      <c r="Q832" s="172"/>
      <c r="R832" s="172"/>
      <c r="S832" s="172"/>
      <c r="T832" s="172"/>
      <c r="U832" s="172"/>
      <c r="V832" s="172"/>
      <c r="W832" s="28"/>
      <c r="X832" s="28"/>
      <c r="Y832" s="28"/>
      <c r="Z832" s="28"/>
      <c r="AA832" s="28"/>
      <c r="AB832" s="28"/>
      <c r="AC832" s="28"/>
      <c r="CH832" s="173"/>
    </row>
    <row r="833" spans="3:86" ht="15.75" customHeight="1">
      <c r="C833" s="27"/>
      <c r="D833" s="27"/>
      <c r="E833" s="27"/>
      <c r="F833" s="27"/>
      <c r="G833" s="27"/>
      <c r="H833" s="27"/>
      <c r="I833" s="28"/>
      <c r="J833" s="28"/>
      <c r="K833" s="28"/>
      <c r="L833" s="28"/>
      <c r="M833" s="28"/>
      <c r="N833" s="28"/>
      <c r="O833" s="28"/>
      <c r="P833" s="172"/>
      <c r="Q833" s="172"/>
      <c r="R833" s="172"/>
      <c r="S833" s="172"/>
      <c r="T833" s="172"/>
      <c r="U833" s="172"/>
      <c r="V833" s="172"/>
      <c r="W833" s="28"/>
      <c r="X833" s="28"/>
      <c r="Y833" s="28"/>
      <c r="Z833" s="28"/>
      <c r="AA833" s="28"/>
      <c r="AB833" s="28"/>
      <c r="AC833" s="28"/>
      <c r="CH833" s="173"/>
    </row>
    <row r="834" spans="3:86" ht="15.75" customHeight="1">
      <c r="C834" s="27"/>
      <c r="D834" s="27"/>
      <c r="E834" s="27"/>
      <c r="F834" s="27"/>
      <c r="G834" s="27"/>
      <c r="H834" s="27"/>
      <c r="I834" s="28"/>
      <c r="J834" s="28"/>
      <c r="K834" s="28"/>
      <c r="L834" s="28"/>
      <c r="M834" s="28"/>
      <c r="N834" s="28"/>
      <c r="O834" s="28"/>
      <c r="P834" s="172"/>
      <c r="Q834" s="172"/>
      <c r="R834" s="172"/>
      <c r="S834" s="172"/>
      <c r="T834" s="172"/>
      <c r="U834" s="172"/>
      <c r="V834" s="172"/>
      <c r="W834" s="28"/>
      <c r="X834" s="28"/>
      <c r="Y834" s="28"/>
      <c r="Z834" s="28"/>
      <c r="AA834" s="28"/>
      <c r="AB834" s="28"/>
      <c r="AC834" s="28"/>
      <c r="CH834" s="173"/>
    </row>
    <row r="835" spans="3:86" ht="15.75" customHeight="1">
      <c r="C835" s="27"/>
      <c r="D835" s="27"/>
      <c r="E835" s="27"/>
      <c r="F835" s="27"/>
      <c r="G835" s="27"/>
      <c r="H835" s="27"/>
      <c r="I835" s="28"/>
      <c r="J835" s="28"/>
      <c r="K835" s="28"/>
      <c r="L835" s="28"/>
      <c r="M835" s="28"/>
      <c r="N835" s="28"/>
      <c r="O835" s="28"/>
      <c r="P835" s="172"/>
      <c r="Q835" s="172"/>
      <c r="R835" s="172"/>
      <c r="S835" s="172"/>
      <c r="T835" s="172"/>
      <c r="U835" s="172"/>
      <c r="V835" s="172"/>
      <c r="W835" s="28"/>
      <c r="X835" s="28"/>
      <c r="Y835" s="28"/>
      <c r="Z835" s="28"/>
      <c r="AA835" s="28"/>
      <c r="AB835" s="28"/>
      <c r="AC835" s="28"/>
      <c r="CH835" s="173"/>
    </row>
    <row r="836" spans="3:86" ht="15.75" customHeight="1">
      <c r="C836" s="27"/>
      <c r="D836" s="27"/>
      <c r="E836" s="27"/>
      <c r="F836" s="27"/>
      <c r="G836" s="27"/>
      <c r="H836" s="27"/>
      <c r="I836" s="28"/>
      <c r="J836" s="28"/>
      <c r="K836" s="28"/>
      <c r="L836" s="28"/>
      <c r="M836" s="28"/>
      <c r="N836" s="28"/>
      <c r="O836" s="28"/>
      <c r="P836" s="172"/>
      <c r="Q836" s="172"/>
      <c r="R836" s="172"/>
      <c r="S836" s="172"/>
      <c r="T836" s="172"/>
      <c r="U836" s="172"/>
      <c r="V836" s="172"/>
      <c r="W836" s="28"/>
      <c r="X836" s="28"/>
      <c r="Y836" s="28"/>
      <c r="Z836" s="28"/>
      <c r="AA836" s="28"/>
      <c r="AB836" s="28"/>
      <c r="AC836" s="28"/>
      <c r="CH836" s="173"/>
    </row>
    <row r="837" spans="3:86" ht="15.75" customHeight="1">
      <c r="C837" s="27"/>
      <c r="D837" s="27"/>
      <c r="E837" s="27"/>
      <c r="F837" s="27"/>
      <c r="G837" s="27"/>
      <c r="H837" s="27"/>
      <c r="I837" s="28"/>
      <c r="J837" s="28"/>
      <c r="K837" s="28"/>
      <c r="L837" s="28"/>
      <c r="M837" s="28"/>
      <c r="N837" s="28"/>
      <c r="O837" s="28"/>
      <c r="P837" s="172"/>
      <c r="Q837" s="172"/>
      <c r="R837" s="172"/>
      <c r="S837" s="172"/>
      <c r="T837" s="172"/>
      <c r="U837" s="172"/>
      <c r="V837" s="172"/>
      <c r="W837" s="28"/>
      <c r="X837" s="28"/>
      <c r="Y837" s="28"/>
      <c r="Z837" s="28"/>
      <c r="AA837" s="28"/>
      <c r="AB837" s="28"/>
      <c r="AC837" s="28"/>
      <c r="CH837" s="173"/>
    </row>
    <row r="838" spans="3:86" ht="15.75" customHeight="1">
      <c r="C838" s="27"/>
      <c r="D838" s="27"/>
      <c r="E838" s="27"/>
      <c r="F838" s="27"/>
      <c r="G838" s="27"/>
      <c r="H838" s="27"/>
      <c r="I838" s="28"/>
      <c r="J838" s="28"/>
      <c r="K838" s="28"/>
      <c r="L838" s="28"/>
      <c r="M838" s="28"/>
      <c r="N838" s="28"/>
      <c r="O838" s="28"/>
      <c r="P838" s="172"/>
      <c r="Q838" s="172"/>
      <c r="R838" s="172"/>
      <c r="S838" s="172"/>
      <c r="T838" s="172"/>
      <c r="U838" s="172"/>
      <c r="V838" s="172"/>
      <c r="W838" s="28"/>
      <c r="X838" s="28"/>
      <c r="Y838" s="28"/>
      <c r="Z838" s="28"/>
      <c r="AA838" s="28"/>
      <c r="AB838" s="28"/>
      <c r="AC838" s="28"/>
      <c r="CH838" s="173"/>
    </row>
    <row r="839" spans="3:86" ht="15.75" customHeight="1">
      <c r="C839" s="27"/>
      <c r="D839" s="27"/>
      <c r="E839" s="27"/>
      <c r="F839" s="27"/>
      <c r="G839" s="27"/>
      <c r="H839" s="27"/>
      <c r="I839" s="28"/>
      <c r="J839" s="28"/>
      <c r="K839" s="28"/>
      <c r="L839" s="28"/>
      <c r="M839" s="28"/>
      <c r="N839" s="28"/>
      <c r="O839" s="28"/>
      <c r="P839" s="172"/>
      <c r="Q839" s="172"/>
      <c r="R839" s="172"/>
      <c r="S839" s="172"/>
      <c r="T839" s="172"/>
      <c r="U839" s="172"/>
      <c r="V839" s="172"/>
      <c r="W839" s="28"/>
      <c r="X839" s="28"/>
      <c r="Y839" s="28"/>
      <c r="Z839" s="28"/>
      <c r="AA839" s="28"/>
      <c r="AB839" s="28"/>
      <c r="AC839" s="28"/>
      <c r="CH839" s="173"/>
    </row>
    <row r="840" spans="3:86" ht="15.75" customHeight="1">
      <c r="C840" s="27"/>
      <c r="D840" s="27"/>
      <c r="E840" s="27"/>
      <c r="F840" s="27"/>
      <c r="G840" s="27"/>
      <c r="H840" s="27"/>
      <c r="I840" s="28"/>
      <c r="J840" s="28"/>
      <c r="K840" s="28"/>
      <c r="L840" s="28"/>
      <c r="M840" s="28"/>
      <c r="N840" s="28"/>
      <c r="O840" s="28"/>
      <c r="P840" s="172"/>
      <c r="Q840" s="172"/>
      <c r="R840" s="172"/>
      <c r="S840" s="172"/>
      <c r="T840" s="172"/>
      <c r="U840" s="172"/>
      <c r="V840" s="172"/>
      <c r="W840" s="28"/>
      <c r="X840" s="28"/>
      <c r="Y840" s="28"/>
      <c r="Z840" s="28"/>
      <c r="AA840" s="28"/>
      <c r="AB840" s="28"/>
      <c r="AC840" s="28"/>
      <c r="CH840" s="173"/>
    </row>
    <row r="841" spans="3:86" ht="15.75" customHeight="1">
      <c r="C841" s="27"/>
      <c r="D841" s="27"/>
      <c r="E841" s="27"/>
      <c r="F841" s="27"/>
      <c r="G841" s="27"/>
      <c r="H841" s="27"/>
      <c r="I841" s="28"/>
      <c r="J841" s="28"/>
      <c r="K841" s="28"/>
      <c r="L841" s="28"/>
      <c r="M841" s="28"/>
      <c r="N841" s="28"/>
      <c r="O841" s="28"/>
      <c r="P841" s="172"/>
      <c r="Q841" s="172"/>
      <c r="R841" s="172"/>
      <c r="S841" s="172"/>
      <c r="T841" s="172"/>
      <c r="U841" s="172"/>
      <c r="V841" s="172"/>
      <c r="W841" s="28"/>
      <c r="X841" s="28"/>
      <c r="Y841" s="28"/>
      <c r="Z841" s="28"/>
      <c r="AA841" s="28"/>
      <c r="AB841" s="28"/>
      <c r="AC841" s="28"/>
      <c r="CH841" s="173"/>
    </row>
    <row r="842" spans="3:86" ht="15.75" customHeight="1">
      <c r="C842" s="27"/>
      <c r="D842" s="27"/>
      <c r="E842" s="27"/>
      <c r="F842" s="27"/>
      <c r="G842" s="27"/>
      <c r="H842" s="27"/>
      <c r="I842" s="28"/>
      <c r="J842" s="28"/>
      <c r="K842" s="28"/>
      <c r="L842" s="28"/>
      <c r="M842" s="28"/>
      <c r="N842" s="28"/>
      <c r="O842" s="28"/>
      <c r="P842" s="172"/>
      <c r="Q842" s="172"/>
      <c r="R842" s="172"/>
      <c r="S842" s="172"/>
      <c r="T842" s="172"/>
      <c r="U842" s="172"/>
      <c r="V842" s="172"/>
      <c r="W842" s="28"/>
      <c r="X842" s="28"/>
      <c r="Y842" s="28"/>
      <c r="Z842" s="28"/>
      <c r="AA842" s="28"/>
      <c r="AB842" s="28"/>
      <c r="AC842" s="28"/>
      <c r="CH842" s="173"/>
    </row>
    <row r="843" spans="3:86" ht="15.75" customHeight="1">
      <c r="C843" s="27"/>
      <c r="D843" s="27"/>
      <c r="E843" s="27"/>
      <c r="F843" s="27"/>
      <c r="G843" s="27"/>
      <c r="H843" s="27"/>
      <c r="I843" s="28"/>
      <c r="J843" s="28"/>
      <c r="K843" s="28"/>
      <c r="L843" s="28"/>
      <c r="M843" s="28"/>
      <c r="N843" s="28"/>
      <c r="O843" s="28"/>
      <c r="P843" s="172"/>
      <c r="Q843" s="172"/>
      <c r="R843" s="172"/>
      <c r="S843" s="172"/>
      <c r="T843" s="172"/>
      <c r="U843" s="172"/>
      <c r="V843" s="172"/>
      <c r="W843" s="28"/>
      <c r="X843" s="28"/>
      <c r="Y843" s="28"/>
      <c r="Z843" s="28"/>
      <c r="AA843" s="28"/>
      <c r="AB843" s="28"/>
      <c r="AC843" s="28"/>
      <c r="CH843" s="173"/>
    </row>
    <row r="844" spans="3:86" ht="15.75" customHeight="1">
      <c r="C844" s="27"/>
      <c r="D844" s="27"/>
      <c r="E844" s="27"/>
      <c r="F844" s="27"/>
      <c r="G844" s="27"/>
      <c r="H844" s="27"/>
      <c r="I844" s="28"/>
      <c r="J844" s="28"/>
      <c r="K844" s="28"/>
      <c r="L844" s="28"/>
      <c r="M844" s="28"/>
      <c r="N844" s="28"/>
      <c r="O844" s="28"/>
      <c r="P844" s="172"/>
      <c r="Q844" s="172"/>
      <c r="R844" s="172"/>
      <c r="S844" s="172"/>
      <c r="T844" s="172"/>
      <c r="U844" s="172"/>
      <c r="V844" s="172"/>
      <c r="W844" s="28"/>
      <c r="X844" s="28"/>
      <c r="Y844" s="28"/>
      <c r="Z844" s="28"/>
      <c r="AA844" s="28"/>
      <c r="AB844" s="28"/>
      <c r="AC844" s="28"/>
      <c r="CH844" s="173"/>
    </row>
    <row r="845" spans="3:86" ht="15.75" customHeight="1">
      <c r="C845" s="27"/>
      <c r="D845" s="27"/>
      <c r="E845" s="27"/>
      <c r="F845" s="27"/>
      <c r="G845" s="27"/>
      <c r="H845" s="27"/>
      <c r="I845" s="28"/>
      <c r="J845" s="28"/>
      <c r="K845" s="28"/>
      <c r="L845" s="28"/>
      <c r="M845" s="28"/>
      <c r="N845" s="28"/>
      <c r="O845" s="28"/>
      <c r="P845" s="172"/>
      <c r="Q845" s="172"/>
      <c r="R845" s="172"/>
      <c r="S845" s="172"/>
      <c r="T845" s="172"/>
      <c r="U845" s="172"/>
      <c r="V845" s="172"/>
      <c r="W845" s="28"/>
      <c r="X845" s="28"/>
      <c r="Y845" s="28"/>
      <c r="Z845" s="28"/>
      <c r="AA845" s="28"/>
      <c r="AB845" s="28"/>
      <c r="AC845" s="28"/>
      <c r="CH845" s="173"/>
    </row>
    <row r="846" spans="3:86" ht="15.75" customHeight="1">
      <c r="C846" s="27"/>
      <c r="D846" s="27"/>
      <c r="E846" s="27"/>
      <c r="F846" s="27"/>
      <c r="G846" s="27"/>
      <c r="H846" s="27"/>
      <c r="I846" s="28"/>
      <c r="J846" s="28"/>
      <c r="K846" s="28"/>
      <c r="L846" s="28"/>
      <c r="M846" s="28"/>
      <c r="N846" s="28"/>
      <c r="O846" s="28"/>
      <c r="P846" s="172"/>
      <c r="Q846" s="172"/>
      <c r="R846" s="172"/>
      <c r="S846" s="172"/>
      <c r="T846" s="172"/>
      <c r="U846" s="172"/>
      <c r="V846" s="172"/>
      <c r="W846" s="28"/>
      <c r="X846" s="28"/>
      <c r="Y846" s="28"/>
      <c r="Z846" s="28"/>
      <c r="AA846" s="28"/>
      <c r="AB846" s="28"/>
      <c r="AC846" s="28"/>
      <c r="CH846" s="173"/>
    </row>
    <row r="847" spans="3:86" ht="15.75" customHeight="1">
      <c r="C847" s="27"/>
      <c r="D847" s="27"/>
      <c r="E847" s="27"/>
      <c r="F847" s="27"/>
      <c r="G847" s="27"/>
      <c r="H847" s="27"/>
      <c r="I847" s="28"/>
      <c r="J847" s="28"/>
      <c r="K847" s="28"/>
      <c r="L847" s="28"/>
      <c r="M847" s="28"/>
      <c r="N847" s="28"/>
      <c r="O847" s="28"/>
      <c r="P847" s="172"/>
      <c r="Q847" s="172"/>
      <c r="R847" s="172"/>
      <c r="S847" s="172"/>
      <c r="T847" s="172"/>
      <c r="U847" s="172"/>
      <c r="V847" s="172"/>
      <c r="W847" s="28"/>
      <c r="X847" s="28"/>
      <c r="Y847" s="28"/>
      <c r="Z847" s="28"/>
      <c r="AA847" s="28"/>
      <c r="AB847" s="28"/>
      <c r="AC847" s="28"/>
      <c r="CH847" s="173"/>
    </row>
    <row r="848" spans="3:86" ht="15.75" customHeight="1">
      <c r="C848" s="27"/>
      <c r="D848" s="27"/>
      <c r="E848" s="27"/>
      <c r="F848" s="27"/>
      <c r="G848" s="27"/>
      <c r="H848" s="27"/>
      <c r="I848" s="28"/>
      <c r="J848" s="28"/>
      <c r="K848" s="28"/>
      <c r="L848" s="28"/>
      <c r="M848" s="28"/>
      <c r="N848" s="28"/>
      <c r="O848" s="28"/>
      <c r="P848" s="172"/>
      <c r="Q848" s="172"/>
      <c r="R848" s="172"/>
      <c r="S848" s="172"/>
      <c r="T848" s="172"/>
      <c r="U848" s="172"/>
      <c r="V848" s="172"/>
      <c r="W848" s="28"/>
      <c r="X848" s="28"/>
      <c r="Y848" s="28"/>
      <c r="Z848" s="28"/>
      <c r="AA848" s="28"/>
      <c r="AB848" s="28"/>
      <c r="AC848" s="28"/>
      <c r="CH848" s="173"/>
    </row>
    <row r="849" spans="3:86" ht="15.75" customHeight="1">
      <c r="C849" s="27"/>
      <c r="D849" s="27"/>
      <c r="E849" s="27"/>
      <c r="F849" s="27"/>
      <c r="G849" s="27"/>
      <c r="H849" s="27"/>
      <c r="I849" s="28"/>
      <c r="J849" s="28"/>
      <c r="K849" s="28"/>
      <c r="L849" s="28"/>
      <c r="M849" s="28"/>
      <c r="N849" s="28"/>
      <c r="O849" s="28"/>
      <c r="P849" s="172"/>
      <c r="Q849" s="172"/>
      <c r="R849" s="172"/>
      <c r="S849" s="172"/>
      <c r="T849" s="172"/>
      <c r="U849" s="172"/>
      <c r="V849" s="172"/>
      <c r="W849" s="28"/>
      <c r="X849" s="28"/>
      <c r="Y849" s="28"/>
      <c r="Z849" s="28"/>
      <c r="AA849" s="28"/>
      <c r="AB849" s="28"/>
      <c r="AC849" s="28"/>
      <c r="CH849" s="173"/>
    </row>
    <row r="850" spans="3:86" ht="15.75" customHeight="1">
      <c r="C850" s="27"/>
      <c r="D850" s="27"/>
      <c r="E850" s="27"/>
      <c r="F850" s="27"/>
      <c r="G850" s="27"/>
      <c r="H850" s="27"/>
      <c r="I850" s="28"/>
      <c r="J850" s="28"/>
      <c r="K850" s="28"/>
      <c r="L850" s="28"/>
      <c r="M850" s="28"/>
      <c r="N850" s="28"/>
      <c r="O850" s="28"/>
      <c r="P850" s="172"/>
      <c r="Q850" s="172"/>
      <c r="R850" s="172"/>
      <c r="S850" s="172"/>
      <c r="T850" s="172"/>
      <c r="U850" s="172"/>
      <c r="V850" s="172"/>
      <c r="W850" s="28"/>
      <c r="X850" s="28"/>
      <c r="Y850" s="28"/>
      <c r="Z850" s="28"/>
      <c r="AA850" s="28"/>
      <c r="AB850" s="28"/>
      <c r="AC850" s="28"/>
      <c r="CH850" s="173"/>
    </row>
    <row r="851" spans="3:86" ht="15.75" customHeight="1">
      <c r="C851" s="27"/>
      <c r="D851" s="27"/>
      <c r="E851" s="27"/>
      <c r="F851" s="27"/>
      <c r="G851" s="27"/>
      <c r="H851" s="27"/>
      <c r="I851" s="28"/>
      <c r="J851" s="28"/>
      <c r="K851" s="28"/>
      <c r="L851" s="28"/>
      <c r="M851" s="28"/>
      <c r="N851" s="28"/>
      <c r="O851" s="28"/>
      <c r="P851" s="172"/>
      <c r="Q851" s="172"/>
      <c r="R851" s="172"/>
      <c r="S851" s="172"/>
      <c r="T851" s="172"/>
      <c r="U851" s="172"/>
      <c r="V851" s="172"/>
      <c r="W851" s="28"/>
      <c r="X851" s="28"/>
      <c r="Y851" s="28"/>
      <c r="Z851" s="28"/>
      <c r="AA851" s="28"/>
      <c r="AB851" s="28"/>
      <c r="AC851" s="28"/>
      <c r="CH851" s="173"/>
    </row>
    <row r="852" spans="3:86" ht="15.75" customHeight="1">
      <c r="C852" s="27"/>
      <c r="D852" s="27"/>
      <c r="E852" s="27"/>
      <c r="F852" s="27"/>
      <c r="G852" s="27"/>
      <c r="H852" s="27"/>
      <c r="I852" s="28"/>
      <c r="J852" s="28"/>
      <c r="K852" s="28"/>
      <c r="L852" s="28"/>
      <c r="M852" s="28"/>
      <c r="N852" s="28"/>
      <c r="O852" s="28"/>
      <c r="P852" s="172"/>
      <c r="Q852" s="172"/>
      <c r="R852" s="172"/>
      <c r="S852" s="172"/>
      <c r="T852" s="172"/>
      <c r="U852" s="172"/>
      <c r="V852" s="172"/>
      <c r="W852" s="28"/>
      <c r="X852" s="28"/>
      <c r="Y852" s="28"/>
      <c r="Z852" s="28"/>
      <c r="AA852" s="28"/>
      <c r="AB852" s="28"/>
      <c r="AC852" s="28"/>
      <c r="CH852" s="173"/>
    </row>
    <row r="853" spans="3:86" ht="15.75" customHeight="1">
      <c r="C853" s="27"/>
      <c r="D853" s="27"/>
      <c r="E853" s="27"/>
      <c r="F853" s="27"/>
      <c r="G853" s="27"/>
      <c r="H853" s="27"/>
      <c r="I853" s="28"/>
      <c r="J853" s="28"/>
      <c r="K853" s="28"/>
      <c r="L853" s="28"/>
      <c r="M853" s="28"/>
      <c r="N853" s="28"/>
      <c r="O853" s="28"/>
      <c r="P853" s="172"/>
      <c r="Q853" s="172"/>
      <c r="R853" s="172"/>
      <c r="S853" s="172"/>
      <c r="T853" s="172"/>
      <c r="U853" s="172"/>
      <c r="V853" s="172"/>
      <c r="W853" s="28"/>
      <c r="X853" s="28"/>
      <c r="Y853" s="28"/>
      <c r="Z853" s="28"/>
      <c r="AA853" s="28"/>
      <c r="AB853" s="28"/>
      <c r="AC853" s="28"/>
      <c r="CH853" s="173"/>
    </row>
    <row r="854" spans="3:86" ht="15.75" customHeight="1">
      <c r="C854" s="27"/>
      <c r="D854" s="27"/>
      <c r="E854" s="27"/>
      <c r="F854" s="27"/>
      <c r="G854" s="27"/>
      <c r="H854" s="27"/>
      <c r="I854" s="28"/>
      <c r="J854" s="28"/>
      <c r="K854" s="28"/>
      <c r="L854" s="28"/>
      <c r="M854" s="28"/>
      <c r="N854" s="28"/>
      <c r="O854" s="28"/>
      <c r="P854" s="172"/>
      <c r="Q854" s="172"/>
      <c r="R854" s="172"/>
      <c r="S854" s="172"/>
      <c r="T854" s="172"/>
      <c r="U854" s="172"/>
      <c r="V854" s="172"/>
      <c r="W854" s="28"/>
      <c r="X854" s="28"/>
      <c r="Y854" s="28"/>
      <c r="Z854" s="28"/>
      <c r="AA854" s="28"/>
      <c r="AB854" s="28"/>
      <c r="AC854" s="28"/>
      <c r="CH854" s="173"/>
    </row>
    <row r="855" spans="3:86" ht="15.75" customHeight="1">
      <c r="C855" s="27"/>
      <c r="D855" s="27"/>
      <c r="E855" s="27"/>
      <c r="F855" s="27"/>
      <c r="G855" s="27"/>
      <c r="H855" s="27"/>
      <c r="I855" s="28"/>
      <c r="J855" s="28"/>
      <c r="K855" s="28"/>
      <c r="L855" s="28"/>
      <c r="M855" s="28"/>
      <c r="N855" s="28"/>
      <c r="O855" s="28"/>
      <c r="P855" s="172"/>
      <c r="Q855" s="172"/>
      <c r="R855" s="172"/>
      <c r="S855" s="172"/>
      <c r="T855" s="172"/>
      <c r="U855" s="172"/>
      <c r="V855" s="172"/>
      <c r="W855" s="28"/>
      <c r="X855" s="28"/>
      <c r="Y855" s="28"/>
      <c r="Z855" s="28"/>
      <c r="AA855" s="28"/>
      <c r="AB855" s="28"/>
      <c r="AC855" s="28"/>
      <c r="CH855" s="173"/>
    </row>
    <row r="856" spans="3:86" ht="15.75" customHeight="1">
      <c r="C856" s="27"/>
      <c r="D856" s="27"/>
      <c r="E856" s="27"/>
      <c r="F856" s="27"/>
      <c r="G856" s="27"/>
      <c r="H856" s="27"/>
      <c r="I856" s="28"/>
      <c r="J856" s="28"/>
      <c r="K856" s="28"/>
      <c r="L856" s="28"/>
      <c r="M856" s="28"/>
      <c r="N856" s="28"/>
      <c r="O856" s="28"/>
      <c r="P856" s="172"/>
      <c r="Q856" s="172"/>
      <c r="R856" s="172"/>
      <c r="S856" s="172"/>
      <c r="T856" s="172"/>
      <c r="U856" s="172"/>
      <c r="V856" s="172"/>
      <c r="W856" s="28"/>
      <c r="X856" s="28"/>
      <c r="Y856" s="28"/>
      <c r="Z856" s="28"/>
      <c r="AA856" s="28"/>
      <c r="AB856" s="28"/>
      <c r="AC856" s="28"/>
      <c r="CH856" s="173"/>
    </row>
    <row r="857" spans="3:86" ht="15.75" customHeight="1">
      <c r="C857" s="27"/>
      <c r="D857" s="27"/>
      <c r="E857" s="27"/>
      <c r="F857" s="27"/>
      <c r="G857" s="27"/>
      <c r="H857" s="27"/>
      <c r="I857" s="28"/>
      <c r="J857" s="28"/>
      <c r="K857" s="28"/>
      <c r="L857" s="28"/>
      <c r="M857" s="28"/>
      <c r="N857" s="28"/>
      <c r="O857" s="28"/>
      <c r="P857" s="172"/>
      <c r="Q857" s="172"/>
      <c r="R857" s="172"/>
      <c r="S857" s="172"/>
      <c r="T857" s="172"/>
      <c r="U857" s="172"/>
      <c r="V857" s="172"/>
      <c r="W857" s="28"/>
      <c r="X857" s="28"/>
      <c r="Y857" s="28"/>
      <c r="Z857" s="28"/>
      <c r="AA857" s="28"/>
      <c r="AB857" s="28"/>
      <c r="AC857" s="28"/>
      <c r="CH857" s="173"/>
    </row>
    <row r="858" spans="3:86" ht="15.75" customHeight="1">
      <c r="C858" s="27"/>
      <c r="D858" s="27"/>
      <c r="E858" s="27"/>
      <c r="F858" s="27"/>
      <c r="G858" s="27"/>
      <c r="H858" s="27"/>
      <c r="I858" s="28"/>
      <c r="J858" s="28"/>
      <c r="K858" s="28"/>
      <c r="L858" s="28"/>
      <c r="M858" s="28"/>
      <c r="N858" s="28"/>
      <c r="O858" s="28"/>
      <c r="P858" s="172"/>
      <c r="Q858" s="172"/>
      <c r="R858" s="172"/>
      <c r="S858" s="172"/>
      <c r="T858" s="172"/>
      <c r="U858" s="172"/>
      <c r="V858" s="172"/>
      <c r="W858" s="28"/>
      <c r="X858" s="28"/>
      <c r="Y858" s="28"/>
      <c r="Z858" s="28"/>
      <c r="AA858" s="28"/>
      <c r="AB858" s="28"/>
      <c r="AC858" s="28"/>
      <c r="CH858" s="173"/>
    </row>
    <row r="859" spans="3:86" ht="15.75" customHeight="1">
      <c r="C859" s="27"/>
      <c r="D859" s="27"/>
      <c r="E859" s="27"/>
      <c r="F859" s="27"/>
      <c r="G859" s="27"/>
      <c r="H859" s="27"/>
      <c r="I859" s="28"/>
      <c r="J859" s="28"/>
      <c r="K859" s="28"/>
      <c r="L859" s="28"/>
      <c r="M859" s="28"/>
      <c r="N859" s="28"/>
      <c r="O859" s="28"/>
      <c r="P859" s="172"/>
      <c r="Q859" s="172"/>
      <c r="R859" s="172"/>
      <c r="S859" s="172"/>
      <c r="T859" s="172"/>
      <c r="U859" s="172"/>
      <c r="V859" s="172"/>
      <c r="W859" s="28"/>
      <c r="X859" s="28"/>
      <c r="Y859" s="28"/>
      <c r="Z859" s="28"/>
      <c r="AA859" s="28"/>
      <c r="AB859" s="28"/>
      <c r="AC859" s="28"/>
      <c r="CH859" s="173"/>
    </row>
    <row r="860" spans="3:86" ht="15.75" customHeight="1">
      <c r="C860" s="27"/>
      <c r="D860" s="27"/>
      <c r="E860" s="27"/>
      <c r="F860" s="27"/>
      <c r="G860" s="27"/>
      <c r="H860" s="27"/>
      <c r="I860" s="28"/>
      <c r="J860" s="28"/>
      <c r="K860" s="28"/>
      <c r="L860" s="28"/>
      <c r="M860" s="28"/>
      <c r="N860" s="28"/>
      <c r="O860" s="28"/>
      <c r="P860" s="172"/>
      <c r="Q860" s="172"/>
      <c r="R860" s="172"/>
      <c r="S860" s="172"/>
      <c r="T860" s="172"/>
      <c r="U860" s="172"/>
      <c r="V860" s="172"/>
      <c r="W860" s="28"/>
      <c r="X860" s="28"/>
      <c r="Y860" s="28"/>
      <c r="Z860" s="28"/>
      <c r="AA860" s="28"/>
      <c r="AB860" s="28"/>
      <c r="AC860" s="28"/>
      <c r="CH860" s="173"/>
    </row>
    <row r="861" spans="3:86" ht="15.75" customHeight="1">
      <c r="C861" s="27"/>
      <c r="D861" s="27"/>
      <c r="E861" s="27"/>
      <c r="F861" s="27"/>
      <c r="G861" s="27"/>
      <c r="H861" s="27"/>
      <c r="I861" s="28"/>
      <c r="J861" s="28"/>
      <c r="K861" s="28"/>
      <c r="L861" s="28"/>
      <c r="M861" s="28"/>
      <c r="N861" s="28"/>
      <c r="O861" s="28"/>
      <c r="P861" s="172"/>
      <c r="Q861" s="172"/>
      <c r="R861" s="172"/>
      <c r="S861" s="172"/>
      <c r="T861" s="172"/>
      <c r="U861" s="172"/>
      <c r="V861" s="172"/>
      <c r="W861" s="28"/>
      <c r="X861" s="28"/>
      <c r="Y861" s="28"/>
      <c r="Z861" s="28"/>
      <c r="AA861" s="28"/>
      <c r="AB861" s="28"/>
      <c r="AC861" s="28"/>
      <c r="CH861" s="173"/>
    </row>
    <row r="862" spans="3:86" ht="15.75" customHeight="1">
      <c r="C862" s="27"/>
      <c r="D862" s="27"/>
      <c r="E862" s="27"/>
      <c r="F862" s="27"/>
      <c r="G862" s="27"/>
      <c r="H862" s="27"/>
      <c r="I862" s="28"/>
      <c r="J862" s="28"/>
      <c r="K862" s="28"/>
      <c r="L862" s="28"/>
      <c r="M862" s="28"/>
      <c r="N862" s="28"/>
      <c r="O862" s="28"/>
      <c r="P862" s="172"/>
      <c r="Q862" s="172"/>
      <c r="R862" s="172"/>
      <c r="S862" s="172"/>
      <c r="T862" s="172"/>
      <c r="U862" s="172"/>
      <c r="V862" s="172"/>
      <c r="W862" s="28"/>
      <c r="X862" s="28"/>
      <c r="Y862" s="28"/>
      <c r="Z862" s="28"/>
      <c r="AA862" s="28"/>
      <c r="AB862" s="28"/>
      <c r="AC862" s="28"/>
      <c r="CH862" s="173"/>
    </row>
    <row r="863" spans="3:86" ht="15.75" customHeight="1">
      <c r="C863" s="27"/>
      <c r="D863" s="27"/>
      <c r="E863" s="27"/>
      <c r="F863" s="27"/>
      <c r="G863" s="27"/>
      <c r="H863" s="27"/>
      <c r="I863" s="28"/>
      <c r="J863" s="28"/>
      <c r="K863" s="28"/>
      <c r="L863" s="28"/>
      <c r="M863" s="28"/>
      <c r="N863" s="28"/>
      <c r="O863" s="28"/>
      <c r="P863" s="172"/>
      <c r="Q863" s="172"/>
      <c r="R863" s="172"/>
      <c r="S863" s="172"/>
      <c r="T863" s="172"/>
      <c r="U863" s="172"/>
      <c r="V863" s="172"/>
      <c r="W863" s="28"/>
      <c r="X863" s="28"/>
      <c r="Y863" s="28"/>
      <c r="Z863" s="28"/>
      <c r="AA863" s="28"/>
      <c r="AB863" s="28"/>
      <c r="AC863" s="28"/>
      <c r="CH863" s="173"/>
    </row>
    <row r="864" spans="3:86" ht="15.75" customHeight="1">
      <c r="C864" s="27"/>
      <c r="D864" s="27"/>
      <c r="E864" s="27"/>
      <c r="F864" s="27"/>
      <c r="G864" s="27"/>
      <c r="H864" s="27"/>
      <c r="I864" s="28"/>
      <c r="J864" s="28"/>
      <c r="K864" s="28"/>
      <c r="L864" s="28"/>
      <c r="M864" s="28"/>
      <c r="N864" s="28"/>
      <c r="O864" s="28"/>
      <c r="P864" s="172"/>
      <c r="Q864" s="172"/>
      <c r="R864" s="172"/>
      <c r="S864" s="172"/>
      <c r="T864" s="172"/>
      <c r="U864" s="172"/>
      <c r="V864" s="172"/>
      <c r="W864" s="28"/>
      <c r="X864" s="28"/>
      <c r="Y864" s="28"/>
      <c r="Z864" s="28"/>
      <c r="AA864" s="28"/>
      <c r="AB864" s="28"/>
      <c r="AC864" s="28"/>
      <c r="CH864" s="173"/>
    </row>
    <row r="865" spans="3:86" ht="15.75" customHeight="1">
      <c r="C865" s="27"/>
      <c r="D865" s="27"/>
      <c r="E865" s="27"/>
      <c r="F865" s="27"/>
      <c r="G865" s="27"/>
      <c r="H865" s="27"/>
      <c r="I865" s="28"/>
      <c r="J865" s="28"/>
      <c r="K865" s="28"/>
      <c r="L865" s="28"/>
      <c r="M865" s="28"/>
      <c r="N865" s="28"/>
      <c r="O865" s="28"/>
      <c r="P865" s="172"/>
      <c r="Q865" s="172"/>
      <c r="R865" s="172"/>
      <c r="S865" s="172"/>
      <c r="T865" s="172"/>
      <c r="U865" s="172"/>
      <c r="V865" s="172"/>
      <c r="W865" s="28"/>
      <c r="X865" s="28"/>
      <c r="Y865" s="28"/>
      <c r="Z865" s="28"/>
      <c r="AA865" s="28"/>
      <c r="AB865" s="28"/>
      <c r="AC865" s="28"/>
      <c r="CH865" s="173"/>
    </row>
    <row r="866" spans="3:86" ht="15.75" customHeight="1">
      <c r="C866" s="27"/>
      <c r="D866" s="27"/>
      <c r="E866" s="27"/>
      <c r="F866" s="27"/>
      <c r="G866" s="27"/>
      <c r="H866" s="27"/>
      <c r="I866" s="28"/>
      <c r="J866" s="28"/>
      <c r="K866" s="28"/>
      <c r="L866" s="28"/>
      <c r="M866" s="28"/>
      <c r="N866" s="28"/>
      <c r="O866" s="28"/>
      <c r="P866" s="172"/>
      <c r="Q866" s="172"/>
      <c r="R866" s="172"/>
      <c r="S866" s="172"/>
      <c r="T866" s="172"/>
      <c r="U866" s="172"/>
      <c r="V866" s="172"/>
      <c r="W866" s="28"/>
      <c r="X866" s="28"/>
      <c r="Y866" s="28"/>
      <c r="Z866" s="28"/>
      <c r="AA866" s="28"/>
      <c r="AB866" s="28"/>
      <c r="AC866" s="28"/>
      <c r="CH866" s="173"/>
    </row>
    <row r="867" spans="3:86" ht="15.75" customHeight="1">
      <c r="C867" s="27"/>
      <c r="D867" s="27"/>
      <c r="E867" s="27"/>
      <c r="F867" s="27"/>
      <c r="G867" s="27"/>
      <c r="H867" s="27"/>
      <c r="I867" s="28"/>
      <c r="J867" s="28"/>
      <c r="K867" s="28"/>
      <c r="L867" s="28"/>
      <c r="M867" s="28"/>
      <c r="N867" s="28"/>
      <c r="O867" s="28"/>
      <c r="P867" s="172"/>
      <c r="Q867" s="172"/>
      <c r="R867" s="172"/>
      <c r="S867" s="172"/>
      <c r="T867" s="172"/>
      <c r="U867" s="172"/>
      <c r="V867" s="172"/>
      <c r="W867" s="28"/>
      <c r="X867" s="28"/>
      <c r="Y867" s="28"/>
      <c r="Z867" s="28"/>
      <c r="AA867" s="28"/>
      <c r="AB867" s="28"/>
      <c r="AC867" s="28"/>
      <c r="CH867" s="173"/>
    </row>
    <row r="868" spans="3:86" ht="15.75" customHeight="1">
      <c r="C868" s="27"/>
      <c r="D868" s="27"/>
      <c r="E868" s="27"/>
      <c r="F868" s="27"/>
      <c r="G868" s="27"/>
      <c r="H868" s="27"/>
      <c r="I868" s="28"/>
      <c r="J868" s="28"/>
      <c r="K868" s="28"/>
      <c r="L868" s="28"/>
      <c r="M868" s="28"/>
      <c r="N868" s="28"/>
      <c r="O868" s="28"/>
      <c r="P868" s="172"/>
      <c r="Q868" s="172"/>
      <c r="R868" s="172"/>
      <c r="S868" s="172"/>
      <c r="T868" s="172"/>
      <c r="U868" s="172"/>
      <c r="V868" s="172"/>
      <c r="W868" s="28"/>
      <c r="X868" s="28"/>
      <c r="Y868" s="28"/>
      <c r="Z868" s="28"/>
      <c r="AA868" s="28"/>
      <c r="AB868" s="28"/>
      <c r="AC868" s="28"/>
      <c r="CH868" s="173"/>
    </row>
    <row r="869" spans="3:86" ht="15.75" customHeight="1">
      <c r="C869" s="27"/>
      <c r="D869" s="27"/>
      <c r="E869" s="27"/>
      <c r="F869" s="27"/>
      <c r="G869" s="27"/>
      <c r="H869" s="27"/>
      <c r="I869" s="28"/>
      <c r="J869" s="28"/>
      <c r="K869" s="28"/>
      <c r="L869" s="28"/>
      <c r="M869" s="28"/>
      <c r="N869" s="28"/>
      <c r="O869" s="28"/>
      <c r="P869" s="172"/>
      <c r="Q869" s="172"/>
      <c r="R869" s="172"/>
      <c r="S869" s="172"/>
      <c r="T869" s="172"/>
      <c r="U869" s="172"/>
      <c r="V869" s="172"/>
      <c r="W869" s="28"/>
      <c r="X869" s="28"/>
      <c r="Y869" s="28"/>
      <c r="Z869" s="28"/>
      <c r="AA869" s="28"/>
      <c r="AB869" s="28"/>
      <c r="AC869" s="28"/>
      <c r="CH869" s="173"/>
    </row>
    <row r="870" spans="3:86" ht="15.75" customHeight="1">
      <c r="C870" s="27"/>
      <c r="D870" s="27"/>
      <c r="E870" s="27"/>
      <c r="F870" s="27"/>
      <c r="G870" s="27"/>
      <c r="H870" s="27"/>
      <c r="I870" s="28"/>
      <c r="J870" s="28"/>
      <c r="K870" s="28"/>
      <c r="L870" s="28"/>
      <c r="M870" s="28"/>
      <c r="N870" s="28"/>
      <c r="O870" s="28"/>
      <c r="P870" s="172"/>
      <c r="Q870" s="172"/>
      <c r="R870" s="172"/>
      <c r="S870" s="172"/>
      <c r="T870" s="172"/>
      <c r="U870" s="172"/>
      <c r="V870" s="172"/>
      <c r="W870" s="28"/>
      <c r="X870" s="28"/>
      <c r="Y870" s="28"/>
      <c r="Z870" s="28"/>
      <c r="AA870" s="28"/>
      <c r="AB870" s="28"/>
      <c r="AC870" s="28"/>
      <c r="CH870" s="173"/>
    </row>
    <row r="871" spans="3:86" ht="15.75" customHeight="1">
      <c r="C871" s="27"/>
      <c r="D871" s="27"/>
      <c r="E871" s="27"/>
      <c r="F871" s="27"/>
      <c r="G871" s="27"/>
      <c r="H871" s="27"/>
      <c r="I871" s="28"/>
      <c r="J871" s="28"/>
      <c r="K871" s="28"/>
      <c r="L871" s="28"/>
      <c r="M871" s="28"/>
      <c r="N871" s="28"/>
      <c r="O871" s="28"/>
      <c r="P871" s="172"/>
      <c r="Q871" s="172"/>
      <c r="R871" s="172"/>
      <c r="S871" s="172"/>
      <c r="T871" s="172"/>
      <c r="U871" s="172"/>
      <c r="V871" s="172"/>
      <c r="W871" s="28"/>
      <c r="X871" s="28"/>
      <c r="Y871" s="28"/>
      <c r="Z871" s="28"/>
      <c r="AA871" s="28"/>
      <c r="AB871" s="28"/>
      <c r="AC871" s="28"/>
      <c r="CH871" s="173"/>
    </row>
    <row r="872" spans="3:86" ht="15.75" customHeight="1">
      <c r="C872" s="27"/>
      <c r="D872" s="27"/>
      <c r="E872" s="27"/>
      <c r="F872" s="27"/>
      <c r="G872" s="27"/>
      <c r="H872" s="27"/>
      <c r="I872" s="28"/>
      <c r="J872" s="28"/>
      <c r="K872" s="28"/>
      <c r="L872" s="28"/>
      <c r="M872" s="28"/>
      <c r="N872" s="28"/>
      <c r="O872" s="28"/>
      <c r="P872" s="172"/>
      <c r="Q872" s="172"/>
      <c r="R872" s="172"/>
      <c r="S872" s="172"/>
      <c r="T872" s="172"/>
      <c r="U872" s="172"/>
      <c r="V872" s="172"/>
      <c r="W872" s="28"/>
      <c r="X872" s="28"/>
      <c r="Y872" s="28"/>
      <c r="Z872" s="28"/>
      <c r="AA872" s="28"/>
      <c r="AB872" s="28"/>
      <c r="AC872" s="28"/>
      <c r="CH872" s="173"/>
    </row>
    <row r="873" spans="3:86" ht="15.75" customHeight="1">
      <c r="C873" s="27"/>
      <c r="D873" s="27"/>
      <c r="E873" s="27"/>
      <c r="F873" s="27"/>
      <c r="G873" s="27"/>
      <c r="H873" s="27"/>
      <c r="I873" s="28"/>
      <c r="J873" s="28"/>
      <c r="K873" s="28"/>
      <c r="L873" s="28"/>
      <c r="M873" s="28"/>
      <c r="N873" s="28"/>
      <c r="O873" s="28"/>
      <c r="P873" s="172"/>
      <c r="Q873" s="172"/>
      <c r="R873" s="172"/>
      <c r="S873" s="172"/>
      <c r="T873" s="172"/>
      <c r="U873" s="172"/>
      <c r="V873" s="172"/>
      <c r="W873" s="28"/>
      <c r="X873" s="28"/>
      <c r="Y873" s="28"/>
      <c r="Z873" s="28"/>
      <c r="AA873" s="28"/>
      <c r="AB873" s="28"/>
      <c r="AC873" s="28"/>
      <c r="CH873" s="173"/>
    </row>
    <row r="874" spans="3:86" ht="15.75" customHeight="1">
      <c r="C874" s="27"/>
      <c r="D874" s="27"/>
      <c r="E874" s="27"/>
      <c r="F874" s="27"/>
      <c r="G874" s="27"/>
      <c r="H874" s="27"/>
      <c r="I874" s="28"/>
      <c r="J874" s="28"/>
      <c r="K874" s="28"/>
      <c r="L874" s="28"/>
      <c r="M874" s="28"/>
      <c r="N874" s="28"/>
      <c r="O874" s="28"/>
      <c r="P874" s="172"/>
      <c r="Q874" s="172"/>
      <c r="R874" s="172"/>
      <c r="S874" s="172"/>
      <c r="T874" s="172"/>
      <c r="U874" s="172"/>
      <c r="V874" s="172"/>
      <c r="W874" s="28"/>
      <c r="X874" s="28"/>
      <c r="Y874" s="28"/>
      <c r="Z874" s="28"/>
      <c r="AA874" s="28"/>
      <c r="AB874" s="28"/>
      <c r="AC874" s="28"/>
      <c r="CH874" s="173"/>
    </row>
    <row r="875" spans="3:86" ht="15.75" customHeight="1">
      <c r="C875" s="27"/>
      <c r="D875" s="27"/>
      <c r="E875" s="27"/>
      <c r="F875" s="27"/>
      <c r="G875" s="27"/>
      <c r="H875" s="27"/>
      <c r="I875" s="28"/>
      <c r="J875" s="28"/>
      <c r="K875" s="28"/>
      <c r="L875" s="28"/>
      <c r="M875" s="28"/>
      <c r="N875" s="28"/>
      <c r="O875" s="28"/>
      <c r="P875" s="172"/>
      <c r="Q875" s="172"/>
      <c r="R875" s="172"/>
      <c r="S875" s="172"/>
      <c r="T875" s="172"/>
      <c r="U875" s="172"/>
      <c r="V875" s="172"/>
      <c r="W875" s="28"/>
      <c r="X875" s="28"/>
      <c r="Y875" s="28"/>
      <c r="Z875" s="28"/>
      <c r="AA875" s="28"/>
      <c r="AB875" s="28"/>
      <c r="AC875" s="28"/>
      <c r="CH875" s="173"/>
    </row>
    <row r="876" spans="3:86" ht="15.75" customHeight="1">
      <c r="C876" s="27"/>
      <c r="D876" s="27"/>
      <c r="E876" s="27"/>
      <c r="F876" s="27"/>
      <c r="G876" s="27"/>
      <c r="H876" s="27"/>
      <c r="I876" s="28"/>
      <c r="J876" s="28"/>
      <c r="K876" s="28"/>
      <c r="L876" s="28"/>
      <c r="M876" s="28"/>
      <c r="N876" s="28"/>
      <c r="O876" s="28"/>
      <c r="P876" s="172"/>
      <c r="Q876" s="172"/>
      <c r="R876" s="172"/>
      <c r="S876" s="172"/>
      <c r="T876" s="172"/>
      <c r="U876" s="172"/>
      <c r="V876" s="172"/>
      <c r="W876" s="28"/>
      <c r="X876" s="28"/>
      <c r="Y876" s="28"/>
      <c r="Z876" s="28"/>
      <c r="AA876" s="28"/>
      <c r="AB876" s="28"/>
      <c r="AC876" s="28"/>
      <c r="CH876" s="173"/>
    </row>
    <row r="877" spans="3:86" ht="15.75" customHeight="1">
      <c r="C877" s="27"/>
      <c r="D877" s="27"/>
      <c r="E877" s="27"/>
      <c r="F877" s="27"/>
      <c r="G877" s="27"/>
      <c r="H877" s="27"/>
      <c r="I877" s="28"/>
      <c r="J877" s="28"/>
      <c r="K877" s="28"/>
      <c r="L877" s="28"/>
      <c r="M877" s="28"/>
      <c r="N877" s="28"/>
      <c r="O877" s="28"/>
      <c r="P877" s="172"/>
      <c r="Q877" s="172"/>
      <c r="R877" s="172"/>
      <c r="S877" s="172"/>
      <c r="T877" s="172"/>
      <c r="U877" s="172"/>
      <c r="V877" s="172"/>
      <c r="W877" s="28"/>
      <c r="X877" s="28"/>
      <c r="Y877" s="28"/>
      <c r="Z877" s="28"/>
      <c r="AA877" s="28"/>
      <c r="AB877" s="28"/>
      <c r="AC877" s="28"/>
      <c r="CH877" s="173"/>
    </row>
    <row r="878" spans="3:86" ht="15.75" customHeight="1">
      <c r="C878" s="27"/>
      <c r="D878" s="27"/>
      <c r="E878" s="27"/>
      <c r="F878" s="27"/>
      <c r="G878" s="27"/>
      <c r="H878" s="27"/>
      <c r="I878" s="28"/>
      <c r="J878" s="28"/>
      <c r="K878" s="28"/>
      <c r="L878" s="28"/>
      <c r="M878" s="28"/>
      <c r="N878" s="28"/>
      <c r="O878" s="28"/>
      <c r="P878" s="172"/>
      <c r="Q878" s="172"/>
      <c r="R878" s="172"/>
      <c r="S878" s="172"/>
      <c r="T878" s="172"/>
      <c r="U878" s="172"/>
      <c r="V878" s="172"/>
      <c r="W878" s="28"/>
      <c r="X878" s="28"/>
      <c r="Y878" s="28"/>
      <c r="Z878" s="28"/>
      <c r="AA878" s="28"/>
      <c r="AB878" s="28"/>
      <c r="AC878" s="28"/>
      <c r="CH878" s="173"/>
    </row>
    <row r="879" spans="3:86" ht="15.75" customHeight="1">
      <c r="C879" s="27"/>
      <c r="D879" s="27"/>
      <c r="E879" s="27"/>
      <c r="F879" s="27"/>
      <c r="G879" s="27"/>
      <c r="H879" s="27"/>
      <c r="I879" s="28"/>
      <c r="J879" s="28"/>
      <c r="K879" s="28"/>
      <c r="L879" s="28"/>
      <c r="M879" s="28"/>
      <c r="N879" s="28"/>
      <c r="O879" s="28"/>
      <c r="P879" s="172"/>
      <c r="Q879" s="172"/>
      <c r="R879" s="172"/>
      <c r="S879" s="172"/>
      <c r="T879" s="172"/>
      <c r="U879" s="172"/>
      <c r="V879" s="172"/>
      <c r="W879" s="28"/>
      <c r="X879" s="28"/>
      <c r="Y879" s="28"/>
      <c r="Z879" s="28"/>
      <c r="AA879" s="28"/>
      <c r="AB879" s="28"/>
      <c r="AC879" s="28"/>
      <c r="CH879" s="173"/>
    </row>
    <row r="880" spans="3:86" ht="15.75" customHeight="1">
      <c r="C880" s="27"/>
      <c r="D880" s="27"/>
      <c r="E880" s="27"/>
      <c r="F880" s="27"/>
      <c r="G880" s="27"/>
      <c r="H880" s="27"/>
      <c r="I880" s="28"/>
      <c r="J880" s="28"/>
      <c r="K880" s="28"/>
      <c r="L880" s="28"/>
      <c r="M880" s="28"/>
      <c r="N880" s="28"/>
      <c r="O880" s="28"/>
      <c r="P880" s="172"/>
      <c r="Q880" s="172"/>
      <c r="R880" s="172"/>
      <c r="S880" s="172"/>
      <c r="T880" s="172"/>
      <c r="U880" s="172"/>
      <c r="V880" s="172"/>
      <c r="W880" s="28"/>
      <c r="X880" s="28"/>
      <c r="Y880" s="28"/>
      <c r="Z880" s="28"/>
      <c r="AA880" s="28"/>
      <c r="AB880" s="28"/>
      <c r="AC880" s="28"/>
      <c r="CH880" s="173"/>
    </row>
    <row r="881" spans="3:86" ht="15.75" customHeight="1">
      <c r="C881" s="27"/>
      <c r="D881" s="27"/>
      <c r="E881" s="27"/>
      <c r="F881" s="27"/>
      <c r="G881" s="27"/>
      <c r="H881" s="27"/>
      <c r="I881" s="28"/>
      <c r="J881" s="28"/>
      <c r="K881" s="28"/>
      <c r="L881" s="28"/>
      <c r="M881" s="28"/>
      <c r="N881" s="28"/>
      <c r="O881" s="28"/>
      <c r="P881" s="172"/>
      <c r="Q881" s="172"/>
      <c r="R881" s="172"/>
      <c r="S881" s="172"/>
      <c r="T881" s="172"/>
      <c r="U881" s="172"/>
      <c r="V881" s="172"/>
      <c r="W881" s="28"/>
      <c r="X881" s="28"/>
      <c r="Y881" s="28"/>
      <c r="Z881" s="28"/>
      <c r="AA881" s="28"/>
      <c r="AB881" s="28"/>
      <c r="AC881" s="28"/>
      <c r="CH881" s="173"/>
    </row>
    <row r="882" spans="3:86" ht="15.75" customHeight="1">
      <c r="C882" s="27"/>
      <c r="D882" s="27"/>
      <c r="E882" s="27"/>
      <c r="F882" s="27"/>
      <c r="G882" s="27"/>
      <c r="H882" s="27"/>
      <c r="I882" s="28"/>
      <c r="J882" s="28"/>
      <c r="K882" s="28"/>
      <c r="L882" s="28"/>
      <c r="M882" s="28"/>
      <c r="N882" s="28"/>
      <c r="O882" s="28"/>
      <c r="P882" s="172"/>
      <c r="Q882" s="172"/>
      <c r="R882" s="172"/>
      <c r="S882" s="172"/>
      <c r="T882" s="172"/>
      <c r="U882" s="172"/>
      <c r="V882" s="172"/>
      <c r="W882" s="28"/>
      <c r="X882" s="28"/>
      <c r="Y882" s="28"/>
      <c r="Z882" s="28"/>
      <c r="AA882" s="28"/>
      <c r="AB882" s="28"/>
      <c r="AC882" s="28"/>
      <c r="CH882" s="173"/>
    </row>
    <row r="883" spans="3:86" ht="15.75" customHeight="1">
      <c r="C883" s="27"/>
      <c r="D883" s="27"/>
      <c r="E883" s="27"/>
      <c r="F883" s="27"/>
      <c r="G883" s="27"/>
      <c r="H883" s="27"/>
      <c r="I883" s="28"/>
      <c r="J883" s="28"/>
      <c r="K883" s="28"/>
      <c r="L883" s="28"/>
      <c r="M883" s="28"/>
      <c r="N883" s="28"/>
      <c r="O883" s="28"/>
      <c r="P883" s="172"/>
      <c r="Q883" s="172"/>
      <c r="R883" s="172"/>
      <c r="S883" s="172"/>
      <c r="T883" s="172"/>
      <c r="U883" s="172"/>
      <c r="V883" s="172"/>
      <c r="W883" s="28"/>
      <c r="X883" s="28"/>
      <c r="Y883" s="28"/>
      <c r="Z883" s="28"/>
      <c r="AA883" s="28"/>
      <c r="AB883" s="28"/>
      <c r="AC883" s="28"/>
      <c r="CH883" s="173"/>
    </row>
    <row r="884" spans="3:86" ht="15.75" customHeight="1">
      <c r="C884" s="27"/>
      <c r="D884" s="27"/>
      <c r="E884" s="27"/>
      <c r="F884" s="27"/>
      <c r="G884" s="27"/>
      <c r="H884" s="27"/>
      <c r="I884" s="28"/>
      <c r="J884" s="28"/>
      <c r="K884" s="28"/>
      <c r="L884" s="28"/>
      <c r="M884" s="28"/>
      <c r="N884" s="28"/>
      <c r="O884" s="28"/>
      <c r="P884" s="172"/>
      <c r="Q884" s="172"/>
      <c r="R884" s="172"/>
      <c r="S884" s="172"/>
      <c r="T884" s="172"/>
      <c r="U884" s="172"/>
      <c r="V884" s="172"/>
      <c r="W884" s="28"/>
      <c r="X884" s="28"/>
      <c r="Y884" s="28"/>
      <c r="Z884" s="28"/>
      <c r="AA884" s="28"/>
      <c r="AB884" s="28"/>
      <c r="AC884" s="28"/>
      <c r="CH884" s="173"/>
    </row>
    <row r="885" spans="3:86" ht="15.75" customHeight="1">
      <c r="C885" s="27"/>
      <c r="D885" s="27"/>
      <c r="E885" s="27"/>
      <c r="F885" s="27"/>
      <c r="G885" s="27"/>
      <c r="H885" s="27"/>
      <c r="I885" s="28"/>
      <c r="J885" s="28"/>
      <c r="K885" s="28"/>
      <c r="L885" s="28"/>
      <c r="M885" s="28"/>
      <c r="N885" s="28"/>
      <c r="O885" s="28"/>
      <c r="P885" s="172"/>
      <c r="Q885" s="172"/>
      <c r="R885" s="172"/>
      <c r="S885" s="172"/>
      <c r="T885" s="172"/>
      <c r="U885" s="172"/>
      <c r="V885" s="172"/>
      <c r="W885" s="28"/>
      <c r="X885" s="28"/>
      <c r="Y885" s="28"/>
      <c r="Z885" s="28"/>
      <c r="AA885" s="28"/>
      <c r="AB885" s="28"/>
      <c r="AC885" s="28"/>
      <c r="CH885" s="173"/>
    </row>
    <row r="886" spans="3:86" ht="15.75" customHeight="1">
      <c r="C886" s="27"/>
      <c r="D886" s="27"/>
      <c r="E886" s="27"/>
      <c r="F886" s="27"/>
      <c r="G886" s="27"/>
      <c r="H886" s="27"/>
      <c r="I886" s="28"/>
      <c r="J886" s="28"/>
      <c r="K886" s="28"/>
      <c r="L886" s="28"/>
      <c r="M886" s="28"/>
      <c r="N886" s="28"/>
      <c r="O886" s="28"/>
      <c r="P886" s="172"/>
      <c r="Q886" s="172"/>
      <c r="R886" s="172"/>
      <c r="S886" s="172"/>
      <c r="T886" s="172"/>
      <c r="U886" s="172"/>
      <c r="V886" s="172"/>
      <c r="W886" s="28"/>
      <c r="X886" s="28"/>
      <c r="Y886" s="28"/>
      <c r="Z886" s="28"/>
      <c r="AA886" s="28"/>
      <c r="AB886" s="28"/>
      <c r="AC886" s="28"/>
      <c r="CH886" s="173"/>
    </row>
    <row r="887" spans="3:86" ht="15.75" customHeight="1">
      <c r="C887" s="27"/>
      <c r="D887" s="27"/>
      <c r="E887" s="27"/>
      <c r="F887" s="27"/>
      <c r="G887" s="27"/>
      <c r="H887" s="27"/>
      <c r="I887" s="28"/>
      <c r="J887" s="28"/>
      <c r="K887" s="28"/>
      <c r="L887" s="28"/>
      <c r="M887" s="28"/>
      <c r="N887" s="28"/>
      <c r="O887" s="28"/>
      <c r="P887" s="172"/>
      <c r="Q887" s="172"/>
      <c r="R887" s="172"/>
      <c r="S887" s="172"/>
      <c r="T887" s="172"/>
      <c r="U887" s="172"/>
      <c r="V887" s="172"/>
      <c r="W887" s="28"/>
      <c r="X887" s="28"/>
      <c r="Y887" s="28"/>
      <c r="Z887" s="28"/>
      <c r="AA887" s="28"/>
      <c r="AB887" s="28"/>
      <c r="AC887" s="28"/>
      <c r="CH887" s="173"/>
    </row>
    <row r="888" spans="3:86" ht="15.75" customHeight="1">
      <c r="C888" s="27"/>
      <c r="D888" s="27"/>
      <c r="E888" s="27"/>
      <c r="F888" s="27"/>
      <c r="G888" s="27"/>
      <c r="H888" s="27"/>
      <c r="I888" s="28"/>
      <c r="J888" s="28"/>
      <c r="K888" s="28"/>
      <c r="L888" s="28"/>
      <c r="M888" s="28"/>
      <c r="N888" s="28"/>
      <c r="O888" s="28"/>
      <c r="P888" s="172"/>
      <c r="Q888" s="172"/>
      <c r="R888" s="172"/>
      <c r="S888" s="172"/>
      <c r="T888" s="172"/>
      <c r="U888" s="172"/>
      <c r="V888" s="172"/>
      <c r="W888" s="28"/>
      <c r="X888" s="28"/>
      <c r="Y888" s="28"/>
      <c r="Z888" s="28"/>
      <c r="AA888" s="28"/>
      <c r="AB888" s="28"/>
      <c r="AC888" s="28"/>
      <c r="CH888" s="173"/>
    </row>
    <row r="889" spans="3:86" ht="15.75" customHeight="1">
      <c r="C889" s="27"/>
      <c r="D889" s="27"/>
      <c r="E889" s="27"/>
      <c r="F889" s="27"/>
      <c r="G889" s="27"/>
      <c r="H889" s="27"/>
      <c r="I889" s="28"/>
      <c r="J889" s="28"/>
      <c r="K889" s="28"/>
      <c r="L889" s="28"/>
      <c r="M889" s="28"/>
      <c r="N889" s="28"/>
      <c r="O889" s="28"/>
      <c r="P889" s="172"/>
      <c r="Q889" s="172"/>
      <c r="R889" s="172"/>
      <c r="S889" s="172"/>
      <c r="T889" s="172"/>
      <c r="U889" s="172"/>
      <c r="V889" s="172"/>
      <c r="W889" s="28"/>
      <c r="X889" s="28"/>
      <c r="Y889" s="28"/>
      <c r="Z889" s="28"/>
      <c r="AA889" s="28"/>
      <c r="AB889" s="28"/>
      <c r="AC889" s="28"/>
      <c r="CH889" s="173"/>
    </row>
    <row r="890" spans="3:86" ht="15.75" customHeight="1">
      <c r="C890" s="27"/>
      <c r="D890" s="27"/>
      <c r="E890" s="27"/>
      <c r="F890" s="27"/>
      <c r="G890" s="27"/>
      <c r="H890" s="27"/>
      <c r="I890" s="28"/>
      <c r="J890" s="28"/>
      <c r="K890" s="28"/>
      <c r="L890" s="28"/>
      <c r="M890" s="28"/>
      <c r="N890" s="28"/>
      <c r="O890" s="28"/>
      <c r="P890" s="172"/>
      <c r="Q890" s="172"/>
      <c r="R890" s="172"/>
      <c r="S890" s="172"/>
      <c r="T890" s="172"/>
      <c r="U890" s="172"/>
      <c r="V890" s="172"/>
      <c r="W890" s="28"/>
      <c r="X890" s="28"/>
      <c r="Y890" s="28"/>
      <c r="Z890" s="28"/>
      <c r="AA890" s="28"/>
      <c r="AB890" s="28"/>
      <c r="AC890" s="28"/>
      <c r="CH890" s="173"/>
    </row>
    <row r="891" spans="3:86" ht="15.75" customHeight="1">
      <c r="C891" s="27"/>
      <c r="D891" s="27"/>
      <c r="E891" s="27"/>
      <c r="F891" s="27"/>
      <c r="G891" s="27"/>
      <c r="H891" s="27"/>
      <c r="I891" s="28"/>
      <c r="J891" s="28"/>
      <c r="K891" s="28"/>
      <c r="L891" s="28"/>
      <c r="M891" s="28"/>
      <c r="N891" s="28"/>
      <c r="O891" s="28"/>
      <c r="P891" s="172"/>
      <c r="Q891" s="172"/>
      <c r="R891" s="172"/>
      <c r="S891" s="172"/>
      <c r="T891" s="172"/>
      <c r="U891" s="172"/>
      <c r="V891" s="172"/>
      <c r="W891" s="28"/>
      <c r="X891" s="28"/>
      <c r="Y891" s="28"/>
      <c r="Z891" s="28"/>
      <c r="AA891" s="28"/>
      <c r="AB891" s="28"/>
      <c r="AC891" s="28"/>
      <c r="CH891" s="173"/>
    </row>
    <row r="892" spans="3:86" ht="15.75" customHeight="1">
      <c r="C892" s="27"/>
      <c r="D892" s="27"/>
      <c r="E892" s="27"/>
      <c r="F892" s="27"/>
      <c r="G892" s="27"/>
      <c r="H892" s="27"/>
      <c r="I892" s="28"/>
      <c r="J892" s="28"/>
      <c r="K892" s="28"/>
      <c r="L892" s="28"/>
      <c r="M892" s="28"/>
      <c r="N892" s="28"/>
      <c r="O892" s="28"/>
      <c r="P892" s="172"/>
      <c r="Q892" s="172"/>
      <c r="R892" s="172"/>
      <c r="S892" s="172"/>
      <c r="T892" s="172"/>
      <c r="U892" s="172"/>
      <c r="V892" s="172"/>
      <c r="W892" s="28"/>
      <c r="X892" s="28"/>
      <c r="Y892" s="28"/>
      <c r="Z892" s="28"/>
      <c r="AA892" s="28"/>
      <c r="AB892" s="28"/>
      <c r="AC892" s="28"/>
      <c r="CH892" s="173"/>
    </row>
    <row r="893" spans="3:86" ht="15.75" customHeight="1">
      <c r="C893" s="27"/>
      <c r="D893" s="27"/>
      <c r="E893" s="27"/>
      <c r="F893" s="27"/>
      <c r="G893" s="27"/>
      <c r="H893" s="27"/>
      <c r="I893" s="28"/>
      <c r="J893" s="28"/>
      <c r="K893" s="28"/>
      <c r="L893" s="28"/>
      <c r="M893" s="28"/>
      <c r="N893" s="28"/>
      <c r="O893" s="28"/>
      <c r="P893" s="172"/>
      <c r="Q893" s="172"/>
      <c r="R893" s="172"/>
      <c r="S893" s="172"/>
      <c r="T893" s="172"/>
      <c r="U893" s="172"/>
      <c r="V893" s="172"/>
      <c r="W893" s="28"/>
      <c r="X893" s="28"/>
      <c r="Y893" s="28"/>
      <c r="Z893" s="28"/>
      <c r="AA893" s="28"/>
      <c r="AB893" s="28"/>
      <c r="AC893" s="28"/>
      <c r="CH893" s="173"/>
    </row>
    <row r="894" spans="3:86" ht="15.75" customHeight="1">
      <c r="C894" s="27"/>
      <c r="D894" s="27"/>
      <c r="E894" s="27"/>
      <c r="F894" s="27"/>
      <c r="G894" s="27"/>
      <c r="H894" s="27"/>
      <c r="I894" s="28"/>
      <c r="J894" s="28"/>
      <c r="K894" s="28"/>
      <c r="L894" s="28"/>
      <c r="M894" s="28"/>
      <c r="N894" s="28"/>
      <c r="O894" s="28"/>
      <c r="P894" s="172"/>
      <c r="Q894" s="172"/>
      <c r="R894" s="172"/>
      <c r="S894" s="172"/>
      <c r="T894" s="172"/>
      <c r="U894" s="172"/>
      <c r="V894" s="172"/>
      <c r="W894" s="28"/>
      <c r="X894" s="28"/>
      <c r="Y894" s="28"/>
      <c r="Z894" s="28"/>
      <c r="AA894" s="28"/>
      <c r="AB894" s="28"/>
      <c r="AC894" s="28"/>
      <c r="CH894" s="173"/>
    </row>
    <row r="895" spans="3:86" ht="15.75" customHeight="1">
      <c r="C895" s="27"/>
      <c r="D895" s="27"/>
      <c r="E895" s="27"/>
      <c r="F895" s="27"/>
      <c r="G895" s="27"/>
      <c r="H895" s="27"/>
      <c r="I895" s="28"/>
      <c r="J895" s="28"/>
      <c r="K895" s="28"/>
      <c r="L895" s="28"/>
      <c r="M895" s="28"/>
      <c r="N895" s="28"/>
      <c r="O895" s="28"/>
      <c r="P895" s="172"/>
      <c r="Q895" s="172"/>
      <c r="R895" s="172"/>
      <c r="S895" s="172"/>
      <c r="T895" s="172"/>
      <c r="U895" s="172"/>
      <c r="V895" s="172"/>
      <c r="W895" s="28"/>
      <c r="X895" s="28"/>
      <c r="Y895" s="28"/>
      <c r="Z895" s="28"/>
      <c r="AA895" s="28"/>
      <c r="AB895" s="28"/>
      <c r="AC895" s="28"/>
      <c r="CH895" s="173"/>
    </row>
    <row r="896" spans="3:86" ht="15.75" customHeight="1">
      <c r="C896" s="27"/>
      <c r="D896" s="27"/>
      <c r="E896" s="27"/>
      <c r="F896" s="27"/>
      <c r="G896" s="27"/>
      <c r="H896" s="27"/>
      <c r="I896" s="28"/>
      <c r="J896" s="28"/>
      <c r="K896" s="28"/>
      <c r="L896" s="28"/>
      <c r="M896" s="28"/>
      <c r="N896" s="28"/>
      <c r="O896" s="28"/>
      <c r="P896" s="172"/>
      <c r="Q896" s="172"/>
      <c r="R896" s="172"/>
      <c r="S896" s="172"/>
      <c r="T896" s="172"/>
      <c r="U896" s="172"/>
      <c r="V896" s="172"/>
      <c r="W896" s="28"/>
      <c r="X896" s="28"/>
      <c r="Y896" s="28"/>
      <c r="Z896" s="28"/>
      <c r="AA896" s="28"/>
      <c r="AB896" s="28"/>
      <c r="AC896" s="28"/>
      <c r="CH896" s="173"/>
    </row>
    <row r="897" spans="3:86" ht="15.75" customHeight="1">
      <c r="C897" s="27"/>
      <c r="D897" s="27"/>
      <c r="E897" s="27"/>
      <c r="F897" s="27"/>
      <c r="G897" s="27"/>
      <c r="H897" s="27"/>
      <c r="I897" s="28"/>
      <c r="J897" s="28"/>
      <c r="K897" s="28"/>
      <c r="L897" s="28"/>
      <c r="M897" s="28"/>
      <c r="N897" s="28"/>
      <c r="O897" s="28"/>
      <c r="P897" s="172"/>
      <c r="Q897" s="172"/>
      <c r="R897" s="172"/>
      <c r="S897" s="172"/>
      <c r="T897" s="172"/>
      <c r="U897" s="172"/>
      <c r="V897" s="172"/>
      <c r="W897" s="28"/>
      <c r="X897" s="28"/>
      <c r="Y897" s="28"/>
      <c r="Z897" s="28"/>
      <c r="AA897" s="28"/>
      <c r="AB897" s="28"/>
      <c r="AC897" s="28"/>
      <c r="CH897" s="173"/>
    </row>
    <row r="898" spans="3:86" ht="15.75" customHeight="1">
      <c r="C898" s="27"/>
      <c r="D898" s="27"/>
      <c r="E898" s="27"/>
      <c r="F898" s="27"/>
      <c r="G898" s="27"/>
      <c r="H898" s="27"/>
      <c r="I898" s="28"/>
      <c r="J898" s="28"/>
      <c r="K898" s="28"/>
      <c r="L898" s="28"/>
      <c r="M898" s="28"/>
      <c r="N898" s="28"/>
      <c r="O898" s="28"/>
      <c r="P898" s="172"/>
      <c r="Q898" s="172"/>
      <c r="R898" s="172"/>
      <c r="S898" s="172"/>
      <c r="T898" s="172"/>
      <c r="U898" s="172"/>
      <c r="V898" s="172"/>
      <c r="W898" s="28"/>
      <c r="X898" s="28"/>
      <c r="Y898" s="28"/>
      <c r="Z898" s="28"/>
      <c r="AA898" s="28"/>
      <c r="AB898" s="28"/>
      <c r="AC898" s="28"/>
      <c r="CH898" s="173"/>
    </row>
    <row r="899" spans="3:86" ht="15.75" customHeight="1">
      <c r="C899" s="27"/>
      <c r="D899" s="27"/>
      <c r="E899" s="27"/>
      <c r="F899" s="27"/>
      <c r="G899" s="27"/>
      <c r="H899" s="27"/>
      <c r="I899" s="28"/>
      <c r="J899" s="28"/>
      <c r="K899" s="28"/>
      <c r="L899" s="28"/>
      <c r="M899" s="28"/>
      <c r="N899" s="28"/>
      <c r="O899" s="28"/>
      <c r="P899" s="172"/>
      <c r="Q899" s="172"/>
      <c r="R899" s="172"/>
      <c r="S899" s="172"/>
      <c r="T899" s="172"/>
      <c r="U899" s="172"/>
      <c r="V899" s="172"/>
      <c r="W899" s="28"/>
      <c r="X899" s="28"/>
      <c r="Y899" s="28"/>
      <c r="Z899" s="28"/>
      <c r="AA899" s="28"/>
      <c r="AB899" s="28"/>
      <c r="AC899" s="28"/>
      <c r="CH899" s="173"/>
    </row>
    <row r="900" spans="3:86" ht="15.75" customHeight="1">
      <c r="C900" s="27"/>
      <c r="D900" s="27"/>
      <c r="E900" s="27"/>
      <c r="F900" s="27"/>
      <c r="G900" s="27"/>
      <c r="H900" s="27"/>
      <c r="I900" s="28"/>
      <c r="J900" s="28"/>
      <c r="K900" s="28"/>
      <c r="L900" s="28"/>
      <c r="M900" s="28"/>
      <c r="N900" s="28"/>
      <c r="O900" s="28"/>
      <c r="P900" s="172"/>
      <c r="Q900" s="172"/>
      <c r="R900" s="172"/>
      <c r="S900" s="172"/>
      <c r="T900" s="172"/>
      <c r="U900" s="172"/>
      <c r="V900" s="172"/>
      <c r="W900" s="28"/>
      <c r="X900" s="28"/>
      <c r="Y900" s="28"/>
      <c r="Z900" s="28"/>
      <c r="AA900" s="28"/>
      <c r="AB900" s="28"/>
      <c r="AC900" s="28"/>
      <c r="CH900" s="173"/>
    </row>
    <row r="901" spans="3:86" ht="15.75" customHeight="1">
      <c r="C901" s="27"/>
      <c r="D901" s="27"/>
      <c r="E901" s="27"/>
      <c r="F901" s="27"/>
      <c r="G901" s="27"/>
      <c r="H901" s="27"/>
      <c r="I901" s="28"/>
      <c r="J901" s="28"/>
      <c r="K901" s="28"/>
      <c r="L901" s="28"/>
      <c r="M901" s="28"/>
      <c r="N901" s="28"/>
      <c r="O901" s="28"/>
      <c r="P901" s="172"/>
      <c r="Q901" s="172"/>
      <c r="R901" s="172"/>
      <c r="S901" s="172"/>
      <c r="T901" s="172"/>
      <c r="U901" s="172"/>
      <c r="V901" s="172"/>
      <c r="W901" s="28"/>
      <c r="X901" s="28"/>
      <c r="Y901" s="28"/>
      <c r="Z901" s="28"/>
      <c r="AA901" s="28"/>
      <c r="AB901" s="28"/>
      <c r="AC901" s="28"/>
      <c r="CH901" s="173"/>
    </row>
    <row r="902" spans="3:86" ht="15.75" customHeight="1">
      <c r="C902" s="27"/>
      <c r="D902" s="27"/>
      <c r="E902" s="27"/>
      <c r="F902" s="27"/>
      <c r="G902" s="27"/>
      <c r="H902" s="27"/>
      <c r="I902" s="28"/>
      <c r="J902" s="28"/>
      <c r="K902" s="28"/>
      <c r="L902" s="28"/>
      <c r="M902" s="28"/>
      <c r="N902" s="28"/>
      <c r="O902" s="28"/>
      <c r="P902" s="172"/>
      <c r="Q902" s="172"/>
      <c r="R902" s="172"/>
      <c r="S902" s="172"/>
      <c r="T902" s="172"/>
      <c r="U902" s="172"/>
      <c r="V902" s="172"/>
      <c r="W902" s="28"/>
      <c r="X902" s="28"/>
      <c r="Y902" s="28"/>
      <c r="Z902" s="28"/>
      <c r="AA902" s="28"/>
      <c r="AB902" s="28"/>
      <c r="AC902" s="28"/>
      <c r="CH902" s="173"/>
    </row>
    <row r="903" spans="3:86" ht="15.75" customHeight="1">
      <c r="C903" s="27"/>
      <c r="D903" s="27"/>
      <c r="E903" s="27"/>
      <c r="F903" s="27"/>
      <c r="G903" s="27"/>
      <c r="H903" s="27"/>
      <c r="I903" s="28"/>
      <c r="J903" s="28"/>
      <c r="K903" s="28"/>
      <c r="L903" s="28"/>
      <c r="M903" s="28"/>
      <c r="N903" s="28"/>
      <c r="O903" s="28"/>
      <c r="P903" s="172"/>
      <c r="Q903" s="172"/>
      <c r="R903" s="172"/>
      <c r="S903" s="172"/>
      <c r="T903" s="172"/>
      <c r="U903" s="172"/>
      <c r="V903" s="172"/>
      <c r="W903" s="28"/>
      <c r="X903" s="28"/>
      <c r="Y903" s="28"/>
      <c r="Z903" s="28"/>
      <c r="AA903" s="28"/>
      <c r="AB903" s="28"/>
      <c r="AC903" s="28"/>
      <c r="CH903" s="173"/>
    </row>
    <row r="904" spans="3:86" ht="15.75" customHeight="1">
      <c r="C904" s="27"/>
      <c r="D904" s="27"/>
      <c r="E904" s="27"/>
      <c r="F904" s="27"/>
      <c r="G904" s="27"/>
      <c r="H904" s="27"/>
      <c r="I904" s="28"/>
      <c r="J904" s="28"/>
      <c r="K904" s="28"/>
      <c r="L904" s="28"/>
      <c r="M904" s="28"/>
      <c r="N904" s="28"/>
      <c r="O904" s="28"/>
      <c r="P904" s="172"/>
      <c r="Q904" s="172"/>
      <c r="R904" s="172"/>
      <c r="S904" s="172"/>
      <c r="T904" s="172"/>
      <c r="U904" s="172"/>
      <c r="V904" s="172"/>
      <c r="W904" s="28"/>
      <c r="X904" s="28"/>
      <c r="Y904" s="28"/>
      <c r="Z904" s="28"/>
      <c r="AA904" s="28"/>
      <c r="AB904" s="28"/>
      <c r="AC904" s="28"/>
      <c r="CH904" s="173"/>
    </row>
    <row r="905" spans="3:86" ht="15.75" customHeight="1">
      <c r="C905" s="27"/>
      <c r="D905" s="27"/>
      <c r="E905" s="27"/>
      <c r="F905" s="27"/>
      <c r="G905" s="27"/>
      <c r="H905" s="27"/>
      <c r="I905" s="28"/>
      <c r="J905" s="28"/>
      <c r="K905" s="28"/>
      <c r="L905" s="28"/>
      <c r="M905" s="28"/>
      <c r="N905" s="28"/>
      <c r="O905" s="28"/>
      <c r="P905" s="172"/>
      <c r="Q905" s="172"/>
      <c r="R905" s="172"/>
      <c r="S905" s="172"/>
      <c r="T905" s="172"/>
      <c r="U905" s="172"/>
      <c r="V905" s="172"/>
      <c r="W905" s="28"/>
      <c r="X905" s="28"/>
      <c r="Y905" s="28"/>
      <c r="Z905" s="28"/>
      <c r="AA905" s="28"/>
      <c r="AB905" s="28"/>
      <c r="AC905" s="28"/>
      <c r="CH905" s="173"/>
    </row>
    <row r="906" spans="3:86" ht="15.75" customHeight="1">
      <c r="C906" s="27"/>
      <c r="D906" s="27"/>
      <c r="E906" s="27"/>
      <c r="F906" s="27"/>
      <c r="G906" s="27"/>
      <c r="H906" s="27"/>
      <c r="I906" s="28"/>
      <c r="J906" s="28"/>
      <c r="K906" s="28"/>
      <c r="L906" s="28"/>
      <c r="M906" s="28"/>
      <c r="N906" s="28"/>
      <c r="O906" s="28"/>
      <c r="P906" s="172"/>
      <c r="Q906" s="172"/>
      <c r="R906" s="172"/>
      <c r="S906" s="172"/>
      <c r="T906" s="172"/>
      <c r="U906" s="172"/>
      <c r="V906" s="172"/>
      <c r="W906" s="28"/>
      <c r="X906" s="28"/>
      <c r="Y906" s="28"/>
      <c r="Z906" s="28"/>
      <c r="AA906" s="28"/>
      <c r="AB906" s="28"/>
      <c r="AC906" s="28"/>
      <c r="CH906" s="173"/>
    </row>
    <row r="907" spans="3:86" ht="15.75" customHeight="1">
      <c r="C907" s="27"/>
      <c r="D907" s="27"/>
      <c r="E907" s="27"/>
      <c r="F907" s="27"/>
      <c r="G907" s="27"/>
      <c r="H907" s="27"/>
      <c r="I907" s="28"/>
      <c r="J907" s="28"/>
      <c r="K907" s="28"/>
      <c r="L907" s="28"/>
      <c r="M907" s="28"/>
      <c r="N907" s="28"/>
      <c r="O907" s="28"/>
      <c r="P907" s="172"/>
      <c r="Q907" s="172"/>
      <c r="R907" s="172"/>
      <c r="S907" s="172"/>
      <c r="T907" s="172"/>
      <c r="U907" s="172"/>
      <c r="V907" s="172"/>
      <c r="W907" s="28"/>
      <c r="X907" s="28"/>
      <c r="Y907" s="28"/>
      <c r="Z907" s="28"/>
      <c r="AA907" s="28"/>
      <c r="AB907" s="28"/>
      <c r="AC907" s="28"/>
      <c r="CH907" s="173"/>
    </row>
    <row r="908" spans="3:86" ht="15.75" customHeight="1">
      <c r="C908" s="27"/>
      <c r="D908" s="27"/>
      <c r="E908" s="27"/>
      <c r="F908" s="27"/>
      <c r="G908" s="27"/>
      <c r="H908" s="27"/>
      <c r="I908" s="28"/>
      <c r="J908" s="28"/>
      <c r="K908" s="28"/>
      <c r="L908" s="28"/>
      <c r="M908" s="28"/>
      <c r="N908" s="28"/>
      <c r="O908" s="28"/>
      <c r="P908" s="172"/>
      <c r="Q908" s="172"/>
      <c r="R908" s="172"/>
      <c r="S908" s="172"/>
      <c r="T908" s="172"/>
      <c r="U908" s="172"/>
      <c r="V908" s="172"/>
      <c r="W908" s="28"/>
      <c r="X908" s="28"/>
      <c r="Y908" s="28"/>
      <c r="Z908" s="28"/>
      <c r="AA908" s="28"/>
      <c r="AB908" s="28"/>
      <c r="AC908" s="28"/>
      <c r="CH908" s="173"/>
    </row>
    <row r="909" spans="3:86" ht="15.75" customHeight="1">
      <c r="C909" s="27"/>
      <c r="D909" s="27"/>
      <c r="E909" s="27"/>
      <c r="F909" s="27"/>
      <c r="G909" s="27"/>
      <c r="H909" s="27"/>
      <c r="I909" s="28"/>
      <c r="J909" s="28"/>
      <c r="K909" s="28"/>
      <c r="L909" s="28"/>
      <c r="M909" s="28"/>
      <c r="N909" s="28"/>
      <c r="O909" s="28"/>
      <c r="P909" s="172"/>
      <c r="Q909" s="172"/>
      <c r="R909" s="172"/>
      <c r="S909" s="172"/>
      <c r="T909" s="172"/>
      <c r="U909" s="172"/>
      <c r="V909" s="172"/>
      <c r="W909" s="28"/>
      <c r="X909" s="28"/>
      <c r="Y909" s="28"/>
      <c r="Z909" s="28"/>
      <c r="AA909" s="28"/>
      <c r="AB909" s="28"/>
      <c r="AC909" s="28"/>
      <c r="CH909" s="173"/>
    </row>
    <row r="910" spans="3:86" ht="15.75" customHeight="1">
      <c r="C910" s="27"/>
      <c r="D910" s="27"/>
      <c r="E910" s="27"/>
      <c r="F910" s="27"/>
      <c r="G910" s="27"/>
      <c r="H910" s="27"/>
      <c r="I910" s="28"/>
      <c r="J910" s="28"/>
      <c r="K910" s="28"/>
      <c r="L910" s="28"/>
      <c r="M910" s="28"/>
      <c r="N910" s="28"/>
      <c r="O910" s="28"/>
      <c r="P910" s="172"/>
      <c r="Q910" s="172"/>
      <c r="R910" s="172"/>
      <c r="S910" s="172"/>
      <c r="T910" s="172"/>
      <c r="U910" s="172"/>
      <c r="V910" s="172"/>
      <c r="W910" s="28"/>
      <c r="X910" s="28"/>
      <c r="Y910" s="28"/>
      <c r="Z910" s="28"/>
      <c r="AA910" s="28"/>
      <c r="AB910" s="28"/>
      <c r="AC910" s="28"/>
      <c r="CH910" s="173"/>
    </row>
    <row r="911" spans="3:86" ht="15.75" customHeight="1">
      <c r="C911" s="27"/>
      <c r="D911" s="27"/>
      <c r="E911" s="27"/>
      <c r="F911" s="27"/>
      <c r="G911" s="27"/>
      <c r="H911" s="27"/>
      <c r="I911" s="28"/>
      <c r="J911" s="28"/>
      <c r="K911" s="28"/>
      <c r="L911" s="28"/>
      <c r="M911" s="28"/>
      <c r="N911" s="28"/>
      <c r="O911" s="28"/>
      <c r="P911" s="172"/>
      <c r="Q911" s="172"/>
      <c r="R911" s="172"/>
      <c r="S911" s="172"/>
      <c r="T911" s="172"/>
      <c r="U911" s="172"/>
      <c r="V911" s="172"/>
      <c r="W911" s="28"/>
      <c r="X911" s="28"/>
      <c r="Y911" s="28"/>
      <c r="Z911" s="28"/>
      <c r="AA911" s="28"/>
      <c r="AB911" s="28"/>
      <c r="AC911" s="28"/>
      <c r="CH911" s="173"/>
    </row>
    <row r="912" spans="3:86" ht="15.75" customHeight="1">
      <c r="C912" s="27"/>
      <c r="D912" s="27"/>
      <c r="E912" s="27"/>
      <c r="F912" s="27"/>
      <c r="G912" s="27"/>
      <c r="H912" s="27"/>
      <c r="I912" s="28"/>
      <c r="J912" s="28"/>
      <c r="K912" s="28"/>
      <c r="L912" s="28"/>
      <c r="M912" s="28"/>
      <c r="N912" s="28"/>
      <c r="O912" s="28"/>
      <c r="P912" s="172"/>
      <c r="Q912" s="172"/>
      <c r="R912" s="172"/>
      <c r="S912" s="172"/>
      <c r="T912" s="172"/>
      <c r="U912" s="172"/>
      <c r="V912" s="172"/>
      <c r="W912" s="28"/>
      <c r="X912" s="28"/>
      <c r="Y912" s="28"/>
      <c r="Z912" s="28"/>
      <c r="AA912" s="28"/>
      <c r="AB912" s="28"/>
      <c r="AC912" s="28"/>
      <c r="CH912" s="173"/>
    </row>
    <row r="913" spans="3:86" ht="15.75" customHeight="1">
      <c r="C913" s="27"/>
      <c r="D913" s="27"/>
      <c r="E913" s="27"/>
      <c r="F913" s="27"/>
      <c r="G913" s="27"/>
      <c r="H913" s="27"/>
      <c r="I913" s="28"/>
      <c r="J913" s="28"/>
      <c r="K913" s="28"/>
      <c r="L913" s="28"/>
      <c r="M913" s="28"/>
      <c r="N913" s="28"/>
      <c r="O913" s="28"/>
      <c r="P913" s="172"/>
      <c r="Q913" s="172"/>
      <c r="R913" s="172"/>
      <c r="S913" s="172"/>
      <c r="T913" s="172"/>
      <c r="U913" s="172"/>
      <c r="V913" s="172"/>
      <c r="W913" s="28"/>
      <c r="X913" s="28"/>
      <c r="Y913" s="28"/>
      <c r="Z913" s="28"/>
      <c r="AA913" s="28"/>
      <c r="AB913" s="28"/>
      <c r="AC913" s="28"/>
      <c r="CH913" s="173"/>
    </row>
    <row r="914" spans="3:86" ht="15.75" customHeight="1">
      <c r="C914" s="27"/>
      <c r="D914" s="27"/>
      <c r="E914" s="27"/>
      <c r="F914" s="27"/>
      <c r="G914" s="27"/>
      <c r="H914" s="27"/>
      <c r="I914" s="28"/>
      <c r="J914" s="28"/>
      <c r="K914" s="28"/>
      <c r="L914" s="28"/>
      <c r="M914" s="28"/>
      <c r="N914" s="28"/>
      <c r="O914" s="28"/>
      <c r="P914" s="172"/>
      <c r="Q914" s="172"/>
      <c r="R914" s="172"/>
      <c r="S914" s="172"/>
      <c r="T914" s="172"/>
      <c r="U914" s="172"/>
      <c r="V914" s="172"/>
      <c r="W914" s="28"/>
      <c r="X914" s="28"/>
      <c r="Y914" s="28"/>
      <c r="Z914" s="28"/>
      <c r="AA914" s="28"/>
      <c r="AB914" s="28"/>
      <c r="AC914" s="28"/>
      <c r="CH914" s="173"/>
    </row>
    <row r="915" spans="3:86" ht="15.75" customHeight="1">
      <c r="C915" s="27"/>
      <c r="D915" s="27"/>
      <c r="E915" s="27"/>
      <c r="F915" s="27"/>
      <c r="G915" s="27"/>
      <c r="H915" s="27"/>
      <c r="I915" s="28"/>
      <c r="J915" s="28"/>
      <c r="K915" s="28"/>
      <c r="L915" s="28"/>
      <c r="M915" s="28"/>
      <c r="N915" s="28"/>
      <c r="O915" s="28"/>
      <c r="P915" s="172"/>
      <c r="Q915" s="172"/>
      <c r="R915" s="172"/>
      <c r="S915" s="172"/>
      <c r="T915" s="172"/>
      <c r="U915" s="172"/>
      <c r="V915" s="172"/>
      <c r="W915" s="28"/>
      <c r="X915" s="28"/>
      <c r="Y915" s="28"/>
      <c r="Z915" s="28"/>
      <c r="AA915" s="28"/>
      <c r="AB915" s="28"/>
      <c r="AC915" s="28"/>
      <c r="CH915" s="173"/>
    </row>
    <row r="916" spans="3:86" ht="15.75" customHeight="1">
      <c r="C916" s="27"/>
      <c r="D916" s="27"/>
      <c r="E916" s="27"/>
      <c r="F916" s="27"/>
      <c r="G916" s="27"/>
      <c r="H916" s="27"/>
      <c r="I916" s="28"/>
      <c r="J916" s="28"/>
      <c r="K916" s="28"/>
      <c r="L916" s="28"/>
      <c r="M916" s="28"/>
      <c r="N916" s="28"/>
      <c r="O916" s="28"/>
      <c r="P916" s="172"/>
      <c r="Q916" s="172"/>
      <c r="R916" s="172"/>
      <c r="S916" s="172"/>
      <c r="T916" s="172"/>
      <c r="U916" s="172"/>
      <c r="V916" s="172"/>
      <c r="W916" s="28"/>
      <c r="X916" s="28"/>
      <c r="Y916" s="28"/>
      <c r="Z916" s="28"/>
      <c r="AA916" s="28"/>
      <c r="AB916" s="28"/>
      <c r="AC916" s="28"/>
      <c r="CH916" s="173"/>
    </row>
    <row r="917" spans="3:86" ht="15.75" customHeight="1">
      <c r="C917" s="27"/>
      <c r="D917" s="27"/>
      <c r="E917" s="27"/>
      <c r="F917" s="27"/>
      <c r="G917" s="27"/>
      <c r="H917" s="27"/>
      <c r="I917" s="28"/>
      <c r="J917" s="28"/>
      <c r="K917" s="28"/>
      <c r="L917" s="28"/>
      <c r="M917" s="28"/>
      <c r="N917" s="28"/>
      <c r="O917" s="28"/>
      <c r="P917" s="172"/>
      <c r="Q917" s="172"/>
      <c r="R917" s="172"/>
      <c r="S917" s="172"/>
      <c r="T917" s="172"/>
      <c r="U917" s="172"/>
      <c r="V917" s="172"/>
      <c r="W917" s="28"/>
      <c r="X917" s="28"/>
      <c r="Y917" s="28"/>
      <c r="Z917" s="28"/>
      <c r="AA917" s="28"/>
      <c r="AB917" s="28"/>
      <c r="AC917" s="28"/>
      <c r="CH917" s="173"/>
    </row>
    <row r="918" spans="3:86" ht="15.75" customHeight="1">
      <c r="C918" s="27"/>
      <c r="D918" s="27"/>
      <c r="E918" s="27"/>
      <c r="F918" s="27"/>
      <c r="G918" s="27"/>
      <c r="H918" s="27"/>
      <c r="I918" s="28"/>
      <c r="J918" s="28"/>
      <c r="K918" s="28"/>
      <c r="L918" s="28"/>
      <c r="M918" s="28"/>
      <c r="N918" s="28"/>
      <c r="O918" s="28"/>
      <c r="P918" s="172"/>
      <c r="Q918" s="172"/>
      <c r="R918" s="172"/>
      <c r="S918" s="172"/>
      <c r="T918" s="172"/>
      <c r="U918" s="172"/>
      <c r="V918" s="172"/>
      <c r="W918" s="28"/>
      <c r="X918" s="28"/>
      <c r="Y918" s="28"/>
      <c r="Z918" s="28"/>
      <c r="AA918" s="28"/>
      <c r="AB918" s="28"/>
      <c r="AC918" s="28"/>
      <c r="CH918" s="173"/>
    </row>
    <row r="919" spans="3:86" ht="15.75" customHeight="1">
      <c r="C919" s="27"/>
      <c r="D919" s="27"/>
      <c r="E919" s="27"/>
      <c r="F919" s="27"/>
      <c r="G919" s="27"/>
      <c r="H919" s="27"/>
      <c r="I919" s="28"/>
      <c r="J919" s="28"/>
      <c r="K919" s="28"/>
      <c r="L919" s="28"/>
      <c r="M919" s="28"/>
      <c r="N919" s="28"/>
      <c r="O919" s="28"/>
      <c r="P919" s="172"/>
      <c r="Q919" s="172"/>
      <c r="R919" s="172"/>
      <c r="S919" s="172"/>
      <c r="T919" s="172"/>
      <c r="U919" s="172"/>
      <c r="V919" s="172"/>
      <c r="W919" s="28"/>
      <c r="X919" s="28"/>
      <c r="Y919" s="28"/>
      <c r="Z919" s="28"/>
      <c r="AA919" s="28"/>
      <c r="AB919" s="28"/>
      <c r="AC919" s="28"/>
      <c r="CH919" s="173"/>
    </row>
    <row r="920" spans="3:86" ht="15.75" customHeight="1">
      <c r="C920" s="27"/>
      <c r="D920" s="27"/>
      <c r="E920" s="27"/>
      <c r="F920" s="27"/>
      <c r="G920" s="27"/>
      <c r="H920" s="27"/>
      <c r="I920" s="28"/>
      <c r="J920" s="28"/>
      <c r="K920" s="28"/>
      <c r="L920" s="28"/>
      <c r="M920" s="28"/>
      <c r="N920" s="28"/>
      <c r="O920" s="28"/>
      <c r="P920" s="172"/>
      <c r="Q920" s="172"/>
      <c r="R920" s="172"/>
      <c r="S920" s="172"/>
      <c r="T920" s="172"/>
      <c r="U920" s="172"/>
      <c r="V920" s="172"/>
      <c r="W920" s="28"/>
      <c r="X920" s="28"/>
      <c r="Y920" s="28"/>
      <c r="Z920" s="28"/>
      <c r="AA920" s="28"/>
      <c r="AB920" s="28"/>
      <c r="AC920" s="28"/>
      <c r="CH920" s="173"/>
    </row>
    <row r="921" spans="3:86" ht="15.75" customHeight="1">
      <c r="C921" s="27"/>
      <c r="D921" s="27"/>
      <c r="E921" s="27"/>
      <c r="F921" s="27"/>
      <c r="G921" s="27"/>
      <c r="H921" s="27"/>
      <c r="I921" s="28"/>
      <c r="J921" s="28"/>
      <c r="K921" s="28"/>
      <c r="L921" s="28"/>
      <c r="M921" s="28"/>
      <c r="N921" s="28"/>
      <c r="O921" s="28"/>
      <c r="P921" s="172"/>
      <c r="Q921" s="172"/>
      <c r="R921" s="172"/>
      <c r="S921" s="172"/>
      <c r="T921" s="172"/>
      <c r="U921" s="172"/>
      <c r="V921" s="172"/>
      <c r="W921" s="28"/>
      <c r="X921" s="28"/>
      <c r="Y921" s="28"/>
      <c r="Z921" s="28"/>
      <c r="AA921" s="28"/>
      <c r="AB921" s="28"/>
      <c r="AC921" s="28"/>
      <c r="CH921" s="173"/>
    </row>
    <row r="922" spans="3:86" ht="15.75" customHeight="1">
      <c r="C922" s="27"/>
      <c r="D922" s="27"/>
      <c r="E922" s="27"/>
      <c r="F922" s="27"/>
      <c r="G922" s="27"/>
      <c r="H922" s="27"/>
      <c r="I922" s="28"/>
      <c r="J922" s="28"/>
      <c r="K922" s="28"/>
      <c r="L922" s="28"/>
      <c r="M922" s="28"/>
      <c r="N922" s="28"/>
      <c r="O922" s="28"/>
      <c r="P922" s="172"/>
      <c r="Q922" s="172"/>
      <c r="R922" s="172"/>
      <c r="S922" s="172"/>
      <c r="T922" s="172"/>
      <c r="U922" s="172"/>
      <c r="V922" s="172"/>
      <c r="W922" s="28"/>
      <c r="X922" s="28"/>
      <c r="Y922" s="28"/>
      <c r="Z922" s="28"/>
      <c r="AA922" s="28"/>
      <c r="AB922" s="28"/>
      <c r="AC922" s="28"/>
      <c r="CH922" s="173"/>
    </row>
    <row r="923" spans="3:86" ht="15.75" customHeight="1">
      <c r="C923" s="27"/>
      <c r="D923" s="27"/>
      <c r="E923" s="27"/>
      <c r="F923" s="27"/>
      <c r="G923" s="27"/>
      <c r="H923" s="27"/>
      <c r="I923" s="28"/>
      <c r="J923" s="28"/>
      <c r="K923" s="28"/>
      <c r="L923" s="28"/>
      <c r="M923" s="28"/>
      <c r="N923" s="28"/>
      <c r="O923" s="28"/>
      <c r="P923" s="172"/>
      <c r="Q923" s="172"/>
      <c r="R923" s="172"/>
      <c r="S923" s="172"/>
      <c r="T923" s="172"/>
      <c r="U923" s="172"/>
      <c r="V923" s="172"/>
      <c r="W923" s="28"/>
      <c r="X923" s="28"/>
      <c r="Y923" s="28"/>
      <c r="Z923" s="28"/>
      <c r="AA923" s="28"/>
      <c r="AB923" s="28"/>
      <c r="AC923" s="28"/>
      <c r="CH923" s="173"/>
    </row>
    <row r="924" spans="3:86" ht="15.75" customHeight="1">
      <c r="C924" s="27"/>
      <c r="D924" s="27"/>
      <c r="E924" s="27"/>
      <c r="F924" s="27"/>
      <c r="G924" s="27"/>
      <c r="H924" s="27"/>
      <c r="I924" s="28"/>
      <c r="J924" s="28"/>
      <c r="K924" s="28"/>
      <c r="L924" s="28"/>
      <c r="M924" s="28"/>
      <c r="N924" s="28"/>
      <c r="O924" s="28"/>
      <c r="P924" s="172"/>
      <c r="Q924" s="172"/>
      <c r="R924" s="172"/>
      <c r="S924" s="172"/>
      <c r="T924" s="172"/>
      <c r="U924" s="172"/>
      <c r="V924" s="172"/>
      <c r="W924" s="28"/>
      <c r="X924" s="28"/>
      <c r="Y924" s="28"/>
      <c r="Z924" s="28"/>
      <c r="AA924" s="28"/>
      <c r="AB924" s="28"/>
      <c r="AC924" s="28"/>
      <c r="CH924" s="173"/>
    </row>
    <row r="925" spans="3:86" ht="15.75" customHeight="1">
      <c r="C925" s="27"/>
      <c r="D925" s="27"/>
      <c r="E925" s="27"/>
      <c r="F925" s="27"/>
      <c r="G925" s="27"/>
      <c r="H925" s="27"/>
      <c r="I925" s="28"/>
      <c r="J925" s="28"/>
      <c r="K925" s="28"/>
      <c r="L925" s="28"/>
      <c r="M925" s="28"/>
      <c r="N925" s="28"/>
      <c r="O925" s="28"/>
      <c r="P925" s="172"/>
      <c r="Q925" s="172"/>
      <c r="R925" s="172"/>
      <c r="S925" s="172"/>
      <c r="T925" s="172"/>
      <c r="U925" s="172"/>
      <c r="V925" s="172"/>
      <c r="W925" s="28"/>
      <c r="X925" s="28"/>
      <c r="Y925" s="28"/>
      <c r="Z925" s="28"/>
      <c r="AA925" s="28"/>
      <c r="AB925" s="28"/>
      <c r="AC925" s="28"/>
      <c r="CH925" s="173"/>
    </row>
    <row r="926" spans="3:86" ht="15.75" customHeight="1">
      <c r="C926" s="27"/>
      <c r="D926" s="27"/>
      <c r="E926" s="27"/>
      <c r="F926" s="27"/>
      <c r="G926" s="27"/>
      <c r="H926" s="27"/>
      <c r="I926" s="28"/>
      <c r="J926" s="28"/>
      <c r="K926" s="28"/>
      <c r="L926" s="28"/>
      <c r="M926" s="28"/>
      <c r="N926" s="28"/>
      <c r="O926" s="28"/>
      <c r="P926" s="172"/>
      <c r="Q926" s="172"/>
      <c r="R926" s="172"/>
      <c r="S926" s="172"/>
      <c r="T926" s="172"/>
      <c r="U926" s="172"/>
      <c r="V926" s="172"/>
      <c r="W926" s="28"/>
      <c r="X926" s="28"/>
      <c r="Y926" s="28"/>
      <c r="Z926" s="28"/>
      <c r="AA926" s="28"/>
      <c r="AB926" s="28"/>
      <c r="AC926" s="28"/>
      <c r="CH926" s="173"/>
    </row>
    <row r="927" spans="3:86" ht="15.75" customHeight="1">
      <c r="C927" s="27"/>
      <c r="D927" s="27"/>
      <c r="E927" s="27"/>
      <c r="F927" s="27"/>
      <c r="G927" s="27"/>
      <c r="H927" s="27"/>
      <c r="I927" s="28"/>
      <c r="J927" s="28"/>
      <c r="K927" s="28"/>
      <c r="L927" s="28"/>
      <c r="M927" s="28"/>
      <c r="N927" s="28"/>
      <c r="O927" s="28"/>
      <c r="P927" s="172"/>
      <c r="Q927" s="172"/>
      <c r="R927" s="172"/>
      <c r="S927" s="172"/>
      <c r="T927" s="172"/>
      <c r="U927" s="172"/>
      <c r="V927" s="172"/>
      <c r="W927" s="28"/>
      <c r="X927" s="28"/>
      <c r="Y927" s="28"/>
      <c r="Z927" s="28"/>
      <c r="AA927" s="28"/>
      <c r="AB927" s="28"/>
      <c r="AC927" s="28"/>
      <c r="CH927" s="173"/>
    </row>
    <row r="928" spans="3:86" ht="15.75" customHeight="1">
      <c r="C928" s="27"/>
      <c r="D928" s="27"/>
      <c r="E928" s="27"/>
      <c r="F928" s="27"/>
      <c r="G928" s="27"/>
      <c r="H928" s="27"/>
      <c r="I928" s="28"/>
      <c r="J928" s="28"/>
      <c r="K928" s="28"/>
      <c r="L928" s="28"/>
      <c r="M928" s="28"/>
      <c r="N928" s="28"/>
      <c r="O928" s="28"/>
      <c r="P928" s="172"/>
      <c r="Q928" s="172"/>
      <c r="R928" s="172"/>
      <c r="S928" s="172"/>
      <c r="T928" s="172"/>
      <c r="U928" s="172"/>
      <c r="V928" s="172"/>
      <c r="W928" s="28"/>
      <c r="X928" s="28"/>
      <c r="Y928" s="28"/>
      <c r="Z928" s="28"/>
      <c r="AA928" s="28"/>
      <c r="AB928" s="28"/>
      <c r="AC928" s="28"/>
      <c r="CH928" s="173"/>
    </row>
    <row r="929" spans="3:86" ht="15.75" customHeight="1">
      <c r="C929" s="27"/>
      <c r="D929" s="27"/>
      <c r="E929" s="27"/>
      <c r="F929" s="27"/>
      <c r="G929" s="27"/>
      <c r="H929" s="27"/>
      <c r="I929" s="28"/>
      <c r="J929" s="28"/>
      <c r="K929" s="28"/>
      <c r="L929" s="28"/>
      <c r="M929" s="28"/>
      <c r="N929" s="28"/>
      <c r="O929" s="28"/>
      <c r="P929" s="172"/>
      <c r="Q929" s="172"/>
      <c r="R929" s="172"/>
      <c r="S929" s="172"/>
      <c r="T929" s="172"/>
      <c r="U929" s="172"/>
      <c r="V929" s="172"/>
      <c r="W929" s="28"/>
      <c r="X929" s="28"/>
      <c r="Y929" s="28"/>
      <c r="Z929" s="28"/>
      <c r="AA929" s="28"/>
      <c r="AB929" s="28"/>
      <c r="AC929" s="28"/>
      <c r="CH929" s="173"/>
    </row>
    <row r="930" spans="3:86" ht="15.75" customHeight="1">
      <c r="C930" s="27"/>
      <c r="D930" s="27"/>
      <c r="E930" s="27"/>
      <c r="F930" s="27"/>
      <c r="G930" s="27"/>
      <c r="H930" s="27"/>
      <c r="I930" s="28"/>
      <c r="J930" s="28"/>
      <c r="K930" s="28"/>
      <c r="L930" s="28"/>
      <c r="M930" s="28"/>
      <c r="N930" s="28"/>
      <c r="O930" s="28"/>
      <c r="P930" s="172"/>
      <c r="Q930" s="172"/>
      <c r="R930" s="172"/>
      <c r="S930" s="172"/>
      <c r="T930" s="172"/>
      <c r="U930" s="172"/>
      <c r="V930" s="172"/>
      <c r="W930" s="28"/>
      <c r="X930" s="28"/>
      <c r="Y930" s="28"/>
      <c r="Z930" s="28"/>
      <c r="AA930" s="28"/>
      <c r="AB930" s="28"/>
      <c r="AC930" s="28"/>
      <c r="CH930" s="173"/>
    </row>
    <row r="931" spans="3:86" ht="15.75" customHeight="1">
      <c r="C931" s="27"/>
      <c r="D931" s="27"/>
      <c r="E931" s="27"/>
      <c r="F931" s="27"/>
      <c r="G931" s="27"/>
      <c r="H931" s="27"/>
      <c r="I931" s="28"/>
      <c r="J931" s="28"/>
      <c r="K931" s="28"/>
      <c r="L931" s="28"/>
      <c r="M931" s="28"/>
      <c r="N931" s="28"/>
      <c r="O931" s="28"/>
      <c r="P931" s="172"/>
      <c r="Q931" s="172"/>
      <c r="R931" s="172"/>
      <c r="S931" s="172"/>
      <c r="T931" s="172"/>
      <c r="U931" s="172"/>
      <c r="V931" s="172"/>
      <c r="W931" s="28"/>
      <c r="X931" s="28"/>
      <c r="Y931" s="28"/>
      <c r="Z931" s="28"/>
      <c r="AA931" s="28"/>
      <c r="AB931" s="28"/>
      <c r="AC931" s="28"/>
      <c r="CH931" s="173"/>
    </row>
    <row r="932" spans="3:86" ht="15.75" customHeight="1">
      <c r="C932" s="27"/>
      <c r="D932" s="27"/>
      <c r="E932" s="27"/>
      <c r="F932" s="27"/>
      <c r="G932" s="27"/>
      <c r="H932" s="27"/>
      <c r="I932" s="28"/>
      <c r="J932" s="28"/>
      <c r="K932" s="28"/>
      <c r="L932" s="28"/>
      <c r="M932" s="28"/>
      <c r="N932" s="28"/>
      <c r="O932" s="28"/>
      <c r="P932" s="172"/>
      <c r="Q932" s="172"/>
      <c r="R932" s="172"/>
      <c r="S932" s="172"/>
      <c r="T932" s="172"/>
      <c r="U932" s="172"/>
      <c r="V932" s="172"/>
      <c r="W932" s="28"/>
      <c r="X932" s="28"/>
      <c r="Y932" s="28"/>
      <c r="Z932" s="28"/>
      <c r="AA932" s="28"/>
      <c r="AB932" s="28"/>
      <c r="AC932" s="28"/>
      <c r="CH932" s="173"/>
    </row>
    <row r="933" spans="3:86" ht="15.75" customHeight="1">
      <c r="C933" s="27"/>
      <c r="D933" s="27"/>
      <c r="E933" s="27"/>
      <c r="F933" s="27"/>
      <c r="G933" s="27"/>
      <c r="H933" s="27"/>
      <c r="I933" s="28"/>
      <c r="J933" s="28"/>
      <c r="K933" s="28"/>
      <c r="L933" s="28"/>
      <c r="M933" s="28"/>
      <c r="N933" s="28"/>
      <c r="O933" s="28"/>
      <c r="P933" s="172"/>
      <c r="Q933" s="172"/>
      <c r="R933" s="172"/>
      <c r="S933" s="172"/>
      <c r="T933" s="172"/>
      <c r="U933" s="172"/>
      <c r="V933" s="172"/>
      <c r="W933" s="28"/>
      <c r="X933" s="28"/>
      <c r="Y933" s="28"/>
      <c r="Z933" s="28"/>
      <c r="AA933" s="28"/>
      <c r="AB933" s="28"/>
      <c r="AC933" s="28"/>
      <c r="CH933" s="173"/>
    </row>
    <row r="934" spans="3:86" ht="15.75" customHeight="1">
      <c r="C934" s="27"/>
      <c r="D934" s="27"/>
      <c r="E934" s="27"/>
      <c r="F934" s="27"/>
      <c r="G934" s="27"/>
      <c r="H934" s="27"/>
      <c r="I934" s="28"/>
      <c r="J934" s="28"/>
      <c r="K934" s="28"/>
      <c r="L934" s="28"/>
      <c r="M934" s="28"/>
      <c r="N934" s="28"/>
      <c r="O934" s="28"/>
      <c r="P934" s="172"/>
      <c r="Q934" s="172"/>
      <c r="R934" s="172"/>
      <c r="S934" s="172"/>
      <c r="T934" s="172"/>
      <c r="U934" s="172"/>
      <c r="V934" s="172"/>
      <c r="W934" s="28"/>
      <c r="X934" s="28"/>
      <c r="Y934" s="28"/>
      <c r="Z934" s="28"/>
      <c r="AA934" s="28"/>
      <c r="AB934" s="28"/>
      <c r="AC934" s="28"/>
      <c r="CH934" s="173"/>
    </row>
    <row r="935" spans="3:86" ht="15.75" customHeight="1">
      <c r="C935" s="27"/>
      <c r="D935" s="27"/>
      <c r="E935" s="27"/>
      <c r="F935" s="27"/>
      <c r="G935" s="27"/>
      <c r="H935" s="27"/>
      <c r="I935" s="28"/>
      <c r="J935" s="28"/>
      <c r="K935" s="28"/>
      <c r="L935" s="28"/>
      <c r="M935" s="28"/>
      <c r="N935" s="28"/>
      <c r="O935" s="28"/>
      <c r="P935" s="172"/>
      <c r="Q935" s="172"/>
      <c r="R935" s="172"/>
      <c r="S935" s="172"/>
      <c r="T935" s="172"/>
      <c r="U935" s="172"/>
      <c r="V935" s="172"/>
      <c r="W935" s="28"/>
      <c r="X935" s="28"/>
      <c r="Y935" s="28"/>
      <c r="Z935" s="28"/>
      <c r="AA935" s="28"/>
      <c r="AB935" s="28"/>
      <c r="AC935" s="28"/>
      <c r="CH935" s="173"/>
    </row>
    <row r="936" spans="3:86" ht="15.75" customHeight="1">
      <c r="C936" s="27"/>
      <c r="D936" s="27"/>
      <c r="E936" s="27"/>
      <c r="F936" s="27"/>
      <c r="G936" s="27"/>
      <c r="H936" s="27"/>
      <c r="I936" s="28"/>
      <c r="J936" s="28"/>
      <c r="K936" s="28"/>
      <c r="L936" s="28"/>
      <c r="M936" s="28"/>
      <c r="N936" s="28"/>
      <c r="O936" s="28"/>
      <c r="P936" s="172"/>
      <c r="Q936" s="172"/>
      <c r="R936" s="172"/>
      <c r="S936" s="172"/>
      <c r="T936" s="172"/>
      <c r="U936" s="172"/>
      <c r="V936" s="172"/>
      <c r="W936" s="28"/>
      <c r="X936" s="28"/>
      <c r="Y936" s="28"/>
      <c r="Z936" s="28"/>
      <c r="AA936" s="28"/>
      <c r="AB936" s="28"/>
      <c r="AC936" s="28"/>
      <c r="CH936" s="173"/>
    </row>
    <row r="937" spans="3:86" ht="15.75" customHeight="1">
      <c r="C937" s="27"/>
      <c r="D937" s="27"/>
      <c r="E937" s="27"/>
      <c r="F937" s="27"/>
      <c r="G937" s="27"/>
      <c r="H937" s="27"/>
      <c r="I937" s="28"/>
      <c r="J937" s="28"/>
      <c r="K937" s="28"/>
      <c r="L937" s="28"/>
      <c r="M937" s="28"/>
      <c r="N937" s="28"/>
      <c r="O937" s="28"/>
      <c r="P937" s="172"/>
      <c r="Q937" s="172"/>
      <c r="R937" s="172"/>
      <c r="S937" s="172"/>
      <c r="T937" s="172"/>
      <c r="U937" s="172"/>
      <c r="V937" s="172"/>
      <c r="W937" s="28"/>
      <c r="X937" s="28"/>
      <c r="Y937" s="28"/>
      <c r="Z937" s="28"/>
      <c r="AA937" s="28"/>
      <c r="AB937" s="28"/>
      <c r="AC937" s="28"/>
      <c r="CH937" s="173"/>
    </row>
    <row r="938" spans="3:86" ht="15.75" customHeight="1">
      <c r="C938" s="27"/>
      <c r="D938" s="27"/>
      <c r="E938" s="27"/>
      <c r="F938" s="27"/>
      <c r="G938" s="27"/>
      <c r="H938" s="27"/>
      <c r="I938" s="28"/>
      <c r="J938" s="28"/>
      <c r="K938" s="28"/>
      <c r="L938" s="28"/>
      <c r="M938" s="28"/>
      <c r="N938" s="28"/>
      <c r="O938" s="28"/>
      <c r="P938" s="172"/>
      <c r="Q938" s="172"/>
      <c r="R938" s="172"/>
      <c r="S938" s="172"/>
      <c r="T938" s="172"/>
      <c r="U938" s="172"/>
      <c r="V938" s="172"/>
      <c r="W938" s="28"/>
      <c r="X938" s="28"/>
      <c r="Y938" s="28"/>
      <c r="Z938" s="28"/>
      <c r="AA938" s="28"/>
      <c r="AB938" s="28"/>
      <c r="AC938" s="28"/>
      <c r="CH938" s="173"/>
    </row>
    <row r="939" spans="3:86" ht="15.75" customHeight="1">
      <c r="C939" s="27"/>
      <c r="D939" s="27"/>
      <c r="E939" s="27"/>
      <c r="F939" s="27"/>
      <c r="G939" s="27"/>
      <c r="H939" s="27"/>
      <c r="I939" s="28"/>
      <c r="J939" s="28"/>
      <c r="K939" s="28"/>
      <c r="L939" s="28"/>
      <c r="M939" s="28"/>
      <c r="N939" s="28"/>
      <c r="O939" s="28"/>
      <c r="P939" s="172"/>
      <c r="Q939" s="172"/>
      <c r="R939" s="172"/>
      <c r="S939" s="172"/>
      <c r="T939" s="172"/>
      <c r="U939" s="172"/>
      <c r="V939" s="172"/>
      <c r="W939" s="28"/>
      <c r="X939" s="28"/>
      <c r="Y939" s="28"/>
      <c r="Z939" s="28"/>
      <c r="AA939" s="28"/>
      <c r="AB939" s="28"/>
      <c r="AC939" s="28"/>
      <c r="CH939" s="173"/>
    </row>
    <row r="940" spans="3:86" ht="15.75" customHeight="1">
      <c r="C940" s="27"/>
      <c r="D940" s="27"/>
      <c r="E940" s="27"/>
      <c r="F940" s="27"/>
      <c r="G940" s="27"/>
      <c r="H940" s="27"/>
      <c r="I940" s="28"/>
      <c r="J940" s="28"/>
      <c r="K940" s="28"/>
      <c r="L940" s="28"/>
      <c r="M940" s="28"/>
      <c r="N940" s="28"/>
      <c r="O940" s="28"/>
      <c r="P940" s="172"/>
      <c r="Q940" s="172"/>
      <c r="R940" s="172"/>
      <c r="S940" s="172"/>
      <c r="T940" s="172"/>
      <c r="U940" s="172"/>
      <c r="V940" s="172"/>
      <c r="W940" s="28"/>
      <c r="X940" s="28"/>
      <c r="Y940" s="28"/>
      <c r="Z940" s="28"/>
      <c r="AA940" s="28"/>
      <c r="AB940" s="28"/>
      <c r="AC940" s="28"/>
      <c r="CH940" s="173"/>
    </row>
    <row r="941" spans="3:86" ht="15.75" customHeight="1">
      <c r="C941" s="27"/>
      <c r="D941" s="27"/>
      <c r="E941" s="27"/>
      <c r="F941" s="27"/>
      <c r="G941" s="27"/>
      <c r="H941" s="27"/>
      <c r="I941" s="28"/>
      <c r="J941" s="28"/>
      <c r="K941" s="28"/>
      <c r="L941" s="28"/>
      <c r="M941" s="28"/>
      <c r="N941" s="28"/>
      <c r="O941" s="28"/>
      <c r="P941" s="172"/>
      <c r="Q941" s="172"/>
      <c r="R941" s="172"/>
      <c r="S941" s="172"/>
      <c r="T941" s="172"/>
      <c r="U941" s="172"/>
      <c r="V941" s="172"/>
      <c r="W941" s="28"/>
      <c r="X941" s="28"/>
      <c r="Y941" s="28"/>
      <c r="Z941" s="28"/>
      <c r="AA941" s="28"/>
      <c r="AB941" s="28"/>
      <c r="AC941" s="28"/>
      <c r="CH941" s="173"/>
    </row>
    <row r="942" spans="3:86" ht="15.75" customHeight="1">
      <c r="C942" s="27"/>
      <c r="D942" s="27"/>
      <c r="E942" s="27"/>
      <c r="F942" s="27"/>
      <c r="G942" s="27"/>
      <c r="H942" s="27"/>
      <c r="I942" s="28"/>
      <c r="J942" s="28"/>
      <c r="K942" s="28"/>
      <c r="L942" s="28"/>
      <c r="M942" s="28"/>
      <c r="N942" s="28"/>
      <c r="O942" s="28"/>
      <c r="P942" s="172"/>
      <c r="Q942" s="172"/>
      <c r="R942" s="172"/>
      <c r="S942" s="172"/>
      <c r="T942" s="172"/>
      <c r="U942" s="172"/>
      <c r="V942" s="172"/>
      <c r="W942" s="28"/>
      <c r="X942" s="28"/>
      <c r="Y942" s="28"/>
      <c r="Z942" s="28"/>
      <c r="AA942" s="28"/>
      <c r="AB942" s="28"/>
      <c r="AC942" s="28"/>
      <c r="CH942" s="173"/>
    </row>
    <row r="943" spans="3:86" ht="15.75" customHeight="1">
      <c r="C943" s="27"/>
      <c r="D943" s="27"/>
      <c r="E943" s="27"/>
      <c r="F943" s="27"/>
      <c r="G943" s="27"/>
      <c r="H943" s="27"/>
      <c r="I943" s="28"/>
      <c r="J943" s="28"/>
      <c r="K943" s="28"/>
      <c r="L943" s="28"/>
      <c r="M943" s="28"/>
      <c r="N943" s="28"/>
      <c r="O943" s="28"/>
      <c r="P943" s="172"/>
      <c r="Q943" s="172"/>
      <c r="R943" s="172"/>
      <c r="S943" s="172"/>
      <c r="T943" s="172"/>
      <c r="U943" s="172"/>
      <c r="V943" s="172"/>
      <c r="W943" s="28"/>
      <c r="X943" s="28"/>
      <c r="Y943" s="28"/>
      <c r="Z943" s="28"/>
      <c r="AA943" s="28"/>
      <c r="AB943" s="28"/>
      <c r="AC943" s="28"/>
      <c r="CH943" s="173"/>
    </row>
    <row r="944" spans="3:86" ht="15.75" customHeight="1">
      <c r="C944" s="27"/>
      <c r="D944" s="27"/>
      <c r="E944" s="27"/>
      <c r="F944" s="27"/>
      <c r="G944" s="27"/>
      <c r="H944" s="27"/>
      <c r="I944" s="28"/>
      <c r="J944" s="28"/>
      <c r="K944" s="28"/>
      <c r="L944" s="28"/>
      <c r="M944" s="28"/>
      <c r="N944" s="28"/>
      <c r="O944" s="28"/>
      <c r="P944" s="172"/>
      <c r="Q944" s="172"/>
      <c r="R944" s="172"/>
      <c r="S944" s="172"/>
      <c r="T944" s="172"/>
      <c r="U944" s="172"/>
      <c r="V944" s="172"/>
      <c r="W944" s="28"/>
      <c r="X944" s="28"/>
      <c r="Y944" s="28"/>
      <c r="Z944" s="28"/>
      <c r="AA944" s="28"/>
      <c r="AB944" s="28"/>
      <c r="AC944" s="28"/>
      <c r="CH944" s="173"/>
    </row>
    <row r="945" spans="3:86" ht="15.75" customHeight="1">
      <c r="C945" s="27"/>
      <c r="D945" s="27"/>
      <c r="E945" s="27"/>
      <c r="F945" s="27"/>
      <c r="G945" s="27"/>
      <c r="H945" s="27"/>
      <c r="I945" s="28"/>
      <c r="J945" s="28"/>
      <c r="K945" s="28"/>
      <c r="L945" s="28"/>
      <c r="M945" s="28"/>
      <c r="N945" s="28"/>
      <c r="O945" s="28"/>
      <c r="P945" s="172"/>
      <c r="Q945" s="172"/>
      <c r="R945" s="172"/>
      <c r="S945" s="172"/>
      <c r="T945" s="172"/>
      <c r="U945" s="172"/>
      <c r="V945" s="172"/>
      <c r="W945" s="28"/>
      <c r="X945" s="28"/>
      <c r="Y945" s="28"/>
      <c r="Z945" s="28"/>
      <c r="AA945" s="28"/>
      <c r="AB945" s="28"/>
      <c r="AC945" s="28"/>
      <c r="CH945" s="173"/>
    </row>
    <row r="946" spans="3:86" ht="15.75" customHeight="1">
      <c r="C946" s="27"/>
      <c r="D946" s="27"/>
      <c r="E946" s="27"/>
      <c r="F946" s="27"/>
      <c r="G946" s="27"/>
      <c r="H946" s="27"/>
      <c r="I946" s="28"/>
      <c r="J946" s="28"/>
      <c r="K946" s="28"/>
      <c r="L946" s="28"/>
      <c r="M946" s="28"/>
      <c r="N946" s="28"/>
      <c r="O946" s="28"/>
      <c r="P946" s="172"/>
      <c r="Q946" s="172"/>
      <c r="R946" s="172"/>
      <c r="S946" s="172"/>
      <c r="T946" s="172"/>
      <c r="U946" s="172"/>
      <c r="V946" s="172"/>
      <c r="W946" s="28"/>
      <c r="X946" s="28"/>
      <c r="Y946" s="28"/>
      <c r="Z946" s="28"/>
      <c r="AA946" s="28"/>
      <c r="AB946" s="28"/>
      <c r="AC946" s="28"/>
      <c r="CH946" s="173"/>
    </row>
    <row r="947" spans="3:86" ht="15.75" customHeight="1">
      <c r="C947" s="27"/>
      <c r="D947" s="27"/>
      <c r="E947" s="27"/>
      <c r="F947" s="27"/>
      <c r="G947" s="27"/>
      <c r="H947" s="27"/>
      <c r="I947" s="28"/>
      <c r="J947" s="28"/>
      <c r="K947" s="28"/>
      <c r="L947" s="28"/>
      <c r="M947" s="28"/>
      <c r="N947" s="28"/>
      <c r="O947" s="28"/>
      <c r="P947" s="172"/>
      <c r="Q947" s="172"/>
      <c r="R947" s="172"/>
      <c r="S947" s="172"/>
      <c r="T947" s="172"/>
      <c r="U947" s="172"/>
      <c r="V947" s="172"/>
      <c r="W947" s="28"/>
      <c r="X947" s="28"/>
      <c r="Y947" s="28"/>
      <c r="Z947" s="28"/>
      <c r="AA947" s="28"/>
      <c r="AB947" s="28"/>
      <c r="AC947" s="28"/>
      <c r="CH947" s="173"/>
    </row>
    <row r="948" spans="3:86" ht="15.75" customHeight="1">
      <c r="C948" s="27"/>
      <c r="D948" s="27"/>
      <c r="E948" s="27"/>
      <c r="F948" s="27"/>
      <c r="G948" s="27"/>
      <c r="H948" s="27"/>
      <c r="I948" s="28"/>
      <c r="J948" s="28"/>
      <c r="K948" s="28"/>
      <c r="L948" s="28"/>
      <c r="M948" s="28"/>
      <c r="N948" s="28"/>
      <c r="O948" s="28"/>
      <c r="P948" s="172"/>
      <c r="Q948" s="172"/>
      <c r="R948" s="172"/>
      <c r="S948" s="172"/>
      <c r="T948" s="172"/>
      <c r="U948" s="172"/>
      <c r="V948" s="172"/>
      <c r="W948" s="28"/>
      <c r="X948" s="28"/>
      <c r="Y948" s="28"/>
      <c r="Z948" s="28"/>
      <c r="AA948" s="28"/>
      <c r="AB948" s="28"/>
      <c r="AC948" s="28"/>
      <c r="CH948" s="173"/>
    </row>
    <row r="949" spans="3:86" ht="15.75" customHeight="1">
      <c r="C949" s="27"/>
      <c r="D949" s="27"/>
      <c r="E949" s="27"/>
      <c r="F949" s="27"/>
      <c r="G949" s="27"/>
      <c r="H949" s="27"/>
      <c r="I949" s="28"/>
      <c r="J949" s="28"/>
      <c r="K949" s="28"/>
      <c r="L949" s="28"/>
      <c r="M949" s="28"/>
      <c r="N949" s="28"/>
      <c r="O949" s="28"/>
      <c r="P949" s="172"/>
      <c r="Q949" s="172"/>
      <c r="R949" s="172"/>
      <c r="S949" s="172"/>
      <c r="T949" s="172"/>
      <c r="U949" s="172"/>
      <c r="V949" s="172"/>
      <c r="W949" s="28"/>
      <c r="X949" s="28"/>
      <c r="Y949" s="28"/>
      <c r="Z949" s="28"/>
      <c r="AA949" s="28"/>
      <c r="AB949" s="28"/>
      <c r="AC949" s="28"/>
      <c r="CH949" s="173"/>
    </row>
    <row r="950" spans="3:86" ht="15.75" customHeight="1">
      <c r="C950" s="27"/>
      <c r="D950" s="27"/>
      <c r="E950" s="27"/>
      <c r="F950" s="27"/>
      <c r="G950" s="27"/>
      <c r="H950" s="27"/>
      <c r="I950" s="28"/>
      <c r="J950" s="28"/>
      <c r="K950" s="28"/>
      <c r="L950" s="28"/>
      <c r="M950" s="28"/>
      <c r="N950" s="28"/>
      <c r="O950" s="28"/>
      <c r="P950" s="172"/>
      <c r="Q950" s="172"/>
      <c r="R950" s="172"/>
      <c r="S950" s="172"/>
      <c r="T950" s="172"/>
      <c r="U950" s="172"/>
      <c r="V950" s="172"/>
      <c r="W950" s="28"/>
      <c r="X950" s="28"/>
      <c r="Y950" s="28"/>
      <c r="Z950" s="28"/>
      <c r="AA950" s="28"/>
      <c r="AB950" s="28"/>
      <c r="AC950" s="28"/>
      <c r="CH950" s="173"/>
    </row>
    <row r="951" spans="3:86" ht="15.75" customHeight="1">
      <c r="C951" s="27"/>
      <c r="D951" s="27"/>
      <c r="E951" s="27"/>
      <c r="F951" s="27"/>
      <c r="G951" s="27"/>
      <c r="H951" s="27"/>
      <c r="I951" s="28"/>
      <c r="J951" s="28"/>
      <c r="K951" s="28"/>
      <c r="L951" s="28"/>
      <c r="M951" s="28"/>
      <c r="N951" s="28"/>
      <c r="O951" s="28"/>
      <c r="P951" s="172"/>
      <c r="Q951" s="172"/>
      <c r="R951" s="172"/>
      <c r="S951" s="172"/>
      <c r="T951" s="172"/>
      <c r="U951" s="172"/>
      <c r="V951" s="172"/>
      <c r="W951" s="28"/>
      <c r="X951" s="28"/>
      <c r="Y951" s="28"/>
      <c r="Z951" s="28"/>
      <c r="AA951" s="28"/>
      <c r="AB951" s="28"/>
      <c r="AC951" s="28"/>
      <c r="CH951" s="173"/>
    </row>
    <row r="952" spans="3:86" ht="15.75" customHeight="1">
      <c r="C952" s="27"/>
      <c r="D952" s="27"/>
      <c r="E952" s="27"/>
      <c r="F952" s="27"/>
      <c r="G952" s="27"/>
      <c r="H952" s="27"/>
      <c r="I952" s="28"/>
      <c r="J952" s="28"/>
      <c r="K952" s="28"/>
      <c r="L952" s="28"/>
      <c r="M952" s="28"/>
      <c r="N952" s="28"/>
      <c r="O952" s="28"/>
      <c r="P952" s="172"/>
      <c r="Q952" s="172"/>
      <c r="R952" s="172"/>
      <c r="S952" s="172"/>
      <c r="T952" s="172"/>
      <c r="U952" s="172"/>
      <c r="V952" s="172"/>
      <c r="W952" s="28"/>
      <c r="X952" s="28"/>
      <c r="Y952" s="28"/>
      <c r="Z952" s="28"/>
      <c r="AA952" s="28"/>
      <c r="AB952" s="28"/>
      <c r="AC952" s="28"/>
      <c r="CH952" s="173"/>
    </row>
    <row r="953" spans="3:86" ht="15.75" customHeight="1">
      <c r="C953" s="27"/>
      <c r="D953" s="27"/>
      <c r="E953" s="27"/>
      <c r="F953" s="27"/>
      <c r="G953" s="27"/>
      <c r="H953" s="27"/>
      <c r="I953" s="28"/>
      <c r="J953" s="28"/>
      <c r="K953" s="28"/>
      <c r="L953" s="28"/>
      <c r="M953" s="28"/>
      <c r="N953" s="28"/>
      <c r="O953" s="28"/>
      <c r="P953" s="172"/>
      <c r="Q953" s="172"/>
      <c r="R953" s="172"/>
      <c r="S953" s="172"/>
      <c r="T953" s="172"/>
      <c r="U953" s="172"/>
      <c r="V953" s="172"/>
      <c r="W953" s="28"/>
      <c r="X953" s="28"/>
      <c r="Y953" s="28"/>
      <c r="Z953" s="28"/>
      <c r="AA953" s="28"/>
      <c r="AB953" s="28"/>
      <c r="AC953" s="28"/>
      <c r="CH953" s="173"/>
    </row>
    <row r="954" spans="3:86" ht="15.75" customHeight="1">
      <c r="C954" s="27"/>
      <c r="D954" s="27"/>
      <c r="E954" s="27"/>
      <c r="F954" s="27"/>
      <c r="G954" s="27"/>
      <c r="H954" s="27"/>
      <c r="I954" s="28"/>
      <c r="J954" s="28"/>
      <c r="K954" s="28"/>
      <c r="L954" s="28"/>
      <c r="M954" s="28"/>
      <c r="N954" s="28"/>
      <c r="O954" s="28"/>
      <c r="P954" s="172"/>
      <c r="Q954" s="172"/>
      <c r="R954" s="172"/>
      <c r="S954" s="172"/>
      <c r="T954" s="172"/>
      <c r="U954" s="172"/>
      <c r="V954" s="172"/>
      <c r="W954" s="28"/>
      <c r="X954" s="28"/>
      <c r="Y954" s="28"/>
      <c r="Z954" s="28"/>
      <c r="AA954" s="28"/>
      <c r="AB954" s="28"/>
      <c r="AC954" s="28"/>
      <c r="CH954" s="173"/>
    </row>
    <row r="955" spans="3:86" ht="15.75" customHeight="1">
      <c r="C955" s="27"/>
      <c r="D955" s="27"/>
      <c r="E955" s="27"/>
      <c r="F955" s="27"/>
      <c r="G955" s="27"/>
      <c r="H955" s="27"/>
      <c r="I955" s="28"/>
      <c r="J955" s="28"/>
      <c r="K955" s="28"/>
      <c r="L955" s="28"/>
      <c r="M955" s="28"/>
      <c r="N955" s="28"/>
      <c r="O955" s="28"/>
      <c r="P955" s="172"/>
      <c r="Q955" s="172"/>
      <c r="R955" s="172"/>
      <c r="S955" s="172"/>
      <c r="T955" s="172"/>
      <c r="U955" s="172"/>
      <c r="V955" s="172"/>
      <c r="W955" s="28"/>
      <c r="X955" s="28"/>
      <c r="Y955" s="28"/>
      <c r="Z955" s="28"/>
      <c r="AA955" s="28"/>
      <c r="AB955" s="28"/>
      <c r="AC955" s="28"/>
      <c r="CH955" s="173"/>
    </row>
    <row r="956" spans="3:86" ht="15.75" customHeight="1">
      <c r="C956" s="27"/>
      <c r="D956" s="27"/>
      <c r="E956" s="27"/>
      <c r="F956" s="27"/>
      <c r="G956" s="27"/>
      <c r="H956" s="27"/>
      <c r="I956" s="28"/>
      <c r="J956" s="28"/>
      <c r="K956" s="28"/>
      <c r="L956" s="28"/>
      <c r="M956" s="28"/>
      <c r="N956" s="28"/>
      <c r="O956" s="28"/>
      <c r="P956" s="172"/>
      <c r="Q956" s="172"/>
      <c r="R956" s="172"/>
      <c r="S956" s="172"/>
      <c r="T956" s="172"/>
      <c r="U956" s="172"/>
      <c r="V956" s="172"/>
      <c r="W956" s="28"/>
      <c r="X956" s="28"/>
      <c r="Y956" s="28"/>
      <c r="Z956" s="28"/>
      <c r="AA956" s="28"/>
      <c r="AB956" s="28"/>
      <c r="AC956" s="28"/>
      <c r="CH956" s="173"/>
    </row>
    <row r="957" spans="3:86" ht="15.75" customHeight="1">
      <c r="C957" s="27"/>
      <c r="D957" s="27"/>
      <c r="E957" s="27"/>
      <c r="F957" s="27"/>
      <c r="G957" s="27"/>
      <c r="H957" s="27"/>
      <c r="I957" s="28"/>
      <c r="J957" s="28"/>
      <c r="K957" s="28"/>
      <c r="L957" s="28"/>
      <c r="M957" s="28"/>
      <c r="N957" s="28"/>
      <c r="O957" s="28"/>
      <c r="P957" s="172"/>
      <c r="Q957" s="172"/>
      <c r="R957" s="172"/>
      <c r="S957" s="172"/>
      <c r="T957" s="172"/>
      <c r="U957" s="172"/>
      <c r="V957" s="172"/>
      <c r="W957" s="28"/>
      <c r="X957" s="28"/>
      <c r="Y957" s="28"/>
      <c r="Z957" s="28"/>
      <c r="AA957" s="28"/>
      <c r="AB957" s="28"/>
      <c r="AC957" s="28"/>
      <c r="CH957" s="173"/>
    </row>
    <row r="958" spans="3:86" ht="15.75" customHeight="1">
      <c r="C958" s="27"/>
      <c r="D958" s="27"/>
      <c r="E958" s="27"/>
      <c r="F958" s="27"/>
      <c r="G958" s="27"/>
      <c r="H958" s="27"/>
      <c r="I958" s="28"/>
      <c r="J958" s="28"/>
      <c r="K958" s="28"/>
      <c r="L958" s="28"/>
      <c r="M958" s="28"/>
      <c r="N958" s="28"/>
      <c r="O958" s="28"/>
      <c r="P958" s="172"/>
      <c r="Q958" s="172"/>
      <c r="R958" s="172"/>
      <c r="S958" s="172"/>
      <c r="T958" s="172"/>
      <c r="U958" s="172"/>
      <c r="V958" s="172"/>
      <c r="W958" s="28"/>
      <c r="X958" s="28"/>
      <c r="Y958" s="28"/>
      <c r="Z958" s="28"/>
      <c r="AA958" s="28"/>
      <c r="AB958" s="28"/>
      <c r="AC958" s="28"/>
      <c r="CH958" s="173"/>
    </row>
    <row r="959" spans="3:86" ht="15.75" customHeight="1">
      <c r="C959" s="27"/>
      <c r="D959" s="27"/>
      <c r="E959" s="27"/>
      <c r="F959" s="27"/>
      <c r="G959" s="27"/>
      <c r="H959" s="27"/>
      <c r="I959" s="28"/>
      <c r="J959" s="28"/>
      <c r="K959" s="28"/>
      <c r="L959" s="28"/>
      <c r="M959" s="28"/>
      <c r="N959" s="28"/>
      <c r="O959" s="28"/>
      <c r="P959" s="172"/>
      <c r="Q959" s="172"/>
      <c r="R959" s="172"/>
      <c r="S959" s="172"/>
      <c r="T959" s="172"/>
      <c r="U959" s="172"/>
      <c r="V959" s="172"/>
      <c r="W959" s="28"/>
      <c r="X959" s="28"/>
      <c r="Y959" s="28"/>
      <c r="Z959" s="28"/>
      <c r="AA959" s="28"/>
      <c r="AB959" s="28"/>
      <c r="AC959" s="28"/>
      <c r="CH959" s="173"/>
    </row>
    <row r="960" spans="3:86" ht="15.75" customHeight="1">
      <c r="C960" s="27"/>
      <c r="D960" s="27"/>
      <c r="E960" s="27"/>
      <c r="F960" s="27"/>
      <c r="G960" s="27"/>
      <c r="H960" s="27"/>
      <c r="I960" s="28"/>
      <c r="J960" s="28"/>
      <c r="K960" s="28"/>
      <c r="L960" s="28"/>
      <c r="M960" s="28"/>
      <c r="N960" s="28"/>
      <c r="O960" s="28"/>
      <c r="P960" s="172"/>
      <c r="Q960" s="172"/>
      <c r="R960" s="172"/>
      <c r="S960" s="172"/>
      <c r="T960" s="172"/>
      <c r="U960" s="172"/>
      <c r="V960" s="172"/>
      <c r="W960" s="28"/>
      <c r="X960" s="28"/>
      <c r="Y960" s="28"/>
      <c r="Z960" s="28"/>
      <c r="AA960" s="28"/>
      <c r="AB960" s="28"/>
      <c r="AC960" s="28"/>
      <c r="CH960" s="173"/>
    </row>
    <row r="961" spans="3:86" ht="15.75" customHeight="1">
      <c r="C961" s="27"/>
      <c r="D961" s="27"/>
      <c r="E961" s="27"/>
      <c r="F961" s="27"/>
      <c r="G961" s="27"/>
      <c r="H961" s="27"/>
      <c r="I961" s="28"/>
      <c r="J961" s="28"/>
      <c r="K961" s="28"/>
      <c r="L961" s="28"/>
      <c r="M961" s="28"/>
      <c r="N961" s="28"/>
      <c r="O961" s="28"/>
      <c r="P961" s="172"/>
      <c r="Q961" s="172"/>
      <c r="R961" s="172"/>
      <c r="S961" s="172"/>
      <c r="T961" s="172"/>
      <c r="U961" s="172"/>
      <c r="V961" s="172"/>
      <c r="W961" s="28"/>
      <c r="X961" s="28"/>
      <c r="Y961" s="28"/>
      <c r="Z961" s="28"/>
      <c r="AA961" s="28"/>
      <c r="AB961" s="28"/>
      <c r="AC961" s="28"/>
      <c r="CH961" s="173"/>
    </row>
    <row r="962" spans="3:86" ht="15.75" customHeight="1">
      <c r="C962" s="27"/>
      <c r="D962" s="27"/>
      <c r="E962" s="27"/>
      <c r="F962" s="27"/>
      <c r="G962" s="27"/>
      <c r="H962" s="27"/>
      <c r="I962" s="28"/>
      <c r="J962" s="28"/>
      <c r="K962" s="28"/>
      <c r="L962" s="28"/>
      <c r="M962" s="28"/>
      <c r="N962" s="28"/>
      <c r="O962" s="28"/>
      <c r="P962" s="172"/>
      <c r="Q962" s="172"/>
      <c r="R962" s="172"/>
      <c r="S962" s="172"/>
      <c r="T962" s="172"/>
      <c r="U962" s="172"/>
      <c r="V962" s="172"/>
      <c r="W962" s="28"/>
      <c r="X962" s="28"/>
      <c r="Y962" s="28"/>
      <c r="Z962" s="28"/>
      <c r="AA962" s="28"/>
      <c r="AB962" s="28"/>
      <c r="AC962" s="28"/>
      <c r="CH962" s="173"/>
    </row>
    <row r="963" spans="3:86" ht="15.75" customHeight="1">
      <c r="C963" s="27"/>
      <c r="D963" s="27"/>
      <c r="E963" s="27"/>
      <c r="F963" s="27"/>
      <c r="G963" s="27"/>
      <c r="H963" s="27"/>
      <c r="I963" s="28"/>
      <c r="J963" s="28"/>
      <c r="K963" s="28"/>
      <c r="L963" s="28"/>
      <c r="M963" s="28"/>
      <c r="N963" s="28"/>
      <c r="O963" s="28"/>
      <c r="P963" s="172"/>
      <c r="Q963" s="172"/>
      <c r="R963" s="172"/>
      <c r="S963" s="172"/>
      <c r="T963" s="172"/>
      <c r="U963" s="172"/>
      <c r="V963" s="172"/>
      <c r="W963" s="28"/>
      <c r="X963" s="28"/>
      <c r="Y963" s="28"/>
      <c r="Z963" s="28"/>
      <c r="AA963" s="28"/>
      <c r="AB963" s="28"/>
      <c r="AC963" s="28"/>
      <c r="CH963" s="173"/>
    </row>
    <row r="964" spans="3:86" ht="15.75" customHeight="1">
      <c r="C964" s="27"/>
      <c r="D964" s="27"/>
      <c r="E964" s="27"/>
      <c r="F964" s="27"/>
      <c r="G964" s="27"/>
      <c r="H964" s="27"/>
      <c r="I964" s="28"/>
      <c r="J964" s="28"/>
      <c r="K964" s="28"/>
      <c r="L964" s="28"/>
      <c r="M964" s="28"/>
      <c r="N964" s="28"/>
      <c r="O964" s="28"/>
      <c r="P964" s="172"/>
      <c r="Q964" s="172"/>
      <c r="R964" s="172"/>
      <c r="S964" s="172"/>
      <c r="T964" s="172"/>
      <c r="U964" s="172"/>
      <c r="V964" s="172"/>
      <c r="W964" s="28"/>
      <c r="X964" s="28"/>
      <c r="Y964" s="28"/>
      <c r="Z964" s="28"/>
      <c r="AA964" s="28"/>
      <c r="AB964" s="28"/>
      <c r="AC964" s="28"/>
      <c r="CH964" s="173"/>
    </row>
    <row r="965" spans="3:86" ht="15.75" customHeight="1">
      <c r="C965" s="27"/>
      <c r="D965" s="27"/>
      <c r="E965" s="27"/>
      <c r="F965" s="27"/>
      <c r="G965" s="27"/>
      <c r="H965" s="27"/>
      <c r="I965" s="28"/>
      <c r="J965" s="28"/>
      <c r="K965" s="28"/>
      <c r="L965" s="28"/>
      <c r="M965" s="28"/>
      <c r="N965" s="28"/>
      <c r="O965" s="28"/>
      <c r="P965" s="172"/>
      <c r="Q965" s="172"/>
      <c r="R965" s="172"/>
      <c r="S965" s="172"/>
      <c r="T965" s="172"/>
      <c r="U965" s="172"/>
      <c r="V965" s="172"/>
      <c r="W965" s="28"/>
      <c r="X965" s="28"/>
      <c r="Y965" s="28"/>
      <c r="Z965" s="28"/>
      <c r="AA965" s="28"/>
      <c r="AB965" s="28"/>
      <c r="AC965" s="28"/>
      <c r="CH965" s="173"/>
    </row>
    <row r="966" spans="3:86" ht="15.75" customHeight="1">
      <c r="C966" s="27"/>
      <c r="D966" s="27"/>
      <c r="E966" s="27"/>
      <c r="F966" s="27"/>
      <c r="G966" s="27"/>
      <c r="H966" s="27"/>
      <c r="I966" s="28"/>
      <c r="J966" s="28"/>
      <c r="K966" s="28"/>
      <c r="L966" s="28"/>
      <c r="M966" s="28"/>
      <c r="N966" s="28"/>
      <c r="O966" s="28"/>
      <c r="P966" s="172"/>
      <c r="Q966" s="172"/>
      <c r="R966" s="172"/>
      <c r="S966" s="172"/>
      <c r="T966" s="172"/>
      <c r="U966" s="172"/>
      <c r="V966" s="172"/>
      <c r="W966" s="28"/>
      <c r="X966" s="28"/>
      <c r="Y966" s="28"/>
      <c r="Z966" s="28"/>
      <c r="AA966" s="28"/>
      <c r="AB966" s="28"/>
      <c r="AC966" s="28"/>
      <c r="CH966" s="173"/>
    </row>
    <row r="967" spans="3:86" ht="15.75" customHeight="1">
      <c r="C967" s="27"/>
      <c r="D967" s="27"/>
      <c r="E967" s="27"/>
      <c r="F967" s="27"/>
      <c r="G967" s="27"/>
      <c r="H967" s="27"/>
      <c r="I967" s="28"/>
      <c r="J967" s="28"/>
      <c r="K967" s="28"/>
      <c r="L967" s="28"/>
      <c r="M967" s="28"/>
      <c r="N967" s="28"/>
      <c r="O967" s="28"/>
      <c r="P967" s="172"/>
      <c r="Q967" s="172"/>
      <c r="R967" s="172"/>
      <c r="S967" s="172"/>
      <c r="T967" s="172"/>
      <c r="U967" s="172"/>
      <c r="V967" s="172"/>
      <c r="W967" s="28"/>
      <c r="X967" s="28"/>
      <c r="Y967" s="28"/>
      <c r="Z967" s="28"/>
      <c r="AA967" s="28"/>
      <c r="AB967" s="28"/>
      <c r="AC967" s="28"/>
      <c r="CH967" s="173"/>
    </row>
    <row r="968" spans="3:86" ht="15.75" customHeight="1">
      <c r="C968" s="27"/>
      <c r="D968" s="27"/>
      <c r="E968" s="27"/>
      <c r="F968" s="27"/>
      <c r="G968" s="27"/>
      <c r="H968" s="27"/>
      <c r="I968" s="28"/>
      <c r="J968" s="28"/>
      <c r="K968" s="28"/>
      <c r="L968" s="28"/>
      <c r="M968" s="28"/>
      <c r="N968" s="28"/>
      <c r="O968" s="28"/>
      <c r="P968" s="172"/>
      <c r="Q968" s="172"/>
      <c r="R968" s="172"/>
      <c r="S968" s="172"/>
      <c r="T968" s="172"/>
      <c r="U968" s="172"/>
      <c r="V968" s="172"/>
      <c r="W968" s="28"/>
      <c r="X968" s="28"/>
      <c r="Y968" s="28"/>
      <c r="Z968" s="28"/>
      <c r="AA968" s="28"/>
      <c r="AB968" s="28"/>
      <c r="AC968" s="28"/>
      <c r="CH968" s="173"/>
    </row>
    <row r="969" spans="3:86" ht="15.75" customHeight="1">
      <c r="C969" s="27"/>
      <c r="D969" s="27"/>
      <c r="E969" s="27"/>
      <c r="F969" s="27"/>
      <c r="G969" s="27"/>
      <c r="H969" s="27"/>
      <c r="I969" s="28"/>
      <c r="J969" s="28"/>
      <c r="K969" s="28"/>
      <c r="L969" s="28"/>
      <c r="M969" s="28"/>
      <c r="N969" s="28"/>
      <c r="O969" s="28"/>
      <c r="P969" s="172"/>
      <c r="Q969" s="172"/>
      <c r="R969" s="172"/>
      <c r="S969" s="172"/>
      <c r="T969" s="172"/>
      <c r="U969" s="172"/>
      <c r="V969" s="172"/>
      <c r="W969" s="28"/>
      <c r="X969" s="28"/>
      <c r="Y969" s="28"/>
      <c r="Z969" s="28"/>
      <c r="AA969" s="28"/>
      <c r="AB969" s="28"/>
      <c r="AC969" s="28"/>
      <c r="CH969" s="173"/>
    </row>
    <row r="970" spans="3:86" ht="15.75" customHeight="1">
      <c r="C970" s="27"/>
      <c r="D970" s="27"/>
      <c r="E970" s="27"/>
      <c r="F970" s="27"/>
      <c r="G970" s="27"/>
      <c r="H970" s="27"/>
      <c r="I970" s="28"/>
      <c r="J970" s="28"/>
      <c r="K970" s="28"/>
      <c r="L970" s="28"/>
      <c r="M970" s="28"/>
      <c r="N970" s="28"/>
      <c r="O970" s="28"/>
      <c r="P970" s="172"/>
      <c r="Q970" s="172"/>
      <c r="R970" s="172"/>
      <c r="S970" s="172"/>
      <c r="T970" s="172"/>
      <c r="U970" s="172"/>
      <c r="V970" s="172"/>
      <c r="W970" s="28"/>
      <c r="X970" s="28"/>
      <c r="Y970" s="28"/>
      <c r="Z970" s="28"/>
      <c r="AA970" s="28"/>
      <c r="AB970" s="28"/>
      <c r="AC970" s="28"/>
      <c r="CH970" s="173"/>
    </row>
    <row r="971" spans="3:86" ht="15.75" customHeight="1">
      <c r="C971" s="27"/>
      <c r="D971" s="27"/>
      <c r="E971" s="27"/>
      <c r="F971" s="27"/>
      <c r="G971" s="27"/>
      <c r="H971" s="27"/>
      <c r="I971" s="28"/>
      <c r="J971" s="28"/>
      <c r="K971" s="28"/>
      <c r="L971" s="28"/>
      <c r="M971" s="28"/>
      <c r="N971" s="28"/>
      <c r="O971" s="28"/>
      <c r="P971" s="172"/>
      <c r="Q971" s="172"/>
      <c r="R971" s="172"/>
      <c r="S971" s="172"/>
      <c r="T971" s="172"/>
      <c r="U971" s="172"/>
      <c r="V971" s="172"/>
      <c r="W971" s="28"/>
      <c r="X971" s="28"/>
      <c r="Y971" s="28"/>
      <c r="Z971" s="28"/>
      <c r="AA971" s="28"/>
      <c r="AB971" s="28"/>
      <c r="AC971" s="28"/>
      <c r="CH971" s="173"/>
    </row>
    <row r="972" spans="3:86" ht="15.75" customHeight="1">
      <c r="C972" s="27"/>
      <c r="D972" s="27"/>
      <c r="E972" s="27"/>
      <c r="F972" s="27"/>
      <c r="G972" s="27"/>
      <c r="H972" s="27"/>
      <c r="I972" s="28"/>
      <c r="J972" s="28"/>
      <c r="K972" s="28"/>
      <c r="L972" s="28"/>
      <c r="M972" s="28"/>
      <c r="N972" s="28"/>
      <c r="O972" s="28"/>
      <c r="P972" s="172"/>
      <c r="Q972" s="172"/>
      <c r="R972" s="172"/>
      <c r="S972" s="172"/>
      <c r="T972" s="172"/>
      <c r="U972" s="172"/>
      <c r="V972" s="172"/>
      <c r="W972" s="28"/>
      <c r="X972" s="28"/>
      <c r="Y972" s="28"/>
      <c r="Z972" s="28"/>
      <c r="AA972" s="28"/>
      <c r="AB972" s="28"/>
      <c r="AC972" s="28"/>
      <c r="CH972" s="173"/>
    </row>
    <row r="973" spans="3:86" ht="15.75" customHeight="1">
      <c r="C973" s="27"/>
      <c r="D973" s="27"/>
      <c r="E973" s="27"/>
      <c r="F973" s="27"/>
      <c r="G973" s="27"/>
      <c r="H973" s="27"/>
      <c r="I973" s="28"/>
      <c r="J973" s="28"/>
      <c r="K973" s="28"/>
      <c r="L973" s="28"/>
      <c r="M973" s="28"/>
      <c r="N973" s="28"/>
      <c r="O973" s="28"/>
      <c r="P973" s="172"/>
      <c r="Q973" s="172"/>
      <c r="R973" s="172"/>
      <c r="S973" s="172"/>
      <c r="T973" s="172"/>
      <c r="U973" s="172"/>
      <c r="V973" s="172"/>
      <c r="W973" s="28"/>
      <c r="X973" s="28"/>
      <c r="Y973" s="28"/>
      <c r="Z973" s="28"/>
      <c r="AA973" s="28"/>
      <c r="AB973" s="28"/>
      <c r="AC973" s="28"/>
      <c r="CH973" s="173"/>
    </row>
    <row r="974" spans="3:86" ht="15.75" customHeight="1">
      <c r="C974" s="27"/>
      <c r="D974" s="27"/>
      <c r="E974" s="27"/>
      <c r="F974" s="27"/>
      <c r="G974" s="27"/>
      <c r="H974" s="27"/>
      <c r="I974" s="28"/>
      <c r="J974" s="28"/>
      <c r="K974" s="28"/>
      <c r="L974" s="28"/>
      <c r="M974" s="28"/>
      <c r="N974" s="28"/>
      <c r="O974" s="28"/>
      <c r="P974" s="172"/>
      <c r="Q974" s="172"/>
      <c r="R974" s="172"/>
      <c r="S974" s="172"/>
      <c r="T974" s="172"/>
      <c r="U974" s="172"/>
      <c r="V974" s="172"/>
      <c r="W974" s="28"/>
      <c r="X974" s="28"/>
      <c r="Y974" s="28"/>
      <c r="Z974" s="28"/>
      <c r="AA974" s="28"/>
      <c r="AB974" s="28"/>
      <c r="AC974" s="28"/>
      <c r="CH974" s="173"/>
    </row>
    <row r="975" spans="3:86" ht="15.75" customHeight="1">
      <c r="C975" s="27"/>
      <c r="D975" s="27"/>
      <c r="E975" s="27"/>
      <c r="F975" s="27"/>
      <c r="G975" s="27"/>
      <c r="H975" s="27"/>
      <c r="I975" s="28"/>
      <c r="J975" s="28"/>
      <c r="K975" s="28"/>
      <c r="L975" s="28"/>
      <c r="M975" s="28"/>
      <c r="N975" s="28"/>
      <c r="O975" s="28"/>
      <c r="P975" s="172"/>
      <c r="Q975" s="172"/>
      <c r="R975" s="172"/>
      <c r="S975" s="172"/>
      <c r="T975" s="172"/>
      <c r="U975" s="172"/>
      <c r="V975" s="172"/>
      <c r="W975" s="28"/>
      <c r="X975" s="28"/>
      <c r="Y975" s="28"/>
      <c r="Z975" s="28"/>
      <c r="AA975" s="28"/>
      <c r="AB975" s="28"/>
      <c r="AC975" s="28"/>
      <c r="CH975" s="173"/>
    </row>
    <row r="976" spans="3:86" ht="15.75" customHeight="1">
      <c r="C976" s="27"/>
      <c r="D976" s="27"/>
      <c r="E976" s="27"/>
      <c r="F976" s="27"/>
      <c r="G976" s="27"/>
      <c r="H976" s="27"/>
      <c r="I976" s="28"/>
      <c r="J976" s="28"/>
      <c r="K976" s="28"/>
      <c r="L976" s="28"/>
      <c r="M976" s="28"/>
      <c r="N976" s="28"/>
      <c r="O976" s="28"/>
      <c r="P976" s="172"/>
      <c r="Q976" s="172"/>
      <c r="R976" s="172"/>
      <c r="S976" s="172"/>
      <c r="T976" s="172"/>
      <c r="U976" s="172"/>
      <c r="V976" s="172"/>
      <c r="W976" s="28"/>
      <c r="X976" s="28"/>
      <c r="Y976" s="28"/>
      <c r="Z976" s="28"/>
      <c r="AA976" s="28"/>
      <c r="AB976" s="28"/>
      <c r="AC976" s="28"/>
      <c r="CH976" s="173"/>
    </row>
    <row r="977" spans="3:86" ht="15.75" customHeight="1">
      <c r="C977" s="27"/>
      <c r="D977" s="27"/>
      <c r="E977" s="27"/>
      <c r="F977" s="27"/>
      <c r="G977" s="27"/>
      <c r="H977" s="27"/>
      <c r="I977" s="28"/>
      <c r="J977" s="28"/>
      <c r="K977" s="28"/>
      <c r="L977" s="28"/>
      <c r="M977" s="28"/>
      <c r="N977" s="28"/>
      <c r="O977" s="28"/>
      <c r="P977" s="172"/>
      <c r="Q977" s="172"/>
      <c r="R977" s="172"/>
      <c r="S977" s="172"/>
      <c r="T977" s="172"/>
      <c r="U977" s="172"/>
      <c r="V977" s="172"/>
      <c r="W977" s="28"/>
      <c r="X977" s="28"/>
      <c r="Y977" s="28"/>
      <c r="Z977" s="28"/>
      <c r="AA977" s="28"/>
      <c r="AB977" s="28"/>
      <c r="AC977" s="28"/>
      <c r="CH977" s="173"/>
    </row>
    <row r="978" spans="3:86" ht="15.75" customHeight="1">
      <c r="C978" s="27"/>
      <c r="D978" s="27"/>
      <c r="E978" s="27"/>
      <c r="F978" s="27"/>
      <c r="G978" s="27"/>
      <c r="H978" s="27"/>
      <c r="I978" s="28"/>
      <c r="J978" s="28"/>
      <c r="K978" s="28"/>
      <c r="L978" s="28"/>
      <c r="M978" s="28"/>
      <c r="N978" s="28"/>
      <c r="O978" s="28"/>
      <c r="P978" s="172"/>
      <c r="Q978" s="172"/>
      <c r="R978" s="172"/>
      <c r="S978" s="172"/>
      <c r="T978" s="172"/>
      <c r="U978" s="172"/>
      <c r="V978" s="172"/>
      <c r="W978" s="28"/>
      <c r="X978" s="28"/>
      <c r="Y978" s="28"/>
      <c r="Z978" s="28"/>
      <c r="AA978" s="28"/>
      <c r="AB978" s="28"/>
      <c r="AC978" s="28"/>
      <c r="CH978" s="173"/>
    </row>
    <row r="979" spans="3:86" ht="15.75" customHeight="1">
      <c r="C979" s="27"/>
      <c r="D979" s="27"/>
      <c r="E979" s="27"/>
      <c r="F979" s="27"/>
      <c r="G979" s="27"/>
      <c r="H979" s="27"/>
      <c r="I979" s="28"/>
      <c r="J979" s="28"/>
      <c r="K979" s="28"/>
      <c r="L979" s="28"/>
      <c r="M979" s="28"/>
      <c r="N979" s="28"/>
      <c r="O979" s="28"/>
      <c r="P979" s="172"/>
      <c r="Q979" s="172"/>
      <c r="R979" s="172"/>
      <c r="S979" s="172"/>
      <c r="T979" s="172"/>
      <c r="U979" s="172"/>
      <c r="V979" s="172"/>
      <c r="W979" s="28"/>
      <c r="X979" s="28"/>
      <c r="Y979" s="28"/>
      <c r="Z979" s="28"/>
      <c r="AA979" s="28"/>
      <c r="AB979" s="28"/>
      <c r="AC979" s="28"/>
      <c r="CH979" s="173"/>
    </row>
    <row r="980" spans="3:86" ht="15.75" customHeight="1">
      <c r="C980" s="27"/>
      <c r="D980" s="27"/>
      <c r="E980" s="27"/>
      <c r="F980" s="27"/>
      <c r="G980" s="27"/>
      <c r="H980" s="27"/>
      <c r="I980" s="28"/>
      <c r="J980" s="28"/>
      <c r="K980" s="28"/>
      <c r="L980" s="28"/>
      <c r="M980" s="28"/>
      <c r="N980" s="28"/>
      <c r="O980" s="28"/>
      <c r="P980" s="172"/>
      <c r="Q980" s="172"/>
      <c r="R980" s="172"/>
      <c r="S980" s="172"/>
      <c r="T980" s="172"/>
      <c r="U980" s="172"/>
      <c r="V980" s="172"/>
      <c r="W980" s="28"/>
      <c r="X980" s="28"/>
      <c r="Y980" s="28"/>
      <c r="Z980" s="28"/>
      <c r="AA980" s="28"/>
      <c r="AB980" s="28"/>
      <c r="AC980" s="28"/>
      <c r="CH980" s="173"/>
    </row>
    <row r="981" spans="3:86" ht="15.75" customHeight="1">
      <c r="C981" s="27"/>
      <c r="D981" s="27"/>
      <c r="E981" s="27"/>
      <c r="F981" s="27"/>
      <c r="G981" s="27"/>
      <c r="H981" s="27"/>
      <c r="I981" s="28"/>
      <c r="J981" s="28"/>
      <c r="K981" s="28"/>
      <c r="L981" s="28"/>
      <c r="M981" s="28"/>
      <c r="N981" s="28"/>
      <c r="O981" s="28"/>
      <c r="P981" s="172"/>
      <c r="Q981" s="172"/>
      <c r="R981" s="172"/>
      <c r="S981" s="172"/>
      <c r="T981" s="172"/>
      <c r="U981" s="172"/>
      <c r="V981" s="172"/>
      <c r="W981" s="28"/>
      <c r="X981" s="28"/>
      <c r="Y981" s="28"/>
      <c r="Z981" s="28"/>
      <c r="AA981" s="28"/>
      <c r="AB981" s="28"/>
      <c r="AC981" s="28"/>
      <c r="CH981" s="173"/>
    </row>
    <row r="982" spans="3:86" ht="15.75" customHeight="1">
      <c r="C982" s="27"/>
      <c r="D982" s="27"/>
      <c r="E982" s="27"/>
      <c r="F982" s="27"/>
      <c r="G982" s="27"/>
      <c r="H982" s="27"/>
      <c r="I982" s="28"/>
      <c r="J982" s="28"/>
      <c r="K982" s="28"/>
      <c r="L982" s="28"/>
      <c r="M982" s="28"/>
      <c r="N982" s="28"/>
      <c r="O982" s="28"/>
      <c r="P982" s="172"/>
      <c r="Q982" s="172"/>
      <c r="R982" s="172"/>
      <c r="S982" s="172"/>
      <c r="T982" s="172"/>
      <c r="U982" s="172"/>
      <c r="V982" s="172"/>
      <c r="W982" s="28"/>
      <c r="X982" s="28"/>
      <c r="Y982" s="28"/>
      <c r="Z982" s="28"/>
      <c r="AA982" s="28"/>
      <c r="AB982" s="28"/>
      <c r="AC982" s="28"/>
      <c r="CH982" s="173"/>
    </row>
    <row r="983" spans="3:86" ht="15.75" customHeight="1">
      <c r="C983" s="27"/>
      <c r="D983" s="27"/>
      <c r="E983" s="27"/>
      <c r="F983" s="27"/>
      <c r="G983" s="27"/>
      <c r="H983" s="27"/>
      <c r="I983" s="28"/>
      <c r="J983" s="28"/>
      <c r="K983" s="28"/>
      <c r="L983" s="28"/>
      <c r="M983" s="28"/>
      <c r="N983" s="28"/>
      <c r="O983" s="28"/>
      <c r="P983" s="172"/>
      <c r="Q983" s="172"/>
      <c r="R983" s="172"/>
      <c r="S983" s="172"/>
      <c r="T983" s="172"/>
      <c r="U983" s="172"/>
      <c r="V983" s="172"/>
      <c r="W983" s="28"/>
      <c r="X983" s="28"/>
      <c r="Y983" s="28"/>
      <c r="Z983" s="28"/>
      <c r="AA983" s="28"/>
      <c r="AB983" s="28"/>
      <c r="AC983" s="28"/>
      <c r="CH983" s="173"/>
    </row>
    <row r="984" spans="3:86" ht="15.75" customHeight="1">
      <c r="C984" s="27"/>
      <c r="D984" s="27"/>
      <c r="E984" s="27"/>
      <c r="F984" s="27"/>
      <c r="G984" s="27"/>
      <c r="H984" s="27"/>
      <c r="I984" s="28"/>
      <c r="J984" s="28"/>
      <c r="K984" s="28"/>
      <c r="L984" s="28"/>
      <c r="M984" s="28"/>
      <c r="N984" s="28"/>
      <c r="O984" s="28"/>
      <c r="P984" s="172"/>
      <c r="Q984" s="172"/>
      <c r="R984" s="172"/>
      <c r="S984" s="172"/>
      <c r="T984" s="172"/>
      <c r="U984" s="172"/>
      <c r="V984" s="172"/>
      <c r="W984" s="28"/>
      <c r="X984" s="28"/>
      <c r="Y984" s="28"/>
      <c r="Z984" s="28"/>
      <c r="AA984" s="28"/>
      <c r="AB984" s="28"/>
      <c r="AC984" s="28"/>
      <c r="CH984" s="173"/>
    </row>
    <row r="985" spans="3:86" ht="15.75" customHeight="1">
      <c r="C985" s="27"/>
      <c r="D985" s="27"/>
      <c r="E985" s="27"/>
      <c r="F985" s="27"/>
      <c r="G985" s="27"/>
      <c r="H985" s="27"/>
      <c r="I985" s="28"/>
      <c r="J985" s="28"/>
      <c r="K985" s="28"/>
      <c r="L985" s="28"/>
      <c r="M985" s="28"/>
      <c r="N985" s="28"/>
      <c r="O985" s="28"/>
      <c r="P985" s="172"/>
      <c r="Q985" s="172"/>
      <c r="R985" s="172"/>
      <c r="S985" s="172"/>
      <c r="T985" s="172"/>
      <c r="U985" s="172"/>
      <c r="V985" s="172"/>
      <c r="W985" s="28"/>
      <c r="X985" s="28"/>
      <c r="Y985" s="28"/>
      <c r="Z985" s="28"/>
      <c r="AA985" s="28"/>
      <c r="AB985" s="28"/>
      <c r="AC985" s="28"/>
      <c r="CH985" s="173"/>
    </row>
    <row r="986" spans="3:86" ht="15.75" customHeight="1">
      <c r="C986" s="27"/>
      <c r="D986" s="27"/>
      <c r="E986" s="27"/>
      <c r="F986" s="27"/>
      <c r="G986" s="27"/>
      <c r="H986" s="27"/>
      <c r="I986" s="28"/>
      <c r="J986" s="28"/>
      <c r="K986" s="28"/>
      <c r="L986" s="28"/>
      <c r="M986" s="28"/>
      <c r="N986" s="28"/>
      <c r="O986" s="28"/>
      <c r="P986" s="172"/>
      <c r="Q986" s="172"/>
      <c r="R986" s="172"/>
      <c r="S986" s="172"/>
      <c r="T986" s="172"/>
      <c r="U986" s="172"/>
      <c r="V986" s="172"/>
      <c r="W986" s="28"/>
      <c r="X986" s="28"/>
      <c r="Y986" s="28"/>
      <c r="Z986" s="28"/>
      <c r="AA986" s="28"/>
      <c r="AB986" s="28"/>
      <c r="AC986" s="28"/>
      <c r="CH986" s="173"/>
    </row>
    <row r="987" spans="3:86" ht="15.75" customHeight="1">
      <c r="C987" s="27"/>
      <c r="D987" s="27"/>
      <c r="E987" s="27"/>
      <c r="F987" s="27"/>
      <c r="G987" s="27"/>
      <c r="H987" s="27"/>
      <c r="I987" s="28"/>
      <c r="J987" s="28"/>
      <c r="K987" s="28"/>
      <c r="L987" s="28"/>
      <c r="M987" s="28"/>
      <c r="N987" s="28"/>
      <c r="O987" s="28"/>
      <c r="P987" s="172"/>
      <c r="Q987" s="172"/>
      <c r="R987" s="172"/>
      <c r="S987" s="172"/>
      <c r="T987" s="172"/>
      <c r="U987" s="172"/>
      <c r="V987" s="172"/>
      <c r="W987" s="28"/>
      <c r="X987" s="28"/>
      <c r="Y987" s="28"/>
      <c r="Z987" s="28"/>
      <c r="AA987" s="28"/>
      <c r="AB987" s="28"/>
      <c r="AC987" s="28"/>
      <c r="CH987" s="173"/>
    </row>
    <row r="988" spans="3:86" ht="15.75" customHeight="1">
      <c r="C988" s="27"/>
      <c r="D988" s="27"/>
      <c r="E988" s="27"/>
      <c r="F988" s="27"/>
      <c r="G988" s="27"/>
      <c r="H988" s="27"/>
      <c r="I988" s="28"/>
      <c r="J988" s="28"/>
      <c r="K988" s="28"/>
      <c r="L988" s="28"/>
      <c r="M988" s="28"/>
      <c r="N988" s="28"/>
      <c r="O988" s="28"/>
      <c r="P988" s="172"/>
      <c r="Q988" s="172"/>
      <c r="R988" s="172"/>
      <c r="S988" s="172"/>
      <c r="T988" s="172"/>
      <c r="U988" s="172"/>
      <c r="V988" s="172"/>
      <c r="W988" s="28"/>
      <c r="X988" s="28"/>
      <c r="Y988" s="28"/>
      <c r="Z988" s="28"/>
      <c r="AA988" s="28"/>
      <c r="AB988" s="28"/>
      <c r="AC988" s="28"/>
      <c r="CH988" s="173"/>
    </row>
    <row r="989" spans="3:86" ht="15.75" customHeight="1">
      <c r="C989" s="27"/>
      <c r="D989" s="27"/>
      <c r="E989" s="27"/>
      <c r="F989" s="27"/>
      <c r="G989" s="27"/>
      <c r="H989" s="27"/>
      <c r="I989" s="28"/>
      <c r="J989" s="28"/>
      <c r="K989" s="28"/>
      <c r="L989" s="28"/>
      <c r="M989" s="28"/>
      <c r="N989" s="28"/>
      <c r="O989" s="28"/>
      <c r="P989" s="172"/>
      <c r="Q989" s="172"/>
      <c r="R989" s="172"/>
      <c r="S989" s="172"/>
      <c r="T989" s="172"/>
      <c r="U989" s="172"/>
      <c r="V989" s="172"/>
      <c r="W989" s="28"/>
      <c r="X989" s="28"/>
      <c r="Y989" s="28"/>
      <c r="Z989" s="28"/>
      <c r="AA989" s="28"/>
      <c r="AB989" s="28"/>
      <c r="AC989" s="28"/>
      <c r="CH989" s="173"/>
    </row>
    <row r="990" spans="3:86" ht="15.75" customHeight="1">
      <c r="C990" s="27"/>
      <c r="D990" s="27"/>
      <c r="E990" s="27"/>
      <c r="F990" s="27"/>
      <c r="G990" s="27"/>
      <c r="H990" s="27"/>
      <c r="I990" s="28"/>
      <c r="J990" s="28"/>
      <c r="K990" s="28"/>
      <c r="L990" s="28"/>
      <c r="M990" s="28"/>
      <c r="N990" s="28"/>
      <c r="O990" s="28"/>
      <c r="P990" s="172"/>
      <c r="Q990" s="172"/>
      <c r="R990" s="172"/>
      <c r="S990" s="172"/>
      <c r="T990" s="172"/>
      <c r="U990" s="172"/>
      <c r="V990" s="172"/>
      <c r="W990" s="28"/>
      <c r="X990" s="28"/>
      <c r="Y990" s="28"/>
      <c r="Z990" s="28"/>
      <c r="AA990" s="28"/>
      <c r="AB990" s="28"/>
      <c r="AC990" s="28"/>
      <c r="CH990" s="173"/>
    </row>
    <row r="991" spans="3:86" ht="15.75" customHeight="1">
      <c r="C991" s="27"/>
      <c r="D991" s="27"/>
      <c r="E991" s="27"/>
      <c r="F991" s="27"/>
      <c r="G991" s="27"/>
      <c r="H991" s="27"/>
      <c r="I991" s="28"/>
      <c r="J991" s="28"/>
      <c r="K991" s="28"/>
      <c r="L991" s="28"/>
      <c r="M991" s="28"/>
      <c r="N991" s="28"/>
      <c r="O991" s="28"/>
      <c r="P991" s="172"/>
      <c r="Q991" s="172"/>
      <c r="R991" s="172"/>
      <c r="S991" s="172"/>
      <c r="T991" s="172"/>
      <c r="U991" s="172"/>
      <c r="V991" s="172"/>
      <c r="W991" s="28"/>
      <c r="X991" s="28"/>
      <c r="Y991" s="28"/>
      <c r="Z991" s="28"/>
      <c r="AA991" s="28"/>
      <c r="AB991" s="28"/>
      <c r="AC991" s="28"/>
      <c r="CH991" s="173"/>
    </row>
    <row r="992" spans="3:86" ht="15.75" customHeight="1">
      <c r="C992" s="27"/>
      <c r="D992" s="27"/>
      <c r="E992" s="27"/>
      <c r="F992" s="27"/>
      <c r="G992" s="27"/>
      <c r="H992" s="27"/>
      <c r="I992" s="28"/>
      <c r="J992" s="28"/>
      <c r="K992" s="28"/>
      <c r="L992" s="28"/>
      <c r="M992" s="28"/>
      <c r="N992" s="28"/>
      <c r="O992" s="28"/>
      <c r="P992" s="172"/>
      <c r="Q992" s="172"/>
      <c r="R992" s="172"/>
      <c r="S992" s="172"/>
      <c r="T992" s="172"/>
      <c r="U992" s="172"/>
      <c r="V992" s="172"/>
      <c r="W992" s="28"/>
      <c r="X992" s="28"/>
      <c r="Y992" s="28"/>
      <c r="Z992" s="28"/>
      <c r="AA992" s="28"/>
      <c r="AB992" s="28"/>
      <c r="AC992" s="28"/>
      <c r="CH992" s="173"/>
    </row>
    <row r="993" spans="3:86" ht="15.75" customHeight="1">
      <c r="C993" s="27"/>
      <c r="D993" s="27"/>
      <c r="E993" s="27"/>
      <c r="F993" s="27"/>
      <c r="G993" s="27"/>
      <c r="H993" s="27"/>
      <c r="I993" s="28"/>
      <c r="J993" s="28"/>
      <c r="K993" s="28"/>
      <c r="L993" s="28"/>
      <c r="M993" s="28"/>
      <c r="N993" s="28"/>
      <c r="O993" s="28"/>
      <c r="P993" s="172"/>
      <c r="Q993" s="172"/>
      <c r="R993" s="172"/>
      <c r="S993" s="172"/>
      <c r="T993" s="172"/>
      <c r="U993" s="172"/>
      <c r="V993" s="172"/>
      <c r="W993" s="28"/>
      <c r="X993" s="28"/>
      <c r="Y993" s="28"/>
      <c r="Z993" s="28"/>
      <c r="AA993" s="28"/>
      <c r="AB993" s="28"/>
      <c r="AC993" s="28"/>
      <c r="CH993" s="173"/>
    </row>
    <row r="994" spans="3:86" ht="15.75" customHeight="1">
      <c r="C994" s="27"/>
      <c r="D994" s="27"/>
      <c r="E994" s="27"/>
      <c r="F994" s="27"/>
      <c r="G994" s="27"/>
      <c r="H994" s="27"/>
      <c r="I994" s="28"/>
      <c r="J994" s="28"/>
      <c r="K994" s="28"/>
      <c r="L994" s="28"/>
      <c r="M994" s="28"/>
      <c r="N994" s="28"/>
      <c r="O994" s="28"/>
      <c r="P994" s="172"/>
      <c r="Q994" s="172"/>
      <c r="R994" s="172"/>
      <c r="S994" s="172"/>
      <c r="T994" s="172"/>
      <c r="U994" s="172"/>
      <c r="V994" s="172"/>
      <c r="W994" s="28"/>
      <c r="X994" s="28"/>
      <c r="Y994" s="28"/>
      <c r="Z994" s="28"/>
      <c r="AA994" s="28"/>
      <c r="AB994" s="28"/>
      <c r="AC994" s="28"/>
      <c r="CH994" s="173"/>
    </row>
    <row r="995" spans="3:86" ht="15.75" customHeight="1">
      <c r="C995" s="27"/>
      <c r="D995" s="27"/>
      <c r="E995" s="27"/>
      <c r="F995" s="27"/>
      <c r="G995" s="27"/>
      <c r="H995" s="27"/>
      <c r="I995" s="28"/>
      <c r="J995" s="28"/>
      <c r="K995" s="28"/>
      <c r="L995" s="28"/>
      <c r="M995" s="28"/>
      <c r="N995" s="28"/>
      <c r="O995" s="28"/>
      <c r="P995" s="172"/>
      <c r="Q995" s="172"/>
      <c r="R995" s="172"/>
      <c r="S995" s="172"/>
      <c r="T995" s="172"/>
      <c r="U995" s="172"/>
      <c r="V995" s="172"/>
      <c r="W995" s="28"/>
      <c r="X995" s="28"/>
      <c r="Y995" s="28"/>
      <c r="Z995" s="28"/>
      <c r="AA995" s="28"/>
      <c r="AB995" s="28"/>
      <c r="AC995" s="28"/>
      <c r="CH995" s="173"/>
    </row>
    <row r="996" spans="3:86" ht="15.75" customHeight="1">
      <c r="C996" s="27"/>
      <c r="D996" s="27"/>
      <c r="E996" s="27"/>
      <c r="F996" s="27"/>
      <c r="G996" s="27"/>
      <c r="H996" s="27"/>
      <c r="I996" s="28"/>
      <c r="J996" s="28"/>
      <c r="K996" s="28"/>
      <c r="L996" s="28"/>
      <c r="M996" s="28"/>
      <c r="N996" s="28"/>
      <c r="O996" s="28"/>
      <c r="P996" s="172"/>
      <c r="Q996" s="172"/>
      <c r="R996" s="172"/>
      <c r="S996" s="172"/>
      <c r="T996" s="172"/>
      <c r="U996" s="172"/>
      <c r="V996" s="172"/>
      <c r="W996" s="28"/>
      <c r="X996" s="28"/>
      <c r="Y996" s="28"/>
      <c r="Z996" s="28"/>
      <c r="AA996" s="28"/>
      <c r="AB996" s="28"/>
      <c r="AC996" s="28"/>
      <c r="CH996" s="173"/>
    </row>
    <row r="997" spans="3:86" ht="15.75" customHeight="1">
      <c r="C997" s="27"/>
      <c r="D997" s="27"/>
      <c r="E997" s="27"/>
      <c r="F997" s="27"/>
      <c r="G997" s="27"/>
      <c r="H997" s="27"/>
      <c r="I997" s="28"/>
      <c r="J997" s="28"/>
      <c r="K997" s="28"/>
      <c r="L997" s="28"/>
      <c r="M997" s="28"/>
      <c r="N997" s="28"/>
      <c r="O997" s="28"/>
      <c r="P997" s="172"/>
      <c r="Q997" s="172"/>
      <c r="R997" s="172"/>
      <c r="S997" s="172"/>
      <c r="T997" s="172"/>
      <c r="U997" s="172"/>
      <c r="V997" s="172"/>
      <c r="W997" s="28"/>
      <c r="X997" s="28"/>
      <c r="Y997" s="28"/>
      <c r="Z997" s="28"/>
      <c r="AA997" s="28"/>
      <c r="AB997" s="28"/>
      <c r="AC997" s="28"/>
      <c r="CH997" s="173"/>
    </row>
    <row r="998" spans="3:86" ht="15.75" customHeight="1">
      <c r="C998" s="27"/>
      <c r="D998" s="27"/>
      <c r="E998" s="27"/>
      <c r="F998" s="27"/>
      <c r="G998" s="27"/>
      <c r="H998" s="27"/>
      <c r="I998" s="28"/>
      <c r="J998" s="28"/>
      <c r="K998" s="28"/>
      <c r="L998" s="28"/>
      <c r="M998" s="28"/>
      <c r="N998" s="28"/>
      <c r="O998" s="28"/>
      <c r="P998" s="172"/>
      <c r="Q998" s="172"/>
      <c r="R998" s="172"/>
      <c r="S998" s="172"/>
      <c r="T998" s="172"/>
      <c r="U998" s="172"/>
      <c r="V998" s="172"/>
      <c r="W998" s="28"/>
      <c r="X998" s="28"/>
      <c r="Y998" s="28"/>
      <c r="Z998" s="28"/>
      <c r="AA998" s="28"/>
      <c r="AB998" s="28"/>
      <c r="AC998" s="28"/>
      <c r="CH998" s="173"/>
    </row>
    <row r="999" spans="3:86" ht="15.75" customHeight="1">
      <c r="C999" s="27"/>
      <c r="D999" s="27"/>
      <c r="E999" s="27"/>
      <c r="F999" s="27"/>
      <c r="G999" s="27"/>
      <c r="H999" s="27"/>
      <c r="I999" s="28"/>
      <c r="J999" s="28"/>
      <c r="K999" s="28"/>
      <c r="L999" s="28"/>
      <c r="M999" s="28"/>
      <c r="N999" s="28"/>
      <c r="O999" s="28"/>
      <c r="P999" s="172"/>
      <c r="Q999" s="172"/>
      <c r="R999" s="172"/>
      <c r="S999" s="172"/>
      <c r="T999" s="172"/>
      <c r="U999" s="172"/>
      <c r="V999" s="172"/>
      <c r="W999" s="28"/>
      <c r="X999" s="28"/>
      <c r="Y999" s="28"/>
      <c r="Z999" s="28"/>
      <c r="AA999" s="28"/>
      <c r="AB999" s="28"/>
      <c r="AC999" s="28"/>
      <c r="CH999" s="173"/>
    </row>
    <row r="1000" spans="3:86" ht="15.75" customHeight="1">
      <c r="C1000" s="27"/>
      <c r="D1000" s="27"/>
      <c r="E1000" s="27"/>
      <c r="F1000" s="27"/>
      <c r="G1000" s="27"/>
      <c r="H1000" s="27"/>
      <c r="I1000" s="28"/>
      <c r="J1000" s="28"/>
      <c r="K1000" s="28"/>
      <c r="L1000" s="28"/>
      <c r="M1000" s="28"/>
      <c r="N1000" s="28"/>
      <c r="O1000" s="28"/>
      <c r="P1000" s="172"/>
      <c r="Q1000" s="172"/>
      <c r="R1000" s="172"/>
      <c r="S1000" s="172"/>
      <c r="T1000" s="172"/>
      <c r="U1000" s="172"/>
      <c r="V1000" s="172"/>
      <c r="W1000" s="28"/>
      <c r="X1000" s="28"/>
      <c r="Y1000" s="28"/>
      <c r="Z1000" s="28"/>
      <c r="AA1000" s="28"/>
      <c r="AB1000" s="28"/>
      <c r="AC1000" s="28"/>
      <c r="CH1000" s="173"/>
    </row>
  </sheetData>
  <mergeCells count="53">
    <mergeCell ref="AC42:AE44"/>
    <mergeCell ref="Y43:AB43"/>
    <mergeCell ref="B54:N54"/>
    <mergeCell ref="AF43:AI43"/>
    <mergeCell ref="AM43:AP43"/>
    <mergeCell ref="CC43:CF43"/>
    <mergeCell ref="CH54:CT54"/>
    <mergeCell ref="AJ42:AL44"/>
    <mergeCell ref="AQ42:AS44"/>
    <mergeCell ref="AX42:AZ44"/>
    <mergeCell ref="BE42:BG44"/>
    <mergeCell ref="BL42:BN44"/>
    <mergeCell ref="BS42:BU44"/>
    <mergeCell ref="BZ42:CB44"/>
    <mergeCell ref="AT43:AW43"/>
    <mergeCell ref="BA43:BD43"/>
    <mergeCell ref="BH43:BK43"/>
    <mergeCell ref="BO43:BR43"/>
    <mergeCell ref="BV43:BY43"/>
    <mergeCell ref="BE3:BK3"/>
    <mergeCell ref="BL3:BR3"/>
    <mergeCell ref="BS3:BY3"/>
    <mergeCell ref="BZ3:CF3"/>
    <mergeCell ref="B2:CH2"/>
    <mergeCell ref="B3:G3"/>
    <mergeCell ref="H3:N3"/>
    <mergeCell ref="O3:U3"/>
    <mergeCell ref="V3:AB3"/>
    <mergeCell ref="AC3:AI3"/>
    <mergeCell ref="AJ3:AP3"/>
    <mergeCell ref="CG3:CH3"/>
    <mergeCell ref="AQ3:AW3"/>
    <mergeCell ref="AX3:BD3"/>
    <mergeCell ref="C20:D22"/>
    <mergeCell ref="H20:J22"/>
    <mergeCell ref="O20:Q22"/>
    <mergeCell ref="V20:X22"/>
    <mergeCell ref="AX20:AZ22"/>
    <mergeCell ref="AJ20:AL22"/>
    <mergeCell ref="AQ20:AS22"/>
    <mergeCell ref="BS25:BY25"/>
    <mergeCell ref="BZ25:CF25"/>
    <mergeCell ref="AC20:AE22"/>
    <mergeCell ref="AC25:AI25"/>
    <mergeCell ref="AJ25:AP25"/>
    <mergeCell ref="AQ25:AW25"/>
    <mergeCell ref="AX25:BD25"/>
    <mergeCell ref="BE25:BK25"/>
    <mergeCell ref="BL25:BR25"/>
    <mergeCell ref="BZ20:CB22"/>
    <mergeCell ref="BE20:BG22"/>
    <mergeCell ref="BL20:BN22"/>
    <mergeCell ref="BS20:BU22"/>
  </mergeCells>
  <conditionalFormatting sqref="T44 AA27:AA42 AA44 AH27:AH42 AH44 AO27:AO42 AO44 AV27:AV42 AV44 BC27:BC42 BC44 BJ27:BJ42 BJ44 BQ27:BQ42 BQ44 BX27:BX42 BX44 CE27:CE42 CE44">
    <cfRule type="cellIs" dxfId="171" priority="1" operator="greaterThan">
      <formula>0</formula>
    </cfRule>
  </conditionalFormatting>
  <conditionalFormatting sqref="T44 AA27:AA42 AA44 AH27:AH42 AH44 AO27:AO42 AO44 AV27:AV42 AV44 BC27:BC42 BC44 BJ27:BJ42 BJ44 BQ27:BQ42 BQ44 BX27:BX42 BX44 CE27:CE42 CE44">
    <cfRule type="cellIs" dxfId="170" priority="2" operator="lessThanOrEqual">
      <formula>0</formula>
    </cfRule>
  </conditionalFormatting>
  <conditionalFormatting sqref="T44 AA27:AA42 AA44 AH27:AH42 AH44 AO27:AO42 AO44 AV27:AV42 AV44 BC27:BC42 BC44 BJ27:BJ42 BJ44 BQ27:BQ42 BQ44 BX27:BX42 BX44 CE27:CE42 CE44">
    <cfRule type="cellIs" dxfId="169" priority="3" operator="equal">
      <formula>0</formula>
    </cfRule>
  </conditionalFormatting>
  <conditionalFormatting sqref="T44 AA27:AA42 AA44 AH27:AH42 AH44 AO27:AO42 AO44 AV27:AV42 AV44 BC27:BC42 BC44 BJ27:BJ42 BJ44 BQ27:BQ42 BQ44 BX27:BX42 BX44 CE27:CE42 CE44">
    <cfRule type="cellIs" dxfId="168" priority="4" operator="greaterThan">
      <formula>0</formula>
    </cfRule>
  </conditionalFormatting>
  <conditionalFormatting sqref="T44 AA27:AA42 AA44 AH27:AH42 AH44 AO27:AO42 AO44 AV27:AV42 AV44 BC27:BC42 BC44 BJ27:BJ42 BJ44 BQ27:BQ42 BQ44 BX27:BX42 BX44 CE27:CE42 CE44">
    <cfRule type="cellIs" dxfId="167" priority="5" operator="lessThan">
      <formula>0</formula>
    </cfRule>
  </conditionalFormatting>
  <conditionalFormatting sqref="T44 AA27:AA42 AA44 AH27:AH42 AH44 AO27:AO42 AO44 AV27:AV42 AV44 BC27:BC42 BC44 BJ27:BJ42 BJ44 BQ27:BQ42 BQ44 BX27:BX42 BX44 CE27:CE42 CE44">
    <cfRule type="cellIs" dxfId="166" priority="6" operator="equal">
      <formula>0</formula>
    </cfRule>
  </conditionalFormatting>
  <conditionalFormatting sqref="T44 AA27:AA42 AA44 AH27:AH42 AH44 AO27:AO42 AO44 AV27:AV42 AV44 BC27:BC42 BC44 BJ27:BJ42 BJ44 BQ27:BQ42 BQ44 BX27:BX42 BX44 CE27:CE42 CE44">
    <cfRule type="cellIs" dxfId="165" priority="7" operator="greaterThan">
      <formula>0</formula>
    </cfRule>
  </conditionalFormatting>
  <conditionalFormatting sqref="T44 AA27:AA42 AA44 AH27:AH42 AH44 AO27:AO42 AO44 AV27:AV42 AV44 BC27:BC42 BC44 BJ27:BJ42 BJ44 BQ27:BQ42 BQ44 BX27:BX42 BX44 CE27:CE42 CE44">
    <cfRule type="cellIs" dxfId="164" priority="8" operator="lessThan">
      <formula>0</formula>
    </cfRule>
  </conditionalFormatting>
  <conditionalFormatting sqref="CH5:CH22">
    <cfRule type="cellIs" dxfId="163" priority="9" operator="greaterThan">
      <formula>0</formula>
    </cfRule>
  </conditionalFormatting>
  <conditionalFormatting sqref="CH5:CH22">
    <cfRule type="cellIs" dxfId="162" priority="10" operator="lessThan">
      <formula>0</formula>
    </cfRule>
  </conditionalFormatting>
  <conditionalFormatting sqref="CG20">
    <cfRule type="cellIs" dxfId="161" priority="11" operator="greaterThan">
      <formula>0</formula>
    </cfRule>
  </conditionalFormatting>
  <conditionalFormatting sqref="CG20">
    <cfRule type="cellIs" dxfId="160" priority="12" operator="lessThan">
      <formula>0</formula>
    </cfRule>
  </conditionalFormatting>
  <conditionalFormatting sqref="CG22">
    <cfRule type="cellIs" dxfId="159" priority="13" operator="greaterThan">
      <formula>0</formula>
    </cfRule>
  </conditionalFormatting>
  <conditionalFormatting sqref="CG22">
    <cfRule type="cellIs" dxfId="158" priority="14" operator="lessThan">
      <formula>0</formula>
    </cfRule>
  </conditionalFormatting>
  <conditionalFormatting sqref="M5:M20">
    <cfRule type="cellIs" dxfId="157" priority="15" operator="greaterThan">
      <formula>0</formula>
    </cfRule>
  </conditionalFormatting>
  <conditionalFormatting sqref="M5:M20">
    <cfRule type="cellIs" dxfId="156" priority="16" operator="lessThan">
      <formula>0</formula>
    </cfRule>
  </conditionalFormatting>
  <conditionalFormatting sqref="M22">
    <cfRule type="cellIs" dxfId="155" priority="17" operator="greaterThan">
      <formula>0</formula>
    </cfRule>
  </conditionalFormatting>
  <conditionalFormatting sqref="M22">
    <cfRule type="cellIs" dxfId="154" priority="18" operator="lessThan">
      <formula>0</formula>
    </cfRule>
  </conditionalFormatting>
  <conditionalFormatting sqref="T5:T20">
    <cfRule type="cellIs" dxfId="153" priority="19" operator="greaterThan">
      <formula>0</formula>
    </cfRule>
  </conditionalFormatting>
  <conditionalFormatting sqref="T5:T20">
    <cfRule type="cellIs" dxfId="152" priority="20" operator="lessThan">
      <formula>0</formula>
    </cfRule>
  </conditionalFormatting>
  <conditionalFormatting sqref="T22">
    <cfRule type="cellIs" dxfId="151" priority="21" operator="greaterThan">
      <formula>0</formula>
    </cfRule>
  </conditionalFormatting>
  <conditionalFormatting sqref="T22">
    <cfRule type="cellIs" dxfId="150" priority="22" operator="lessThan">
      <formula>0</formula>
    </cfRule>
  </conditionalFormatting>
  <conditionalFormatting sqref="AA5:AA20">
    <cfRule type="cellIs" dxfId="149" priority="23" operator="greaterThan">
      <formula>0</formula>
    </cfRule>
  </conditionalFormatting>
  <conditionalFormatting sqref="AA5:AA20">
    <cfRule type="cellIs" dxfId="148" priority="24" operator="lessThan">
      <formula>0</formula>
    </cfRule>
  </conditionalFormatting>
  <conditionalFormatting sqref="AA22">
    <cfRule type="cellIs" dxfId="147" priority="25" operator="greaterThan">
      <formula>0</formula>
    </cfRule>
  </conditionalFormatting>
  <conditionalFormatting sqref="AA22">
    <cfRule type="cellIs" dxfId="146" priority="26" operator="lessThan">
      <formula>0</formula>
    </cfRule>
  </conditionalFormatting>
  <conditionalFormatting sqref="AH5:AH20">
    <cfRule type="cellIs" dxfId="145" priority="27" operator="greaterThan">
      <formula>0</formula>
    </cfRule>
  </conditionalFormatting>
  <conditionalFormatting sqref="AH5:AH20">
    <cfRule type="cellIs" dxfId="144" priority="28" operator="lessThan">
      <formula>0</formula>
    </cfRule>
  </conditionalFormatting>
  <conditionalFormatting sqref="AH22">
    <cfRule type="cellIs" dxfId="143" priority="29" operator="greaterThan">
      <formula>0</formula>
    </cfRule>
  </conditionalFormatting>
  <conditionalFormatting sqref="AH22">
    <cfRule type="cellIs" dxfId="142" priority="30" operator="lessThan">
      <formula>0</formula>
    </cfRule>
  </conditionalFormatting>
  <conditionalFormatting sqref="AO5:AO20">
    <cfRule type="cellIs" dxfId="141" priority="31" operator="greaterThan">
      <formula>0</formula>
    </cfRule>
  </conditionalFormatting>
  <conditionalFormatting sqref="AO5:AO20">
    <cfRule type="cellIs" dxfId="140" priority="32" operator="lessThan">
      <formula>0</formula>
    </cfRule>
  </conditionalFormatting>
  <conditionalFormatting sqref="AO22">
    <cfRule type="cellIs" dxfId="139" priority="33" operator="greaterThan">
      <formula>0</formula>
    </cfRule>
  </conditionalFormatting>
  <conditionalFormatting sqref="AO22">
    <cfRule type="cellIs" dxfId="138" priority="34" operator="lessThan">
      <formula>0</formula>
    </cfRule>
  </conditionalFormatting>
  <conditionalFormatting sqref="AV5:AV20">
    <cfRule type="cellIs" dxfId="137" priority="35" operator="greaterThan">
      <formula>0</formula>
    </cfRule>
  </conditionalFormatting>
  <conditionalFormatting sqref="AV5:AV20">
    <cfRule type="cellIs" dxfId="136" priority="36" operator="lessThan">
      <formula>0</formula>
    </cfRule>
  </conditionalFormatting>
  <conditionalFormatting sqref="AV22">
    <cfRule type="cellIs" dxfId="135" priority="37" operator="greaterThan">
      <formula>0</formula>
    </cfRule>
  </conditionalFormatting>
  <conditionalFormatting sqref="AV22">
    <cfRule type="cellIs" dxfId="134" priority="38" operator="lessThan">
      <formula>0</formula>
    </cfRule>
  </conditionalFormatting>
  <conditionalFormatting sqref="BC5:BC20">
    <cfRule type="cellIs" dxfId="133" priority="39" operator="greaterThan">
      <formula>0</formula>
    </cfRule>
  </conditionalFormatting>
  <conditionalFormatting sqref="BC5:BC20">
    <cfRule type="cellIs" dxfId="132" priority="40" operator="lessThan">
      <formula>0</formula>
    </cfRule>
  </conditionalFormatting>
  <conditionalFormatting sqref="BC22">
    <cfRule type="cellIs" dxfId="131" priority="41" operator="greaterThan">
      <formula>0</formula>
    </cfRule>
  </conditionalFormatting>
  <conditionalFormatting sqref="BC22">
    <cfRule type="cellIs" dxfId="130" priority="42" operator="lessThan">
      <formula>0</formula>
    </cfRule>
  </conditionalFormatting>
  <conditionalFormatting sqref="BJ5:BJ20">
    <cfRule type="cellIs" dxfId="129" priority="43" operator="greaterThan">
      <formula>0</formula>
    </cfRule>
  </conditionalFormatting>
  <conditionalFormatting sqref="BJ5:BJ20">
    <cfRule type="cellIs" dxfId="128" priority="44" operator="lessThan">
      <formula>0</formula>
    </cfRule>
  </conditionalFormatting>
  <conditionalFormatting sqref="BJ22">
    <cfRule type="cellIs" dxfId="127" priority="45" operator="greaterThan">
      <formula>0</formula>
    </cfRule>
  </conditionalFormatting>
  <conditionalFormatting sqref="BJ22">
    <cfRule type="cellIs" dxfId="126" priority="46" operator="lessThan">
      <formula>0</formula>
    </cfRule>
  </conditionalFormatting>
  <conditionalFormatting sqref="BQ5:BQ20">
    <cfRule type="cellIs" dxfId="125" priority="47" operator="greaterThan">
      <formula>0</formula>
    </cfRule>
  </conditionalFormatting>
  <conditionalFormatting sqref="BQ5:BQ20">
    <cfRule type="cellIs" dxfId="124" priority="48" operator="lessThan">
      <formula>0</formula>
    </cfRule>
  </conditionalFormatting>
  <conditionalFormatting sqref="BQ22">
    <cfRule type="cellIs" dxfId="123" priority="49" operator="greaterThan">
      <formula>0</formula>
    </cfRule>
  </conditionalFormatting>
  <conditionalFormatting sqref="BQ22">
    <cfRule type="cellIs" dxfId="122" priority="50" operator="lessThan">
      <formula>0</formula>
    </cfRule>
  </conditionalFormatting>
  <conditionalFormatting sqref="BX5:BX20">
    <cfRule type="cellIs" dxfId="121" priority="51" operator="greaterThan">
      <formula>0</formula>
    </cfRule>
  </conditionalFormatting>
  <conditionalFormatting sqref="BX5:BX20">
    <cfRule type="cellIs" dxfId="120" priority="52" operator="lessThan">
      <formula>0</formula>
    </cfRule>
  </conditionalFormatting>
  <conditionalFormatting sqref="BX22">
    <cfRule type="cellIs" dxfId="119" priority="53" operator="greaterThan">
      <formula>0</formula>
    </cfRule>
  </conditionalFormatting>
  <conditionalFormatting sqref="BX22">
    <cfRule type="cellIs" dxfId="118" priority="54" operator="lessThan">
      <formula>0</formula>
    </cfRule>
  </conditionalFormatting>
  <conditionalFormatting sqref="CE5:CE20">
    <cfRule type="cellIs" dxfId="117" priority="55" operator="greaterThan">
      <formula>0</formula>
    </cfRule>
  </conditionalFormatting>
  <conditionalFormatting sqref="CE5:CE20">
    <cfRule type="cellIs" dxfId="116" priority="56" operator="lessThan">
      <formula>0</formula>
    </cfRule>
  </conditionalFormatting>
  <conditionalFormatting sqref="CE22">
    <cfRule type="cellIs" dxfId="115" priority="57" operator="greaterThan">
      <formula>0</formula>
    </cfRule>
  </conditionalFormatting>
  <conditionalFormatting sqref="CE22">
    <cfRule type="cellIs" dxfId="114" priority="58" operator="lessThan">
      <formula>0</formula>
    </cfRule>
  </conditionalFormatting>
  <pageMargins left="0.51180555555555496" right="0.51180555555555496" top="0.78749999999999998" bottom="0.78749999999999998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</vt:i4>
      </vt:variant>
    </vt:vector>
  </HeadingPairs>
  <TitlesOfParts>
    <vt:vector size="13" baseType="lpstr">
      <vt:lpstr>CAPA</vt:lpstr>
      <vt:lpstr>CONSOLIDADO</vt:lpstr>
      <vt:lpstr>RENDA FIXA</vt:lpstr>
      <vt:lpstr>AÇÕES</vt:lpstr>
      <vt:lpstr>TRADE AÇÕES </vt:lpstr>
      <vt:lpstr>TRADE OPÇÕES</vt:lpstr>
      <vt:lpstr>FII</vt:lpstr>
      <vt:lpstr>IMOBILIZADO</vt:lpstr>
      <vt:lpstr>CRIPTOMOEDAS</vt:lpstr>
      <vt:lpstr>CONTROLE FINANCEIRO PESSOAL</vt:lpstr>
      <vt:lpstr>PLANEJAMENTO e METAS</vt:lpstr>
      <vt:lpstr>CUSTO DE OPERAÇÕES</vt:lpstr>
      <vt:lpstr>_xlcn.WorksheetConnection_Planilha1D3E51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2017-08-24T14:55:08Z</dcterms:created>
  <dcterms:modified xsi:type="dcterms:W3CDTF">2022-02-25T13:55:49Z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