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KF51\OneDrive\Área de Trabalho\Ranger Educ\2024\Planilhas\"/>
    </mc:Choice>
  </mc:AlternateContent>
  <xr:revisionPtr revIDLastSave="0" documentId="13_ncr:1_{58E9BF01-E39B-4F5A-85A0-D644A8486CA8}" xr6:coauthVersionLast="47" xr6:coauthVersionMax="47" xr10:uidLastSave="{00000000-0000-0000-0000-000000000000}"/>
  <bookViews>
    <workbookView xWindow="0" yWindow="0" windowWidth="23016" windowHeight="12336" xr2:uid="{B01872A6-F3A1-47DE-BE02-6C2105F03744}"/>
  </bookViews>
  <sheets>
    <sheet name="Calculadora de Promoções" sheetId="1" r:id="rId1"/>
    <sheet name="Maguinhos" sheetId="4" state="hidden" r:id="rId2"/>
    <sheet name="Tabelas Auxiliares" sheetId="3" state="hidden" r:id="rId3"/>
    <sheet name="Controle das Compras" sheetId="2" r:id="rId4"/>
    <sheet name="Teste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B4" i="5" l="1"/>
  <c r="H11" i="1" l="1"/>
  <c r="C16" i="1" l="1"/>
  <c r="F101" i="2" l="1"/>
  <c r="J101" i="2" s="1"/>
  <c r="L101" i="2" s="1"/>
  <c r="F100" i="2"/>
  <c r="J100" i="2" s="1"/>
  <c r="L100" i="2" s="1"/>
  <c r="N100" i="2" s="1"/>
  <c r="F99" i="2"/>
  <c r="J99" i="2" s="1"/>
  <c r="L99" i="2" s="1"/>
  <c r="F98" i="2"/>
  <c r="J98" i="2" s="1"/>
  <c r="L98" i="2" s="1"/>
  <c r="F97" i="2"/>
  <c r="J97" i="2" s="1"/>
  <c r="L97" i="2" s="1"/>
  <c r="F96" i="2"/>
  <c r="J96" i="2" s="1"/>
  <c r="L96" i="2" s="1"/>
  <c r="F95" i="2"/>
  <c r="J95" i="2" s="1"/>
  <c r="L95" i="2" s="1"/>
  <c r="F94" i="2"/>
  <c r="J94" i="2" s="1"/>
  <c r="L94" i="2" s="1"/>
  <c r="F93" i="2"/>
  <c r="J93" i="2" s="1"/>
  <c r="L93" i="2" s="1"/>
  <c r="N93" i="2" s="1"/>
  <c r="F92" i="2"/>
  <c r="J92" i="2" s="1"/>
  <c r="L92" i="2" s="1"/>
  <c r="N92" i="2" s="1"/>
  <c r="F91" i="2"/>
  <c r="J91" i="2" s="1"/>
  <c r="L91" i="2" s="1"/>
  <c r="F90" i="2"/>
  <c r="J90" i="2" s="1"/>
  <c r="L90" i="2" s="1"/>
  <c r="F89" i="2"/>
  <c r="J89" i="2" s="1"/>
  <c r="L89" i="2" s="1"/>
  <c r="F88" i="2"/>
  <c r="J88" i="2" s="1"/>
  <c r="L88" i="2" s="1"/>
  <c r="F87" i="2"/>
  <c r="J87" i="2" s="1"/>
  <c r="L87" i="2" s="1"/>
  <c r="F86" i="2"/>
  <c r="J86" i="2" s="1"/>
  <c r="L86" i="2" s="1"/>
  <c r="F85" i="2"/>
  <c r="J85" i="2" s="1"/>
  <c r="L85" i="2" s="1"/>
  <c r="N85" i="2" s="1"/>
  <c r="F84" i="2"/>
  <c r="J84" i="2" s="1"/>
  <c r="L84" i="2" s="1"/>
  <c r="N84" i="2" s="1"/>
  <c r="F83" i="2"/>
  <c r="J83" i="2" s="1"/>
  <c r="L83" i="2" s="1"/>
  <c r="F82" i="2"/>
  <c r="J82" i="2" s="1"/>
  <c r="L82" i="2" s="1"/>
  <c r="F81" i="2"/>
  <c r="J81" i="2" s="1"/>
  <c r="L81" i="2" s="1"/>
  <c r="F80" i="2"/>
  <c r="J80" i="2" s="1"/>
  <c r="L80" i="2" s="1"/>
  <c r="F79" i="2"/>
  <c r="J79" i="2" s="1"/>
  <c r="L79" i="2" s="1"/>
  <c r="F78" i="2"/>
  <c r="J78" i="2" s="1"/>
  <c r="L78" i="2" s="1"/>
  <c r="F77" i="2"/>
  <c r="J77" i="2" s="1"/>
  <c r="L77" i="2" s="1"/>
  <c r="N77" i="2" s="1"/>
  <c r="F76" i="2"/>
  <c r="J76" i="2" s="1"/>
  <c r="L76" i="2" s="1"/>
  <c r="N76" i="2" s="1"/>
  <c r="F75" i="2"/>
  <c r="J75" i="2" s="1"/>
  <c r="L75" i="2" s="1"/>
  <c r="F74" i="2"/>
  <c r="J74" i="2" s="1"/>
  <c r="L74" i="2" s="1"/>
  <c r="F73" i="2"/>
  <c r="J73" i="2" s="1"/>
  <c r="L73" i="2" s="1"/>
  <c r="F72" i="2"/>
  <c r="J72" i="2" s="1"/>
  <c r="L72" i="2" s="1"/>
  <c r="F71" i="2"/>
  <c r="J71" i="2" s="1"/>
  <c r="L71" i="2" s="1"/>
  <c r="F70" i="2"/>
  <c r="J70" i="2" s="1"/>
  <c r="L70" i="2" s="1"/>
  <c r="F69" i="2"/>
  <c r="J69" i="2" s="1"/>
  <c r="L69" i="2" s="1"/>
  <c r="N69" i="2" s="1"/>
  <c r="F68" i="2"/>
  <c r="J68" i="2" s="1"/>
  <c r="L68" i="2" s="1"/>
  <c r="N68" i="2" s="1"/>
  <c r="F67" i="2"/>
  <c r="J67" i="2" s="1"/>
  <c r="L67" i="2" s="1"/>
  <c r="F66" i="2"/>
  <c r="J66" i="2" s="1"/>
  <c r="L66" i="2" s="1"/>
  <c r="F65" i="2"/>
  <c r="J65" i="2" s="1"/>
  <c r="L65" i="2" s="1"/>
  <c r="F64" i="2"/>
  <c r="J64" i="2" s="1"/>
  <c r="L64" i="2" s="1"/>
  <c r="F63" i="2"/>
  <c r="J63" i="2" s="1"/>
  <c r="L63" i="2" s="1"/>
  <c r="F62" i="2"/>
  <c r="J62" i="2" s="1"/>
  <c r="L62" i="2" s="1"/>
  <c r="F61" i="2"/>
  <c r="J61" i="2" s="1"/>
  <c r="L61" i="2" s="1"/>
  <c r="N61" i="2" s="1"/>
  <c r="J60" i="2"/>
  <c r="L60" i="2" s="1"/>
  <c r="M60" i="2" s="1"/>
  <c r="F60" i="2"/>
  <c r="F59" i="2"/>
  <c r="J59" i="2" s="1"/>
  <c r="L59" i="2" s="1"/>
  <c r="F58" i="2"/>
  <c r="J58" i="2" s="1"/>
  <c r="L58" i="2" s="1"/>
  <c r="F57" i="2"/>
  <c r="J57" i="2" s="1"/>
  <c r="L57" i="2" s="1"/>
  <c r="F56" i="2"/>
  <c r="J56" i="2" s="1"/>
  <c r="L56" i="2" s="1"/>
  <c r="F55" i="2"/>
  <c r="J55" i="2" s="1"/>
  <c r="L55" i="2" s="1"/>
  <c r="F54" i="2"/>
  <c r="J54" i="2" s="1"/>
  <c r="L54" i="2" s="1"/>
  <c r="F53" i="2"/>
  <c r="J53" i="2" s="1"/>
  <c r="L53" i="2" s="1"/>
  <c r="N53" i="2" s="1"/>
  <c r="F52" i="2"/>
  <c r="J52" i="2" s="1"/>
  <c r="L52" i="2" s="1"/>
  <c r="F51" i="2"/>
  <c r="J51" i="2" s="1"/>
  <c r="L51" i="2" s="1"/>
  <c r="F50" i="2"/>
  <c r="J50" i="2" s="1"/>
  <c r="L50" i="2" s="1"/>
  <c r="F49" i="2"/>
  <c r="J49" i="2" s="1"/>
  <c r="L49" i="2" s="1"/>
  <c r="F48" i="2"/>
  <c r="J48" i="2" s="1"/>
  <c r="L48" i="2" s="1"/>
  <c r="F47" i="2"/>
  <c r="J47" i="2" s="1"/>
  <c r="L47" i="2" s="1"/>
  <c r="F46" i="2"/>
  <c r="J46" i="2" s="1"/>
  <c r="L46" i="2" s="1"/>
  <c r="F45" i="2"/>
  <c r="J45" i="2" s="1"/>
  <c r="L45" i="2" s="1"/>
  <c r="N45" i="2" s="1"/>
  <c r="F44" i="2"/>
  <c r="J44" i="2" s="1"/>
  <c r="L44" i="2" s="1"/>
  <c r="F43" i="2"/>
  <c r="J43" i="2" s="1"/>
  <c r="L43" i="2" s="1"/>
  <c r="F42" i="2"/>
  <c r="J42" i="2" s="1"/>
  <c r="L42" i="2" s="1"/>
  <c r="M42" i="2" s="1"/>
  <c r="F41" i="2"/>
  <c r="J41" i="2" s="1"/>
  <c r="L41" i="2" s="1"/>
  <c r="F40" i="2"/>
  <c r="J40" i="2" s="1"/>
  <c r="L40" i="2" s="1"/>
  <c r="F39" i="2"/>
  <c r="J39" i="2" s="1"/>
  <c r="L39" i="2" s="1"/>
  <c r="N39" i="2" s="1"/>
  <c r="F38" i="2"/>
  <c r="J38" i="2" s="1"/>
  <c r="L38" i="2" s="1"/>
  <c r="F37" i="2"/>
  <c r="J37" i="2" s="1"/>
  <c r="L37" i="2" s="1"/>
  <c r="N37" i="2" s="1"/>
  <c r="F36" i="2"/>
  <c r="J36" i="2" s="1"/>
  <c r="L36" i="2" s="1"/>
  <c r="F35" i="2"/>
  <c r="J35" i="2" s="1"/>
  <c r="L35" i="2" s="1"/>
  <c r="F34" i="2"/>
  <c r="J34" i="2" s="1"/>
  <c r="L34" i="2" s="1"/>
  <c r="M34" i="2" s="1"/>
  <c r="F33" i="2"/>
  <c r="J33" i="2" s="1"/>
  <c r="L33" i="2" s="1"/>
  <c r="F32" i="2"/>
  <c r="J32" i="2" s="1"/>
  <c r="L32" i="2" s="1"/>
  <c r="F31" i="2"/>
  <c r="J31" i="2" s="1"/>
  <c r="L31" i="2" s="1"/>
  <c r="N31" i="2" s="1"/>
  <c r="F30" i="2"/>
  <c r="J30" i="2" s="1"/>
  <c r="L30" i="2" s="1"/>
  <c r="F29" i="2"/>
  <c r="J29" i="2" s="1"/>
  <c r="L29" i="2" s="1"/>
  <c r="N29" i="2" s="1"/>
  <c r="F28" i="2"/>
  <c r="J28" i="2" s="1"/>
  <c r="L28" i="2" s="1"/>
  <c r="F27" i="2"/>
  <c r="J27" i="2" s="1"/>
  <c r="L27" i="2" s="1"/>
  <c r="F26" i="2"/>
  <c r="J26" i="2" s="1"/>
  <c r="L26" i="2" s="1"/>
  <c r="M26" i="2" s="1"/>
  <c r="F25" i="2"/>
  <c r="J25" i="2" s="1"/>
  <c r="L25" i="2" s="1"/>
  <c r="F24" i="2"/>
  <c r="J24" i="2" s="1"/>
  <c r="L24" i="2" s="1"/>
  <c r="F23" i="2"/>
  <c r="J23" i="2" s="1"/>
  <c r="L23" i="2" s="1"/>
  <c r="N23" i="2" s="1"/>
  <c r="F22" i="2"/>
  <c r="J22" i="2" s="1"/>
  <c r="L22" i="2" s="1"/>
  <c r="F21" i="2"/>
  <c r="J21" i="2" s="1"/>
  <c r="L21" i="2" s="1"/>
  <c r="F20" i="2"/>
  <c r="J20" i="2" s="1"/>
  <c r="L20" i="2" s="1"/>
  <c r="F19" i="2"/>
  <c r="J19" i="2" s="1"/>
  <c r="L19" i="2" s="1"/>
  <c r="F18" i="2"/>
  <c r="J18" i="2" s="1"/>
  <c r="L18" i="2" s="1"/>
  <c r="M18" i="2" s="1"/>
  <c r="F17" i="2"/>
  <c r="J17" i="2" s="1"/>
  <c r="L17" i="2" s="1"/>
  <c r="F16" i="2"/>
  <c r="J16" i="2" s="1"/>
  <c r="L16" i="2" s="1"/>
  <c r="F15" i="2"/>
  <c r="J15" i="2" s="1"/>
  <c r="L15" i="2" s="1"/>
  <c r="N15" i="2" s="1"/>
  <c r="F14" i="2"/>
  <c r="J14" i="2" s="1"/>
  <c r="L14" i="2" s="1"/>
  <c r="H14" i="1"/>
  <c r="M50" i="2" l="1"/>
  <c r="N50" i="2"/>
  <c r="H17" i="1"/>
  <c r="H18" i="1" s="1"/>
  <c r="H20" i="1" s="1"/>
  <c r="H23" i="1"/>
  <c r="N43" i="2"/>
  <c r="M43" i="2"/>
  <c r="M65" i="2"/>
  <c r="N65" i="2"/>
  <c r="M23" i="2"/>
  <c r="N32" i="2"/>
  <c r="M32" i="2"/>
  <c r="N40" i="2"/>
  <c r="M40" i="2"/>
  <c r="N52" i="2"/>
  <c r="M52" i="2"/>
  <c r="N57" i="2"/>
  <c r="M57" i="2"/>
  <c r="M66" i="2"/>
  <c r="N66" i="2"/>
  <c r="N70" i="2"/>
  <c r="M70" i="2"/>
  <c r="N80" i="2"/>
  <c r="M80" i="2"/>
  <c r="N89" i="2"/>
  <c r="M89" i="2"/>
  <c r="M98" i="2"/>
  <c r="N98" i="2"/>
  <c r="N78" i="2"/>
  <c r="M78" i="2"/>
  <c r="M31" i="2"/>
  <c r="N19" i="2"/>
  <c r="M19" i="2"/>
  <c r="N36" i="2"/>
  <c r="M36" i="2"/>
  <c r="N44" i="2"/>
  <c r="M44" i="2"/>
  <c r="M49" i="2"/>
  <c r="N49" i="2"/>
  <c r="N67" i="2"/>
  <c r="M67" i="2"/>
  <c r="M71" i="2"/>
  <c r="N71" i="2"/>
  <c r="N99" i="2"/>
  <c r="M99" i="2"/>
  <c r="N27" i="2"/>
  <c r="M27" i="2"/>
  <c r="N56" i="2"/>
  <c r="M56" i="2"/>
  <c r="M74" i="2"/>
  <c r="N74" i="2"/>
  <c r="M97" i="2"/>
  <c r="N97" i="2"/>
  <c r="N48" i="2"/>
  <c r="M48" i="2"/>
  <c r="M79" i="2"/>
  <c r="N79" i="2"/>
  <c r="M15" i="2"/>
  <c r="M16" i="2"/>
  <c r="N16" i="2"/>
  <c r="N25" i="2"/>
  <c r="M25" i="2"/>
  <c r="M33" i="2"/>
  <c r="N33" i="2"/>
  <c r="N41" i="2"/>
  <c r="M41" i="2"/>
  <c r="M58" i="2"/>
  <c r="N58" i="2"/>
  <c r="N62" i="2"/>
  <c r="M62" i="2"/>
  <c r="N72" i="2"/>
  <c r="M72" i="2"/>
  <c r="M81" i="2"/>
  <c r="N81" i="2"/>
  <c r="M90" i="2"/>
  <c r="N90" i="2"/>
  <c r="N94" i="2"/>
  <c r="M94" i="2"/>
  <c r="M47" i="2"/>
  <c r="N47" i="2"/>
  <c r="M39" i="2"/>
  <c r="N75" i="2"/>
  <c r="M75" i="2"/>
  <c r="N24" i="2"/>
  <c r="M24" i="2"/>
  <c r="N28" i="2"/>
  <c r="M28" i="2"/>
  <c r="N20" i="2"/>
  <c r="M20" i="2"/>
  <c r="N59" i="2"/>
  <c r="M59" i="2"/>
  <c r="M63" i="2"/>
  <c r="N63" i="2"/>
  <c r="N91" i="2"/>
  <c r="M91" i="2"/>
  <c r="M95" i="2"/>
  <c r="N95" i="2"/>
  <c r="N35" i="2"/>
  <c r="M35" i="2"/>
  <c r="N88" i="2"/>
  <c r="M88" i="2"/>
  <c r="N18" i="2"/>
  <c r="M17" i="2"/>
  <c r="N17" i="2"/>
  <c r="N54" i="2"/>
  <c r="M54" i="2"/>
  <c r="N64" i="2"/>
  <c r="M64" i="2"/>
  <c r="N73" i="2"/>
  <c r="M73" i="2"/>
  <c r="M82" i="2"/>
  <c r="N82" i="2"/>
  <c r="N86" i="2"/>
  <c r="M86" i="2"/>
  <c r="N96" i="2"/>
  <c r="M96" i="2"/>
  <c r="N14" i="2"/>
  <c r="M14" i="2"/>
  <c r="N21" i="2"/>
  <c r="M21" i="2"/>
  <c r="N22" i="2"/>
  <c r="M22" i="2"/>
  <c r="N26" i="2"/>
  <c r="N30" i="2"/>
  <c r="M30" i="2"/>
  <c r="N34" i="2"/>
  <c r="N38" i="2"/>
  <c r="M38" i="2"/>
  <c r="N42" i="2"/>
  <c r="N46" i="2"/>
  <c r="M46" i="2"/>
  <c r="N51" i="2"/>
  <c r="M51" i="2"/>
  <c r="M55" i="2"/>
  <c r="N55" i="2"/>
  <c r="N83" i="2"/>
  <c r="M83" i="2"/>
  <c r="M87" i="2"/>
  <c r="N87" i="2"/>
  <c r="N101" i="2"/>
  <c r="M101" i="2"/>
  <c r="M68" i="2"/>
  <c r="M84" i="2"/>
  <c r="M92" i="2"/>
  <c r="M100" i="2"/>
  <c r="M76" i="2"/>
  <c r="N60" i="2"/>
  <c r="M29" i="2"/>
  <c r="M37" i="2"/>
  <c r="M45" i="2"/>
  <c r="M53" i="2"/>
  <c r="M61" i="2"/>
  <c r="M69" i="2"/>
  <c r="M77" i="2"/>
  <c r="M85" i="2"/>
  <c r="M93" i="2"/>
  <c r="H21" i="1" l="1"/>
  <c r="C2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</futureMetadata>
  <valueMetadata count="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</valueMetadata>
</metadata>
</file>

<file path=xl/sharedStrings.xml><?xml version="1.0" encoding="utf-8"?>
<sst xmlns="http://schemas.openxmlformats.org/spreadsheetml/2006/main" count="61" uniqueCount="54">
  <si>
    <t>Smiles</t>
  </si>
  <si>
    <t>DATA</t>
  </si>
  <si>
    <t>PTS BÔNUS</t>
  </si>
  <si>
    <t>PROGRAMA ORIGEM</t>
  </si>
  <si>
    <t>PROGRAMA DESTINO</t>
  </si>
  <si>
    <t>MILHAS TOTAIS</t>
  </si>
  <si>
    <t>PREÇO DO MILHEIRO</t>
  </si>
  <si>
    <t>VALOR FINAL DO PRODUTO</t>
  </si>
  <si>
    <t>Valor do Produto</t>
  </si>
  <si>
    <t>% Bônus de Transferência</t>
  </si>
  <si>
    <t>Desconto Visualizado</t>
  </si>
  <si>
    <t>% de Desconto</t>
  </si>
  <si>
    <t>Programas</t>
  </si>
  <si>
    <t>Átomos</t>
  </si>
  <si>
    <t>Caixa</t>
  </si>
  <si>
    <t>Coopera</t>
  </si>
  <si>
    <t>Curtaí</t>
  </si>
  <si>
    <t>Esfera</t>
  </si>
  <si>
    <t>Inter Loop</t>
  </si>
  <si>
    <t>Itaú</t>
  </si>
  <si>
    <t>Livelo</t>
  </si>
  <si>
    <t>Membership Rewards</t>
  </si>
  <si>
    <t>Aéreas</t>
  </si>
  <si>
    <t>Avaliação do Mago</t>
  </si>
  <si>
    <t>2 maguinhos</t>
  </si>
  <si>
    <t>3 maguinhos</t>
  </si>
  <si>
    <t>4 maguinhos</t>
  </si>
  <si>
    <t>5 maguinhos</t>
  </si>
  <si>
    <t>Regular</t>
  </si>
  <si>
    <t>1 maguinho</t>
  </si>
  <si>
    <t>Cartão 1</t>
  </si>
  <si>
    <t>Cartão 2</t>
  </si>
  <si>
    <t>Cartão 3</t>
  </si>
  <si>
    <t>Excelente</t>
  </si>
  <si>
    <t>Fraca</t>
  </si>
  <si>
    <t>Ótima</t>
  </si>
  <si>
    <t>Boa</t>
  </si>
  <si>
    <t>TAP Miles&amp;GO</t>
  </si>
  <si>
    <t>TAP Miles&amp;Go</t>
  </si>
  <si>
    <t>Latam Pass</t>
  </si>
  <si>
    <t>Iberia Plus</t>
  </si>
  <si>
    <t>Tudo Azul</t>
  </si>
  <si>
    <t>CALCULADORA DE PROMOÇÕES</t>
  </si>
  <si>
    <r>
      <t xml:space="preserve">Pontuação da Oferta </t>
    </r>
    <r>
      <rPr>
        <b/>
        <sz val="8"/>
        <color theme="0"/>
        <rFont val="Aptos Narrow"/>
        <family val="2"/>
        <scheme val="minor"/>
      </rPr>
      <t xml:space="preserve"> (pontos por real gasto)</t>
    </r>
  </si>
  <si>
    <t>% BONIFICAÇÃO</t>
  </si>
  <si>
    <t>% ECONOMIA</t>
  </si>
  <si>
    <t>VALOR DAS MILHAS</t>
  </si>
  <si>
    <t>PREÇO DO PRODUTO</t>
  </si>
  <si>
    <t>DESCRIÇÃO DO PRODUTO</t>
  </si>
  <si>
    <t>PONTOS POR REAL GASTO</t>
  </si>
  <si>
    <t>MILHEIROS DE REFERÊNCIA*</t>
  </si>
  <si>
    <t>Equivalência Promoção Aérea**</t>
  </si>
  <si>
    <t>**pontos necessários para igualar a promoção diretamente na aérea</t>
  </si>
  <si>
    <t>*os valores de referência podem mudar com o tempo e são editáveis na planilha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</si>
</sst>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R$&quot;\ * #,##0.00_);_(&quot;R$&quot;\ * \(#,##0.00\);_(&quot;R$&quot;\ * &quot;-&quot;??_);_(@_)"/>
    <numFmt numFmtId="43" formatCode="_(* #,##0.00_);_(* \(#,##0.00\);_(* &quot;-&quot;??_);_(@_)"/>
    <numFmt numFmtId="164" formatCode="0.0%"/>
    <numFmt numFmtId="165" formatCode="_-&quot;R$&quot;\ * #,##0.00_-;\-&quot;R$&quot;\ * #,##0.00_-;_-&quot;R$&quot;\ * &quot;-&quot;??_-;_-@_-"/>
    <numFmt numFmtId="166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20"/>
      <color theme="8"/>
      <name val="Brush Script MT"/>
      <family val="4"/>
    </font>
    <font>
      <sz val="20"/>
      <name val="Brush Script MT"/>
      <family val="4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4" fillId="2" borderId="0" xfId="4" applyFill="1"/>
    <xf numFmtId="0" fontId="4" fillId="0" borderId="0" xfId="4"/>
    <xf numFmtId="14" fontId="4" fillId="0" borderId="0" xfId="4" applyNumberFormat="1" applyAlignment="1" applyProtection="1">
      <alignment horizontal="center"/>
      <protection locked="0"/>
    </xf>
    <xf numFmtId="165" fontId="0" fillId="0" borderId="0" xfId="5" applyFont="1" applyProtection="1">
      <protection locked="0"/>
    </xf>
    <xf numFmtId="166" fontId="0" fillId="0" borderId="0" xfId="6" applyNumberFormat="1" applyFont="1" applyProtection="1">
      <protection locked="0"/>
    </xf>
    <xf numFmtId="166" fontId="0" fillId="0" borderId="0" xfId="6" applyNumberFormat="1" applyFont="1" applyProtection="1">
      <protection hidden="1"/>
    </xf>
    <xf numFmtId="0" fontId="4" fillId="0" borderId="0" xfId="4" applyAlignment="1" applyProtection="1">
      <alignment horizontal="center"/>
      <protection locked="0"/>
    </xf>
    <xf numFmtId="9" fontId="0" fillId="0" borderId="0" xfId="7" applyFont="1" applyAlignment="1" applyProtection="1">
      <alignment horizontal="center"/>
      <protection locked="0"/>
    </xf>
    <xf numFmtId="165" fontId="0" fillId="0" borderId="0" xfId="5" applyFont="1" applyProtection="1">
      <protection hidden="1"/>
    </xf>
    <xf numFmtId="9" fontId="0" fillId="0" borderId="0" xfId="7" applyFont="1" applyAlignment="1" applyProtection="1">
      <alignment horizontal="center"/>
      <protection hidden="1"/>
    </xf>
    <xf numFmtId="0" fontId="5" fillId="2" borderId="0" xfId="4" applyFont="1" applyFill="1" applyAlignment="1">
      <alignment horizontal="center"/>
    </xf>
    <xf numFmtId="0" fontId="4" fillId="2" borderId="0" xfId="4" applyFill="1" applyProtection="1">
      <protection locked="0"/>
    </xf>
    <xf numFmtId="0" fontId="4" fillId="2" borderId="0" xfId="4" applyFill="1" applyAlignment="1">
      <alignment horizontal="center"/>
    </xf>
    <xf numFmtId="0" fontId="6" fillId="3" borderId="2" xfId="0" applyFont="1" applyFill="1" applyBorder="1"/>
    <xf numFmtId="0" fontId="0" fillId="5" borderId="0" xfId="0" applyFill="1" applyProtection="1">
      <protection locked="0"/>
    </xf>
    <xf numFmtId="0" fontId="0" fillId="0" borderId="1" xfId="0" applyBorder="1"/>
    <xf numFmtId="0" fontId="0" fillId="5" borderId="0" xfId="0" applyFill="1" applyProtection="1"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2" fillId="5" borderId="0" xfId="0" applyFont="1" applyFill="1" applyProtection="1">
      <protection hidden="1"/>
    </xf>
    <xf numFmtId="44" fontId="8" fillId="6" borderId="0" xfId="1" applyFont="1" applyFill="1" applyProtection="1">
      <protection locked="0" hidden="1"/>
    </xf>
    <xf numFmtId="166" fontId="8" fillId="6" borderId="0" xfId="3" applyNumberFormat="1" applyFont="1" applyFill="1" applyProtection="1">
      <protection locked="0" hidden="1"/>
    </xf>
    <xf numFmtId="0" fontId="7" fillId="4" borderId="0" xfId="0" applyFont="1" applyFill="1" applyProtection="1">
      <protection hidden="1"/>
    </xf>
    <xf numFmtId="166" fontId="3" fillId="4" borderId="0" xfId="3" applyNumberFormat="1" applyFont="1" applyFill="1" applyProtection="1">
      <protection hidden="1"/>
    </xf>
    <xf numFmtId="9" fontId="8" fillId="6" borderId="0" xfId="0" applyNumberFormat="1" applyFont="1" applyFill="1" applyProtection="1">
      <protection locked="0" hidden="1"/>
    </xf>
    <xf numFmtId="44" fontId="2" fillId="5" borderId="0" xfId="1" applyFont="1" applyFill="1" applyProtection="1">
      <protection hidden="1"/>
    </xf>
    <xf numFmtId="164" fontId="2" fillId="5" borderId="0" xfId="2" applyNumberFormat="1" applyFont="1" applyFill="1" applyProtection="1">
      <protection hidden="1"/>
    </xf>
    <xf numFmtId="0" fontId="10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66" fontId="3" fillId="0" borderId="4" xfId="3" applyNumberFormat="1" applyFont="1" applyBorder="1" applyProtection="1">
      <protection hidden="1"/>
    </xf>
    <xf numFmtId="0" fontId="14" fillId="0" borderId="0" xfId="0" applyFont="1" applyProtection="1">
      <protection hidden="1"/>
    </xf>
    <xf numFmtId="0" fontId="4" fillId="2" borderId="0" xfId="4" applyFill="1" applyAlignment="1">
      <alignment vertical="center" wrapText="1"/>
    </xf>
    <xf numFmtId="0" fontId="4" fillId="0" borderId="0" xfId="4" applyAlignment="1">
      <alignment vertical="center" wrapText="1"/>
    </xf>
    <xf numFmtId="0" fontId="4" fillId="0" borderId="0" xfId="4" applyAlignment="1">
      <alignment horizontal="center" vertical="top" wrapText="1"/>
    </xf>
    <xf numFmtId="0" fontId="3" fillId="0" borderId="3" xfId="0" applyFont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7" fillId="4" borderId="15" xfId="0" applyFont="1" applyFill="1" applyBorder="1" applyAlignment="1" applyProtection="1">
      <alignment horizontal="center"/>
      <protection locked="0" hidden="1"/>
    </xf>
    <xf numFmtId="0" fontId="7" fillId="4" borderId="16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44" fontId="15" fillId="0" borderId="8" xfId="1" applyFont="1" applyBorder="1" applyAlignment="1" applyProtection="1">
      <alignment horizontal="center" vertical="center"/>
      <protection locked="0" hidden="1"/>
    </xf>
    <xf numFmtId="44" fontId="15" fillId="0" borderId="9" xfId="1" applyFont="1" applyBorder="1" applyAlignment="1" applyProtection="1">
      <alignment horizontal="center" vertical="center"/>
      <protection locked="0" hidden="1"/>
    </xf>
    <xf numFmtId="0" fontId="8" fillId="7" borderId="6" xfId="0" applyFont="1" applyFill="1" applyBorder="1" applyAlignment="1" applyProtection="1">
      <alignment horizontal="center" vertical="center"/>
      <protection hidden="1"/>
    </xf>
    <xf numFmtId="0" fontId="8" fillId="7" borderId="7" xfId="0" applyFont="1" applyFill="1" applyBorder="1" applyAlignment="1" applyProtection="1">
      <alignment horizontal="center" vertical="center"/>
      <protection hidden="1"/>
    </xf>
    <xf numFmtId="44" fontId="15" fillId="0" borderId="11" xfId="1" applyFont="1" applyBorder="1" applyAlignment="1" applyProtection="1">
      <alignment horizontal="center" vertical="center"/>
      <protection locked="0" hidden="1"/>
    </xf>
    <xf numFmtId="0" fontId="3" fillId="8" borderId="10" xfId="0" applyFont="1" applyFill="1" applyBorder="1" applyAlignment="1" applyProtection="1">
      <alignment horizontal="center" vertical="center"/>
      <protection hidden="1"/>
    </xf>
    <xf numFmtId="0" fontId="3" fillId="8" borderId="12" xfId="0" applyFont="1" applyFill="1" applyBorder="1" applyAlignment="1" applyProtection="1">
      <alignment horizontal="center" vertical="center"/>
      <protection hidden="1"/>
    </xf>
    <xf numFmtId="0" fontId="2" fillId="9" borderId="10" xfId="0" applyFont="1" applyFill="1" applyBorder="1" applyAlignment="1" applyProtection="1">
      <alignment horizontal="center" vertical="center"/>
      <protection hidden="1"/>
    </xf>
    <xf numFmtId="0" fontId="2" fillId="9" borderId="12" xfId="0" applyFont="1" applyFill="1" applyBorder="1" applyAlignment="1" applyProtection="1">
      <alignment horizontal="center" vertical="center"/>
      <protection hidden="1"/>
    </xf>
    <xf numFmtId="0" fontId="2" fillId="10" borderId="10" xfId="0" applyFont="1" applyFill="1" applyBorder="1" applyAlignment="1" applyProtection="1">
      <alignment horizontal="center" vertical="center"/>
      <protection hidden="1"/>
    </xf>
    <xf numFmtId="0" fontId="2" fillId="10" borderId="12" xfId="0" applyFont="1" applyFill="1" applyBorder="1" applyAlignment="1" applyProtection="1">
      <alignment horizontal="center" vertical="center"/>
      <protection hidden="1"/>
    </xf>
    <xf numFmtId="0" fontId="2" fillId="11" borderId="10" xfId="0" applyFont="1" applyFill="1" applyBorder="1" applyAlignment="1" applyProtection="1">
      <alignment horizontal="center" vertical="center"/>
      <protection hidden="1"/>
    </xf>
    <xf numFmtId="0" fontId="2" fillId="11" borderId="13" xfId="0" applyFont="1" applyFill="1" applyBorder="1" applyAlignment="1" applyProtection="1">
      <alignment horizontal="center" vertical="center"/>
      <protection hidden="1"/>
    </xf>
    <xf numFmtId="44" fontId="15" fillId="0" borderId="14" xfId="1" applyFont="1" applyBorder="1" applyAlignment="1" applyProtection="1">
      <alignment horizontal="center" vertical="center"/>
      <protection locked="0" hidden="1"/>
    </xf>
  </cellXfs>
  <cellStyles count="8">
    <cellStyle name="Moeda" xfId="1" builtinId="4"/>
    <cellStyle name="Moeda 2" xfId="5" xr:uid="{CF9E0225-8AA8-4C86-8634-557249B40BA4}"/>
    <cellStyle name="Normal" xfId="0" builtinId="0"/>
    <cellStyle name="Normal 2" xfId="4" xr:uid="{801621F8-AE34-4130-8A70-829B7A275F53}"/>
    <cellStyle name="Porcentagem" xfId="2" builtinId="5"/>
    <cellStyle name="Porcentagem 2" xfId="7" xr:uid="{4794AEB8-D6A8-4D53-AF0A-915145984A5B}"/>
    <cellStyle name="Vírgula" xfId="3" builtinId="3"/>
    <cellStyle name="Vírgula 2" xfId="6" xr:uid="{3055CA10-5EF7-471A-A115-D6AE1D004D96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3" formatCode="0%"/>
      <alignment horizontal="center" vertical="bottom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0" hidden="0"/>
    </dxf>
    <dxf>
      <numFmt numFmtId="166" formatCode="_(* #,##0_);_(* \(#,##0\);_(* &quot;-&quot;??_);_(@_)"/>
      <protection locked="1" hidden="1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66" formatCode="_(* #,##0_);_(* \(#,##0\);_(* &quot;-&quot;??_);_(@_)"/>
      <protection locked="1" hidden="1"/>
    </dxf>
    <dxf>
      <numFmt numFmtId="166" formatCode="_(* #,##0_);_(* \(#,##0\);_(* &quot;-&quot;??_);_(@_)"/>
      <protection locked="0" hidden="0"/>
    </dxf>
    <dxf>
      <protection locked="0" hidden="0"/>
    </dxf>
    <dxf>
      <numFmt numFmtId="19" formatCode="dd/mm/yyyy"/>
      <alignment horizontal="center" vertical="bottom" textRotation="0" wrapText="0" indent="0" justifyLastLine="0" shrinkToFit="0" readingOrder="0"/>
      <protection locked="0" hidden="0"/>
    </dxf>
    <dxf>
      <numFmt numFmtId="19" formatCode="dd/mm/yyyy"/>
      <alignment horizontal="center" vertical="bottom" textRotation="0" wrapText="0" indent="0" justifyLastLine="0" shrinkToFit="0" readingOrder="0"/>
      <protection locked="0" hidden="0"/>
    </dxf>
    <dxf>
      <protection locked="1" hidden="0"/>
    </dxf>
    <dxf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ill>
        <patternFill patternType="none">
          <bgColor auto="1"/>
        </patternFill>
      </fill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svg"/><Relationship Id="rId1" Type="http://schemas.openxmlformats.org/officeDocument/2006/relationships/image" Target="../media/image9.png"/><Relationship Id="rId6" Type="http://schemas.openxmlformats.org/officeDocument/2006/relationships/image" Target="../media/image14.sv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svg"/><Relationship Id="rId9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sv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33419</xdr:colOff>
      <xdr:row>1</xdr:row>
      <xdr:rowOff>46792</xdr:rowOff>
    </xdr:from>
    <xdr:to>
      <xdr:col>6</xdr:col>
      <xdr:colOff>507103</xdr:colOff>
      <xdr:row>4</xdr:row>
      <xdr:rowOff>23491</xdr:rowOff>
    </xdr:to>
    <xdr:pic>
      <xdr:nvPicPr>
        <xdr:cNvPr id="13" name="Gráfico 12">
          <a:extLst>
            <a:ext uri="{FF2B5EF4-FFF2-40B4-BE49-F238E27FC236}">
              <a16:creationId xmlns:a16="http://schemas.microsoft.com/office/drawing/2014/main" id="{53C93FCF-8F0E-20B2-DF7F-A547CFB23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49945" y="227266"/>
          <a:ext cx="2880000" cy="518120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12</xdr:row>
      <xdr:rowOff>30480</xdr:rowOff>
    </xdr:from>
    <xdr:to>
      <xdr:col>1</xdr:col>
      <xdr:colOff>571500</xdr:colOff>
      <xdr:row>14</xdr:row>
      <xdr:rowOff>99060</xdr:rowOff>
    </xdr:to>
    <xdr:pic>
      <xdr:nvPicPr>
        <xdr:cNvPr id="5" name="Gráfico 4" descr="Decolar com preenchimento sólido">
          <a:extLst>
            <a:ext uri="{FF2B5EF4-FFF2-40B4-BE49-F238E27FC236}">
              <a16:creationId xmlns:a16="http://schemas.microsoft.com/office/drawing/2014/main" id="{5FE2F784-14E0-0582-F215-B44504C0F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46760" y="2232660"/>
          <a:ext cx="434340" cy="434340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198120</xdr:colOff>
      <xdr:row>9</xdr:row>
      <xdr:rowOff>68580</xdr:rowOff>
    </xdr:from>
    <xdr:to>
      <xdr:col>1</xdr:col>
      <xdr:colOff>525780</xdr:colOff>
      <xdr:row>11</xdr:row>
      <xdr:rowOff>30480</xdr:rowOff>
    </xdr:to>
    <xdr:pic>
      <xdr:nvPicPr>
        <xdr:cNvPr id="7" name="Gráfico 6" descr="Sacola de compras com preenchimento sólido">
          <a:extLst>
            <a:ext uri="{FF2B5EF4-FFF2-40B4-BE49-F238E27FC236}">
              <a16:creationId xmlns:a16="http://schemas.microsoft.com/office/drawing/2014/main" id="{54FC8622-14FA-6AB8-BBBC-A15067420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07720" y="1722120"/>
          <a:ext cx="327660" cy="32766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</xdr:colOff>
      <xdr:row>8</xdr:row>
      <xdr:rowOff>7620</xdr:rowOff>
    </xdr:from>
    <xdr:to>
      <xdr:col>11</xdr:col>
      <xdr:colOff>5580</xdr:colOff>
      <xdr:row>10</xdr:row>
      <xdr:rowOff>1860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6732ADF-CD8C-522D-ECF8-DF62D3E14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340" y="1478280"/>
          <a:ext cx="1080000" cy="36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</xdr:colOff>
      <xdr:row>10</xdr:row>
      <xdr:rowOff>7620</xdr:rowOff>
    </xdr:from>
    <xdr:to>
      <xdr:col>11</xdr:col>
      <xdr:colOff>5580</xdr:colOff>
      <xdr:row>12</xdr:row>
      <xdr:rowOff>1860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E7805AD8-DFD6-9952-1DAF-87FF0549A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7020" y="1866900"/>
          <a:ext cx="1080000" cy="36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</xdr:colOff>
      <xdr:row>12</xdr:row>
      <xdr:rowOff>7620</xdr:rowOff>
    </xdr:from>
    <xdr:to>
      <xdr:col>11</xdr:col>
      <xdr:colOff>5580</xdr:colOff>
      <xdr:row>14</xdr:row>
      <xdr:rowOff>1860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60A5DB13-D0D1-358B-0C2A-498460061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7020" y="2240280"/>
          <a:ext cx="1080000" cy="36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</xdr:colOff>
      <xdr:row>14</xdr:row>
      <xdr:rowOff>7620</xdr:rowOff>
    </xdr:from>
    <xdr:to>
      <xdr:col>11</xdr:col>
      <xdr:colOff>5580</xdr:colOff>
      <xdr:row>16</xdr:row>
      <xdr:rowOff>1860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A608208A-6172-47F0-EF29-E8BFCE204D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530340" y="2575560"/>
          <a:ext cx="1080000" cy="36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</xdr:colOff>
      <xdr:row>16</xdr:row>
      <xdr:rowOff>7620</xdr:rowOff>
    </xdr:from>
    <xdr:to>
      <xdr:col>11</xdr:col>
      <xdr:colOff>5580</xdr:colOff>
      <xdr:row>17</xdr:row>
      <xdr:rowOff>184740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62A7AA2D-E9DA-2F40-9EA5-0796AB557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340" y="2941320"/>
          <a:ext cx="1080000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335280</xdr:colOff>
      <xdr:row>7</xdr:row>
      <xdr:rowOff>144780</xdr:rowOff>
    </xdr:from>
    <xdr:to>
      <xdr:col>4</xdr:col>
      <xdr:colOff>452794</xdr:colOff>
      <xdr:row>10</xdr:row>
      <xdr:rowOff>18433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2DBBF7ED-B855-4B12-A26D-1A3640D08732}"/>
            </a:ext>
          </a:extLst>
        </xdr:cNvPr>
        <xdr:cNvSpPr/>
      </xdr:nvSpPr>
      <xdr:spPr>
        <a:xfrm>
          <a:off x="335280" y="1455420"/>
          <a:ext cx="4422814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0"/>
              <a:solidFill>
                <a:schemeClr val="tx2">
                  <a:lumMod val="50000"/>
                  <a:lumOff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Controle - Compras Bonificadas</a:t>
          </a:r>
          <a:endParaRPr lang="pt-BR" sz="2400" b="1" cap="none" spc="50">
            <a:ln w="0"/>
            <a:solidFill>
              <a:schemeClr val="tx2">
                <a:lumMod val="50000"/>
                <a:lumOff val="50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92512</xdr:rowOff>
    </xdr:from>
    <xdr:to>
      <xdr:col>3</xdr:col>
      <xdr:colOff>206984</xdr:colOff>
      <xdr:row>4</xdr:row>
      <xdr:rowOff>38731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BB320973-3C14-422D-BEB9-DB5522C56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28719" y="275392"/>
          <a:ext cx="2881604" cy="49485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9">
  <rv s="0">
    <v>0</v>
    <v>5</v>
  </rv>
  <rv s="0">
    <v>1</v>
    <v>5</v>
  </rv>
  <rv s="0">
    <v>2</v>
    <v>5</v>
  </rv>
  <rv s="0">
    <v>3</v>
    <v>5</v>
  </rv>
  <rv s="0">
    <v>4</v>
    <v>5</v>
  </rv>
  <rv s="0">
    <v>5</v>
    <v>4</v>
  </rv>
  <rv s="0">
    <v>5</v>
    <v>5</v>
  </rv>
  <rv s="0">
    <v>6</v>
    <v>5</v>
  </rv>
  <rv s="0">
    <v>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F36F62-A0DB-4A67-B6E0-D514BF59B5F8}" name="Tabela2" displayName="Tabela2" ref="B2:B11" totalsRowShown="0" headerRowDxfId="26" dataDxfId="24" headerRowBorderDxfId="25" tableBorderDxfId="23" totalsRowBorderDxfId="22">
  <autoFilter ref="B2:B11" xr:uid="{35F36F62-A0DB-4A67-B6E0-D514BF59B5F8}"/>
  <sortState xmlns:xlrd2="http://schemas.microsoft.com/office/spreadsheetml/2017/richdata2" ref="B3:B26">
    <sortCondition ref="B2:B26"/>
  </sortState>
  <tableColumns count="1">
    <tableColumn id="1" xr3:uid="{56A8E5BD-C504-4524-A712-EC5B7B30403A}" name="Programas" dataDxfId="21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E71F1D-6D09-4B12-9E9C-000932C0F875}" name="Tabela3" displayName="Tabela3" ref="D2:D7" totalsRowShown="0" headerRowDxfId="20" dataDxfId="18" headerRowBorderDxfId="19" tableBorderDxfId="17" totalsRowBorderDxfId="16">
  <autoFilter ref="D2:D7" xr:uid="{FBE71F1D-6D09-4B12-9E9C-000932C0F875}"/>
  <sortState xmlns:xlrd2="http://schemas.microsoft.com/office/spreadsheetml/2017/richdata2" ref="D3:D16">
    <sortCondition ref="D2:D16"/>
  </sortState>
  <tableColumns count="1">
    <tableColumn id="1" xr3:uid="{F65CE696-9D1C-432D-8809-A85DE40B28AC}" name="Aéreas" dataDxfId="15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ADCC0F-E290-4072-9D03-7DEFAE5A9328}" name="Tabela7" displayName="Tabela7" ref="B13:N101" totalsRowShown="0" headerRowDxfId="14" dataDxfId="13">
  <autoFilter ref="B13:N101" xr:uid="{29DD54C3-5AAD-43C6-A83A-D45845C1B035}"/>
  <tableColumns count="13">
    <tableColumn id="3" xr3:uid="{F40675D6-FCEB-4DE7-B7C2-72398F7B7461}" name="DATA" dataDxfId="12"/>
    <tableColumn id="1" xr3:uid="{47F4C89B-727C-414E-9555-0768B615B598}" name="DESCRIÇÃO DO PRODUTO" dataDxfId="11" dataCellStyle="Normal 2"/>
    <tableColumn id="4" xr3:uid="{7B5F4423-9339-4543-97CA-ECCE52B76701}" name="PREÇO DO PRODUTO" dataDxfId="10"/>
    <tableColumn id="5" xr3:uid="{BE153EDE-BD19-4F01-9E47-369F414F46C3}" name="PONTOS POR REAL GASTO" dataDxfId="9"/>
    <tableColumn id="6" xr3:uid="{8FF984F4-04D1-4CF6-A73C-F7AB97096908}" name="PTS BÔNUS" dataDxfId="8">
      <calculatedColumnFormula>Tabela7[[#This Row],[PREÇO DO PRODUTO]]*Tabela7[[#This Row],[PONTOS POR REAL GASTO]]</calculatedColumnFormula>
    </tableColumn>
    <tableColumn id="7" xr3:uid="{836F165E-673C-42B5-B7CF-7D84FBC0592E}" name="PROGRAMA ORIGEM" dataDxfId="7"/>
    <tableColumn id="8" xr3:uid="{1DE8E653-E411-45E2-B9F3-4169D5C4F103}" name="% BONIFICAÇÃO" dataDxfId="6"/>
    <tableColumn id="9" xr3:uid="{B5486F0B-A080-4357-9D37-9B31C3EBCB7E}" name="PROGRAMA DESTINO" dataDxfId="5"/>
    <tableColumn id="10" xr3:uid="{210355CB-24E0-4552-924D-B4ECB2901FB2}" name="MILHAS TOTAIS" dataDxfId="4">
      <calculatedColumnFormula>Tabela7[[#This Row],[PTS BÔNUS]]*(1+Tabela7[[#This Row],[% BONIFICAÇÃO]])</calculatedColumnFormula>
    </tableColumn>
    <tableColumn id="11" xr3:uid="{D445103E-5A49-40FB-8A9B-68A3E78D811A}" name="PREÇO DO MILHEIRO" dataDxfId="3"/>
    <tableColumn id="12" xr3:uid="{2B1CF5A4-90E6-4FCE-93B9-8C78095CE558}" name="VALOR DAS MILHAS" dataDxfId="2">
      <calculatedColumnFormula>IFERROR(Tabela7[[#This Row],[MILHAS TOTAIS]]/1000*Tabela7[[#This Row],[PREÇO DO MILHEIRO]],"")</calculatedColumnFormula>
    </tableColumn>
    <tableColumn id="13" xr3:uid="{A05DE7DB-AD4A-4812-8BCC-2894E112175B}" name="VALOR FINAL DO PRODUTO" dataDxfId="1">
      <calculatedColumnFormula>(Tabela7[[#This Row],[PREÇO DO PRODUTO]]-Tabela7[[#This Row],[VALOR DAS MILHAS]])</calculatedColumnFormula>
    </tableColumn>
    <tableColumn id="14" xr3:uid="{E8493290-3BBC-4036-AF41-FE225C73A698}" name="% ECONOMIA" dataDxfId="0">
      <calculatedColumnFormula>IFERROR(Tabela7[[#This Row],[VALOR DAS MILHAS]]/Tabela7[[#This Row],[PREÇO DO PRODUTO]],"%")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0935-939E-4EA1-BA64-B4AE5F9FA7B3}">
  <sheetPr>
    <tabColor theme="4" tint="0.79998168889431442"/>
  </sheetPr>
  <dimension ref="C1:L24"/>
  <sheetViews>
    <sheetView showGridLines="0" tabSelected="1" zoomScaleNormal="100" workbookViewId="0"/>
  </sheetViews>
  <sheetFormatPr defaultRowHeight="14.4" x14ac:dyDescent="0.3"/>
  <cols>
    <col min="1" max="2" width="8.88671875" style="20"/>
    <col min="3" max="7" width="8.77734375" style="20" customWidth="1"/>
    <col min="8" max="8" width="15.6640625" style="20" customWidth="1"/>
    <col min="9" max="9" width="8.88671875" style="20"/>
    <col min="10" max="10" width="10.44140625" style="20" customWidth="1"/>
    <col min="11" max="11" width="15.77734375" style="20" customWidth="1"/>
    <col min="12" max="12" width="12.77734375" style="20" customWidth="1"/>
    <col min="13" max="16384" width="8.88671875" style="20"/>
  </cols>
  <sheetData>
    <row r="1" spans="3:12" s="17" customFormat="1" x14ac:dyDescent="0.3"/>
    <row r="2" spans="3:12" s="17" customFormat="1" x14ac:dyDescent="0.3"/>
    <row r="3" spans="3:12" s="17" customFormat="1" x14ac:dyDescent="0.3"/>
    <row r="4" spans="3:12" s="17" customFormat="1" x14ac:dyDescent="0.3"/>
    <row r="5" spans="3:12" s="17" customFormat="1" x14ac:dyDescent="0.3"/>
    <row r="7" spans="3:12" ht="15.6" x14ac:dyDescent="0.3">
      <c r="C7" s="18" t="s">
        <v>42</v>
      </c>
      <c r="D7" s="19"/>
      <c r="E7" s="19"/>
      <c r="F7" s="19"/>
      <c r="G7" s="19"/>
      <c r="K7" s="42" t="s">
        <v>50</v>
      </c>
      <c r="L7" s="42"/>
    </row>
    <row r="8" spans="3:12" ht="15" thickBot="1" x14ac:dyDescent="0.35"/>
    <row r="9" spans="3:12" x14ac:dyDescent="0.3">
      <c r="C9" s="21" t="s">
        <v>8</v>
      </c>
      <c r="D9" s="21"/>
      <c r="E9" s="21"/>
      <c r="F9" s="21"/>
      <c r="G9" s="21"/>
      <c r="H9" s="22">
        <v>0</v>
      </c>
      <c r="K9" s="45" t="s">
        <v>0</v>
      </c>
      <c r="L9" s="43">
        <v>15</v>
      </c>
    </row>
    <row r="10" spans="3:12" x14ac:dyDescent="0.3">
      <c r="C10" s="21" t="s">
        <v>43</v>
      </c>
      <c r="D10" s="21"/>
      <c r="E10" s="21"/>
      <c r="F10" s="21"/>
      <c r="G10" s="21"/>
      <c r="H10" s="23">
        <v>0</v>
      </c>
      <c r="K10" s="46"/>
      <c r="L10" s="44"/>
    </row>
    <row r="11" spans="3:12" x14ac:dyDescent="0.3">
      <c r="C11" s="39" t="s">
        <v>12</v>
      </c>
      <c r="D11" s="40"/>
      <c r="E11" s="24"/>
      <c r="F11" s="24"/>
      <c r="G11" s="24"/>
      <c r="H11" s="25">
        <f>IFERROR($H$9*$H$10,"")</f>
        <v>0</v>
      </c>
      <c r="K11" s="48" t="s">
        <v>41</v>
      </c>
      <c r="L11" s="47">
        <v>16.5</v>
      </c>
    </row>
    <row r="12" spans="3:12" x14ac:dyDescent="0.3">
      <c r="K12" s="49"/>
      <c r="L12" s="44"/>
    </row>
    <row r="13" spans="3:12" x14ac:dyDescent="0.3">
      <c r="C13" s="21" t="s">
        <v>9</v>
      </c>
      <c r="D13" s="21"/>
      <c r="E13" s="21"/>
      <c r="F13" s="21"/>
      <c r="G13" s="21"/>
      <c r="H13" s="26">
        <v>0</v>
      </c>
      <c r="K13" s="50" t="s">
        <v>39</v>
      </c>
      <c r="L13" s="47">
        <v>24</v>
      </c>
    </row>
    <row r="14" spans="3:12" x14ac:dyDescent="0.3">
      <c r="C14" s="39" t="s">
        <v>22</v>
      </c>
      <c r="D14" s="40"/>
      <c r="E14" s="24"/>
      <c r="F14" s="24"/>
      <c r="G14" s="24"/>
      <c r="H14" s="25">
        <f>H11*(1+H13)</f>
        <v>0</v>
      </c>
      <c r="K14" s="51"/>
      <c r="L14" s="44"/>
    </row>
    <row r="15" spans="3:12" x14ac:dyDescent="0.3">
      <c r="K15" s="52" t="s">
        <v>40</v>
      </c>
      <c r="L15" s="47">
        <v>50</v>
      </c>
    </row>
    <row r="16" spans="3:12" x14ac:dyDescent="0.3">
      <c r="C16" s="21" t="str">
        <f>C14 &amp; " - Milheiro de Referência"</f>
        <v>Aéreas - Milheiro de Referência</v>
      </c>
      <c r="D16" s="21"/>
      <c r="E16" s="21"/>
      <c r="F16" s="21"/>
      <c r="G16" s="21"/>
      <c r="H16" s="27" t="str">
        <f>IFERROR(VLOOKUP($C$14,$K$9:$L$17,2,0),"")</f>
        <v/>
      </c>
      <c r="K16" s="53"/>
      <c r="L16" s="44"/>
    </row>
    <row r="17" spans="3:12" x14ac:dyDescent="0.3">
      <c r="C17" s="21" t="s">
        <v>10</v>
      </c>
      <c r="D17" s="21"/>
      <c r="E17" s="21"/>
      <c r="F17" s="21"/>
      <c r="G17" s="21"/>
      <c r="H17" s="27" t="str">
        <f>IFERROR(($H$14/1000)*$H$16,"")</f>
        <v/>
      </c>
      <c r="K17" s="54" t="s">
        <v>37</v>
      </c>
      <c r="L17" s="47">
        <v>35</v>
      </c>
    </row>
    <row r="18" spans="3:12" ht="15" thickBot="1" x14ac:dyDescent="0.35">
      <c r="C18" s="21" t="s">
        <v>11</v>
      </c>
      <c r="D18" s="21"/>
      <c r="E18" s="21"/>
      <c r="F18" s="21"/>
      <c r="G18" s="21"/>
      <c r="H18" s="28" t="str">
        <f>IFERROR($H$17/$H$9,"")</f>
        <v/>
      </c>
      <c r="K18" s="55"/>
      <c r="L18" s="56"/>
    </row>
    <row r="20" spans="3:12" ht="27" x14ac:dyDescent="0.6">
      <c r="C20" s="29" t="s">
        <v>23</v>
      </c>
      <c r="D20" s="29"/>
      <c r="E20" s="29"/>
      <c r="F20" s="29"/>
      <c r="G20" s="29"/>
      <c r="H20" s="30" t="str">
        <f>IFERROR(IF(H18="","",IF(H18&gt;=50%,"5 maguinhos",IF(H18&gt;=40%,"4 maguinhos",IF(H18&gt;=30%,"3 maguinhos",IF(H18&gt;=20%,"2 maguinhos","1 maguinho"))))),"")</f>
        <v/>
      </c>
    </row>
    <row r="21" spans="3:12" ht="37.799999999999997" customHeight="1" x14ac:dyDescent="0.3">
      <c r="C21" s="41" t="str">
        <f>IFERROR(_xlfn.XLOOKUP('Calculadora de Promoções'!H20,Maguinhos!$A$3:$A$8,Maguinhos!$B$3:$B$8,),"")</f>
        <v/>
      </c>
      <c r="D21" s="41"/>
      <c r="E21" s="41"/>
      <c r="F21" s="41"/>
      <c r="G21" s="41"/>
      <c r="H21" s="31" t="str">
        <f>IFERROR(VLOOKUP($H$20,Maguinhos!$A$3:$D$8,4,0),"")</f>
        <v/>
      </c>
    </row>
    <row r="22" spans="3:12" ht="15" thickBot="1" x14ac:dyDescent="0.35"/>
    <row r="23" spans="3:12" ht="15" thickBot="1" x14ac:dyDescent="0.35">
      <c r="C23" s="37" t="s">
        <v>51</v>
      </c>
      <c r="D23" s="38"/>
      <c r="E23" s="38"/>
      <c r="F23" s="38"/>
      <c r="G23" s="38"/>
      <c r="H23" s="32" t="str">
        <f>IFERROR(H14/H9,"")</f>
        <v/>
      </c>
    </row>
    <row r="24" spans="3:12" x14ac:dyDescent="0.3">
      <c r="C24" s="33" t="s">
        <v>52</v>
      </c>
      <c r="K24" s="33" t="s">
        <v>53</v>
      </c>
    </row>
  </sheetData>
  <sheetProtection algorithmName="SHA-512" hashValue="g3gDGRR3YLE5RKSAmFgMpx2na1cG+4CQPbU3XMi0zrQlfAFvu8q4apkPX9Ka5akn6bd5H+P4b6iVFlys9kO4MA==" saltValue="WyZzTNDVMQaIpoWXRdqpnA==" spinCount="100000" sheet="1" objects="1" scenarios="1"/>
  <mergeCells count="15">
    <mergeCell ref="C23:G23"/>
    <mergeCell ref="C14:D14"/>
    <mergeCell ref="C11:D11"/>
    <mergeCell ref="C21:G21"/>
    <mergeCell ref="K7:L7"/>
    <mergeCell ref="L9:L10"/>
    <mergeCell ref="K9:K10"/>
    <mergeCell ref="L11:L12"/>
    <mergeCell ref="K11:K12"/>
    <mergeCell ref="K13:K14"/>
    <mergeCell ref="L13:L14"/>
    <mergeCell ref="K15:K16"/>
    <mergeCell ref="L15:L16"/>
    <mergeCell ref="K17:K18"/>
    <mergeCell ref="L17:L18"/>
  </mergeCells>
  <dataValidations count="1">
    <dataValidation allowBlank="1" showInputMessage="1" showErrorMessage="1" promptTitle="Equivalência" prompt="Pontuação que uma promoção que bonifique diretamente dentro da companhia aérea (ex. shopping smiles) deveria oferecer para igualar a oferta" sqref="C23" xr:uid="{4FCDBE43-13F0-4B88-BBD3-58D75E744C6A}"/>
  </dataValidations>
  <pageMargins left="0.511811024" right="0.511811024" top="0.78740157499999996" bottom="0.78740157499999996" header="0.31496062000000002" footer="0.31496062000000002"/>
  <ignoredErrors>
    <ignoredError sqref="C20:H21" unlocked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E4F4077-FBAD-4553-9CAA-32C303D05614}">
          <x14:formula1>
            <xm:f>'Tabelas Auxiliares'!$B$2:$B$26</xm:f>
          </x14:formula1>
          <xm:sqref>C11</xm:sqref>
        </x14:dataValidation>
        <x14:dataValidation type="list" allowBlank="1" showInputMessage="1" showErrorMessage="1" xr:uid="{11889FB5-2DBE-47E3-B75A-F0AC9C480E16}">
          <x14:formula1>
            <xm:f>'Tabelas Auxiliares'!$D$2:$D$16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16F79-B682-440D-AF49-A950DCDCD68E}">
  <dimension ref="A4:D8"/>
  <sheetViews>
    <sheetView showGridLines="0" workbookViewId="0">
      <selection activeCell="D8" sqref="D8"/>
    </sheetView>
  </sheetViews>
  <sheetFormatPr defaultRowHeight="14.4" x14ac:dyDescent="0.3"/>
  <cols>
    <col min="1" max="1" width="11.109375" bestFit="1" customWidth="1"/>
    <col min="2" max="2" width="40.77734375" customWidth="1"/>
  </cols>
  <sheetData>
    <row r="4" spans="1:4" ht="37.799999999999997" customHeight="1" x14ac:dyDescent="0.3">
      <c r="A4" t="s">
        <v>27</v>
      </c>
      <c r="B4" t="e" vm="1">
        <v>#VALUE!</v>
      </c>
      <c r="D4" t="s">
        <v>33</v>
      </c>
    </row>
    <row r="5" spans="1:4" ht="37.799999999999997" customHeight="1" x14ac:dyDescent="0.3">
      <c r="A5" t="s">
        <v>26</v>
      </c>
      <c r="B5" t="e" vm="2">
        <v>#VALUE!</v>
      </c>
      <c r="D5" t="s">
        <v>35</v>
      </c>
    </row>
    <row r="6" spans="1:4" ht="37.799999999999997" customHeight="1" x14ac:dyDescent="0.3">
      <c r="A6" t="s">
        <v>25</v>
      </c>
      <c r="B6" t="e" vm="3">
        <v>#VALUE!</v>
      </c>
      <c r="D6" t="s">
        <v>36</v>
      </c>
    </row>
    <row r="7" spans="1:4" ht="37.799999999999997" customHeight="1" x14ac:dyDescent="0.3">
      <c r="A7" t="s">
        <v>24</v>
      </c>
      <c r="B7" t="e" vm="4">
        <v>#VALUE!</v>
      </c>
      <c r="D7" t="s">
        <v>28</v>
      </c>
    </row>
    <row r="8" spans="1:4" ht="37.799999999999997" customHeight="1" x14ac:dyDescent="0.3">
      <c r="A8" t="s">
        <v>29</v>
      </c>
      <c r="B8" t="e" vm="5">
        <v>#VALUE!</v>
      </c>
      <c r="D8" t="s">
        <v>34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4B27E-066B-4978-8AF2-664E7FE52976}">
  <dimension ref="B2:D12"/>
  <sheetViews>
    <sheetView workbookViewId="0">
      <selection activeCell="D8" sqref="D8"/>
    </sheetView>
  </sheetViews>
  <sheetFormatPr defaultRowHeight="14.4" x14ac:dyDescent="0.3"/>
  <cols>
    <col min="2" max="2" width="19.109375" customWidth="1"/>
    <col min="4" max="4" width="15.109375" customWidth="1"/>
  </cols>
  <sheetData>
    <row r="2" spans="2:4" ht="15.6" x14ac:dyDescent="0.3">
      <c r="B2" s="14" t="s">
        <v>12</v>
      </c>
      <c r="D2" s="14" t="s">
        <v>22</v>
      </c>
    </row>
    <row r="3" spans="2:4" x14ac:dyDescent="0.3">
      <c r="B3" s="16" t="s">
        <v>13</v>
      </c>
      <c r="D3" s="16" t="s">
        <v>40</v>
      </c>
    </row>
    <row r="4" spans="2:4" x14ac:dyDescent="0.3">
      <c r="B4" s="16" t="s">
        <v>14</v>
      </c>
      <c r="D4" s="16" t="s">
        <v>39</v>
      </c>
    </row>
    <row r="5" spans="2:4" x14ac:dyDescent="0.3">
      <c r="B5" s="16" t="s">
        <v>15</v>
      </c>
      <c r="D5" s="16" t="s">
        <v>0</v>
      </c>
    </row>
    <row r="6" spans="2:4" x14ac:dyDescent="0.3">
      <c r="B6" s="16" t="s">
        <v>16</v>
      </c>
      <c r="D6" s="16" t="s">
        <v>38</v>
      </c>
    </row>
    <row r="7" spans="2:4" x14ac:dyDescent="0.3">
      <c r="B7" s="16" t="s">
        <v>17</v>
      </c>
      <c r="D7" s="16" t="s">
        <v>41</v>
      </c>
    </row>
    <row r="8" spans="2:4" x14ac:dyDescent="0.3">
      <c r="B8" s="16" t="s">
        <v>18</v>
      </c>
    </row>
    <row r="9" spans="2:4" x14ac:dyDescent="0.3">
      <c r="B9" s="16" t="s">
        <v>19</v>
      </c>
    </row>
    <row r="10" spans="2:4" x14ac:dyDescent="0.3">
      <c r="B10" s="16" t="s">
        <v>20</v>
      </c>
    </row>
    <row r="11" spans="2:4" x14ac:dyDescent="0.3">
      <c r="B11" s="16" t="s">
        <v>21</v>
      </c>
    </row>
    <row r="12" spans="2:4" x14ac:dyDescent="0.3">
      <c r="B12" s="16"/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6F46D-14F2-4FD6-91E6-165B570C24E3}">
  <sheetPr>
    <tabColor theme="7" tint="0.59999389629810485"/>
  </sheetPr>
  <dimension ref="A1:W101"/>
  <sheetViews>
    <sheetView showGridLines="0" zoomScaleNormal="100" workbookViewId="0"/>
  </sheetViews>
  <sheetFormatPr defaultColWidth="0" defaultRowHeight="15.6" x14ac:dyDescent="0.3"/>
  <cols>
    <col min="1" max="1" width="6.33203125" style="11" customWidth="1"/>
    <col min="2" max="2" width="17.44140625" style="1" customWidth="1"/>
    <col min="3" max="3" width="21.5546875" style="1" customWidth="1"/>
    <col min="4" max="4" width="17.44140625" style="1" customWidth="1"/>
    <col min="5" max="5" width="17.44140625" style="13" customWidth="1"/>
    <col min="6" max="6" width="15.5546875" style="1" customWidth="1"/>
    <col min="7" max="7" width="17.44140625" style="13" customWidth="1"/>
    <col min="8" max="8" width="18.88671875" style="1" customWidth="1"/>
    <col min="9" max="11" width="17.44140625" style="1" customWidth="1"/>
    <col min="12" max="13" width="20.77734375" style="1" customWidth="1"/>
    <col min="14" max="15" width="17.44140625" style="1" customWidth="1"/>
    <col min="16" max="17" width="17.44140625" style="12" hidden="1" customWidth="1"/>
    <col min="18" max="19" width="20.77734375" style="12" hidden="1" customWidth="1"/>
    <col min="20" max="23" width="25.77734375" style="12" hidden="1" customWidth="1"/>
    <col min="24" max="16384" width="12.44140625" style="12" hidden="1"/>
  </cols>
  <sheetData>
    <row r="1" spans="1:15" s="15" customFormat="1" ht="14.4" x14ac:dyDescent="0.3"/>
    <row r="2" spans="1:15" s="15" customFormat="1" ht="14.4" x14ac:dyDescent="0.3"/>
    <row r="3" spans="1:15" s="15" customFormat="1" ht="14.4" x14ac:dyDescent="0.3"/>
    <row r="4" spans="1:15" s="15" customFormat="1" ht="14.4" x14ac:dyDescent="0.3"/>
    <row r="5" spans="1:15" s="15" customFormat="1" ht="14.4" x14ac:dyDescent="0.3"/>
    <row r="6" spans="1:15" s="1" customFormat="1" x14ac:dyDescent="0.3"/>
    <row r="7" spans="1:15" s="1" customFormat="1" x14ac:dyDescent="0.3"/>
    <row r="8" spans="1:15" s="1" customFormat="1" x14ac:dyDescent="0.3"/>
    <row r="9" spans="1:15" s="1" customFormat="1" x14ac:dyDescent="0.3"/>
    <row r="10" spans="1:15" s="1" customFormat="1" x14ac:dyDescent="0.3"/>
    <row r="11" spans="1:15" s="1" customFormat="1" x14ac:dyDescent="0.3"/>
    <row r="12" spans="1:15" s="1" customFormat="1" x14ac:dyDescent="0.3"/>
    <row r="13" spans="1:15" s="35" customFormat="1" ht="31.2" customHeight="1" x14ac:dyDescent="0.3">
      <c r="A13" s="34"/>
      <c r="B13" s="36" t="s">
        <v>1</v>
      </c>
      <c r="C13" s="36" t="s">
        <v>48</v>
      </c>
      <c r="D13" s="36" t="s">
        <v>47</v>
      </c>
      <c r="E13" s="36" t="s">
        <v>49</v>
      </c>
      <c r="F13" s="36" t="s">
        <v>2</v>
      </c>
      <c r="G13" s="36" t="s">
        <v>3</v>
      </c>
      <c r="H13" s="36" t="s">
        <v>44</v>
      </c>
      <c r="I13" s="36" t="s">
        <v>4</v>
      </c>
      <c r="J13" s="36" t="s">
        <v>5</v>
      </c>
      <c r="K13" s="36" t="s">
        <v>6</v>
      </c>
      <c r="L13" s="36" t="s">
        <v>46</v>
      </c>
      <c r="M13" s="36" t="s">
        <v>7</v>
      </c>
      <c r="N13" s="36" t="s">
        <v>45</v>
      </c>
      <c r="O13" s="34"/>
    </row>
    <row r="14" spans="1:15" s="2" customFormat="1" x14ac:dyDescent="0.3">
      <c r="A14" s="1"/>
      <c r="B14" s="3"/>
      <c r="C14" s="3"/>
      <c r="D14" s="4"/>
      <c r="E14" s="5"/>
      <c r="F14" s="6">
        <f>Tabela7[[#This Row],[PREÇO DO PRODUTO]]*Tabela7[[#This Row],[PONTOS POR REAL GASTO]]</f>
        <v>0</v>
      </c>
      <c r="G14" s="7"/>
      <c r="H14" s="8"/>
      <c r="I14" s="7"/>
      <c r="J14" s="6">
        <f>Tabela7[[#This Row],[PTS BÔNUS]]*(1+Tabela7[[#This Row],[% BONIFICAÇÃO]])</f>
        <v>0</v>
      </c>
      <c r="K14" s="4"/>
      <c r="L14" s="9">
        <f>IFERROR(Tabela7[[#This Row],[MILHAS TOTAIS]]/1000*Tabela7[[#This Row],[PREÇO DO MILHEIRO]],"")</f>
        <v>0</v>
      </c>
      <c r="M14" s="9">
        <f>(Tabela7[[#This Row],[PREÇO DO PRODUTO]]-Tabela7[[#This Row],[VALOR DAS MILHAS]])</f>
        <v>0</v>
      </c>
      <c r="N14" s="10" t="str">
        <f>IFERROR(Tabela7[[#This Row],[VALOR DAS MILHAS]]/Tabela7[[#This Row],[PREÇO DO PRODUTO]],"%")</f>
        <v>%</v>
      </c>
      <c r="O14" s="1"/>
    </row>
    <row r="15" spans="1:15" x14ac:dyDescent="0.3">
      <c r="B15" s="3"/>
      <c r="C15" s="3"/>
      <c r="D15" s="4"/>
      <c r="E15" s="5"/>
      <c r="F15" s="6">
        <f>Tabela7[[#This Row],[PREÇO DO PRODUTO]]*Tabela7[[#This Row],[PONTOS POR REAL GASTO]]</f>
        <v>0</v>
      </c>
      <c r="G15" s="7"/>
      <c r="H15" s="8"/>
      <c r="I15" s="7"/>
      <c r="J15" s="6">
        <f>Tabela7[[#This Row],[PTS BÔNUS]]*(1+Tabela7[[#This Row],[% BONIFICAÇÃO]])</f>
        <v>0</v>
      </c>
      <c r="K15" s="4"/>
      <c r="L15" s="9">
        <f>IFERROR(Tabela7[[#This Row],[MILHAS TOTAIS]]/1000*Tabela7[[#This Row],[PREÇO DO MILHEIRO]],"")</f>
        <v>0</v>
      </c>
      <c r="M15" s="9">
        <f>(Tabela7[[#This Row],[PREÇO DO PRODUTO]]-Tabela7[[#This Row],[VALOR DAS MILHAS]])</f>
        <v>0</v>
      </c>
      <c r="N15" s="10" t="str">
        <f>IFERROR(Tabela7[[#This Row],[VALOR DAS MILHAS]]/Tabela7[[#This Row],[PREÇO DO PRODUTO]],"%")</f>
        <v>%</v>
      </c>
    </row>
    <row r="16" spans="1:15" x14ac:dyDescent="0.3">
      <c r="B16" s="3"/>
      <c r="C16" s="3"/>
      <c r="D16" s="4"/>
      <c r="E16" s="5"/>
      <c r="F16" s="6">
        <f>Tabela7[[#This Row],[PREÇO DO PRODUTO]]*Tabela7[[#This Row],[PONTOS POR REAL GASTO]]</f>
        <v>0</v>
      </c>
      <c r="G16" s="7"/>
      <c r="H16" s="8"/>
      <c r="I16" s="7"/>
      <c r="J16" s="6">
        <f>Tabela7[[#This Row],[PTS BÔNUS]]*(1+Tabela7[[#This Row],[% BONIFICAÇÃO]])</f>
        <v>0</v>
      </c>
      <c r="K16" s="4"/>
      <c r="L16" s="9">
        <f>IFERROR(Tabela7[[#This Row],[MILHAS TOTAIS]]/1000*Tabela7[[#This Row],[PREÇO DO MILHEIRO]],"")</f>
        <v>0</v>
      </c>
      <c r="M16" s="9">
        <f>(Tabela7[[#This Row],[PREÇO DO PRODUTO]]-Tabela7[[#This Row],[VALOR DAS MILHAS]])</f>
        <v>0</v>
      </c>
      <c r="N16" s="10" t="str">
        <f>IFERROR(Tabela7[[#This Row],[VALOR DAS MILHAS]]/Tabela7[[#This Row],[PREÇO DO PRODUTO]],"%")</f>
        <v>%</v>
      </c>
    </row>
    <row r="17" spans="2:14" x14ac:dyDescent="0.3">
      <c r="B17" s="3"/>
      <c r="C17" s="3"/>
      <c r="D17" s="4"/>
      <c r="E17" s="5"/>
      <c r="F17" s="6">
        <f>Tabela7[[#This Row],[PREÇO DO PRODUTO]]*Tabela7[[#This Row],[PONTOS POR REAL GASTO]]</f>
        <v>0</v>
      </c>
      <c r="G17" s="7"/>
      <c r="H17" s="8"/>
      <c r="I17" s="7"/>
      <c r="J17" s="6">
        <f>Tabela7[[#This Row],[PTS BÔNUS]]*(1+Tabela7[[#This Row],[% BONIFICAÇÃO]])</f>
        <v>0</v>
      </c>
      <c r="K17" s="4"/>
      <c r="L17" s="9">
        <f>IFERROR(Tabela7[[#This Row],[MILHAS TOTAIS]]/1000*Tabela7[[#This Row],[PREÇO DO MILHEIRO]],"")</f>
        <v>0</v>
      </c>
      <c r="M17" s="9">
        <f>(Tabela7[[#This Row],[PREÇO DO PRODUTO]]-Tabela7[[#This Row],[VALOR DAS MILHAS]])</f>
        <v>0</v>
      </c>
      <c r="N17" s="10" t="str">
        <f>IFERROR(Tabela7[[#This Row],[VALOR DAS MILHAS]]/Tabela7[[#This Row],[PREÇO DO PRODUTO]],"%")</f>
        <v>%</v>
      </c>
    </row>
    <row r="18" spans="2:14" x14ac:dyDescent="0.3">
      <c r="B18" s="3"/>
      <c r="C18" s="3"/>
      <c r="D18" s="4"/>
      <c r="E18" s="5"/>
      <c r="F18" s="6">
        <f>Tabela7[[#This Row],[PREÇO DO PRODUTO]]*Tabela7[[#This Row],[PONTOS POR REAL GASTO]]</f>
        <v>0</v>
      </c>
      <c r="G18" s="7"/>
      <c r="H18" s="8"/>
      <c r="I18" s="7"/>
      <c r="J18" s="6">
        <f>Tabela7[[#This Row],[PTS BÔNUS]]*(1+Tabela7[[#This Row],[% BONIFICAÇÃO]])</f>
        <v>0</v>
      </c>
      <c r="K18" s="4"/>
      <c r="L18" s="9">
        <f>IFERROR(Tabela7[[#This Row],[MILHAS TOTAIS]]/1000*Tabela7[[#This Row],[PREÇO DO MILHEIRO]],"")</f>
        <v>0</v>
      </c>
      <c r="M18" s="9">
        <f>(Tabela7[[#This Row],[PREÇO DO PRODUTO]]-Tabela7[[#This Row],[VALOR DAS MILHAS]])</f>
        <v>0</v>
      </c>
      <c r="N18" s="10" t="str">
        <f>IFERROR(Tabela7[[#This Row],[VALOR DAS MILHAS]]/Tabela7[[#This Row],[PREÇO DO PRODUTO]],"%")</f>
        <v>%</v>
      </c>
    </row>
    <row r="19" spans="2:14" x14ac:dyDescent="0.3">
      <c r="B19" s="3"/>
      <c r="C19" s="3"/>
      <c r="D19" s="4"/>
      <c r="E19" s="5"/>
      <c r="F19" s="6">
        <f>Tabela7[[#This Row],[PREÇO DO PRODUTO]]*Tabela7[[#This Row],[PONTOS POR REAL GASTO]]</f>
        <v>0</v>
      </c>
      <c r="G19" s="7"/>
      <c r="H19" s="8"/>
      <c r="I19" s="7"/>
      <c r="J19" s="6">
        <f>Tabela7[[#This Row],[PTS BÔNUS]]*(1+Tabela7[[#This Row],[% BONIFICAÇÃO]])</f>
        <v>0</v>
      </c>
      <c r="K19" s="4"/>
      <c r="L19" s="9">
        <f>IFERROR(Tabela7[[#This Row],[MILHAS TOTAIS]]/1000*Tabela7[[#This Row],[PREÇO DO MILHEIRO]],"")</f>
        <v>0</v>
      </c>
      <c r="M19" s="9">
        <f>(Tabela7[[#This Row],[PREÇO DO PRODUTO]]-Tabela7[[#This Row],[VALOR DAS MILHAS]])</f>
        <v>0</v>
      </c>
      <c r="N19" s="10" t="str">
        <f>IFERROR(Tabela7[[#This Row],[VALOR DAS MILHAS]]/Tabela7[[#This Row],[PREÇO DO PRODUTO]],"%")</f>
        <v>%</v>
      </c>
    </row>
    <row r="20" spans="2:14" x14ac:dyDescent="0.3">
      <c r="B20" s="3"/>
      <c r="C20" s="3"/>
      <c r="D20" s="4"/>
      <c r="E20" s="5"/>
      <c r="F20" s="6">
        <f>Tabela7[[#This Row],[PREÇO DO PRODUTO]]*Tabela7[[#This Row],[PONTOS POR REAL GASTO]]</f>
        <v>0</v>
      </c>
      <c r="G20" s="7"/>
      <c r="H20" s="8"/>
      <c r="I20" s="7"/>
      <c r="J20" s="6">
        <f>Tabela7[[#This Row],[PTS BÔNUS]]*(1+Tabela7[[#This Row],[% BONIFICAÇÃO]])</f>
        <v>0</v>
      </c>
      <c r="K20" s="4"/>
      <c r="L20" s="9">
        <f>IFERROR(Tabela7[[#This Row],[MILHAS TOTAIS]]/1000*Tabela7[[#This Row],[PREÇO DO MILHEIRO]],"")</f>
        <v>0</v>
      </c>
      <c r="M20" s="9">
        <f>(Tabela7[[#This Row],[PREÇO DO PRODUTO]]-Tabela7[[#This Row],[VALOR DAS MILHAS]])</f>
        <v>0</v>
      </c>
      <c r="N20" s="10" t="str">
        <f>IFERROR(Tabela7[[#This Row],[VALOR DAS MILHAS]]/Tabela7[[#This Row],[PREÇO DO PRODUTO]],"%")</f>
        <v>%</v>
      </c>
    </row>
    <row r="21" spans="2:14" x14ac:dyDescent="0.3">
      <c r="B21" s="3"/>
      <c r="C21" s="3"/>
      <c r="D21" s="4"/>
      <c r="E21" s="5"/>
      <c r="F21" s="6">
        <f>Tabela7[[#This Row],[PREÇO DO PRODUTO]]*Tabela7[[#This Row],[PONTOS POR REAL GASTO]]</f>
        <v>0</v>
      </c>
      <c r="G21" s="7"/>
      <c r="H21" s="8"/>
      <c r="I21" s="7"/>
      <c r="J21" s="6">
        <f>Tabela7[[#This Row],[PTS BÔNUS]]*(1+Tabela7[[#This Row],[% BONIFICAÇÃO]])</f>
        <v>0</v>
      </c>
      <c r="K21" s="4"/>
      <c r="L21" s="9">
        <f>IFERROR(Tabela7[[#This Row],[MILHAS TOTAIS]]/1000*Tabela7[[#This Row],[PREÇO DO MILHEIRO]],"")</f>
        <v>0</v>
      </c>
      <c r="M21" s="9">
        <f>(Tabela7[[#This Row],[PREÇO DO PRODUTO]]-Tabela7[[#This Row],[VALOR DAS MILHAS]])</f>
        <v>0</v>
      </c>
      <c r="N21" s="10" t="str">
        <f>IFERROR(Tabela7[[#This Row],[VALOR DAS MILHAS]]/Tabela7[[#This Row],[PREÇO DO PRODUTO]],"%")</f>
        <v>%</v>
      </c>
    </row>
    <row r="22" spans="2:14" x14ac:dyDescent="0.3">
      <c r="B22" s="3"/>
      <c r="C22" s="3"/>
      <c r="D22" s="4"/>
      <c r="E22" s="5"/>
      <c r="F22" s="6">
        <f>Tabela7[[#This Row],[PREÇO DO PRODUTO]]*Tabela7[[#This Row],[PONTOS POR REAL GASTO]]</f>
        <v>0</v>
      </c>
      <c r="G22" s="7"/>
      <c r="H22" s="8"/>
      <c r="I22" s="7"/>
      <c r="J22" s="6">
        <f>Tabela7[[#This Row],[PTS BÔNUS]]*(1+Tabela7[[#This Row],[% BONIFICAÇÃO]])</f>
        <v>0</v>
      </c>
      <c r="K22" s="4"/>
      <c r="L22" s="9">
        <f>IFERROR(Tabela7[[#This Row],[MILHAS TOTAIS]]/1000*Tabela7[[#This Row],[PREÇO DO MILHEIRO]],"")</f>
        <v>0</v>
      </c>
      <c r="M22" s="9">
        <f>(Tabela7[[#This Row],[PREÇO DO PRODUTO]]-Tabela7[[#This Row],[VALOR DAS MILHAS]])</f>
        <v>0</v>
      </c>
      <c r="N22" s="10" t="str">
        <f>IFERROR(Tabela7[[#This Row],[VALOR DAS MILHAS]]/Tabela7[[#This Row],[PREÇO DO PRODUTO]],"%")</f>
        <v>%</v>
      </c>
    </row>
    <row r="23" spans="2:14" x14ac:dyDescent="0.3">
      <c r="B23" s="3"/>
      <c r="C23" s="3"/>
      <c r="D23" s="4"/>
      <c r="E23" s="5"/>
      <c r="F23" s="6">
        <f>Tabela7[[#This Row],[PREÇO DO PRODUTO]]*Tabela7[[#This Row],[PONTOS POR REAL GASTO]]</f>
        <v>0</v>
      </c>
      <c r="G23" s="7"/>
      <c r="H23" s="8"/>
      <c r="I23" s="7"/>
      <c r="J23" s="6">
        <f>Tabela7[[#This Row],[PTS BÔNUS]]*(1+Tabela7[[#This Row],[% BONIFICAÇÃO]])</f>
        <v>0</v>
      </c>
      <c r="K23" s="4"/>
      <c r="L23" s="9">
        <f>IFERROR(Tabela7[[#This Row],[MILHAS TOTAIS]]/1000*Tabela7[[#This Row],[PREÇO DO MILHEIRO]],"")</f>
        <v>0</v>
      </c>
      <c r="M23" s="9">
        <f>(Tabela7[[#This Row],[PREÇO DO PRODUTO]]-Tabela7[[#This Row],[VALOR DAS MILHAS]])</f>
        <v>0</v>
      </c>
      <c r="N23" s="10" t="str">
        <f>IFERROR(Tabela7[[#This Row],[VALOR DAS MILHAS]]/Tabela7[[#This Row],[PREÇO DO PRODUTO]],"%")</f>
        <v>%</v>
      </c>
    </row>
    <row r="24" spans="2:14" x14ac:dyDescent="0.3">
      <c r="B24" s="3"/>
      <c r="C24" s="3"/>
      <c r="D24" s="4"/>
      <c r="E24" s="5"/>
      <c r="F24" s="6">
        <f>Tabela7[[#This Row],[PREÇO DO PRODUTO]]*Tabela7[[#This Row],[PONTOS POR REAL GASTO]]</f>
        <v>0</v>
      </c>
      <c r="G24" s="7"/>
      <c r="H24" s="8"/>
      <c r="I24" s="7"/>
      <c r="J24" s="6">
        <f>Tabela7[[#This Row],[PTS BÔNUS]]*(1+Tabela7[[#This Row],[% BONIFICAÇÃO]])</f>
        <v>0</v>
      </c>
      <c r="K24" s="4"/>
      <c r="L24" s="9">
        <f>IFERROR(Tabela7[[#This Row],[MILHAS TOTAIS]]/1000*Tabela7[[#This Row],[PREÇO DO MILHEIRO]],"")</f>
        <v>0</v>
      </c>
      <c r="M24" s="9">
        <f>(Tabela7[[#This Row],[PREÇO DO PRODUTO]]-Tabela7[[#This Row],[VALOR DAS MILHAS]])</f>
        <v>0</v>
      </c>
      <c r="N24" s="10" t="str">
        <f>IFERROR(Tabela7[[#This Row],[VALOR DAS MILHAS]]/Tabela7[[#This Row],[PREÇO DO PRODUTO]],"%")</f>
        <v>%</v>
      </c>
    </row>
    <row r="25" spans="2:14" x14ac:dyDescent="0.3">
      <c r="B25" s="3"/>
      <c r="C25" s="3"/>
      <c r="D25" s="4"/>
      <c r="E25" s="5"/>
      <c r="F25" s="6">
        <f>Tabela7[[#This Row],[PREÇO DO PRODUTO]]*Tabela7[[#This Row],[PONTOS POR REAL GASTO]]</f>
        <v>0</v>
      </c>
      <c r="G25" s="7"/>
      <c r="H25" s="8"/>
      <c r="I25" s="7"/>
      <c r="J25" s="6">
        <f>Tabela7[[#This Row],[PTS BÔNUS]]*(1+Tabela7[[#This Row],[% BONIFICAÇÃO]])</f>
        <v>0</v>
      </c>
      <c r="K25" s="4"/>
      <c r="L25" s="9">
        <f>IFERROR(Tabela7[[#This Row],[MILHAS TOTAIS]]/1000*Tabela7[[#This Row],[PREÇO DO MILHEIRO]],"")</f>
        <v>0</v>
      </c>
      <c r="M25" s="9">
        <f>(Tabela7[[#This Row],[PREÇO DO PRODUTO]]-Tabela7[[#This Row],[VALOR DAS MILHAS]])</f>
        <v>0</v>
      </c>
      <c r="N25" s="10" t="str">
        <f>IFERROR(Tabela7[[#This Row],[VALOR DAS MILHAS]]/Tabela7[[#This Row],[PREÇO DO PRODUTO]],"%")</f>
        <v>%</v>
      </c>
    </row>
    <row r="26" spans="2:14" x14ac:dyDescent="0.3">
      <c r="B26" s="3"/>
      <c r="C26" s="3"/>
      <c r="D26" s="4"/>
      <c r="E26" s="5"/>
      <c r="F26" s="6">
        <f>Tabela7[[#This Row],[PREÇO DO PRODUTO]]*Tabela7[[#This Row],[PONTOS POR REAL GASTO]]</f>
        <v>0</v>
      </c>
      <c r="G26" s="7"/>
      <c r="H26" s="8"/>
      <c r="I26" s="7"/>
      <c r="J26" s="6">
        <f>Tabela7[[#This Row],[PTS BÔNUS]]*(1+Tabela7[[#This Row],[% BONIFICAÇÃO]])</f>
        <v>0</v>
      </c>
      <c r="K26" s="4"/>
      <c r="L26" s="9">
        <f>IFERROR(Tabela7[[#This Row],[MILHAS TOTAIS]]/1000*Tabela7[[#This Row],[PREÇO DO MILHEIRO]],"")</f>
        <v>0</v>
      </c>
      <c r="M26" s="9">
        <f>(Tabela7[[#This Row],[PREÇO DO PRODUTO]]-Tabela7[[#This Row],[VALOR DAS MILHAS]])</f>
        <v>0</v>
      </c>
      <c r="N26" s="10" t="str">
        <f>IFERROR(Tabela7[[#This Row],[VALOR DAS MILHAS]]/Tabela7[[#This Row],[PREÇO DO PRODUTO]],"%")</f>
        <v>%</v>
      </c>
    </row>
    <row r="27" spans="2:14" x14ac:dyDescent="0.3">
      <c r="B27" s="3"/>
      <c r="C27" s="3"/>
      <c r="D27" s="4"/>
      <c r="E27" s="5"/>
      <c r="F27" s="6">
        <f>Tabela7[[#This Row],[PREÇO DO PRODUTO]]*Tabela7[[#This Row],[PONTOS POR REAL GASTO]]</f>
        <v>0</v>
      </c>
      <c r="G27" s="7"/>
      <c r="H27" s="8"/>
      <c r="I27" s="7"/>
      <c r="J27" s="6">
        <f>Tabela7[[#This Row],[PTS BÔNUS]]*(1+Tabela7[[#This Row],[% BONIFICAÇÃO]])</f>
        <v>0</v>
      </c>
      <c r="K27" s="4"/>
      <c r="L27" s="9">
        <f>IFERROR(Tabela7[[#This Row],[MILHAS TOTAIS]]/1000*Tabela7[[#This Row],[PREÇO DO MILHEIRO]],"")</f>
        <v>0</v>
      </c>
      <c r="M27" s="9">
        <f>(Tabela7[[#This Row],[PREÇO DO PRODUTO]]-Tabela7[[#This Row],[VALOR DAS MILHAS]])</f>
        <v>0</v>
      </c>
      <c r="N27" s="10" t="str">
        <f>IFERROR(Tabela7[[#This Row],[VALOR DAS MILHAS]]/Tabela7[[#This Row],[PREÇO DO PRODUTO]],"%")</f>
        <v>%</v>
      </c>
    </row>
    <row r="28" spans="2:14" x14ac:dyDescent="0.3">
      <c r="B28" s="3"/>
      <c r="C28" s="3"/>
      <c r="D28" s="4"/>
      <c r="E28" s="5"/>
      <c r="F28" s="6">
        <f>Tabela7[[#This Row],[PREÇO DO PRODUTO]]*Tabela7[[#This Row],[PONTOS POR REAL GASTO]]</f>
        <v>0</v>
      </c>
      <c r="G28" s="7"/>
      <c r="H28" s="8"/>
      <c r="I28" s="7"/>
      <c r="J28" s="6">
        <f>Tabela7[[#This Row],[PTS BÔNUS]]*(1+Tabela7[[#This Row],[% BONIFICAÇÃO]])</f>
        <v>0</v>
      </c>
      <c r="K28" s="4"/>
      <c r="L28" s="9">
        <f>IFERROR(Tabela7[[#This Row],[MILHAS TOTAIS]]/1000*Tabela7[[#This Row],[PREÇO DO MILHEIRO]],"")</f>
        <v>0</v>
      </c>
      <c r="M28" s="9">
        <f>(Tabela7[[#This Row],[PREÇO DO PRODUTO]]-Tabela7[[#This Row],[VALOR DAS MILHAS]])</f>
        <v>0</v>
      </c>
      <c r="N28" s="10" t="str">
        <f>IFERROR(Tabela7[[#This Row],[VALOR DAS MILHAS]]/Tabela7[[#This Row],[PREÇO DO PRODUTO]],"%")</f>
        <v>%</v>
      </c>
    </row>
    <row r="29" spans="2:14" x14ac:dyDescent="0.3">
      <c r="B29" s="3"/>
      <c r="C29" s="3"/>
      <c r="D29" s="4"/>
      <c r="E29" s="5"/>
      <c r="F29" s="6">
        <f>Tabela7[[#This Row],[PREÇO DO PRODUTO]]*Tabela7[[#This Row],[PONTOS POR REAL GASTO]]</f>
        <v>0</v>
      </c>
      <c r="G29" s="7"/>
      <c r="H29" s="8"/>
      <c r="I29" s="7"/>
      <c r="J29" s="6">
        <f>Tabela7[[#This Row],[PTS BÔNUS]]*(1+Tabela7[[#This Row],[% BONIFICAÇÃO]])</f>
        <v>0</v>
      </c>
      <c r="K29" s="4"/>
      <c r="L29" s="9">
        <f>IFERROR(Tabela7[[#This Row],[MILHAS TOTAIS]]/1000*Tabela7[[#This Row],[PREÇO DO MILHEIRO]],"")</f>
        <v>0</v>
      </c>
      <c r="M29" s="9">
        <f>(Tabela7[[#This Row],[PREÇO DO PRODUTO]]-Tabela7[[#This Row],[VALOR DAS MILHAS]])</f>
        <v>0</v>
      </c>
      <c r="N29" s="10" t="str">
        <f>IFERROR(Tabela7[[#This Row],[VALOR DAS MILHAS]]/Tabela7[[#This Row],[PREÇO DO PRODUTO]],"%")</f>
        <v>%</v>
      </c>
    </row>
    <row r="30" spans="2:14" x14ac:dyDescent="0.3">
      <c r="B30" s="3"/>
      <c r="C30" s="3"/>
      <c r="D30" s="4"/>
      <c r="E30" s="5"/>
      <c r="F30" s="6">
        <f>Tabela7[[#This Row],[PREÇO DO PRODUTO]]*Tabela7[[#This Row],[PONTOS POR REAL GASTO]]</f>
        <v>0</v>
      </c>
      <c r="G30" s="7"/>
      <c r="H30" s="8"/>
      <c r="I30" s="7"/>
      <c r="J30" s="6">
        <f>Tabela7[[#This Row],[PTS BÔNUS]]*(1+Tabela7[[#This Row],[% BONIFICAÇÃO]])</f>
        <v>0</v>
      </c>
      <c r="K30" s="4"/>
      <c r="L30" s="9">
        <f>IFERROR(Tabela7[[#This Row],[MILHAS TOTAIS]]/1000*Tabela7[[#This Row],[PREÇO DO MILHEIRO]],"")</f>
        <v>0</v>
      </c>
      <c r="M30" s="9">
        <f>(Tabela7[[#This Row],[PREÇO DO PRODUTO]]-Tabela7[[#This Row],[VALOR DAS MILHAS]])</f>
        <v>0</v>
      </c>
      <c r="N30" s="10" t="str">
        <f>IFERROR(Tabela7[[#This Row],[VALOR DAS MILHAS]]/Tabela7[[#This Row],[PREÇO DO PRODUTO]],"%")</f>
        <v>%</v>
      </c>
    </row>
    <row r="31" spans="2:14" x14ac:dyDescent="0.3">
      <c r="B31" s="3"/>
      <c r="C31" s="3"/>
      <c r="D31" s="4"/>
      <c r="E31" s="5"/>
      <c r="F31" s="6">
        <f>Tabela7[[#This Row],[PREÇO DO PRODUTO]]*Tabela7[[#This Row],[PONTOS POR REAL GASTO]]</f>
        <v>0</v>
      </c>
      <c r="G31" s="7"/>
      <c r="H31" s="8"/>
      <c r="I31" s="7"/>
      <c r="J31" s="6">
        <f>Tabela7[[#This Row],[PTS BÔNUS]]*(1+Tabela7[[#This Row],[% BONIFICAÇÃO]])</f>
        <v>0</v>
      </c>
      <c r="K31" s="4"/>
      <c r="L31" s="9">
        <f>IFERROR(Tabela7[[#This Row],[MILHAS TOTAIS]]/1000*Tabela7[[#This Row],[PREÇO DO MILHEIRO]],"")</f>
        <v>0</v>
      </c>
      <c r="M31" s="9">
        <f>(Tabela7[[#This Row],[PREÇO DO PRODUTO]]-Tabela7[[#This Row],[VALOR DAS MILHAS]])</f>
        <v>0</v>
      </c>
      <c r="N31" s="10" t="str">
        <f>IFERROR(Tabela7[[#This Row],[VALOR DAS MILHAS]]/Tabela7[[#This Row],[PREÇO DO PRODUTO]],"%")</f>
        <v>%</v>
      </c>
    </row>
    <row r="32" spans="2:14" x14ac:dyDescent="0.3">
      <c r="B32" s="3"/>
      <c r="C32" s="3"/>
      <c r="D32" s="4"/>
      <c r="E32" s="5"/>
      <c r="F32" s="6">
        <f>Tabela7[[#This Row],[PREÇO DO PRODUTO]]*Tabela7[[#This Row],[PONTOS POR REAL GASTO]]</f>
        <v>0</v>
      </c>
      <c r="G32" s="7"/>
      <c r="H32" s="8"/>
      <c r="I32" s="7"/>
      <c r="J32" s="6">
        <f>Tabela7[[#This Row],[PTS BÔNUS]]*(1+Tabela7[[#This Row],[% BONIFICAÇÃO]])</f>
        <v>0</v>
      </c>
      <c r="K32" s="4"/>
      <c r="L32" s="9">
        <f>IFERROR(Tabela7[[#This Row],[MILHAS TOTAIS]]/1000*Tabela7[[#This Row],[PREÇO DO MILHEIRO]],"")</f>
        <v>0</v>
      </c>
      <c r="M32" s="9">
        <f>(Tabela7[[#This Row],[PREÇO DO PRODUTO]]-Tabela7[[#This Row],[VALOR DAS MILHAS]])</f>
        <v>0</v>
      </c>
      <c r="N32" s="10" t="str">
        <f>IFERROR(Tabela7[[#This Row],[VALOR DAS MILHAS]]/Tabela7[[#This Row],[PREÇO DO PRODUTO]],"%")</f>
        <v>%</v>
      </c>
    </row>
    <row r="33" spans="2:14" x14ac:dyDescent="0.3">
      <c r="B33" s="3"/>
      <c r="C33" s="3"/>
      <c r="D33" s="4"/>
      <c r="E33" s="5"/>
      <c r="F33" s="6">
        <f>Tabela7[[#This Row],[PREÇO DO PRODUTO]]*Tabela7[[#This Row],[PONTOS POR REAL GASTO]]</f>
        <v>0</v>
      </c>
      <c r="G33" s="7"/>
      <c r="H33" s="8"/>
      <c r="I33" s="7"/>
      <c r="J33" s="6">
        <f>Tabela7[[#This Row],[PTS BÔNUS]]*(1+Tabela7[[#This Row],[% BONIFICAÇÃO]])</f>
        <v>0</v>
      </c>
      <c r="K33" s="4"/>
      <c r="L33" s="9">
        <f>IFERROR(Tabela7[[#This Row],[MILHAS TOTAIS]]/1000*Tabela7[[#This Row],[PREÇO DO MILHEIRO]],"")</f>
        <v>0</v>
      </c>
      <c r="M33" s="9">
        <f>(Tabela7[[#This Row],[PREÇO DO PRODUTO]]-Tabela7[[#This Row],[VALOR DAS MILHAS]])</f>
        <v>0</v>
      </c>
      <c r="N33" s="10" t="str">
        <f>IFERROR(Tabela7[[#This Row],[VALOR DAS MILHAS]]/Tabela7[[#This Row],[PREÇO DO PRODUTO]],"%")</f>
        <v>%</v>
      </c>
    </row>
    <row r="34" spans="2:14" x14ac:dyDescent="0.3">
      <c r="B34" s="3"/>
      <c r="C34" s="3"/>
      <c r="D34" s="4"/>
      <c r="E34" s="5"/>
      <c r="F34" s="6">
        <f>Tabela7[[#This Row],[PREÇO DO PRODUTO]]*Tabela7[[#This Row],[PONTOS POR REAL GASTO]]</f>
        <v>0</v>
      </c>
      <c r="G34" s="7"/>
      <c r="H34" s="8"/>
      <c r="I34" s="7"/>
      <c r="J34" s="6">
        <f>Tabela7[[#This Row],[PTS BÔNUS]]*(1+Tabela7[[#This Row],[% BONIFICAÇÃO]])</f>
        <v>0</v>
      </c>
      <c r="K34" s="4"/>
      <c r="L34" s="9">
        <f>IFERROR(Tabela7[[#This Row],[MILHAS TOTAIS]]/1000*Tabela7[[#This Row],[PREÇO DO MILHEIRO]],"")</f>
        <v>0</v>
      </c>
      <c r="M34" s="9">
        <f>(Tabela7[[#This Row],[PREÇO DO PRODUTO]]-Tabela7[[#This Row],[VALOR DAS MILHAS]])</f>
        <v>0</v>
      </c>
      <c r="N34" s="10" t="str">
        <f>IFERROR(Tabela7[[#This Row],[VALOR DAS MILHAS]]/Tabela7[[#This Row],[PREÇO DO PRODUTO]],"%")</f>
        <v>%</v>
      </c>
    </row>
    <row r="35" spans="2:14" x14ac:dyDescent="0.3">
      <c r="B35" s="3"/>
      <c r="C35" s="3"/>
      <c r="D35" s="4"/>
      <c r="E35" s="5"/>
      <c r="F35" s="6">
        <f>Tabela7[[#This Row],[PREÇO DO PRODUTO]]*Tabela7[[#This Row],[PONTOS POR REAL GASTO]]</f>
        <v>0</v>
      </c>
      <c r="G35" s="7"/>
      <c r="H35" s="8"/>
      <c r="I35" s="7"/>
      <c r="J35" s="6">
        <f>Tabela7[[#This Row],[PTS BÔNUS]]*(1+Tabela7[[#This Row],[% BONIFICAÇÃO]])</f>
        <v>0</v>
      </c>
      <c r="K35" s="4"/>
      <c r="L35" s="9">
        <f>IFERROR(Tabela7[[#This Row],[MILHAS TOTAIS]]/1000*Tabela7[[#This Row],[PREÇO DO MILHEIRO]],"")</f>
        <v>0</v>
      </c>
      <c r="M35" s="9">
        <f>(Tabela7[[#This Row],[PREÇO DO PRODUTO]]-Tabela7[[#This Row],[VALOR DAS MILHAS]])</f>
        <v>0</v>
      </c>
      <c r="N35" s="10" t="str">
        <f>IFERROR(Tabela7[[#This Row],[VALOR DAS MILHAS]]/Tabela7[[#This Row],[PREÇO DO PRODUTO]],"%")</f>
        <v>%</v>
      </c>
    </row>
    <row r="36" spans="2:14" x14ac:dyDescent="0.3">
      <c r="B36" s="3"/>
      <c r="C36" s="3"/>
      <c r="D36" s="4"/>
      <c r="E36" s="5"/>
      <c r="F36" s="6">
        <f>Tabela7[[#This Row],[PREÇO DO PRODUTO]]*Tabela7[[#This Row],[PONTOS POR REAL GASTO]]</f>
        <v>0</v>
      </c>
      <c r="G36" s="7"/>
      <c r="H36" s="8"/>
      <c r="I36" s="7"/>
      <c r="J36" s="6">
        <f>Tabela7[[#This Row],[PTS BÔNUS]]*(1+Tabela7[[#This Row],[% BONIFICAÇÃO]])</f>
        <v>0</v>
      </c>
      <c r="K36" s="4"/>
      <c r="L36" s="9">
        <f>IFERROR(Tabela7[[#This Row],[MILHAS TOTAIS]]/1000*Tabela7[[#This Row],[PREÇO DO MILHEIRO]],"")</f>
        <v>0</v>
      </c>
      <c r="M36" s="9">
        <f>(Tabela7[[#This Row],[PREÇO DO PRODUTO]]-Tabela7[[#This Row],[VALOR DAS MILHAS]])</f>
        <v>0</v>
      </c>
      <c r="N36" s="10" t="str">
        <f>IFERROR(Tabela7[[#This Row],[VALOR DAS MILHAS]]/Tabela7[[#This Row],[PREÇO DO PRODUTO]],"%")</f>
        <v>%</v>
      </c>
    </row>
    <row r="37" spans="2:14" x14ac:dyDescent="0.3">
      <c r="B37" s="3"/>
      <c r="C37" s="3"/>
      <c r="D37" s="4"/>
      <c r="E37" s="5"/>
      <c r="F37" s="6">
        <f>Tabela7[[#This Row],[PREÇO DO PRODUTO]]*Tabela7[[#This Row],[PONTOS POR REAL GASTO]]</f>
        <v>0</v>
      </c>
      <c r="G37" s="7"/>
      <c r="H37" s="8"/>
      <c r="I37" s="7"/>
      <c r="J37" s="6">
        <f>Tabela7[[#This Row],[PTS BÔNUS]]*(1+Tabela7[[#This Row],[% BONIFICAÇÃO]])</f>
        <v>0</v>
      </c>
      <c r="K37" s="4"/>
      <c r="L37" s="9">
        <f>IFERROR(Tabela7[[#This Row],[MILHAS TOTAIS]]/1000*Tabela7[[#This Row],[PREÇO DO MILHEIRO]],"")</f>
        <v>0</v>
      </c>
      <c r="M37" s="9">
        <f>(Tabela7[[#This Row],[PREÇO DO PRODUTO]]-Tabela7[[#This Row],[VALOR DAS MILHAS]])</f>
        <v>0</v>
      </c>
      <c r="N37" s="10" t="str">
        <f>IFERROR(Tabela7[[#This Row],[VALOR DAS MILHAS]]/Tabela7[[#This Row],[PREÇO DO PRODUTO]],"%")</f>
        <v>%</v>
      </c>
    </row>
    <row r="38" spans="2:14" x14ac:dyDescent="0.3">
      <c r="B38" s="3"/>
      <c r="C38" s="3"/>
      <c r="D38" s="4"/>
      <c r="E38" s="5"/>
      <c r="F38" s="6">
        <f>Tabela7[[#This Row],[PREÇO DO PRODUTO]]*Tabela7[[#This Row],[PONTOS POR REAL GASTO]]</f>
        <v>0</v>
      </c>
      <c r="G38" s="7"/>
      <c r="H38" s="8"/>
      <c r="I38" s="7"/>
      <c r="J38" s="6">
        <f>Tabela7[[#This Row],[PTS BÔNUS]]*(1+Tabela7[[#This Row],[% BONIFICAÇÃO]])</f>
        <v>0</v>
      </c>
      <c r="K38" s="4"/>
      <c r="L38" s="9">
        <f>IFERROR(Tabela7[[#This Row],[MILHAS TOTAIS]]/1000*Tabela7[[#This Row],[PREÇO DO MILHEIRO]],"")</f>
        <v>0</v>
      </c>
      <c r="M38" s="9">
        <f>(Tabela7[[#This Row],[PREÇO DO PRODUTO]]-Tabela7[[#This Row],[VALOR DAS MILHAS]])</f>
        <v>0</v>
      </c>
      <c r="N38" s="10" t="str">
        <f>IFERROR(Tabela7[[#This Row],[VALOR DAS MILHAS]]/Tabela7[[#This Row],[PREÇO DO PRODUTO]],"%")</f>
        <v>%</v>
      </c>
    </row>
    <row r="39" spans="2:14" x14ac:dyDescent="0.3">
      <c r="B39" s="3"/>
      <c r="C39" s="3"/>
      <c r="D39" s="4"/>
      <c r="E39" s="5"/>
      <c r="F39" s="6">
        <f>Tabela7[[#This Row],[PREÇO DO PRODUTO]]*Tabela7[[#This Row],[PONTOS POR REAL GASTO]]</f>
        <v>0</v>
      </c>
      <c r="G39" s="7"/>
      <c r="H39" s="8"/>
      <c r="I39" s="7"/>
      <c r="J39" s="6">
        <f>Tabela7[[#This Row],[PTS BÔNUS]]*(1+Tabela7[[#This Row],[% BONIFICAÇÃO]])</f>
        <v>0</v>
      </c>
      <c r="K39" s="4"/>
      <c r="L39" s="9">
        <f>IFERROR(Tabela7[[#This Row],[MILHAS TOTAIS]]/1000*Tabela7[[#This Row],[PREÇO DO MILHEIRO]],"")</f>
        <v>0</v>
      </c>
      <c r="M39" s="9">
        <f>(Tabela7[[#This Row],[PREÇO DO PRODUTO]]-Tabela7[[#This Row],[VALOR DAS MILHAS]])</f>
        <v>0</v>
      </c>
      <c r="N39" s="10" t="str">
        <f>IFERROR(Tabela7[[#This Row],[VALOR DAS MILHAS]]/Tabela7[[#This Row],[PREÇO DO PRODUTO]],"%")</f>
        <v>%</v>
      </c>
    </row>
    <row r="40" spans="2:14" x14ac:dyDescent="0.3">
      <c r="B40" s="3"/>
      <c r="C40" s="3"/>
      <c r="D40" s="4"/>
      <c r="E40" s="5"/>
      <c r="F40" s="6">
        <f>Tabela7[[#This Row],[PREÇO DO PRODUTO]]*Tabela7[[#This Row],[PONTOS POR REAL GASTO]]</f>
        <v>0</v>
      </c>
      <c r="G40" s="7"/>
      <c r="H40" s="8"/>
      <c r="I40" s="7"/>
      <c r="J40" s="6">
        <f>Tabela7[[#This Row],[PTS BÔNUS]]*(1+Tabela7[[#This Row],[% BONIFICAÇÃO]])</f>
        <v>0</v>
      </c>
      <c r="K40" s="4"/>
      <c r="L40" s="9">
        <f>IFERROR(Tabela7[[#This Row],[MILHAS TOTAIS]]/1000*Tabela7[[#This Row],[PREÇO DO MILHEIRO]],"")</f>
        <v>0</v>
      </c>
      <c r="M40" s="9">
        <f>(Tabela7[[#This Row],[PREÇO DO PRODUTO]]-Tabela7[[#This Row],[VALOR DAS MILHAS]])</f>
        <v>0</v>
      </c>
      <c r="N40" s="10" t="str">
        <f>IFERROR(Tabela7[[#This Row],[VALOR DAS MILHAS]]/Tabela7[[#This Row],[PREÇO DO PRODUTO]],"%")</f>
        <v>%</v>
      </c>
    </row>
    <row r="41" spans="2:14" x14ac:dyDescent="0.3">
      <c r="B41" s="3"/>
      <c r="C41" s="3"/>
      <c r="D41" s="4"/>
      <c r="E41" s="5"/>
      <c r="F41" s="6">
        <f>Tabela7[[#This Row],[PREÇO DO PRODUTO]]*Tabela7[[#This Row],[PONTOS POR REAL GASTO]]</f>
        <v>0</v>
      </c>
      <c r="G41" s="7"/>
      <c r="H41" s="8"/>
      <c r="I41" s="7"/>
      <c r="J41" s="6">
        <f>Tabela7[[#This Row],[PTS BÔNUS]]*(1+Tabela7[[#This Row],[% BONIFICAÇÃO]])</f>
        <v>0</v>
      </c>
      <c r="K41" s="4"/>
      <c r="L41" s="9">
        <f>IFERROR(Tabela7[[#This Row],[MILHAS TOTAIS]]/1000*Tabela7[[#This Row],[PREÇO DO MILHEIRO]],"")</f>
        <v>0</v>
      </c>
      <c r="M41" s="9">
        <f>(Tabela7[[#This Row],[PREÇO DO PRODUTO]]-Tabela7[[#This Row],[VALOR DAS MILHAS]])</f>
        <v>0</v>
      </c>
      <c r="N41" s="10" t="str">
        <f>IFERROR(Tabela7[[#This Row],[VALOR DAS MILHAS]]/Tabela7[[#This Row],[PREÇO DO PRODUTO]],"%")</f>
        <v>%</v>
      </c>
    </row>
    <row r="42" spans="2:14" x14ac:dyDescent="0.3">
      <c r="B42" s="3"/>
      <c r="C42" s="3"/>
      <c r="D42" s="4"/>
      <c r="E42" s="5"/>
      <c r="F42" s="6">
        <f>Tabela7[[#This Row],[PREÇO DO PRODUTO]]*Tabela7[[#This Row],[PONTOS POR REAL GASTO]]</f>
        <v>0</v>
      </c>
      <c r="G42" s="7"/>
      <c r="H42" s="8"/>
      <c r="I42" s="7"/>
      <c r="J42" s="6">
        <f>Tabela7[[#This Row],[PTS BÔNUS]]*(1+Tabela7[[#This Row],[% BONIFICAÇÃO]])</f>
        <v>0</v>
      </c>
      <c r="K42" s="4"/>
      <c r="L42" s="9">
        <f>IFERROR(Tabela7[[#This Row],[MILHAS TOTAIS]]/1000*Tabela7[[#This Row],[PREÇO DO MILHEIRO]],"")</f>
        <v>0</v>
      </c>
      <c r="M42" s="9">
        <f>(Tabela7[[#This Row],[PREÇO DO PRODUTO]]-Tabela7[[#This Row],[VALOR DAS MILHAS]])</f>
        <v>0</v>
      </c>
      <c r="N42" s="10" t="str">
        <f>IFERROR(Tabela7[[#This Row],[VALOR DAS MILHAS]]/Tabela7[[#This Row],[PREÇO DO PRODUTO]],"%")</f>
        <v>%</v>
      </c>
    </row>
    <row r="43" spans="2:14" x14ac:dyDescent="0.3">
      <c r="B43" s="3"/>
      <c r="C43" s="3"/>
      <c r="D43" s="4"/>
      <c r="E43" s="5"/>
      <c r="F43" s="6">
        <f>Tabela7[[#This Row],[PREÇO DO PRODUTO]]*Tabela7[[#This Row],[PONTOS POR REAL GASTO]]</f>
        <v>0</v>
      </c>
      <c r="G43" s="7"/>
      <c r="H43" s="8"/>
      <c r="I43" s="7"/>
      <c r="J43" s="6">
        <f>Tabela7[[#This Row],[PTS BÔNUS]]*(1+Tabela7[[#This Row],[% BONIFICAÇÃO]])</f>
        <v>0</v>
      </c>
      <c r="K43" s="4"/>
      <c r="L43" s="9">
        <f>IFERROR(Tabela7[[#This Row],[MILHAS TOTAIS]]/1000*Tabela7[[#This Row],[PREÇO DO MILHEIRO]],"")</f>
        <v>0</v>
      </c>
      <c r="M43" s="9">
        <f>(Tabela7[[#This Row],[PREÇO DO PRODUTO]]-Tabela7[[#This Row],[VALOR DAS MILHAS]])</f>
        <v>0</v>
      </c>
      <c r="N43" s="10" t="str">
        <f>IFERROR(Tabela7[[#This Row],[VALOR DAS MILHAS]]/Tabela7[[#This Row],[PREÇO DO PRODUTO]],"%")</f>
        <v>%</v>
      </c>
    </row>
    <row r="44" spans="2:14" x14ac:dyDescent="0.3">
      <c r="B44" s="3"/>
      <c r="C44" s="3"/>
      <c r="D44" s="4"/>
      <c r="E44" s="5"/>
      <c r="F44" s="6">
        <f>Tabela7[[#This Row],[PREÇO DO PRODUTO]]*Tabela7[[#This Row],[PONTOS POR REAL GASTO]]</f>
        <v>0</v>
      </c>
      <c r="G44" s="7"/>
      <c r="H44" s="8"/>
      <c r="I44" s="7"/>
      <c r="J44" s="6">
        <f>Tabela7[[#This Row],[PTS BÔNUS]]*(1+Tabela7[[#This Row],[% BONIFICAÇÃO]])</f>
        <v>0</v>
      </c>
      <c r="K44" s="4"/>
      <c r="L44" s="9">
        <f>IFERROR(Tabela7[[#This Row],[MILHAS TOTAIS]]/1000*Tabela7[[#This Row],[PREÇO DO MILHEIRO]],"")</f>
        <v>0</v>
      </c>
      <c r="M44" s="9">
        <f>(Tabela7[[#This Row],[PREÇO DO PRODUTO]]-Tabela7[[#This Row],[VALOR DAS MILHAS]])</f>
        <v>0</v>
      </c>
      <c r="N44" s="10" t="str">
        <f>IFERROR(Tabela7[[#This Row],[VALOR DAS MILHAS]]/Tabela7[[#This Row],[PREÇO DO PRODUTO]],"%")</f>
        <v>%</v>
      </c>
    </row>
    <row r="45" spans="2:14" x14ac:dyDescent="0.3">
      <c r="B45" s="3"/>
      <c r="C45" s="3"/>
      <c r="D45" s="4"/>
      <c r="E45" s="5"/>
      <c r="F45" s="6">
        <f>Tabela7[[#This Row],[PREÇO DO PRODUTO]]*Tabela7[[#This Row],[PONTOS POR REAL GASTO]]</f>
        <v>0</v>
      </c>
      <c r="G45" s="7"/>
      <c r="H45" s="8"/>
      <c r="I45" s="7"/>
      <c r="J45" s="6">
        <f>Tabela7[[#This Row],[PTS BÔNUS]]*(1+Tabela7[[#This Row],[% BONIFICAÇÃO]])</f>
        <v>0</v>
      </c>
      <c r="K45" s="4"/>
      <c r="L45" s="9">
        <f>IFERROR(Tabela7[[#This Row],[MILHAS TOTAIS]]/1000*Tabela7[[#This Row],[PREÇO DO MILHEIRO]],"")</f>
        <v>0</v>
      </c>
      <c r="M45" s="9">
        <f>(Tabela7[[#This Row],[PREÇO DO PRODUTO]]-Tabela7[[#This Row],[VALOR DAS MILHAS]])</f>
        <v>0</v>
      </c>
      <c r="N45" s="10" t="str">
        <f>IFERROR(Tabela7[[#This Row],[VALOR DAS MILHAS]]/Tabela7[[#This Row],[PREÇO DO PRODUTO]],"%")</f>
        <v>%</v>
      </c>
    </row>
    <row r="46" spans="2:14" x14ac:dyDescent="0.3">
      <c r="B46" s="3"/>
      <c r="C46" s="3"/>
      <c r="D46" s="4"/>
      <c r="E46" s="5"/>
      <c r="F46" s="6">
        <f>Tabela7[[#This Row],[PREÇO DO PRODUTO]]*Tabela7[[#This Row],[PONTOS POR REAL GASTO]]</f>
        <v>0</v>
      </c>
      <c r="G46" s="7"/>
      <c r="H46" s="8"/>
      <c r="I46" s="7"/>
      <c r="J46" s="6">
        <f>Tabela7[[#This Row],[PTS BÔNUS]]*(1+Tabela7[[#This Row],[% BONIFICAÇÃO]])</f>
        <v>0</v>
      </c>
      <c r="K46" s="4"/>
      <c r="L46" s="9">
        <f>IFERROR(Tabela7[[#This Row],[MILHAS TOTAIS]]/1000*Tabela7[[#This Row],[PREÇO DO MILHEIRO]],"")</f>
        <v>0</v>
      </c>
      <c r="M46" s="9">
        <f>(Tabela7[[#This Row],[PREÇO DO PRODUTO]]-Tabela7[[#This Row],[VALOR DAS MILHAS]])</f>
        <v>0</v>
      </c>
      <c r="N46" s="10" t="str">
        <f>IFERROR(Tabela7[[#This Row],[VALOR DAS MILHAS]]/Tabela7[[#This Row],[PREÇO DO PRODUTO]],"%")</f>
        <v>%</v>
      </c>
    </row>
    <row r="47" spans="2:14" x14ac:dyDescent="0.3">
      <c r="B47" s="3"/>
      <c r="C47" s="3"/>
      <c r="D47" s="4"/>
      <c r="E47" s="5"/>
      <c r="F47" s="6">
        <f>Tabela7[[#This Row],[PREÇO DO PRODUTO]]*Tabela7[[#This Row],[PONTOS POR REAL GASTO]]</f>
        <v>0</v>
      </c>
      <c r="G47" s="7"/>
      <c r="H47" s="8"/>
      <c r="I47" s="7"/>
      <c r="J47" s="6">
        <f>Tabela7[[#This Row],[PTS BÔNUS]]*(1+Tabela7[[#This Row],[% BONIFICAÇÃO]])</f>
        <v>0</v>
      </c>
      <c r="K47" s="4"/>
      <c r="L47" s="9">
        <f>IFERROR(Tabela7[[#This Row],[MILHAS TOTAIS]]/1000*Tabela7[[#This Row],[PREÇO DO MILHEIRO]],"")</f>
        <v>0</v>
      </c>
      <c r="M47" s="9">
        <f>(Tabela7[[#This Row],[PREÇO DO PRODUTO]]-Tabela7[[#This Row],[VALOR DAS MILHAS]])</f>
        <v>0</v>
      </c>
      <c r="N47" s="10" t="str">
        <f>IFERROR(Tabela7[[#This Row],[VALOR DAS MILHAS]]/Tabela7[[#This Row],[PREÇO DO PRODUTO]],"%")</f>
        <v>%</v>
      </c>
    </row>
    <row r="48" spans="2:14" x14ac:dyDescent="0.3">
      <c r="B48" s="3"/>
      <c r="C48" s="3"/>
      <c r="D48" s="4"/>
      <c r="E48" s="5"/>
      <c r="F48" s="6">
        <f>Tabela7[[#This Row],[PREÇO DO PRODUTO]]*Tabela7[[#This Row],[PONTOS POR REAL GASTO]]</f>
        <v>0</v>
      </c>
      <c r="G48" s="7"/>
      <c r="H48" s="8"/>
      <c r="I48" s="7"/>
      <c r="J48" s="6">
        <f>Tabela7[[#This Row],[PTS BÔNUS]]*(1+Tabela7[[#This Row],[% BONIFICAÇÃO]])</f>
        <v>0</v>
      </c>
      <c r="K48" s="4"/>
      <c r="L48" s="9">
        <f>IFERROR(Tabela7[[#This Row],[MILHAS TOTAIS]]/1000*Tabela7[[#This Row],[PREÇO DO MILHEIRO]],"")</f>
        <v>0</v>
      </c>
      <c r="M48" s="9">
        <f>(Tabela7[[#This Row],[PREÇO DO PRODUTO]]-Tabela7[[#This Row],[VALOR DAS MILHAS]])</f>
        <v>0</v>
      </c>
      <c r="N48" s="10" t="str">
        <f>IFERROR(Tabela7[[#This Row],[VALOR DAS MILHAS]]/Tabela7[[#This Row],[PREÇO DO PRODUTO]],"%")</f>
        <v>%</v>
      </c>
    </row>
    <row r="49" spans="2:14" x14ac:dyDescent="0.3">
      <c r="B49" s="3"/>
      <c r="C49" s="3"/>
      <c r="D49" s="4"/>
      <c r="E49" s="5"/>
      <c r="F49" s="6">
        <f>Tabela7[[#This Row],[PREÇO DO PRODUTO]]*Tabela7[[#This Row],[PONTOS POR REAL GASTO]]</f>
        <v>0</v>
      </c>
      <c r="G49" s="7"/>
      <c r="H49" s="8"/>
      <c r="I49" s="7"/>
      <c r="J49" s="6">
        <f>Tabela7[[#This Row],[PTS BÔNUS]]*(1+Tabela7[[#This Row],[% BONIFICAÇÃO]])</f>
        <v>0</v>
      </c>
      <c r="K49" s="4"/>
      <c r="L49" s="9">
        <f>IFERROR(Tabela7[[#This Row],[MILHAS TOTAIS]]/1000*Tabela7[[#This Row],[PREÇO DO MILHEIRO]],"")</f>
        <v>0</v>
      </c>
      <c r="M49" s="9">
        <f>(Tabela7[[#This Row],[PREÇO DO PRODUTO]]-Tabela7[[#This Row],[VALOR DAS MILHAS]])</f>
        <v>0</v>
      </c>
      <c r="N49" s="10" t="str">
        <f>IFERROR(Tabela7[[#This Row],[VALOR DAS MILHAS]]/Tabela7[[#This Row],[PREÇO DO PRODUTO]],"%")</f>
        <v>%</v>
      </c>
    </row>
    <row r="50" spans="2:14" x14ac:dyDescent="0.3">
      <c r="B50" s="3"/>
      <c r="C50" s="3"/>
      <c r="D50" s="4"/>
      <c r="E50" s="5"/>
      <c r="F50" s="6">
        <f>Tabela7[[#This Row],[PREÇO DO PRODUTO]]*Tabela7[[#This Row],[PONTOS POR REAL GASTO]]</f>
        <v>0</v>
      </c>
      <c r="G50" s="7"/>
      <c r="H50" s="8"/>
      <c r="I50" s="7"/>
      <c r="J50" s="6">
        <f>Tabela7[[#This Row],[PTS BÔNUS]]*(1+Tabela7[[#This Row],[% BONIFICAÇÃO]])</f>
        <v>0</v>
      </c>
      <c r="K50" s="4"/>
      <c r="L50" s="9">
        <f>IFERROR(Tabela7[[#This Row],[MILHAS TOTAIS]]/1000*Tabela7[[#This Row],[PREÇO DO MILHEIRO]],"")</f>
        <v>0</v>
      </c>
      <c r="M50" s="9">
        <f>(Tabela7[[#This Row],[PREÇO DO PRODUTO]]-Tabela7[[#This Row],[VALOR DAS MILHAS]])</f>
        <v>0</v>
      </c>
      <c r="N50" s="10" t="str">
        <f>IFERROR(Tabela7[[#This Row],[VALOR DAS MILHAS]]/Tabela7[[#This Row],[PREÇO DO PRODUTO]],"%")</f>
        <v>%</v>
      </c>
    </row>
    <row r="51" spans="2:14" x14ac:dyDescent="0.3">
      <c r="B51" s="3"/>
      <c r="C51" s="3"/>
      <c r="D51" s="4"/>
      <c r="E51" s="5"/>
      <c r="F51" s="6">
        <f>Tabela7[[#This Row],[PREÇO DO PRODUTO]]*Tabela7[[#This Row],[PONTOS POR REAL GASTO]]</f>
        <v>0</v>
      </c>
      <c r="G51" s="7"/>
      <c r="H51" s="8"/>
      <c r="I51" s="7"/>
      <c r="J51" s="6">
        <f>Tabela7[[#This Row],[PTS BÔNUS]]*(1+Tabela7[[#This Row],[% BONIFICAÇÃO]])</f>
        <v>0</v>
      </c>
      <c r="K51" s="4"/>
      <c r="L51" s="9">
        <f>IFERROR(Tabela7[[#This Row],[MILHAS TOTAIS]]/1000*Tabela7[[#This Row],[PREÇO DO MILHEIRO]],"")</f>
        <v>0</v>
      </c>
      <c r="M51" s="9">
        <f>(Tabela7[[#This Row],[PREÇO DO PRODUTO]]-Tabela7[[#This Row],[VALOR DAS MILHAS]])</f>
        <v>0</v>
      </c>
      <c r="N51" s="10" t="str">
        <f>IFERROR(Tabela7[[#This Row],[VALOR DAS MILHAS]]/Tabela7[[#This Row],[PREÇO DO PRODUTO]],"%")</f>
        <v>%</v>
      </c>
    </row>
    <row r="52" spans="2:14" x14ac:dyDescent="0.3">
      <c r="B52" s="3"/>
      <c r="C52" s="3"/>
      <c r="D52" s="4"/>
      <c r="E52" s="5"/>
      <c r="F52" s="6">
        <f>Tabela7[[#This Row],[PREÇO DO PRODUTO]]*Tabela7[[#This Row],[PONTOS POR REAL GASTO]]</f>
        <v>0</v>
      </c>
      <c r="G52" s="7"/>
      <c r="H52" s="8"/>
      <c r="I52" s="7"/>
      <c r="J52" s="6">
        <f>Tabela7[[#This Row],[PTS BÔNUS]]*(1+Tabela7[[#This Row],[% BONIFICAÇÃO]])</f>
        <v>0</v>
      </c>
      <c r="K52" s="4"/>
      <c r="L52" s="9">
        <f>IFERROR(Tabela7[[#This Row],[MILHAS TOTAIS]]/1000*Tabela7[[#This Row],[PREÇO DO MILHEIRO]],"")</f>
        <v>0</v>
      </c>
      <c r="M52" s="9">
        <f>(Tabela7[[#This Row],[PREÇO DO PRODUTO]]-Tabela7[[#This Row],[VALOR DAS MILHAS]])</f>
        <v>0</v>
      </c>
      <c r="N52" s="10" t="str">
        <f>IFERROR(Tabela7[[#This Row],[VALOR DAS MILHAS]]/Tabela7[[#This Row],[PREÇO DO PRODUTO]],"%")</f>
        <v>%</v>
      </c>
    </row>
    <row r="53" spans="2:14" x14ac:dyDescent="0.3">
      <c r="B53" s="3"/>
      <c r="C53" s="3"/>
      <c r="D53" s="4"/>
      <c r="E53" s="5"/>
      <c r="F53" s="6">
        <f>Tabela7[[#This Row],[PREÇO DO PRODUTO]]*Tabela7[[#This Row],[PONTOS POR REAL GASTO]]</f>
        <v>0</v>
      </c>
      <c r="G53" s="7"/>
      <c r="H53" s="8"/>
      <c r="I53" s="7"/>
      <c r="J53" s="6">
        <f>Tabela7[[#This Row],[PTS BÔNUS]]*(1+Tabela7[[#This Row],[% BONIFICAÇÃO]])</f>
        <v>0</v>
      </c>
      <c r="K53" s="4"/>
      <c r="L53" s="9">
        <f>IFERROR(Tabela7[[#This Row],[MILHAS TOTAIS]]/1000*Tabela7[[#This Row],[PREÇO DO MILHEIRO]],"")</f>
        <v>0</v>
      </c>
      <c r="M53" s="9">
        <f>(Tabela7[[#This Row],[PREÇO DO PRODUTO]]-Tabela7[[#This Row],[VALOR DAS MILHAS]])</f>
        <v>0</v>
      </c>
      <c r="N53" s="10" t="str">
        <f>IFERROR(Tabela7[[#This Row],[VALOR DAS MILHAS]]/Tabela7[[#This Row],[PREÇO DO PRODUTO]],"%")</f>
        <v>%</v>
      </c>
    </row>
    <row r="54" spans="2:14" x14ac:dyDescent="0.3">
      <c r="B54" s="3"/>
      <c r="C54" s="3"/>
      <c r="D54" s="4"/>
      <c r="E54" s="5"/>
      <c r="F54" s="6">
        <f>Tabela7[[#This Row],[PREÇO DO PRODUTO]]*Tabela7[[#This Row],[PONTOS POR REAL GASTO]]</f>
        <v>0</v>
      </c>
      <c r="G54" s="7"/>
      <c r="H54" s="8"/>
      <c r="I54" s="7"/>
      <c r="J54" s="6">
        <f>Tabela7[[#This Row],[PTS BÔNUS]]*(1+Tabela7[[#This Row],[% BONIFICAÇÃO]])</f>
        <v>0</v>
      </c>
      <c r="K54" s="4"/>
      <c r="L54" s="9">
        <f>IFERROR(Tabela7[[#This Row],[MILHAS TOTAIS]]/1000*Tabela7[[#This Row],[PREÇO DO MILHEIRO]],"")</f>
        <v>0</v>
      </c>
      <c r="M54" s="9">
        <f>(Tabela7[[#This Row],[PREÇO DO PRODUTO]]-Tabela7[[#This Row],[VALOR DAS MILHAS]])</f>
        <v>0</v>
      </c>
      <c r="N54" s="10" t="str">
        <f>IFERROR(Tabela7[[#This Row],[VALOR DAS MILHAS]]/Tabela7[[#This Row],[PREÇO DO PRODUTO]],"%")</f>
        <v>%</v>
      </c>
    </row>
    <row r="55" spans="2:14" x14ac:dyDescent="0.3">
      <c r="B55" s="3"/>
      <c r="C55" s="3"/>
      <c r="D55" s="4"/>
      <c r="E55" s="5"/>
      <c r="F55" s="6">
        <f>Tabela7[[#This Row],[PREÇO DO PRODUTO]]*Tabela7[[#This Row],[PONTOS POR REAL GASTO]]</f>
        <v>0</v>
      </c>
      <c r="G55" s="7"/>
      <c r="H55" s="8"/>
      <c r="I55" s="7"/>
      <c r="J55" s="6">
        <f>Tabela7[[#This Row],[PTS BÔNUS]]*(1+Tabela7[[#This Row],[% BONIFICAÇÃO]])</f>
        <v>0</v>
      </c>
      <c r="K55" s="4"/>
      <c r="L55" s="9">
        <f>IFERROR(Tabela7[[#This Row],[MILHAS TOTAIS]]/1000*Tabela7[[#This Row],[PREÇO DO MILHEIRO]],"")</f>
        <v>0</v>
      </c>
      <c r="M55" s="9">
        <f>(Tabela7[[#This Row],[PREÇO DO PRODUTO]]-Tabela7[[#This Row],[VALOR DAS MILHAS]])</f>
        <v>0</v>
      </c>
      <c r="N55" s="10" t="str">
        <f>IFERROR(Tabela7[[#This Row],[VALOR DAS MILHAS]]/Tabela7[[#This Row],[PREÇO DO PRODUTO]],"%")</f>
        <v>%</v>
      </c>
    </row>
    <row r="56" spans="2:14" x14ac:dyDescent="0.3">
      <c r="B56" s="3"/>
      <c r="C56" s="3"/>
      <c r="D56" s="4"/>
      <c r="E56" s="5"/>
      <c r="F56" s="6">
        <f>Tabela7[[#This Row],[PREÇO DO PRODUTO]]*Tabela7[[#This Row],[PONTOS POR REAL GASTO]]</f>
        <v>0</v>
      </c>
      <c r="G56" s="7"/>
      <c r="H56" s="8"/>
      <c r="I56" s="7"/>
      <c r="J56" s="6">
        <f>Tabela7[[#This Row],[PTS BÔNUS]]*(1+Tabela7[[#This Row],[% BONIFICAÇÃO]])</f>
        <v>0</v>
      </c>
      <c r="K56" s="4"/>
      <c r="L56" s="9">
        <f>IFERROR(Tabela7[[#This Row],[MILHAS TOTAIS]]/1000*Tabela7[[#This Row],[PREÇO DO MILHEIRO]],"")</f>
        <v>0</v>
      </c>
      <c r="M56" s="9">
        <f>(Tabela7[[#This Row],[PREÇO DO PRODUTO]]-Tabela7[[#This Row],[VALOR DAS MILHAS]])</f>
        <v>0</v>
      </c>
      <c r="N56" s="10" t="str">
        <f>IFERROR(Tabela7[[#This Row],[VALOR DAS MILHAS]]/Tabela7[[#This Row],[PREÇO DO PRODUTO]],"%")</f>
        <v>%</v>
      </c>
    </row>
    <row r="57" spans="2:14" x14ac:dyDescent="0.3">
      <c r="B57" s="3"/>
      <c r="C57" s="3"/>
      <c r="D57" s="4"/>
      <c r="E57" s="5"/>
      <c r="F57" s="6">
        <f>Tabela7[[#This Row],[PREÇO DO PRODUTO]]*Tabela7[[#This Row],[PONTOS POR REAL GASTO]]</f>
        <v>0</v>
      </c>
      <c r="G57" s="7"/>
      <c r="H57" s="8"/>
      <c r="I57" s="7"/>
      <c r="J57" s="6">
        <f>Tabela7[[#This Row],[PTS BÔNUS]]*(1+Tabela7[[#This Row],[% BONIFICAÇÃO]])</f>
        <v>0</v>
      </c>
      <c r="K57" s="4"/>
      <c r="L57" s="9">
        <f>IFERROR(Tabela7[[#This Row],[MILHAS TOTAIS]]/1000*Tabela7[[#This Row],[PREÇO DO MILHEIRO]],"")</f>
        <v>0</v>
      </c>
      <c r="M57" s="9">
        <f>(Tabela7[[#This Row],[PREÇO DO PRODUTO]]-Tabela7[[#This Row],[VALOR DAS MILHAS]])</f>
        <v>0</v>
      </c>
      <c r="N57" s="10" t="str">
        <f>IFERROR(Tabela7[[#This Row],[VALOR DAS MILHAS]]/Tabela7[[#This Row],[PREÇO DO PRODUTO]],"%")</f>
        <v>%</v>
      </c>
    </row>
    <row r="58" spans="2:14" x14ac:dyDescent="0.3">
      <c r="B58" s="3"/>
      <c r="C58" s="3"/>
      <c r="D58" s="4"/>
      <c r="E58" s="5"/>
      <c r="F58" s="6">
        <f>Tabela7[[#This Row],[PREÇO DO PRODUTO]]*Tabela7[[#This Row],[PONTOS POR REAL GASTO]]</f>
        <v>0</v>
      </c>
      <c r="G58" s="7"/>
      <c r="H58" s="8"/>
      <c r="I58" s="7"/>
      <c r="J58" s="6">
        <f>Tabela7[[#This Row],[PTS BÔNUS]]*(1+Tabela7[[#This Row],[% BONIFICAÇÃO]])</f>
        <v>0</v>
      </c>
      <c r="K58" s="4"/>
      <c r="L58" s="9">
        <f>IFERROR(Tabela7[[#This Row],[MILHAS TOTAIS]]/1000*Tabela7[[#This Row],[PREÇO DO MILHEIRO]],"")</f>
        <v>0</v>
      </c>
      <c r="M58" s="9">
        <f>(Tabela7[[#This Row],[PREÇO DO PRODUTO]]-Tabela7[[#This Row],[VALOR DAS MILHAS]])</f>
        <v>0</v>
      </c>
      <c r="N58" s="10" t="str">
        <f>IFERROR(Tabela7[[#This Row],[VALOR DAS MILHAS]]/Tabela7[[#This Row],[PREÇO DO PRODUTO]],"%")</f>
        <v>%</v>
      </c>
    </row>
    <row r="59" spans="2:14" x14ac:dyDescent="0.3">
      <c r="B59" s="3"/>
      <c r="C59" s="3"/>
      <c r="D59" s="4"/>
      <c r="E59" s="5"/>
      <c r="F59" s="6">
        <f>Tabela7[[#This Row],[PREÇO DO PRODUTO]]*Tabela7[[#This Row],[PONTOS POR REAL GASTO]]</f>
        <v>0</v>
      </c>
      <c r="G59" s="7"/>
      <c r="H59" s="8"/>
      <c r="I59" s="7"/>
      <c r="J59" s="6">
        <f>Tabela7[[#This Row],[PTS BÔNUS]]*(1+Tabela7[[#This Row],[% BONIFICAÇÃO]])</f>
        <v>0</v>
      </c>
      <c r="K59" s="4"/>
      <c r="L59" s="9">
        <f>IFERROR(Tabela7[[#This Row],[MILHAS TOTAIS]]/1000*Tabela7[[#This Row],[PREÇO DO MILHEIRO]],"")</f>
        <v>0</v>
      </c>
      <c r="M59" s="9">
        <f>(Tabela7[[#This Row],[PREÇO DO PRODUTO]]-Tabela7[[#This Row],[VALOR DAS MILHAS]])</f>
        <v>0</v>
      </c>
      <c r="N59" s="10" t="str">
        <f>IFERROR(Tabela7[[#This Row],[VALOR DAS MILHAS]]/Tabela7[[#This Row],[PREÇO DO PRODUTO]],"%")</f>
        <v>%</v>
      </c>
    </row>
    <row r="60" spans="2:14" x14ac:dyDescent="0.3">
      <c r="B60" s="3"/>
      <c r="C60" s="3"/>
      <c r="D60" s="4"/>
      <c r="E60" s="5"/>
      <c r="F60" s="6">
        <f>Tabela7[[#This Row],[PREÇO DO PRODUTO]]*Tabela7[[#This Row],[PONTOS POR REAL GASTO]]</f>
        <v>0</v>
      </c>
      <c r="G60" s="7"/>
      <c r="H60" s="8"/>
      <c r="I60" s="7"/>
      <c r="J60" s="6">
        <f>Tabela7[[#This Row],[PTS BÔNUS]]*(1+Tabela7[[#This Row],[% BONIFICAÇÃO]])</f>
        <v>0</v>
      </c>
      <c r="K60" s="4"/>
      <c r="L60" s="9">
        <f>IFERROR(Tabela7[[#This Row],[MILHAS TOTAIS]]/1000*Tabela7[[#This Row],[PREÇO DO MILHEIRO]],"")</f>
        <v>0</v>
      </c>
      <c r="M60" s="9">
        <f>(Tabela7[[#This Row],[PREÇO DO PRODUTO]]-Tabela7[[#This Row],[VALOR DAS MILHAS]])</f>
        <v>0</v>
      </c>
      <c r="N60" s="10" t="str">
        <f>IFERROR(Tabela7[[#This Row],[VALOR DAS MILHAS]]/Tabela7[[#This Row],[PREÇO DO PRODUTO]],"%")</f>
        <v>%</v>
      </c>
    </row>
    <row r="61" spans="2:14" x14ac:dyDescent="0.3">
      <c r="B61" s="3"/>
      <c r="C61" s="3"/>
      <c r="D61" s="4"/>
      <c r="E61" s="5"/>
      <c r="F61" s="6">
        <f>Tabela7[[#This Row],[PREÇO DO PRODUTO]]*Tabela7[[#This Row],[PONTOS POR REAL GASTO]]</f>
        <v>0</v>
      </c>
      <c r="G61" s="7"/>
      <c r="H61" s="8"/>
      <c r="I61" s="7"/>
      <c r="J61" s="6">
        <f>Tabela7[[#This Row],[PTS BÔNUS]]*(1+Tabela7[[#This Row],[% BONIFICAÇÃO]])</f>
        <v>0</v>
      </c>
      <c r="K61" s="4"/>
      <c r="L61" s="9">
        <f>IFERROR(Tabela7[[#This Row],[MILHAS TOTAIS]]/1000*Tabela7[[#This Row],[PREÇO DO MILHEIRO]],"")</f>
        <v>0</v>
      </c>
      <c r="M61" s="9">
        <f>(Tabela7[[#This Row],[PREÇO DO PRODUTO]]-Tabela7[[#This Row],[VALOR DAS MILHAS]])</f>
        <v>0</v>
      </c>
      <c r="N61" s="10" t="str">
        <f>IFERROR(Tabela7[[#This Row],[VALOR DAS MILHAS]]/Tabela7[[#This Row],[PREÇO DO PRODUTO]],"%")</f>
        <v>%</v>
      </c>
    </row>
    <row r="62" spans="2:14" x14ac:dyDescent="0.3">
      <c r="B62" s="3"/>
      <c r="C62" s="3"/>
      <c r="D62" s="4"/>
      <c r="E62" s="5"/>
      <c r="F62" s="6">
        <f>Tabela7[[#This Row],[PREÇO DO PRODUTO]]*Tabela7[[#This Row],[PONTOS POR REAL GASTO]]</f>
        <v>0</v>
      </c>
      <c r="G62" s="7"/>
      <c r="H62" s="8"/>
      <c r="I62" s="7"/>
      <c r="J62" s="6">
        <f>Tabela7[[#This Row],[PTS BÔNUS]]*(1+Tabela7[[#This Row],[% BONIFICAÇÃO]])</f>
        <v>0</v>
      </c>
      <c r="K62" s="4"/>
      <c r="L62" s="9">
        <f>IFERROR(Tabela7[[#This Row],[MILHAS TOTAIS]]/1000*Tabela7[[#This Row],[PREÇO DO MILHEIRO]],"")</f>
        <v>0</v>
      </c>
      <c r="M62" s="9">
        <f>(Tabela7[[#This Row],[PREÇO DO PRODUTO]]-Tabela7[[#This Row],[VALOR DAS MILHAS]])</f>
        <v>0</v>
      </c>
      <c r="N62" s="10" t="str">
        <f>IFERROR(Tabela7[[#This Row],[VALOR DAS MILHAS]]/Tabela7[[#This Row],[PREÇO DO PRODUTO]],"%")</f>
        <v>%</v>
      </c>
    </row>
    <row r="63" spans="2:14" x14ac:dyDescent="0.3">
      <c r="B63" s="3"/>
      <c r="C63" s="3"/>
      <c r="D63" s="4"/>
      <c r="E63" s="5"/>
      <c r="F63" s="6">
        <f>Tabela7[[#This Row],[PREÇO DO PRODUTO]]*Tabela7[[#This Row],[PONTOS POR REAL GASTO]]</f>
        <v>0</v>
      </c>
      <c r="G63" s="7"/>
      <c r="H63" s="8"/>
      <c r="I63" s="7"/>
      <c r="J63" s="6">
        <f>Tabela7[[#This Row],[PTS BÔNUS]]*(1+Tabela7[[#This Row],[% BONIFICAÇÃO]])</f>
        <v>0</v>
      </c>
      <c r="K63" s="4"/>
      <c r="L63" s="9">
        <f>IFERROR(Tabela7[[#This Row],[MILHAS TOTAIS]]/1000*Tabela7[[#This Row],[PREÇO DO MILHEIRO]],"")</f>
        <v>0</v>
      </c>
      <c r="M63" s="9">
        <f>(Tabela7[[#This Row],[PREÇO DO PRODUTO]]-Tabela7[[#This Row],[VALOR DAS MILHAS]])</f>
        <v>0</v>
      </c>
      <c r="N63" s="10" t="str">
        <f>IFERROR(Tabela7[[#This Row],[VALOR DAS MILHAS]]/Tabela7[[#This Row],[PREÇO DO PRODUTO]],"%")</f>
        <v>%</v>
      </c>
    </row>
    <row r="64" spans="2:14" x14ac:dyDescent="0.3">
      <c r="B64" s="3"/>
      <c r="C64" s="3"/>
      <c r="D64" s="4"/>
      <c r="E64" s="5"/>
      <c r="F64" s="6">
        <f>Tabela7[[#This Row],[PREÇO DO PRODUTO]]*Tabela7[[#This Row],[PONTOS POR REAL GASTO]]</f>
        <v>0</v>
      </c>
      <c r="G64" s="7"/>
      <c r="H64" s="8"/>
      <c r="I64" s="7"/>
      <c r="J64" s="6">
        <f>Tabela7[[#This Row],[PTS BÔNUS]]*(1+Tabela7[[#This Row],[% BONIFICAÇÃO]])</f>
        <v>0</v>
      </c>
      <c r="K64" s="4"/>
      <c r="L64" s="9">
        <f>IFERROR(Tabela7[[#This Row],[MILHAS TOTAIS]]/1000*Tabela7[[#This Row],[PREÇO DO MILHEIRO]],"")</f>
        <v>0</v>
      </c>
      <c r="M64" s="9">
        <f>(Tabela7[[#This Row],[PREÇO DO PRODUTO]]-Tabela7[[#This Row],[VALOR DAS MILHAS]])</f>
        <v>0</v>
      </c>
      <c r="N64" s="10" t="str">
        <f>IFERROR(Tabela7[[#This Row],[VALOR DAS MILHAS]]/Tabela7[[#This Row],[PREÇO DO PRODUTO]],"%")</f>
        <v>%</v>
      </c>
    </row>
    <row r="65" spans="2:14" x14ac:dyDescent="0.3">
      <c r="B65" s="3"/>
      <c r="C65" s="3"/>
      <c r="D65" s="4"/>
      <c r="E65" s="5"/>
      <c r="F65" s="6">
        <f>Tabela7[[#This Row],[PREÇO DO PRODUTO]]*Tabela7[[#This Row],[PONTOS POR REAL GASTO]]</f>
        <v>0</v>
      </c>
      <c r="G65" s="7"/>
      <c r="H65" s="8"/>
      <c r="I65" s="7"/>
      <c r="J65" s="6">
        <f>Tabela7[[#This Row],[PTS BÔNUS]]*(1+Tabela7[[#This Row],[% BONIFICAÇÃO]])</f>
        <v>0</v>
      </c>
      <c r="K65" s="4"/>
      <c r="L65" s="9">
        <f>IFERROR(Tabela7[[#This Row],[MILHAS TOTAIS]]/1000*Tabela7[[#This Row],[PREÇO DO MILHEIRO]],"")</f>
        <v>0</v>
      </c>
      <c r="M65" s="9">
        <f>(Tabela7[[#This Row],[PREÇO DO PRODUTO]]-Tabela7[[#This Row],[VALOR DAS MILHAS]])</f>
        <v>0</v>
      </c>
      <c r="N65" s="10" t="str">
        <f>IFERROR(Tabela7[[#This Row],[VALOR DAS MILHAS]]/Tabela7[[#This Row],[PREÇO DO PRODUTO]],"%")</f>
        <v>%</v>
      </c>
    </row>
    <row r="66" spans="2:14" x14ac:dyDescent="0.3">
      <c r="B66" s="3"/>
      <c r="C66" s="3"/>
      <c r="D66" s="4"/>
      <c r="E66" s="5"/>
      <c r="F66" s="6">
        <f>Tabela7[[#This Row],[PREÇO DO PRODUTO]]*Tabela7[[#This Row],[PONTOS POR REAL GASTO]]</f>
        <v>0</v>
      </c>
      <c r="G66" s="7"/>
      <c r="H66" s="8"/>
      <c r="I66" s="7"/>
      <c r="J66" s="6">
        <f>Tabela7[[#This Row],[PTS BÔNUS]]*(1+Tabela7[[#This Row],[% BONIFICAÇÃO]])</f>
        <v>0</v>
      </c>
      <c r="K66" s="4"/>
      <c r="L66" s="9">
        <f>IFERROR(Tabela7[[#This Row],[MILHAS TOTAIS]]/1000*Tabela7[[#This Row],[PREÇO DO MILHEIRO]],"")</f>
        <v>0</v>
      </c>
      <c r="M66" s="9">
        <f>(Tabela7[[#This Row],[PREÇO DO PRODUTO]]-Tabela7[[#This Row],[VALOR DAS MILHAS]])</f>
        <v>0</v>
      </c>
      <c r="N66" s="10" t="str">
        <f>IFERROR(Tabela7[[#This Row],[VALOR DAS MILHAS]]/Tabela7[[#This Row],[PREÇO DO PRODUTO]],"%")</f>
        <v>%</v>
      </c>
    </row>
    <row r="67" spans="2:14" x14ac:dyDescent="0.3">
      <c r="B67" s="3"/>
      <c r="C67" s="3"/>
      <c r="D67" s="4"/>
      <c r="E67" s="5"/>
      <c r="F67" s="6">
        <f>Tabela7[[#This Row],[PREÇO DO PRODUTO]]*Tabela7[[#This Row],[PONTOS POR REAL GASTO]]</f>
        <v>0</v>
      </c>
      <c r="G67" s="7"/>
      <c r="H67" s="8"/>
      <c r="I67" s="7"/>
      <c r="J67" s="6">
        <f>Tabela7[[#This Row],[PTS BÔNUS]]*(1+Tabela7[[#This Row],[% BONIFICAÇÃO]])</f>
        <v>0</v>
      </c>
      <c r="K67" s="4"/>
      <c r="L67" s="9">
        <f>IFERROR(Tabela7[[#This Row],[MILHAS TOTAIS]]/1000*Tabela7[[#This Row],[PREÇO DO MILHEIRO]],"")</f>
        <v>0</v>
      </c>
      <c r="M67" s="9">
        <f>(Tabela7[[#This Row],[PREÇO DO PRODUTO]]-Tabela7[[#This Row],[VALOR DAS MILHAS]])</f>
        <v>0</v>
      </c>
      <c r="N67" s="10" t="str">
        <f>IFERROR(Tabela7[[#This Row],[VALOR DAS MILHAS]]/Tabela7[[#This Row],[PREÇO DO PRODUTO]],"%")</f>
        <v>%</v>
      </c>
    </row>
    <row r="68" spans="2:14" x14ac:dyDescent="0.3">
      <c r="B68" s="3"/>
      <c r="C68" s="3"/>
      <c r="D68" s="4"/>
      <c r="E68" s="5"/>
      <c r="F68" s="6">
        <f>Tabela7[[#This Row],[PREÇO DO PRODUTO]]*Tabela7[[#This Row],[PONTOS POR REAL GASTO]]</f>
        <v>0</v>
      </c>
      <c r="G68" s="7"/>
      <c r="H68" s="8"/>
      <c r="I68" s="7"/>
      <c r="J68" s="6">
        <f>Tabela7[[#This Row],[PTS BÔNUS]]*(1+Tabela7[[#This Row],[% BONIFICAÇÃO]])</f>
        <v>0</v>
      </c>
      <c r="K68" s="4"/>
      <c r="L68" s="9">
        <f>IFERROR(Tabela7[[#This Row],[MILHAS TOTAIS]]/1000*Tabela7[[#This Row],[PREÇO DO MILHEIRO]],"")</f>
        <v>0</v>
      </c>
      <c r="M68" s="9">
        <f>(Tabela7[[#This Row],[PREÇO DO PRODUTO]]-Tabela7[[#This Row],[VALOR DAS MILHAS]])</f>
        <v>0</v>
      </c>
      <c r="N68" s="10" t="str">
        <f>IFERROR(Tabela7[[#This Row],[VALOR DAS MILHAS]]/Tabela7[[#This Row],[PREÇO DO PRODUTO]],"%")</f>
        <v>%</v>
      </c>
    </row>
    <row r="69" spans="2:14" x14ac:dyDescent="0.3">
      <c r="B69" s="3"/>
      <c r="C69" s="3"/>
      <c r="D69" s="4"/>
      <c r="E69" s="5"/>
      <c r="F69" s="6">
        <f>Tabela7[[#This Row],[PREÇO DO PRODUTO]]*Tabela7[[#This Row],[PONTOS POR REAL GASTO]]</f>
        <v>0</v>
      </c>
      <c r="G69" s="7"/>
      <c r="H69" s="8"/>
      <c r="I69" s="7"/>
      <c r="J69" s="6">
        <f>Tabela7[[#This Row],[PTS BÔNUS]]*(1+Tabela7[[#This Row],[% BONIFICAÇÃO]])</f>
        <v>0</v>
      </c>
      <c r="K69" s="4"/>
      <c r="L69" s="9">
        <f>IFERROR(Tabela7[[#This Row],[MILHAS TOTAIS]]/1000*Tabela7[[#This Row],[PREÇO DO MILHEIRO]],"")</f>
        <v>0</v>
      </c>
      <c r="M69" s="9">
        <f>(Tabela7[[#This Row],[PREÇO DO PRODUTO]]-Tabela7[[#This Row],[VALOR DAS MILHAS]])</f>
        <v>0</v>
      </c>
      <c r="N69" s="10" t="str">
        <f>IFERROR(Tabela7[[#This Row],[VALOR DAS MILHAS]]/Tabela7[[#This Row],[PREÇO DO PRODUTO]],"%")</f>
        <v>%</v>
      </c>
    </row>
    <row r="70" spans="2:14" x14ac:dyDescent="0.3">
      <c r="B70" s="3"/>
      <c r="C70" s="3"/>
      <c r="D70" s="4"/>
      <c r="E70" s="5"/>
      <c r="F70" s="6">
        <f>Tabela7[[#This Row],[PREÇO DO PRODUTO]]*Tabela7[[#This Row],[PONTOS POR REAL GASTO]]</f>
        <v>0</v>
      </c>
      <c r="G70" s="7"/>
      <c r="H70" s="8"/>
      <c r="I70" s="7"/>
      <c r="J70" s="6">
        <f>Tabela7[[#This Row],[PTS BÔNUS]]*(1+Tabela7[[#This Row],[% BONIFICAÇÃO]])</f>
        <v>0</v>
      </c>
      <c r="K70" s="4"/>
      <c r="L70" s="9">
        <f>IFERROR(Tabela7[[#This Row],[MILHAS TOTAIS]]/1000*Tabela7[[#This Row],[PREÇO DO MILHEIRO]],"")</f>
        <v>0</v>
      </c>
      <c r="M70" s="9">
        <f>(Tabela7[[#This Row],[PREÇO DO PRODUTO]]-Tabela7[[#This Row],[VALOR DAS MILHAS]])</f>
        <v>0</v>
      </c>
      <c r="N70" s="10" t="str">
        <f>IFERROR(Tabela7[[#This Row],[VALOR DAS MILHAS]]/Tabela7[[#This Row],[PREÇO DO PRODUTO]],"%")</f>
        <v>%</v>
      </c>
    </row>
    <row r="71" spans="2:14" x14ac:dyDescent="0.3">
      <c r="B71" s="3"/>
      <c r="C71" s="3"/>
      <c r="D71" s="4"/>
      <c r="E71" s="5"/>
      <c r="F71" s="6">
        <f>Tabela7[[#This Row],[PREÇO DO PRODUTO]]*Tabela7[[#This Row],[PONTOS POR REAL GASTO]]</f>
        <v>0</v>
      </c>
      <c r="G71" s="7"/>
      <c r="H71" s="8"/>
      <c r="I71" s="7"/>
      <c r="J71" s="6">
        <f>Tabela7[[#This Row],[PTS BÔNUS]]*(1+Tabela7[[#This Row],[% BONIFICAÇÃO]])</f>
        <v>0</v>
      </c>
      <c r="K71" s="4"/>
      <c r="L71" s="9">
        <f>IFERROR(Tabela7[[#This Row],[MILHAS TOTAIS]]/1000*Tabela7[[#This Row],[PREÇO DO MILHEIRO]],"")</f>
        <v>0</v>
      </c>
      <c r="M71" s="9">
        <f>(Tabela7[[#This Row],[PREÇO DO PRODUTO]]-Tabela7[[#This Row],[VALOR DAS MILHAS]])</f>
        <v>0</v>
      </c>
      <c r="N71" s="10" t="str">
        <f>IFERROR(Tabela7[[#This Row],[VALOR DAS MILHAS]]/Tabela7[[#This Row],[PREÇO DO PRODUTO]],"%")</f>
        <v>%</v>
      </c>
    </row>
    <row r="72" spans="2:14" x14ac:dyDescent="0.3">
      <c r="B72" s="3"/>
      <c r="C72" s="3"/>
      <c r="D72" s="4"/>
      <c r="E72" s="5"/>
      <c r="F72" s="6">
        <f>Tabela7[[#This Row],[PREÇO DO PRODUTO]]*Tabela7[[#This Row],[PONTOS POR REAL GASTO]]</f>
        <v>0</v>
      </c>
      <c r="G72" s="7"/>
      <c r="H72" s="8"/>
      <c r="I72" s="7"/>
      <c r="J72" s="6">
        <f>Tabela7[[#This Row],[PTS BÔNUS]]*(1+Tabela7[[#This Row],[% BONIFICAÇÃO]])</f>
        <v>0</v>
      </c>
      <c r="K72" s="4"/>
      <c r="L72" s="9">
        <f>IFERROR(Tabela7[[#This Row],[MILHAS TOTAIS]]/1000*Tabela7[[#This Row],[PREÇO DO MILHEIRO]],"")</f>
        <v>0</v>
      </c>
      <c r="M72" s="9">
        <f>(Tabela7[[#This Row],[PREÇO DO PRODUTO]]-Tabela7[[#This Row],[VALOR DAS MILHAS]])</f>
        <v>0</v>
      </c>
      <c r="N72" s="10" t="str">
        <f>IFERROR(Tabela7[[#This Row],[VALOR DAS MILHAS]]/Tabela7[[#This Row],[PREÇO DO PRODUTO]],"%")</f>
        <v>%</v>
      </c>
    </row>
    <row r="73" spans="2:14" x14ac:dyDescent="0.3">
      <c r="B73" s="3"/>
      <c r="C73" s="3"/>
      <c r="D73" s="4"/>
      <c r="E73" s="5"/>
      <c r="F73" s="6">
        <f>Tabela7[[#This Row],[PREÇO DO PRODUTO]]*Tabela7[[#This Row],[PONTOS POR REAL GASTO]]</f>
        <v>0</v>
      </c>
      <c r="G73" s="7"/>
      <c r="H73" s="8"/>
      <c r="I73" s="7"/>
      <c r="J73" s="6">
        <f>Tabela7[[#This Row],[PTS BÔNUS]]*(1+Tabela7[[#This Row],[% BONIFICAÇÃO]])</f>
        <v>0</v>
      </c>
      <c r="K73" s="4"/>
      <c r="L73" s="9">
        <f>IFERROR(Tabela7[[#This Row],[MILHAS TOTAIS]]/1000*Tabela7[[#This Row],[PREÇO DO MILHEIRO]],"")</f>
        <v>0</v>
      </c>
      <c r="M73" s="9">
        <f>(Tabela7[[#This Row],[PREÇO DO PRODUTO]]-Tabela7[[#This Row],[VALOR DAS MILHAS]])</f>
        <v>0</v>
      </c>
      <c r="N73" s="10" t="str">
        <f>IFERROR(Tabela7[[#This Row],[VALOR DAS MILHAS]]/Tabela7[[#This Row],[PREÇO DO PRODUTO]],"%")</f>
        <v>%</v>
      </c>
    </row>
    <row r="74" spans="2:14" x14ac:dyDescent="0.3">
      <c r="B74" s="3"/>
      <c r="C74" s="3"/>
      <c r="D74" s="4"/>
      <c r="E74" s="5"/>
      <c r="F74" s="6">
        <f>Tabela7[[#This Row],[PREÇO DO PRODUTO]]*Tabela7[[#This Row],[PONTOS POR REAL GASTO]]</f>
        <v>0</v>
      </c>
      <c r="G74" s="7"/>
      <c r="H74" s="8"/>
      <c r="I74" s="7"/>
      <c r="J74" s="6">
        <f>Tabela7[[#This Row],[PTS BÔNUS]]*(1+Tabela7[[#This Row],[% BONIFICAÇÃO]])</f>
        <v>0</v>
      </c>
      <c r="K74" s="4"/>
      <c r="L74" s="9">
        <f>IFERROR(Tabela7[[#This Row],[MILHAS TOTAIS]]/1000*Tabela7[[#This Row],[PREÇO DO MILHEIRO]],"")</f>
        <v>0</v>
      </c>
      <c r="M74" s="9">
        <f>(Tabela7[[#This Row],[PREÇO DO PRODUTO]]-Tabela7[[#This Row],[VALOR DAS MILHAS]])</f>
        <v>0</v>
      </c>
      <c r="N74" s="10" t="str">
        <f>IFERROR(Tabela7[[#This Row],[VALOR DAS MILHAS]]/Tabela7[[#This Row],[PREÇO DO PRODUTO]],"%")</f>
        <v>%</v>
      </c>
    </row>
    <row r="75" spans="2:14" x14ac:dyDescent="0.3">
      <c r="B75" s="3"/>
      <c r="C75" s="3"/>
      <c r="D75" s="4"/>
      <c r="E75" s="5"/>
      <c r="F75" s="6">
        <f>Tabela7[[#This Row],[PREÇO DO PRODUTO]]*Tabela7[[#This Row],[PONTOS POR REAL GASTO]]</f>
        <v>0</v>
      </c>
      <c r="G75" s="7"/>
      <c r="H75" s="8"/>
      <c r="I75" s="7"/>
      <c r="J75" s="6">
        <f>Tabela7[[#This Row],[PTS BÔNUS]]*(1+Tabela7[[#This Row],[% BONIFICAÇÃO]])</f>
        <v>0</v>
      </c>
      <c r="K75" s="4"/>
      <c r="L75" s="9">
        <f>IFERROR(Tabela7[[#This Row],[MILHAS TOTAIS]]/1000*Tabela7[[#This Row],[PREÇO DO MILHEIRO]],"")</f>
        <v>0</v>
      </c>
      <c r="M75" s="9">
        <f>(Tabela7[[#This Row],[PREÇO DO PRODUTO]]-Tabela7[[#This Row],[VALOR DAS MILHAS]])</f>
        <v>0</v>
      </c>
      <c r="N75" s="10" t="str">
        <f>IFERROR(Tabela7[[#This Row],[VALOR DAS MILHAS]]/Tabela7[[#This Row],[PREÇO DO PRODUTO]],"%")</f>
        <v>%</v>
      </c>
    </row>
    <row r="76" spans="2:14" x14ac:dyDescent="0.3">
      <c r="B76" s="3"/>
      <c r="C76" s="3"/>
      <c r="D76" s="4"/>
      <c r="E76" s="5"/>
      <c r="F76" s="6">
        <f>Tabela7[[#This Row],[PREÇO DO PRODUTO]]*Tabela7[[#This Row],[PONTOS POR REAL GASTO]]</f>
        <v>0</v>
      </c>
      <c r="G76" s="7"/>
      <c r="H76" s="8"/>
      <c r="I76" s="7"/>
      <c r="J76" s="6">
        <f>Tabela7[[#This Row],[PTS BÔNUS]]*(1+Tabela7[[#This Row],[% BONIFICAÇÃO]])</f>
        <v>0</v>
      </c>
      <c r="K76" s="4"/>
      <c r="L76" s="9">
        <f>IFERROR(Tabela7[[#This Row],[MILHAS TOTAIS]]/1000*Tabela7[[#This Row],[PREÇO DO MILHEIRO]],"")</f>
        <v>0</v>
      </c>
      <c r="M76" s="9">
        <f>(Tabela7[[#This Row],[PREÇO DO PRODUTO]]-Tabela7[[#This Row],[VALOR DAS MILHAS]])</f>
        <v>0</v>
      </c>
      <c r="N76" s="10" t="str">
        <f>IFERROR(Tabela7[[#This Row],[VALOR DAS MILHAS]]/Tabela7[[#This Row],[PREÇO DO PRODUTO]],"%")</f>
        <v>%</v>
      </c>
    </row>
    <row r="77" spans="2:14" x14ac:dyDescent="0.3">
      <c r="B77" s="3"/>
      <c r="C77" s="3"/>
      <c r="D77" s="4"/>
      <c r="E77" s="5"/>
      <c r="F77" s="6">
        <f>Tabela7[[#This Row],[PREÇO DO PRODUTO]]*Tabela7[[#This Row],[PONTOS POR REAL GASTO]]</f>
        <v>0</v>
      </c>
      <c r="G77" s="7"/>
      <c r="H77" s="8"/>
      <c r="I77" s="7"/>
      <c r="J77" s="6">
        <f>Tabela7[[#This Row],[PTS BÔNUS]]*(1+Tabela7[[#This Row],[% BONIFICAÇÃO]])</f>
        <v>0</v>
      </c>
      <c r="K77" s="4"/>
      <c r="L77" s="9">
        <f>IFERROR(Tabela7[[#This Row],[MILHAS TOTAIS]]/1000*Tabela7[[#This Row],[PREÇO DO MILHEIRO]],"")</f>
        <v>0</v>
      </c>
      <c r="M77" s="9">
        <f>(Tabela7[[#This Row],[PREÇO DO PRODUTO]]-Tabela7[[#This Row],[VALOR DAS MILHAS]])</f>
        <v>0</v>
      </c>
      <c r="N77" s="10" t="str">
        <f>IFERROR(Tabela7[[#This Row],[VALOR DAS MILHAS]]/Tabela7[[#This Row],[PREÇO DO PRODUTO]],"%")</f>
        <v>%</v>
      </c>
    </row>
    <row r="78" spans="2:14" x14ac:dyDescent="0.3">
      <c r="B78" s="3"/>
      <c r="C78" s="3"/>
      <c r="D78" s="4"/>
      <c r="E78" s="5"/>
      <c r="F78" s="6">
        <f>Tabela7[[#This Row],[PREÇO DO PRODUTO]]*Tabela7[[#This Row],[PONTOS POR REAL GASTO]]</f>
        <v>0</v>
      </c>
      <c r="G78" s="7"/>
      <c r="H78" s="8"/>
      <c r="I78" s="7"/>
      <c r="J78" s="6">
        <f>Tabela7[[#This Row],[PTS BÔNUS]]*(1+Tabela7[[#This Row],[% BONIFICAÇÃO]])</f>
        <v>0</v>
      </c>
      <c r="K78" s="4"/>
      <c r="L78" s="9">
        <f>IFERROR(Tabela7[[#This Row],[MILHAS TOTAIS]]/1000*Tabela7[[#This Row],[PREÇO DO MILHEIRO]],"")</f>
        <v>0</v>
      </c>
      <c r="M78" s="9">
        <f>(Tabela7[[#This Row],[PREÇO DO PRODUTO]]-Tabela7[[#This Row],[VALOR DAS MILHAS]])</f>
        <v>0</v>
      </c>
      <c r="N78" s="10" t="str">
        <f>IFERROR(Tabela7[[#This Row],[VALOR DAS MILHAS]]/Tabela7[[#This Row],[PREÇO DO PRODUTO]],"%")</f>
        <v>%</v>
      </c>
    </row>
    <row r="79" spans="2:14" x14ac:dyDescent="0.3">
      <c r="B79" s="3"/>
      <c r="C79" s="3"/>
      <c r="D79" s="4"/>
      <c r="E79" s="5"/>
      <c r="F79" s="6">
        <f>Tabela7[[#This Row],[PREÇO DO PRODUTO]]*Tabela7[[#This Row],[PONTOS POR REAL GASTO]]</f>
        <v>0</v>
      </c>
      <c r="G79" s="7"/>
      <c r="H79" s="8"/>
      <c r="I79" s="7"/>
      <c r="J79" s="6">
        <f>Tabela7[[#This Row],[PTS BÔNUS]]*(1+Tabela7[[#This Row],[% BONIFICAÇÃO]])</f>
        <v>0</v>
      </c>
      <c r="K79" s="4"/>
      <c r="L79" s="9">
        <f>IFERROR(Tabela7[[#This Row],[MILHAS TOTAIS]]/1000*Tabela7[[#This Row],[PREÇO DO MILHEIRO]],"")</f>
        <v>0</v>
      </c>
      <c r="M79" s="9">
        <f>(Tabela7[[#This Row],[PREÇO DO PRODUTO]]-Tabela7[[#This Row],[VALOR DAS MILHAS]])</f>
        <v>0</v>
      </c>
      <c r="N79" s="10" t="str">
        <f>IFERROR(Tabela7[[#This Row],[VALOR DAS MILHAS]]/Tabela7[[#This Row],[PREÇO DO PRODUTO]],"%")</f>
        <v>%</v>
      </c>
    </row>
    <row r="80" spans="2:14" x14ac:dyDescent="0.3">
      <c r="B80" s="3"/>
      <c r="C80" s="3"/>
      <c r="D80" s="4"/>
      <c r="E80" s="5"/>
      <c r="F80" s="6">
        <f>Tabela7[[#This Row],[PREÇO DO PRODUTO]]*Tabela7[[#This Row],[PONTOS POR REAL GASTO]]</f>
        <v>0</v>
      </c>
      <c r="G80" s="7"/>
      <c r="H80" s="8"/>
      <c r="I80" s="7"/>
      <c r="J80" s="6">
        <f>Tabela7[[#This Row],[PTS BÔNUS]]*(1+Tabela7[[#This Row],[% BONIFICAÇÃO]])</f>
        <v>0</v>
      </c>
      <c r="K80" s="4"/>
      <c r="L80" s="9">
        <f>IFERROR(Tabela7[[#This Row],[MILHAS TOTAIS]]/1000*Tabela7[[#This Row],[PREÇO DO MILHEIRO]],"")</f>
        <v>0</v>
      </c>
      <c r="M80" s="9">
        <f>(Tabela7[[#This Row],[PREÇO DO PRODUTO]]-Tabela7[[#This Row],[VALOR DAS MILHAS]])</f>
        <v>0</v>
      </c>
      <c r="N80" s="10" t="str">
        <f>IFERROR(Tabela7[[#This Row],[VALOR DAS MILHAS]]/Tabela7[[#This Row],[PREÇO DO PRODUTO]],"%")</f>
        <v>%</v>
      </c>
    </row>
    <row r="81" spans="2:14" x14ac:dyDescent="0.3">
      <c r="B81" s="3"/>
      <c r="C81" s="3"/>
      <c r="D81" s="4"/>
      <c r="E81" s="5"/>
      <c r="F81" s="6">
        <f>Tabela7[[#This Row],[PREÇO DO PRODUTO]]*Tabela7[[#This Row],[PONTOS POR REAL GASTO]]</f>
        <v>0</v>
      </c>
      <c r="G81" s="7"/>
      <c r="H81" s="8"/>
      <c r="I81" s="7"/>
      <c r="J81" s="6">
        <f>Tabela7[[#This Row],[PTS BÔNUS]]*(1+Tabela7[[#This Row],[% BONIFICAÇÃO]])</f>
        <v>0</v>
      </c>
      <c r="K81" s="4"/>
      <c r="L81" s="9">
        <f>IFERROR(Tabela7[[#This Row],[MILHAS TOTAIS]]/1000*Tabela7[[#This Row],[PREÇO DO MILHEIRO]],"")</f>
        <v>0</v>
      </c>
      <c r="M81" s="9">
        <f>(Tabela7[[#This Row],[PREÇO DO PRODUTO]]-Tabela7[[#This Row],[VALOR DAS MILHAS]])</f>
        <v>0</v>
      </c>
      <c r="N81" s="10" t="str">
        <f>IFERROR(Tabela7[[#This Row],[VALOR DAS MILHAS]]/Tabela7[[#This Row],[PREÇO DO PRODUTO]],"%")</f>
        <v>%</v>
      </c>
    </row>
    <row r="82" spans="2:14" x14ac:dyDescent="0.3">
      <c r="B82" s="3"/>
      <c r="C82" s="3"/>
      <c r="D82" s="4"/>
      <c r="E82" s="5"/>
      <c r="F82" s="6">
        <f>Tabela7[[#This Row],[PREÇO DO PRODUTO]]*Tabela7[[#This Row],[PONTOS POR REAL GASTO]]</f>
        <v>0</v>
      </c>
      <c r="G82" s="7"/>
      <c r="H82" s="8"/>
      <c r="I82" s="7"/>
      <c r="J82" s="6">
        <f>Tabela7[[#This Row],[PTS BÔNUS]]*(1+Tabela7[[#This Row],[% BONIFICAÇÃO]])</f>
        <v>0</v>
      </c>
      <c r="K82" s="4"/>
      <c r="L82" s="9">
        <f>IFERROR(Tabela7[[#This Row],[MILHAS TOTAIS]]/1000*Tabela7[[#This Row],[PREÇO DO MILHEIRO]],"")</f>
        <v>0</v>
      </c>
      <c r="M82" s="9">
        <f>(Tabela7[[#This Row],[PREÇO DO PRODUTO]]-Tabela7[[#This Row],[VALOR DAS MILHAS]])</f>
        <v>0</v>
      </c>
      <c r="N82" s="10" t="str">
        <f>IFERROR(Tabela7[[#This Row],[VALOR DAS MILHAS]]/Tabela7[[#This Row],[PREÇO DO PRODUTO]],"%")</f>
        <v>%</v>
      </c>
    </row>
    <row r="83" spans="2:14" x14ac:dyDescent="0.3">
      <c r="B83" s="3"/>
      <c r="C83" s="3"/>
      <c r="D83" s="4"/>
      <c r="E83" s="5"/>
      <c r="F83" s="6">
        <f>Tabela7[[#This Row],[PREÇO DO PRODUTO]]*Tabela7[[#This Row],[PONTOS POR REAL GASTO]]</f>
        <v>0</v>
      </c>
      <c r="G83" s="7"/>
      <c r="H83" s="8"/>
      <c r="I83" s="7"/>
      <c r="J83" s="6">
        <f>Tabela7[[#This Row],[PTS BÔNUS]]*(1+Tabela7[[#This Row],[% BONIFICAÇÃO]])</f>
        <v>0</v>
      </c>
      <c r="K83" s="4"/>
      <c r="L83" s="9">
        <f>IFERROR(Tabela7[[#This Row],[MILHAS TOTAIS]]/1000*Tabela7[[#This Row],[PREÇO DO MILHEIRO]],"")</f>
        <v>0</v>
      </c>
      <c r="M83" s="9">
        <f>(Tabela7[[#This Row],[PREÇO DO PRODUTO]]-Tabela7[[#This Row],[VALOR DAS MILHAS]])</f>
        <v>0</v>
      </c>
      <c r="N83" s="10" t="str">
        <f>IFERROR(Tabela7[[#This Row],[VALOR DAS MILHAS]]/Tabela7[[#This Row],[PREÇO DO PRODUTO]],"%")</f>
        <v>%</v>
      </c>
    </row>
    <row r="84" spans="2:14" x14ac:dyDescent="0.3">
      <c r="B84" s="3"/>
      <c r="C84" s="3"/>
      <c r="D84" s="4"/>
      <c r="E84" s="5"/>
      <c r="F84" s="6">
        <f>Tabela7[[#This Row],[PREÇO DO PRODUTO]]*Tabela7[[#This Row],[PONTOS POR REAL GASTO]]</f>
        <v>0</v>
      </c>
      <c r="G84" s="7"/>
      <c r="H84" s="8"/>
      <c r="I84" s="7"/>
      <c r="J84" s="6">
        <f>Tabela7[[#This Row],[PTS BÔNUS]]*(1+Tabela7[[#This Row],[% BONIFICAÇÃO]])</f>
        <v>0</v>
      </c>
      <c r="K84" s="4"/>
      <c r="L84" s="9">
        <f>IFERROR(Tabela7[[#This Row],[MILHAS TOTAIS]]/1000*Tabela7[[#This Row],[PREÇO DO MILHEIRO]],"")</f>
        <v>0</v>
      </c>
      <c r="M84" s="9">
        <f>(Tabela7[[#This Row],[PREÇO DO PRODUTO]]-Tabela7[[#This Row],[VALOR DAS MILHAS]])</f>
        <v>0</v>
      </c>
      <c r="N84" s="10" t="str">
        <f>IFERROR(Tabela7[[#This Row],[VALOR DAS MILHAS]]/Tabela7[[#This Row],[PREÇO DO PRODUTO]],"%")</f>
        <v>%</v>
      </c>
    </row>
    <row r="85" spans="2:14" x14ac:dyDescent="0.3">
      <c r="B85" s="3"/>
      <c r="C85" s="3"/>
      <c r="D85" s="4"/>
      <c r="E85" s="5"/>
      <c r="F85" s="6">
        <f>Tabela7[[#This Row],[PREÇO DO PRODUTO]]*Tabela7[[#This Row],[PONTOS POR REAL GASTO]]</f>
        <v>0</v>
      </c>
      <c r="G85" s="7"/>
      <c r="H85" s="8"/>
      <c r="I85" s="7"/>
      <c r="J85" s="6">
        <f>Tabela7[[#This Row],[PTS BÔNUS]]*(1+Tabela7[[#This Row],[% BONIFICAÇÃO]])</f>
        <v>0</v>
      </c>
      <c r="K85" s="4"/>
      <c r="L85" s="9">
        <f>IFERROR(Tabela7[[#This Row],[MILHAS TOTAIS]]/1000*Tabela7[[#This Row],[PREÇO DO MILHEIRO]],"")</f>
        <v>0</v>
      </c>
      <c r="M85" s="9">
        <f>(Tabela7[[#This Row],[PREÇO DO PRODUTO]]-Tabela7[[#This Row],[VALOR DAS MILHAS]])</f>
        <v>0</v>
      </c>
      <c r="N85" s="10" t="str">
        <f>IFERROR(Tabela7[[#This Row],[VALOR DAS MILHAS]]/Tabela7[[#This Row],[PREÇO DO PRODUTO]],"%")</f>
        <v>%</v>
      </c>
    </row>
    <row r="86" spans="2:14" x14ac:dyDescent="0.3">
      <c r="B86" s="3"/>
      <c r="C86" s="3"/>
      <c r="D86" s="4"/>
      <c r="E86" s="5"/>
      <c r="F86" s="6">
        <f>Tabela7[[#This Row],[PREÇO DO PRODUTO]]*Tabela7[[#This Row],[PONTOS POR REAL GASTO]]</f>
        <v>0</v>
      </c>
      <c r="G86" s="7"/>
      <c r="H86" s="8"/>
      <c r="I86" s="7"/>
      <c r="J86" s="6">
        <f>Tabela7[[#This Row],[PTS BÔNUS]]*(1+Tabela7[[#This Row],[% BONIFICAÇÃO]])</f>
        <v>0</v>
      </c>
      <c r="K86" s="4"/>
      <c r="L86" s="9">
        <f>IFERROR(Tabela7[[#This Row],[MILHAS TOTAIS]]/1000*Tabela7[[#This Row],[PREÇO DO MILHEIRO]],"")</f>
        <v>0</v>
      </c>
      <c r="M86" s="9">
        <f>(Tabela7[[#This Row],[PREÇO DO PRODUTO]]-Tabela7[[#This Row],[VALOR DAS MILHAS]])</f>
        <v>0</v>
      </c>
      <c r="N86" s="10" t="str">
        <f>IFERROR(Tabela7[[#This Row],[VALOR DAS MILHAS]]/Tabela7[[#This Row],[PREÇO DO PRODUTO]],"%")</f>
        <v>%</v>
      </c>
    </row>
    <row r="87" spans="2:14" x14ac:dyDescent="0.3">
      <c r="B87" s="3"/>
      <c r="C87" s="3"/>
      <c r="D87" s="4"/>
      <c r="E87" s="5"/>
      <c r="F87" s="6">
        <f>Tabela7[[#This Row],[PREÇO DO PRODUTO]]*Tabela7[[#This Row],[PONTOS POR REAL GASTO]]</f>
        <v>0</v>
      </c>
      <c r="G87" s="7"/>
      <c r="H87" s="8"/>
      <c r="I87" s="7"/>
      <c r="J87" s="6">
        <f>Tabela7[[#This Row],[PTS BÔNUS]]*(1+Tabela7[[#This Row],[% BONIFICAÇÃO]])</f>
        <v>0</v>
      </c>
      <c r="K87" s="4"/>
      <c r="L87" s="9">
        <f>IFERROR(Tabela7[[#This Row],[MILHAS TOTAIS]]/1000*Tabela7[[#This Row],[PREÇO DO MILHEIRO]],"")</f>
        <v>0</v>
      </c>
      <c r="M87" s="9">
        <f>(Tabela7[[#This Row],[PREÇO DO PRODUTO]]-Tabela7[[#This Row],[VALOR DAS MILHAS]])</f>
        <v>0</v>
      </c>
      <c r="N87" s="10" t="str">
        <f>IFERROR(Tabela7[[#This Row],[VALOR DAS MILHAS]]/Tabela7[[#This Row],[PREÇO DO PRODUTO]],"%")</f>
        <v>%</v>
      </c>
    </row>
    <row r="88" spans="2:14" x14ac:dyDescent="0.3">
      <c r="B88" s="3"/>
      <c r="C88" s="3"/>
      <c r="D88" s="4"/>
      <c r="E88" s="5"/>
      <c r="F88" s="6">
        <f>Tabela7[[#This Row],[PREÇO DO PRODUTO]]*Tabela7[[#This Row],[PONTOS POR REAL GASTO]]</f>
        <v>0</v>
      </c>
      <c r="G88" s="7"/>
      <c r="H88" s="8"/>
      <c r="I88" s="7"/>
      <c r="J88" s="6">
        <f>Tabela7[[#This Row],[PTS BÔNUS]]*(1+Tabela7[[#This Row],[% BONIFICAÇÃO]])</f>
        <v>0</v>
      </c>
      <c r="K88" s="4"/>
      <c r="L88" s="9">
        <f>IFERROR(Tabela7[[#This Row],[MILHAS TOTAIS]]/1000*Tabela7[[#This Row],[PREÇO DO MILHEIRO]],"")</f>
        <v>0</v>
      </c>
      <c r="M88" s="9">
        <f>(Tabela7[[#This Row],[PREÇO DO PRODUTO]]-Tabela7[[#This Row],[VALOR DAS MILHAS]])</f>
        <v>0</v>
      </c>
      <c r="N88" s="10" t="str">
        <f>IFERROR(Tabela7[[#This Row],[VALOR DAS MILHAS]]/Tabela7[[#This Row],[PREÇO DO PRODUTO]],"%")</f>
        <v>%</v>
      </c>
    </row>
    <row r="89" spans="2:14" x14ac:dyDescent="0.3">
      <c r="B89" s="3"/>
      <c r="C89" s="3"/>
      <c r="D89" s="4"/>
      <c r="E89" s="5"/>
      <c r="F89" s="6">
        <f>Tabela7[[#This Row],[PREÇO DO PRODUTO]]*Tabela7[[#This Row],[PONTOS POR REAL GASTO]]</f>
        <v>0</v>
      </c>
      <c r="G89" s="7"/>
      <c r="H89" s="8"/>
      <c r="I89" s="7"/>
      <c r="J89" s="6">
        <f>Tabela7[[#This Row],[PTS BÔNUS]]*(1+Tabela7[[#This Row],[% BONIFICAÇÃO]])</f>
        <v>0</v>
      </c>
      <c r="K89" s="4"/>
      <c r="L89" s="9">
        <f>IFERROR(Tabela7[[#This Row],[MILHAS TOTAIS]]/1000*Tabela7[[#This Row],[PREÇO DO MILHEIRO]],"")</f>
        <v>0</v>
      </c>
      <c r="M89" s="9">
        <f>(Tabela7[[#This Row],[PREÇO DO PRODUTO]]-Tabela7[[#This Row],[VALOR DAS MILHAS]])</f>
        <v>0</v>
      </c>
      <c r="N89" s="10" t="str">
        <f>IFERROR(Tabela7[[#This Row],[VALOR DAS MILHAS]]/Tabela7[[#This Row],[PREÇO DO PRODUTO]],"%")</f>
        <v>%</v>
      </c>
    </row>
    <row r="90" spans="2:14" x14ac:dyDescent="0.3">
      <c r="B90" s="3"/>
      <c r="C90" s="3"/>
      <c r="D90" s="4"/>
      <c r="E90" s="5"/>
      <c r="F90" s="6">
        <f>Tabela7[[#This Row],[PREÇO DO PRODUTO]]*Tabela7[[#This Row],[PONTOS POR REAL GASTO]]</f>
        <v>0</v>
      </c>
      <c r="G90" s="7"/>
      <c r="H90" s="8"/>
      <c r="I90" s="7"/>
      <c r="J90" s="6">
        <f>Tabela7[[#This Row],[PTS BÔNUS]]*(1+Tabela7[[#This Row],[% BONIFICAÇÃO]])</f>
        <v>0</v>
      </c>
      <c r="K90" s="4"/>
      <c r="L90" s="9">
        <f>IFERROR(Tabela7[[#This Row],[MILHAS TOTAIS]]/1000*Tabela7[[#This Row],[PREÇO DO MILHEIRO]],"")</f>
        <v>0</v>
      </c>
      <c r="M90" s="9">
        <f>(Tabela7[[#This Row],[PREÇO DO PRODUTO]]-Tabela7[[#This Row],[VALOR DAS MILHAS]])</f>
        <v>0</v>
      </c>
      <c r="N90" s="10" t="str">
        <f>IFERROR(Tabela7[[#This Row],[VALOR DAS MILHAS]]/Tabela7[[#This Row],[PREÇO DO PRODUTO]],"%")</f>
        <v>%</v>
      </c>
    </row>
    <row r="91" spans="2:14" x14ac:dyDescent="0.3">
      <c r="B91" s="3"/>
      <c r="C91" s="3"/>
      <c r="D91" s="4"/>
      <c r="E91" s="5"/>
      <c r="F91" s="6">
        <f>Tabela7[[#This Row],[PREÇO DO PRODUTO]]*Tabela7[[#This Row],[PONTOS POR REAL GASTO]]</f>
        <v>0</v>
      </c>
      <c r="G91" s="7"/>
      <c r="H91" s="8"/>
      <c r="I91" s="7"/>
      <c r="J91" s="6">
        <f>Tabela7[[#This Row],[PTS BÔNUS]]*(1+Tabela7[[#This Row],[% BONIFICAÇÃO]])</f>
        <v>0</v>
      </c>
      <c r="K91" s="4"/>
      <c r="L91" s="9">
        <f>IFERROR(Tabela7[[#This Row],[MILHAS TOTAIS]]/1000*Tabela7[[#This Row],[PREÇO DO MILHEIRO]],"")</f>
        <v>0</v>
      </c>
      <c r="M91" s="9">
        <f>(Tabela7[[#This Row],[PREÇO DO PRODUTO]]-Tabela7[[#This Row],[VALOR DAS MILHAS]])</f>
        <v>0</v>
      </c>
      <c r="N91" s="10" t="str">
        <f>IFERROR(Tabela7[[#This Row],[VALOR DAS MILHAS]]/Tabela7[[#This Row],[PREÇO DO PRODUTO]],"%")</f>
        <v>%</v>
      </c>
    </row>
    <row r="92" spans="2:14" x14ac:dyDescent="0.3">
      <c r="B92" s="3"/>
      <c r="C92" s="3"/>
      <c r="D92" s="4"/>
      <c r="E92" s="5"/>
      <c r="F92" s="6">
        <f>Tabela7[[#This Row],[PREÇO DO PRODUTO]]*Tabela7[[#This Row],[PONTOS POR REAL GASTO]]</f>
        <v>0</v>
      </c>
      <c r="G92" s="7"/>
      <c r="H92" s="8"/>
      <c r="I92" s="7"/>
      <c r="J92" s="6">
        <f>Tabela7[[#This Row],[PTS BÔNUS]]*(1+Tabela7[[#This Row],[% BONIFICAÇÃO]])</f>
        <v>0</v>
      </c>
      <c r="K92" s="4"/>
      <c r="L92" s="9">
        <f>IFERROR(Tabela7[[#This Row],[MILHAS TOTAIS]]/1000*Tabela7[[#This Row],[PREÇO DO MILHEIRO]],"")</f>
        <v>0</v>
      </c>
      <c r="M92" s="9">
        <f>(Tabela7[[#This Row],[PREÇO DO PRODUTO]]-Tabela7[[#This Row],[VALOR DAS MILHAS]])</f>
        <v>0</v>
      </c>
      <c r="N92" s="10" t="str">
        <f>IFERROR(Tabela7[[#This Row],[VALOR DAS MILHAS]]/Tabela7[[#This Row],[PREÇO DO PRODUTO]],"%")</f>
        <v>%</v>
      </c>
    </row>
    <row r="93" spans="2:14" x14ac:dyDescent="0.3">
      <c r="B93" s="3"/>
      <c r="C93" s="3"/>
      <c r="D93" s="4"/>
      <c r="E93" s="5"/>
      <c r="F93" s="6">
        <f>Tabela7[[#This Row],[PREÇO DO PRODUTO]]*Tabela7[[#This Row],[PONTOS POR REAL GASTO]]</f>
        <v>0</v>
      </c>
      <c r="G93" s="7"/>
      <c r="H93" s="8"/>
      <c r="I93" s="7"/>
      <c r="J93" s="6">
        <f>Tabela7[[#This Row],[PTS BÔNUS]]*(1+Tabela7[[#This Row],[% BONIFICAÇÃO]])</f>
        <v>0</v>
      </c>
      <c r="K93" s="4"/>
      <c r="L93" s="9">
        <f>IFERROR(Tabela7[[#This Row],[MILHAS TOTAIS]]/1000*Tabela7[[#This Row],[PREÇO DO MILHEIRO]],"")</f>
        <v>0</v>
      </c>
      <c r="M93" s="9">
        <f>(Tabela7[[#This Row],[PREÇO DO PRODUTO]]-Tabela7[[#This Row],[VALOR DAS MILHAS]])</f>
        <v>0</v>
      </c>
      <c r="N93" s="10" t="str">
        <f>IFERROR(Tabela7[[#This Row],[VALOR DAS MILHAS]]/Tabela7[[#This Row],[PREÇO DO PRODUTO]],"%")</f>
        <v>%</v>
      </c>
    </row>
    <row r="94" spans="2:14" x14ac:dyDescent="0.3">
      <c r="B94" s="3"/>
      <c r="C94" s="3"/>
      <c r="D94" s="4"/>
      <c r="E94" s="5"/>
      <c r="F94" s="6">
        <f>Tabela7[[#This Row],[PREÇO DO PRODUTO]]*Tabela7[[#This Row],[PONTOS POR REAL GASTO]]</f>
        <v>0</v>
      </c>
      <c r="G94" s="7"/>
      <c r="H94" s="8"/>
      <c r="I94" s="7"/>
      <c r="J94" s="6">
        <f>Tabela7[[#This Row],[PTS BÔNUS]]*(1+Tabela7[[#This Row],[% BONIFICAÇÃO]])</f>
        <v>0</v>
      </c>
      <c r="K94" s="4"/>
      <c r="L94" s="9">
        <f>IFERROR(Tabela7[[#This Row],[MILHAS TOTAIS]]/1000*Tabela7[[#This Row],[PREÇO DO MILHEIRO]],"")</f>
        <v>0</v>
      </c>
      <c r="M94" s="9">
        <f>(Tabela7[[#This Row],[PREÇO DO PRODUTO]]-Tabela7[[#This Row],[VALOR DAS MILHAS]])</f>
        <v>0</v>
      </c>
      <c r="N94" s="10" t="str">
        <f>IFERROR(Tabela7[[#This Row],[VALOR DAS MILHAS]]/Tabela7[[#This Row],[PREÇO DO PRODUTO]],"%")</f>
        <v>%</v>
      </c>
    </row>
    <row r="95" spans="2:14" x14ac:dyDescent="0.3">
      <c r="B95" s="3"/>
      <c r="C95" s="3"/>
      <c r="D95" s="4"/>
      <c r="E95" s="5"/>
      <c r="F95" s="6">
        <f>Tabela7[[#This Row],[PREÇO DO PRODUTO]]*Tabela7[[#This Row],[PONTOS POR REAL GASTO]]</f>
        <v>0</v>
      </c>
      <c r="G95" s="7"/>
      <c r="H95" s="8"/>
      <c r="I95" s="7"/>
      <c r="J95" s="6">
        <f>Tabela7[[#This Row],[PTS BÔNUS]]*(1+Tabela7[[#This Row],[% BONIFICAÇÃO]])</f>
        <v>0</v>
      </c>
      <c r="K95" s="4"/>
      <c r="L95" s="9">
        <f>IFERROR(Tabela7[[#This Row],[MILHAS TOTAIS]]/1000*Tabela7[[#This Row],[PREÇO DO MILHEIRO]],"")</f>
        <v>0</v>
      </c>
      <c r="M95" s="9">
        <f>(Tabela7[[#This Row],[PREÇO DO PRODUTO]]-Tabela7[[#This Row],[VALOR DAS MILHAS]])</f>
        <v>0</v>
      </c>
      <c r="N95" s="10" t="str">
        <f>IFERROR(Tabela7[[#This Row],[VALOR DAS MILHAS]]/Tabela7[[#This Row],[PREÇO DO PRODUTO]],"%")</f>
        <v>%</v>
      </c>
    </row>
    <row r="96" spans="2:14" x14ac:dyDescent="0.3">
      <c r="B96" s="3"/>
      <c r="C96" s="3"/>
      <c r="D96" s="4"/>
      <c r="E96" s="5"/>
      <c r="F96" s="6">
        <f>Tabela7[[#This Row],[PREÇO DO PRODUTO]]*Tabela7[[#This Row],[PONTOS POR REAL GASTO]]</f>
        <v>0</v>
      </c>
      <c r="G96" s="7"/>
      <c r="H96" s="8"/>
      <c r="I96" s="7"/>
      <c r="J96" s="6">
        <f>Tabela7[[#This Row],[PTS BÔNUS]]*(1+Tabela7[[#This Row],[% BONIFICAÇÃO]])</f>
        <v>0</v>
      </c>
      <c r="K96" s="4"/>
      <c r="L96" s="9">
        <f>IFERROR(Tabela7[[#This Row],[MILHAS TOTAIS]]/1000*Tabela7[[#This Row],[PREÇO DO MILHEIRO]],"")</f>
        <v>0</v>
      </c>
      <c r="M96" s="9">
        <f>(Tabela7[[#This Row],[PREÇO DO PRODUTO]]-Tabela7[[#This Row],[VALOR DAS MILHAS]])</f>
        <v>0</v>
      </c>
      <c r="N96" s="10" t="str">
        <f>IFERROR(Tabela7[[#This Row],[VALOR DAS MILHAS]]/Tabela7[[#This Row],[PREÇO DO PRODUTO]],"%")</f>
        <v>%</v>
      </c>
    </row>
    <row r="97" spans="2:14" x14ac:dyDescent="0.3">
      <c r="B97" s="3"/>
      <c r="C97" s="3"/>
      <c r="D97" s="4"/>
      <c r="E97" s="5"/>
      <c r="F97" s="6">
        <f>Tabela7[[#This Row],[PREÇO DO PRODUTO]]*Tabela7[[#This Row],[PONTOS POR REAL GASTO]]</f>
        <v>0</v>
      </c>
      <c r="G97" s="7"/>
      <c r="H97" s="8"/>
      <c r="I97" s="7"/>
      <c r="J97" s="6">
        <f>Tabela7[[#This Row],[PTS BÔNUS]]*(1+Tabela7[[#This Row],[% BONIFICAÇÃO]])</f>
        <v>0</v>
      </c>
      <c r="K97" s="4"/>
      <c r="L97" s="9">
        <f>IFERROR(Tabela7[[#This Row],[MILHAS TOTAIS]]/1000*Tabela7[[#This Row],[PREÇO DO MILHEIRO]],"")</f>
        <v>0</v>
      </c>
      <c r="M97" s="9">
        <f>(Tabela7[[#This Row],[PREÇO DO PRODUTO]]-Tabela7[[#This Row],[VALOR DAS MILHAS]])</f>
        <v>0</v>
      </c>
      <c r="N97" s="10" t="str">
        <f>IFERROR(Tabela7[[#This Row],[VALOR DAS MILHAS]]/Tabela7[[#This Row],[PREÇO DO PRODUTO]],"%")</f>
        <v>%</v>
      </c>
    </row>
    <row r="98" spans="2:14" x14ac:dyDescent="0.3">
      <c r="B98" s="3"/>
      <c r="C98" s="3"/>
      <c r="D98" s="4"/>
      <c r="E98" s="5"/>
      <c r="F98" s="6">
        <f>Tabela7[[#This Row],[PREÇO DO PRODUTO]]*Tabela7[[#This Row],[PONTOS POR REAL GASTO]]</f>
        <v>0</v>
      </c>
      <c r="G98" s="7"/>
      <c r="H98" s="8"/>
      <c r="I98" s="7"/>
      <c r="J98" s="6">
        <f>Tabela7[[#This Row],[PTS BÔNUS]]*(1+Tabela7[[#This Row],[% BONIFICAÇÃO]])</f>
        <v>0</v>
      </c>
      <c r="K98" s="4"/>
      <c r="L98" s="9">
        <f>IFERROR(Tabela7[[#This Row],[MILHAS TOTAIS]]/1000*Tabela7[[#This Row],[PREÇO DO MILHEIRO]],"")</f>
        <v>0</v>
      </c>
      <c r="M98" s="9">
        <f>(Tabela7[[#This Row],[PREÇO DO PRODUTO]]-Tabela7[[#This Row],[VALOR DAS MILHAS]])</f>
        <v>0</v>
      </c>
      <c r="N98" s="10" t="str">
        <f>IFERROR(Tabela7[[#This Row],[VALOR DAS MILHAS]]/Tabela7[[#This Row],[PREÇO DO PRODUTO]],"%")</f>
        <v>%</v>
      </c>
    </row>
    <row r="99" spans="2:14" x14ac:dyDescent="0.3">
      <c r="B99" s="3"/>
      <c r="C99" s="3"/>
      <c r="D99" s="4"/>
      <c r="E99" s="5"/>
      <c r="F99" s="6">
        <f>Tabela7[[#This Row],[PREÇO DO PRODUTO]]*Tabela7[[#This Row],[PONTOS POR REAL GASTO]]</f>
        <v>0</v>
      </c>
      <c r="G99" s="7"/>
      <c r="H99" s="8"/>
      <c r="I99" s="7"/>
      <c r="J99" s="6">
        <f>Tabela7[[#This Row],[PTS BÔNUS]]*(1+Tabela7[[#This Row],[% BONIFICAÇÃO]])</f>
        <v>0</v>
      </c>
      <c r="K99" s="4"/>
      <c r="L99" s="9">
        <f>IFERROR(Tabela7[[#This Row],[MILHAS TOTAIS]]/1000*Tabela7[[#This Row],[PREÇO DO MILHEIRO]],"")</f>
        <v>0</v>
      </c>
      <c r="M99" s="9">
        <f>(Tabela7[[#This Row],[PREÇO DO PRODUTO]]-Tabela7[[#This Row],[VALOR DAS MILHAS]])</f>
        <v>0</v>
      </c>
      <c r="N99" s="10" t="str">
        <f>IFERROR(Tabela7[[#This Row],[VALOR DAS MILHAS]]/Tabela7[[#This Row],[PREÇO DO PRODUTO]],"%")</f>
        <v>%</v>
      </c>
    </row>
    <row r="100" spans="2:14" x14ac:dyDescent="0.3">
      <c r="B100" s="3"/>
      <c r="C100" s="3"/>
      <c r="D100" s="4"/>
      <c r="E100" s="5"/>
      <c r="F100" s="6">
        <f>Tabela7[[#This Row],[PREÇO DO PRODUTO]]*Tabela7[[#This Row],[PONTOS POR REAL GASTO]]</f>
        <v>0</v>
      </c>
      <c r="G100" s="7"/>
      <c r="H100" s="8"/>
      <c r="I100" s="7"/>
      <c r="J100" s="6">
        <f>Tabela7[[#This Row],[PTS BÔNUS]]*(1+Tabela7[[#This Row],[% BONIFICAÇÃO]])</f>
        <v>0</v>
      </c>
      <c r="K100" s="4"/>
      <c r="L100" s="9">
        <f>IFERROR(Tabela7[[#This Row],[MILHAS TOTAIS]]/1000*Tabela7[[#This Row],[PREÇO DO MILHEIRO]],"")</f>
        <v>0</v>
      </c>
      <c r="M100" s="9">
        <f>(Tabela7[[#This Row],[PREÇO DO PRODUTO]]-Tabela7[[#This Row],[VALOR DAS MILHAS]])</f>
        <v>0</v>
      </c>
      <c r="N100" s="10" t="str">
        <f>IFERROR(Tabela7[[#This Row],[VALOR DAS MILHAS]]/Tabela7[[#This Row],[PREÇO DO PRODUTO]],"%")</f>
        <v>%</v>
      </c>
    </row>
    <row r="101" spans="2:14" x14ac:dyDescent="0.3">
      <c r="B101" s="3"/>
      <c r="C101" s="3"/>
      <c r="D101" s="4"/>
      <c r="E101" s="5"/>
      <c r="F101" s="6">
        <f>Tabela7[[#This Row],[PREÇO DO PRODUTO]]*Tabela7[[#This Row],[PONTOS POR REAL GASTO]]</f>
        <v>0</v>
      </c>
      <c r="G101" s="7"/>
      <c r="H101" s="8"/>
      <c r="I101" s="7"/>
      <c r="J101" s="6">
        <f>Tabela7[[#This Row],[PTS BÔNUS]]*(1+Tabela7[[#This Row],[% BONIFICAÇÃO]])</f>
        <v>0</v>
      </c>
      <c r="K101" s="4"/>
      <c r="L101" s="9">
        <f>IFERROR(Tabela7[[#This Row],[MILHAS TOTAIS]]/1000*Tabela7[[#This Row],[PREÇO DO MILHEIRO]],"")</f>
        <v>0</v>
      </c>
      <c r="M101" s="9">
        <f>(Tabela7[[#This Row],[PREÇO DO PRODUTO]]-Tabela7[[#This Row],[VALOR DAS MILHAS]])</f>
        <v>0</v>
      </c>
      <c r="N101" s="10" t="str">
        <f>IFERROR(Tabela7[[#This Row],[VALOR DAS MILHAS]]/Tabela7[[#This Row],[PREÇO DO PRODUTO]],"%")</f>
        <v>%</v>
      </c>
    </row>
  </sheetData>
  <sheetProtection algorithmName="SHA-512" hashValue="qdEfWTqBD0Ub1zI2DRfqxX/XbXBbhQr/E9TZ6ya02t1BlYgiowNxcJg2M0H/+UC7WP2lj+WtHHn9LNYlZYEZNQ==" saltValue="iVU1XwvitoNCDGNS+L3YLA==" spinCount="100000" sheet="1" autoFilter="0"/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05FE0-FC6C-44B8-A8C2-36F40DA497FE}">
  <dimension ref="A3:B11"/>
  <sheetViews>
    <sheetView workbookViewId="0">
      <selection activeCell="E10" sqref="E10"/>
    </sheetView>
  </sheetViews>
  <sheetFormatPr defaultRowHeight="14.4" x14ac:dyDescent="0.3"/>
  <cols>
    <col min="2" max="2" width="19.21875" customWidth="1"/>
  </cols>
  <sheetData>
    <row r="3" spans="1:2" x14ac:dyDescent="0.3">
      <c r="B3" t="s">
        <v>30</v>
      </c>
    </row>
    <row r="4" spans="1:2" ht="64.8" customHeight="1" x14ac:dyDescent="0.3">
      <c r="B4" t="e" vm="6">
        <f>_xlfn.XLOOKUP(B3,A9:A11,B9:B11)</f>
        <v>#VALUE!</v>
      </c>
    </row>
    <row r="9" spans="1:2" ht="64.8" customHeight="1" x14ac:dyDescent="0.3">
      <c r="A9" t="s">
        <v>30</v>
      </c>
      <c r="B9" t="e" vm="7">
        <v>#VALUE!</v>
      </c>
    </row>
    <row r="10" spans="1:2" ht="64.8" customHeight="1" x14ac:dyDescent="0.3">
      <c r="A10" t="s">
        <v>31</v>
      </c>
      <c r="B10" t="e" vm="8">
        <v>#VALUE!</v>
      </c>
    </row>
    <row r="11" spans="1:2" ht="64.8" customHeight="1" x14ac:dyDescent="0.3">
      <c r="A11" t="s">
        <v>32</v>
      </c>
      <c r="B11" t="e" vm="9">
        <v>#VALUE!</v>
      </c>
    </row>
  </sheetData>
  <phoneticPr fontId="13" type="noConversion"/>
  <dataValidations count="1">
    <dataValidation type="list" allowBlank="1" showInputMessage="1" showErrorMessage="1" sqref="B3" xr:uid="{097BC10C-3D5E-4021-AD24-D65DBEA44493}">
      <formula1>$A$9:$A$11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Calculadora de Promoções</vt:lpstr>
      <vt:lpstr>Maguinhos</vt:lpstr>
      <vt:lpstr>Tabelas Auxiliares</vt:lpstr>
      <vt:lpstr>Controle das Compras</vt:lpstr>
      <vt:lpstr>Teste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Ferraris</dc:creator>
  <cp:lastModifiedBy>Fabrizio Ferraris</cp:lastModifiedBy>
  <dcterms:created xsi:type="dcterms:W3CDTF">2024-09-27T19:22:48Z</dcterms:created>
  <dcterms:modified xsi:type="dcterms:W3CDTF">2024-11-04T13:26:19Z</dcterms:modified>
</cp:coreProperties>
</file>