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iel.cortez\Desktop\"/>
    </mc:Choice>
  </mc:AlternateContent>
  <xr:revisionPtr revIDLastSave="0" documentId="13_ncr:1_{C5C9638C-5B41-4075-BDB3-EDC0C4BD6750}" xr6:coauthVersionLast="47" xr6:coauthVersionMax="47" xr10:uidLastSave="{00000000-0000-0000-0000-000000000000}"/>
  <bookViews>
    <workbookView xWindow="-120" yWindow="-120" windowWidth="29040" windowHeight="15840" tabRatio="778" xr2:uid="{00000000-000D-0000-FFFF-FFFF00000000}"/>
  </bookViews>
  <sheets>
    <sheet name="Entrada" sheetId="3" r:id="rId1"/>
    <sheet name="Mensal" sheetId="7" r:id="rId2"/>
    <sheet name="Orçamento" sheetId="5" r:id="rId3"/>
    <sheet name="Detalhamento" sheetId="9" r:id="rId4"/>
    <sheet name="Patrimônio" sheetId="8" r:id="rId5"/>
    <sheet name="Descrição das despesas" sheetId="1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8" l="1"/>
  <c r="J22" i="8"/>
  <c r="E2" i="3"/>
  <c r="E3" i="3"/>
  <c r="D2" i="3"/>
  <c r="D3" i="3"/>
  <c r="G3" i="3"/>
  <c r="B43" i="7" l="1"/>
  <c r="B44" i="7"/>
  <c r="B42" i="7"/>
  <c r="B29" i="7"/>
  <c r="B30" i="7"/>
  <c r="B31" i="7"/>
  <c r="B32" i="7"/>
  <c r="B28" i="7"/>
  <c r="B13" i="7"/>
  <c r="B14" i="7"/>
  <c r="B15" i="7"/>
  <c r="B12" i="7"/>
  <c r="G2" i="3" l="1"/>
  <c r="J17" i="8" l="1"/>
  <c r="J18" i="8"/>
  <c r="J19" i="8"/>
  <c r="J20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D58" i="7" l="1"/>
  <c r="D57" i="7"/>
  <c r="B1" i="7"/>
  <c r="D3" i="7" s="1"/>
  <c r="L13" i="5" l="1"/>
  <c r="L9" i="5"/>
  <c r="D4" i="7"/>
  <c r="E3" i="7"/>
  <c r="L12" i="5"/>
  <c r="L11" i="5"/>
  <c r="L10" i="5"/>
  <c r="E11" i="5"/>
  <c r="E15" i="5"/>
  <c r="K13" i="5" s="1"/>
  <c r="D32" i="7" l="1"/>
  <c r="D43" i="7"/>
  <c r="D44" i="7"/>
  <c r="D42" i="7"/>
  <c r="D13" i="7"/>
  <c r="D15" i="7"/>
  <c r="D17" i="7"/>
  <c r="D19" i="7"/>
  <c r="D21" i="7"/>
  <c r="D23" i="7"/>
  <c r="D25" i="7"/>
  <c r="D27" i="7"/>
  <c r="D29" i="7"/>
  <c r="D31" i="7"/>
  <c r="D14" i="7"/>
  <c r="D16" i="7"/>
  <c r="D18" i="7"/>
  <c r="D20" i="7"/>
  <c r="D22" i="7"/>
  <c r="D24" i="7"/>
  <c r="D26" i="7"/>
  <c r="D28" i="7"/>
  <c r="D30" i="7"/>
  <c r="L14" i="5"/>
  <c r="M13" i="5"/>
  <c r="D53" i="7"/>
  <c r="D41" i="7"/>
  <c r="D52" i="7"/>
  <c r="D51" i="7"/>
  <c r="D50" i="7"/>
  <c r="D40" i="7"/>
  <c r="D39" i="7"/>
  <c r="D38" i="7"/>
  <c r="D12" i="7"/>
  <c r="D11" i="7"/>
  <c r="D6" i="7"/>
  <c r="D5" i="7"/>
  <c r="F3" i="7"/>
  <c r="E4" i="7"/>
  <c r="K11" i="5"/>
  <c r="M11" i="5" s="1"/>
  <c r="K10" i="5"/>
  <c r="K9" i="5"/>
  <c r="K12" i="5"/>
  <c r="M12" i="5" s="1"/>
  <c r="D45" i="7" l="1"/>
  <c r="D33" i="7"/>
  <c r="E32" i="7"/>
  <c r="E42" i="7"/>
  <c r="E44" i="7"/>
  <c r="E43" i="7"/>
  <c r="E25" i="7"/>
  <c r="E29" i="7"/>
  <c r="E13" i="7"/>
  <c r="E15" i="7"/>
  <c r="E17" i="7"/>
  <c r="E19" i="7"/>
  <c r="E21" i="7"/>
  <c r="E23" i="7"/>
  <c r="E27" i="7"/>
  <c r="E31" i="7"/>
  <c r="E14" i="7"/>
  <c r="E16" i="7"/>
  <c r="E18" i="7"/>
  <c r="E20" i="7"/>
  <c r="E22" i="7"/>
  <c r="E24" i="7"/>
  <c r="E26" i="7"/>
  <c r="E28" i="7"/>
  <c r="E30" i="7"/>
  <c r="M9" i="5"/>
  <c r="K14" i="5"/>
  <c r="M14" i="5" s="1"/>
  <c r="E53" i="7"/>
  <c r="E41" i="7"/>
  <c r="E52" i="7"/>
  <c r="E51" i="7"/>
  <c r="E50" i="7"/>
  <c r="E40" i="7"/>
  <c r="E39" i="7"/>
  <c r="E38" i="7"/>
  <c r="E12" i="7"/>
  <c r="E11" i="7"/>
  <c r="E6" i="7"/>
  <c r="E5" i="7"/>
  <c r="D7" i="7"/>
  <c r="G3" i="7"/>
  <c r="F4" i="7"/>
  <c r="E45" i="7" l="1"/>
  <c r="E33" i="7"/>
  <c r="F32" i="7"/>
  <c r="F43" i="7"/>
  <c r="F42" i="7"/>
  <c r="F44" i="7"/>
  <c r="F29" i="7"/>
  <c r="F31" i="7"/>
  <c r="F13" i="7"/>
  <c r="F15" i="7"/>
  <c r="F17" i="7"/>
  <c r="F19" i="7"/>
  <c r="F21" i="7"/>
  <c r="F23" i="7"/>
  <c r="F25" i="7"/>
  <c r="F27" i="7"/>
  <c r="F30" i="7"/>
  <c r="F14" i="7"/>
  <c r="F16" i="7"/>
  <c r="F18" i="7"/>
  <c r="F20" i="7"/>
  <c r="F22" i="7"/>
  <c r="F24" i="7"/>
  <c r="F26" i="7"/>
  <c r="F28" i="7"/>
  <c r="F53" i="7"/>
  <c r="F41" i="7"/>
  <c r="F52" i="7"/>
  <c r="F51" i="7"/>
  <c r="F50" i="7"/>
  <c r="F40" i="7"/>
  <c r="F39" i="7"/>
  <c r="F38" i="7"/>
  <c r="F12" i="7"/>
  <c r="F11" i="7"/>
  <c r="F6" i="7"/>
  <c r="F5" i="7"/>
  <c r="E7" i="7"/>
  <c r="D46" i="7"/>
  <c r="D60" i="7"/>
  <c r="D34" i="7"/>
  <c r="G4" i="7"/>
  <c r="H3" i="7"/>
  <c r="D59" i="7"/>
  <c r="F45" i="7" l="1"/>
  <c r="F33" i="7"/>
  <c r="G32" i="7"/>
  <c r="G42" i="7"/>
  <c r="G44" i="7"/>
  <c r="G43" i="7"/>
  <c r="G13" i="7"/>
  <c r="G15" i="7"/>
  <c r="G17" i="7"/>
  <c r="G19" i="7"/>
  <c r="G21" i="7"/>
  <c r="G23" i="7"/>
  <c r="G25" i="7"/>
  <c r="G27" i="7"/>
  <c r="G29" i="7"/>
  <c r="G31" i="7"/>
  <c r="G16" i="7"/>
  <c r="G18" i="7"/>
  <c r="G20" i="7"/>
  <c r="G28" i="7"/>
  <c r="G30" i="7"/>
  <c r="G14" i="7"/>
  <c r="G22" i="7"/>
  <c r="G26" i="7"/>
  <c r="G24" i="7"/>
  <c r="E59" i="7"/>
  <c r="G53" i="7"/>
  <c r="G41" i="7"/>
  <c r="G50" i="7"/>
  <c r="G52" i="7"/>
  <c r="G51" i="7"/>
  <c r="G40" i="7"/>
  <c r="G39" i="7"/>
  <c r="G38" i="7"/>
  <c r="G12" i="7"/>
  <c r="G11" i="7"/>
  <c r="G6" i="7"/>
  <c r="G5" i="7"/>
  <c r="F7" i="7"/>
  <c r="E46" i="7"/>
  <c r="I3" i="7"/>
  <c r="H4" i="7"/>
  <c r="E60" i="7"/>
  <c r="E34" i="7"/>
  <c r="G45" i="7" l="1"/>
  <c r="G33" i="7"/>
  <c r="H32" i="7"/>
  <c r="H42" i="7"/>
  <c r="H44" i="7"/>
  <c r="H43" i="7"/>
  <c r="H14" i="7"/>
  <c r="H16" i="7"/>
  <c r="H18" i="7"/>
  <c r="H20" i="7"/>
  <c r="H22" i="7"/>
  <c r="H24" i="7"/>
  <c r="H26" i="7"/>
  <c r="H28" i="7"/>
  <c r="H30" i="7"/>
  <c r="H13" i="7"/>
  <c r="H15" i="7"/>
  <c r="H17" i="7"/>
  <c r="H19" i="7"/>
  <c r="H21" i="7"/>
  <c r="H23" i="7"/>
  <c r="H25" i="7"/>
  <c r="H27" i="7"/>
  <c r="H29" i="7"/>
  <c r="H31" i="7"/>
  <c r="H53" i="7"/>
  <c r="H41" i="7"/>
  <c r="H50" i="7"/>
  <c r="H52" i="7"/>
  <c r="H51" i="7"/>
  <c r="H40" i="7"/>
  <c r="H39" i="7"/>
  <c r="H38" i="7"/>
  <c r="H12" i="7"/>
  <c r="H11" i="7"/>
  <c r="H6" i="7"/>
  <c r="H5" i="7"/>
  <c r="G7" i="7"/>
  <c r="F59" i="7"/>
  <c r="F60" i="7"/>
  <c r="I4" i="7"/>
  <c r="J3" i="7"/>
  <c r="H45" i="7" l="1"/>
  <c r="H33" i="7"/>
  <c r="I32" i="7"/>
  <c r="I42" i="7"/>
  <c r="I44" i="7"/>
  <c r="I43" i="7"/>
  <c r="I22" i="7"/>
  <c r="I26" i="7"/>
  <c r="I30" i="7"/>
  <c r="I14" i="7"/>
  <c r="I16" i="7"/>
  <c r="I18" i="7"/>
  <c r="I20" i="7"/>
  <c r="I24" i="7"/>
  <c r="I28" i="7"/>
  <c r="I13" i="7"/>
  <c r="I15" i="7"/>
  <c r="I17" i="7"/>
  <c r="I19" i="7"/>
  <c r="I21" i="7"/>
  <c r="I23" i="7"/>
  <c r="I25" i="7"/>
  <c r="I27" i="7"/>
  <c r="I29" i="7"/>
  <c r="I31" i="7"/>
  <c r="I53" i="7"/>
  <c r="I41" i="7"/>
  <c r="I50" i="7"/>
  <c r="I52" i="7"/>
  <c r="I51" i="7"/>
  <c r="I40" i="7"/>
  <c r="I39" i="7"/>
  <c r="I38" i="7"/>
  <c r="I12" i="7"/>
  <c r="I11" i="7"/>
  <c r="I6" i="7"/>
  <c r="I5" i="7"/>
  <c r="H7" i="7"/>
  <c r="G46" i="7"/>
  <c r="J4" i="7"/>
  <c r="K3" i="7"/>
  <c r="G59" i="7"/>
  <c r="G34" i="7"/>
  <c r="G60" i="7"/>
  <c r="I45" i="7" l="1"/>
  <c r="I33" i="7"/>
  <c r="J32" i="7"/>
  <c r="J43" i="7"/>
  <c r="J42" i="7"/>
  <c r="J44" i="7"/>
  <c r="J14" i="7"/>
  <c r="J16" i="7"/>
  <c r="J18" i="7"/>
  <c r="J20" i="7"/>
  <c r="J22" i="7"/>
  <c r="J24" i="7"/>
  <c r="J26" i="7"/>
  <c r="J28" i="7"/>
  <c r="J30" i="7"/>
  <c r="J13" i="7"/>
  <c r="J15" i="7"/>
  <c r="J17" i="7"/>
  <c r="J19" i="7"/>
  <c r="J21" i="7"/>
  <c r="J23" i="7"/>
  <c r="J25" i="7"/>
  <c r="J27" i="7"/>
  <c r="J29" i="7"/>
  <c r="J31" i="7"/>
  <c r="J53" i="7"/>
  <c r="J41" i="7"/>
  <c r="J51" i="7"/>
  <c r="J50" i="7"/>
  <c r="J52" i="7"/>
  <c r="J40" i="7"/>
  <c r="J39" i="7"/>
  <c r="J38" i="7"/>
  <c r="J12" i="7"/>
  <c r="J11" i="7"/>
  <c r="J6" i="7"/>
  <c r="J5" i="7"/>
  <c r="I7" i="7"/>
  <c r="H46" i="7"/>
  <c r="H60" i="7"/>
  <c r="H34" i="7"/>
  <c r="K4" i="7"/>
  <c r="L3" i="7"/>
  <c r="H59" i="7"/>
  <c r="J45" i="7" l="1"/>
  <c r="J33" i="7"/>
  <c r="K32" i="7"/>
  <c r="K43" i="7"/>
  <c r="K42" i="7"/>
  <c r="K44" i="7"/>
  <c r="K14" i="7"/>
  <c r="K16" i="7"/>
  <c r="K18" i="7"/>
  <c r="K20" i="7"/>
  <c r="K22" i="7"/>
  <c r="K24" i="7"/>
  <c r="K26" i="7"/>
  <c r="K28" i="7"/>
  <c r="K30" i="7"/>
  <c r="K13" i="7"/>
  <c r="K25" i="7"/>
  <c r="K19" i="7"/>
  <c r="K27" i="7"/>
  <c r="K31" i="7"/>
  <c r="K17" i="7"/>
  <c r="K23" i="7"/>
  <c r="K15" i="7"/>
  <c r="K21" i="7"/>
  <c r="K29" i="7"/>
  <c r="K53" i="7"/>
  <c r="K41" i="7"/>
  <c r="K51" i="7"/>
  <c r="K50" i="7"/>
  <c r="K52" i="7"/>
  <c r="K40" i="7"/>
  <c r="K39" i="7"/>
  <c r="K38" i="7"/>
  <c r="K12" i="7"/>
  <c r="K11" i="7"/>
  <c r="K6" i="7"/>
  <c r="K5" i="7"/>
  <c r="J7" i="7"/>
  <c r="I59" i="7"/>
  <c r="I46" i="7"/>
  <c r="M3" i="7"/>
  <c r="L4" i="7"/>
  <c r="I60" i="7"/>
  <c r="I34" i="7"/>
  <c r="K45" i="7" l="1"/>
  <c r="K33" i="7"/>
  <c r="L32" i="7"/>
  <c r="L43" i="7"/>
  <c r="L42" i="7"/>
  <c r="L44" i="7"/>
  <c r="L13" i="7"/>
  <c r="L15" i="7"/>
  <c r="L17" i="7"/>
  <c r="L19" i="7"/>
  <c r="L21" i="7"/>
  <c r="L23" i="7"/>
  <c r="L25" i="7"/>
  <c r="L27" i="7"/>
  <c r="L29" i="7"/>
  <c r="L31" i="7"/>
  <c r="L14" i="7"/>
  <c r="L16" i="7"/>
  <c r="L18" i="7"/>
  <c r="L20" i="7"/>
  <c r="L22" i="7"/>
  <c r="L24" i="7"/>
  <c r="L26" i="7"/>
  <c r="L28" i="7"/>
  <c r="L30" i="7"/>
  <c r="L53" i="7"/>
  <c r="L41" i="7"/>
  <c r="L51" i="7"/>
  <c r="L50" i="7"/>
  <c r="L52" i="7"/>
  <c r="L40" i="7"/>
  <c r="L39" i="7"/>
  <c r="L38" i="7"/>
  <c r="L12" i="7"/>
  <c r="L11" i="7"/>
  <c r="L6" i="7"/>
  <c r="L5" i="7"/>
  <c r="K7" i="7"/>
  <c r="J59" i="7"/>
  <c r="J46" i="7"/>
  <c r="M4" i="7"/>
  <c r="N3" i="7"/>
  <c r="J60" i="7"/>
  <c r="J34" i="7"/>
  <c r="L45" i="7" l="1"/>
  <c r="L33" i="7"/>
  <c r="M32" i="7"/>
  <c r="M43" i="7"/>
  <c r="M44" i="7"/>
  <c r="M42" i="7"/>
  <c r="M23" i="7"/>
  <c r="M27" i="7"/>
  <c r="M31" i="7"/>
  <c r="M13" i="7"/>
  <c r="M15" i="7"/>
  <c r="M17" i="7"/>
  <c r="M19" i="7"/>
  <c r="M21" i="7"/>
  <c r="M25" i="7"/>
  <c r="M29" i="7"/>
  <c r="M14" i="7"/>
  <c r="M16" i="7"/>
  <c r="M18" i="7"/>
  <c r="M20" i="7"/>
  <c r="M22" i="7"/>
  <c r="M24" i="7"/>
  <c r="M26" i="7"/>
  <c r="M28" i="7"/>
  <c r="M30" i="7"/>
  <c r="M53" i="7"/>
  <c r="M41" i="7"/>
  <c r="M50" i="7"/>
  <c r="M52" i="7"/>
  <c r="M51" i="7"/>
  <c r="M40" i="7"/>
  <c r="M39" i="7"/>
  <c r="M38" i="7"/>
  <c r="M12" i="7"/>
  <c r="M11" i="7"/>
  <c r="M6" i="7"/>
  <c r="M5" i="7"/>
  <c r="K46" i="7"/>
  <c r="L7" i="7"/>
  <c r="K59" i="7"/>
  <c r="K34" i="7"/>
  <c r="O3" i="7"/>
  <c r="O4" i="7" s="1"/>
  <c r="N4" i="7"/>
  <c r="K60" i="7"/>
  <c r="M45" i="7" l="1"/>
  <c r="M33" i="7"/>
  <c r="N32" i="7"/>
  <c r="N44" i="7"/>
  <c r="N43" i="7"/>
  <c r="N42" i="7"/>
  <c r="O32" i="7"/>
  <c r="O42" i="7"/>
  <c r="O44" i="7"/>
  <c r="O43" i="7"/>
  <c r="N29" i="7"/>
  <c r="N31" i="7"/>
  <c r="N13" i="7"/>
  <c r="N15" i="7"/>
  <c r="N17" i="7"/>
  <c r="N19" i="7"/>
  <c r="N21" i="7"/>
  <c r="N23" i="7"/>
  <c r="N25" i="7"/>
  <c r="N27" i="7"/>
  <c r="N30" i="7"/>
  <c r="N14" i="7"/>
  <c r="N16" i="7"/>
  <c r="N18" i="7"/>
  <c r="N20" i="7"/>
  <c r="N22" i="7"/>
  <c r="N24" i="7"/>
  <c r="N26" i="7"/>
  <c r="N28" i="7"/>
  <c r="O13" i="7"/>
  <c r="O15" i="7"/>
  <c r="O17" i="7"/>
  <c r="O19" i="7"/>
  <c r="O21" i="7"/>
  <c r="O23" i="7"/>
  <c r="O25" i="7"/>
  <c r="O27" i="7"/>
  <c r="O29" i="7"/>
  <c r="O31" i="7"/>
  <c r="O22" i="7"/>
  <c r="O16" i="7"/>
  <c r="O24" i="7"/>
  <c r="O14" i="7"/>
  <c r="O18" i="7"/>
  <c r="O20" i="7"/>
  <c r="O28" i="7"/>
  <c r="O30" i="7"/>
  <c r="O26" i="7"/>
  <c r="L59" i="7"/>
  <c r="O53" i="7"/>
  <c r="O41" i="7"/>
  <c r="N53" i="7"/>
  <c r="N41" i="7"/>
  <c r="O50" i="7"/>
  <c r="O52" i="7"/>
  <c r="O51" i="7"/>
  <c r="N50" i="7"/>
  <c r="N52" i="7"/>
  <c r="N51" i="7"/>
  <c r="O40" i="7"/>
  <c r="O39" i="7"/>
  <c r="O38" i="7"/>
  <c r="O12" i="7"/>
  <c r="O11" i="7"/>
  <c r="O6" i="7"/>
  <c r="O5" i="7"/>
  <c r="N40" i="7"/>
  <c r="N39" i="7"/>
  <c r="N38" i="7"/>
  <c r="N12" i="7"/>
  <c r="N11" i="7"/>
  <c r="N6" i="7"/>
  <c r="N5" i="7"/>
  <c r="M7" i="7"/>
  <c r="L46" i="7"/>
  <c r="L60" i="7"/>
  <c r="L34" i="7"/>
  <c r="O45" i="7" l="1"/>
  <c r="N45" i="7"/>
  <c r="N33" i="7"/>
  <c r="O33" i="7"/>
  <c r="M46" i="7"/>
  <c r="M34" i="7"/>
  <c r="N7" i="7"/>
  <c r="O7" i="7"/>
  <c r="M60" i="7"/>
  <c r="M59" i="7"/>
  <c r="N59" i="7" l="1"/>
  <c r="O46" i="7"/>
  <c r="O34" i="7"/>
  <c r="O59" i="7"/>
  <c r="O60" i="7"/>
  <c r="N46" i="7"/>
  <c r="N60" i="7"/>
  <c r="N34" i="7"/>
</calcChain>
</file>

<file path=xl/sharedStrings.xml><?xml version="1.0" encoding="utf-8"?>
<sst xmlns="http://schemas.openxmlformats.org/spreadsheetml/2006/main" count="216" uniqueCount="109">
  <si>
    <t>Necessidades básicas</t>
  </si>
  <si>
    <t>Longo Prazo</t>
  </si>
  <si>
    <t>Educação</t>
  </si>
  <si>
    <t>Lazer</t>
  </si>
  <si>
    <t>Fluxo</t>
  </si>
  <si>
    <t>Codomínio</t>
  </si>
  <si>
    <t>Transporte</t>
  </si>
  <si>
    <t>Água</t>
  </si>
  <si>
    <t>Luz</t>
  </si>
  <si>
    <t>Internet</t>
  </si>
  <si>
    <t>Supermercado</t>
  </si>
  <si>
    <t>Saúde</t>
  </si>
  <si>
    <t>Extras (Casa)</t>
  </si>
  <si>
    <t>Celular</t>
  </si>
  <si>
    <t>Cartão de Crédito</t>
  </si>
  <si>
    <t>Alimentação (Gastos extras)</t>
  </si>
  <si>
    <t>Assinaturas Mensais</t>
  </si>
  <si>
    <t>Entretenimento mensal</t>
  </si>
  <si>
    <t>Outros (lazer)</t>
  </si>
  <si>
    <t>Outros (Necessidades básicas)</t>
  </si>
  <si>
    <t>Escolas (filhos)</t>
  </si>
  <si>
    <t>Longo prazo</t>
  </si>
  <si>
    <t>Liberdade Financeira</t>
  </si>
  <si>
    <t>Reserva de Emergência</t>
  </si>
  <si>
    <t>Investimentos</t>
  </si>
  <si>
    <t>Descrição</t>
  </si>
  <si>
    <t>Passagem de ônibus;
Combustível;
Seguro;
Revisão do automóvel;</t>
  </si>
  <si>
    <t>Plano de telefonia;
Crédito celular;</t>
  </si>
  <si>
    <t>Academia;
Consulta médica;
Consulta dentista;
Remédios.</t>
  </si>
  <si>
    <t>Custos cartão de crédito.</t>
  </si>
  <si>
    <t>Despesas extras da casa que não são recorrentes. Gasto excepiocional.</t>
  </si>
  <si>
    <t>Outros gastos que você julgar como gasto básico e não está contemplado na lista. Adicionar observação, para te lembrar qual foi este gasto.</t>
  </si>
  <si>
    <t xml:space="preserve">Almoço em restaurantes, lanches, pizzas. Alimentações que são realizadas como confraternização. </t>
  </si>
  <si>
    <t>TV a cabo, NETFLIX, Spotify, Amazon Prime, etc... Gastos fixos mensais destinados a Lazer.</t>
  </si>
  <si>
    <t>Bares, festas, confraternizações com amigos. Gastos que são destinados a lazer.</t>
  </si>
  <si>
    <t>Outros gastos que você julga relacionado ao lazer. Anotar na observação para você lembrar depois.</t>
  </si>
  <si>
    <t>Cursos, livros.
Gastos extras em educação para desenvolvimento pessoal.</t>
  </si>
  <si>
    <t>Gastos programados para o futuro:
1) Troca de carro;
2) Compra de casa própria;
3) Faculdade filhos;
Outros gastos programados para o futuro.</t>
  </si>
  <si>
    <t>Dinheiro destinado para investimentos (renda váriavel, caixa de oportunidade, etc).</t>
  </si>
  <si>
    <t>Dinheiro guardado para emergências.
6 meses do custo/renda mensal.
Esse dinheiro tem por objetivo evitar que emergências prejudiquem seu patrimônio, evitar dívidas, tenha segurança para eventos não programados.</t>
  </si>
  <si>
    <t>Data</t>
  </si>
  <si>
    <t>Tipo de Fluxo</t>
  </si>
  <si>
    <t>Classificação</t>
  </si>
  <si>
    <t>Observação</t>
  </si>
  <si>
    <t>Receitas</t>
  </si>
  <si>
    <t>Salário</t>
  </si>
  <si>
    <t>Outros (Renda)</t>
  </si>
  <si>
    <t>Salários</t>
  </si>
  <si>
    <t>13º
PLR
Renda Extra</t>
  </si>
  <si>
    <t>Classficação</t>
  </si>
  <si>
    <t>Despesa</t>
  </si>
  <si>
    <t>Receita</t>
  </si>
  <si>
    <t>Valor (R$)</t>
  </si>
  <si>
    <t>Tipo de fluxo</t>
  </si>
  <si>
    <t>nº</t>
  </si>
  <si>
    <t>Necessidades Básicas</t>
  </si>
  <si>
    <t>%</t>
  </si>
  <si>
    <t>Despesa Futura</t>
  </si>
  <si>
    <t>Dívidas</t>
  </si>
  <si>
    <t>Renda Prevista (Mensal)</t>
  </si>
  <si>
    <t>Renda Real (Mensal)</t>
  </si>
  <si>
    <t>Programação do orçamento</t>
  </si>
  <si>
    <t>Mês/Ano</t>
  </si>
  <si>
    <t>Acompanhamento mensal</t>
  </si>
  <si>
    <t>Gasto atual</t>
  </si>
  <si>
    <t>Planejado</t>
  </si>
  <si>
    <t>Total</t>
  </si>
  <si>
    <t>Restando</t>
  </si>
  <si>
    <t>Receita Total</t>
  </si>
  <si>
    <t>Despesas Essenciais/Receita</t>
  </si>
  <si>
    <t>Despesas Não Essenciais</t>
  </si>
  <si>
    <t>Despesas Não Essenciais/Receita</t>
  </si>
  <si>
    <t>Reservas Mensais</t>
  </si>
  <si>
    <t>Total de Investimentos em Médio e Longo P.</t>
  </si>
  <si>
    <t>Total de Investimentos em Curto Prazo</t>
  </si>
  <si>
    <t>% de Sobra</t>
  </si>
  <si>
    <t>Quanto Falta para o Fundo de Emergência?</t>
  </si>
  <si>
    <t>Empréstimo</t>
  </si>
  <si>
    <t>Dinheiro emprestado (curto prazo)</t>
  </si>
  <si>
    <t>Riqueza</t>
  </si>
  <si>
    <t>Acompanhamento Mensal</t>
  </si>
  <si>
    <t>Papel moeda</t>
  </si>
  <si>
    <t>Cotação US$</t>
  </si>
  <si>
    <t>Evolução Patrimonial</t>
  </si>
  <si>
    <t>mensalidade / material escolar</t>
  </si>
  <si>
    <t>Banco 1</t>
  </si>
  <si>
    <t>Banco 2</t>
  </si>
  <si>
    <t>Corretora 1</t>
  </si>
  <si>
    <t>Corretora 2</t>
  </si>
  <si>
    <t>Corretora 3</t>
  </si>
  <si>
    <t>Exterior</t>
  </si>
  <si>
    <t>Aluguel 1</t>
  </si>
  <si>
    <t>Aluguel 2</t>
  </si>
  <si>
    <t>Aluguel 3</t>
  </si>
  <si>
    <t>Aluguel 4</t>
  </si>
  <si>
    <t>Necessidades Básicas #1</t>
  </si>
  <si>
    <t>Necessidades Básicas #2</t>
  </si>
  <si>
    <t>Necessidades Básicas #3</t>
  </si>
  <si>
    <t>Necessidades Básicas #4</t>
  </si>
  <si>
    <t>Necessidades Básicas #5</t>
  </si>
  <si>
    <t>Lazer #1</t>
  </si>
  <si>
    <t>Lazer #2</t>
  </si>
  <si>
    <t>Lazer #3</t>
  </si>
  <si>
    <t>Rótulos de Linha</t>
  </si>
  <si>
    <t>Total Geral</t>
  </si>
  <si>
    <t/>
  </si>
  <si>
    <t>(vazio)</t>
  </si>
  <si>
    <t>(Tudo)</t>
  </si>
  <si>
    <t>Os campos com "Necessidades Básicas #1, 2, 3..." são para você alterar o nome, na aba mensal atualizará automaticamente... Assim, você consegue personalizar com alguns gastos que você acha essencial... 
O mesmo para Lazer etc...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</si>
</sst>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416]mmm\-yy;@"/>
    <numFmt numFmtId="166" formatCode="mmmm/yy"/>
    <numFmt numFmtId="167" formatCode="_-* #,##0_-;\-* #,##0_-;_-* &quot;-&quot;??_-;_-@_-"/>
    <numFmt numFmtId="168" formatCode="_-[$$-409]* #,##0.00_ ;_-[$$-409]* \-#,##0.00\ ;_-[$$-409]* &quot;-&quot;??_ ;_-@_ "/>
    <numFmt numFmtId="169" formatCode="_-[$R$-416]\ * #,##0.00_-;\-[$R$-416]\ * #,##0.00_-;_-[$R$-416]\ 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rgb="FF595959"/>
      <name val="Calibri"/>
      <family val="2"/>
    </font>
    <font>
      <sz val="11"/>
      <color theme="0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sz val="11"/>
      <color rgb="FF808080"/>
      <name val="Calibri"/>
      <family val="2"/>
    </font>
    <font>
      <b/>
      <sz val="12"/>
      <color rgb="FF595959"/>
      <name val="Calibri"/>
      <family val="2"/>
    </font>
    <font>
      <b/>
      <sz val="11"/>
      <color rgb="FF00B050"/>
      <name val="Calibri"/>
      <family val="2"/>
    </font>
    <font>
      <b/>
      <sz val="12"/>
      <color rgb="FF808080"/>
      <name val="Calibri"/>
      <family val="2"/>
    </font>
    <font>
      <sz val="16"/>
      <color rgb="FF80808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808080"/>
      <name val="Calibri"/>
      <family val="2"/>
    </font>
    <font>
      <b/>
      <sz val="8"/>
      <color theme="1" tint="0.34998626667073579"/>
      <name val="Calibri"/>
      <family val="2"/>
      <scheme val="minor"/>
    </font>
    <font>
      <b/>
      <sz val="11"/>
      <color theme="4"/>
      <name val="Calibri"/>
      <family val="2"/>
    </font>
    <font>
      <b/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name val="Calibri"/>
      <family val="2"/>
    </font>
    <font>
      <sz val="2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theme="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9BC2E6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thin">
        <color rgb="FF9BC2E6"/>
      </bottom>
      <diagonal/>
    </border>
    <border>
      <left/>
      <right/>
      <top/>
      <bottom style="thin">
        <color rgb="FFD9D9D9"/>
      </bottom>
      <diagonal/>
    </border>
    <border>
      <left style="dashDot">
        <color auto="1"/>
      </left>
      <right style="dashDot">
        <color auto="1"/>
      </right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dashDot">
        <color auto="1"/>
      </left>
      <right style="dashDot">
        <color auto="1"/>
      </right>
      <top style="thin">
        <color rgb="FFD9D9D9"/>
      </top>
      <bottom/>
      <diagonal/>
    </border>
    <border>
      <left style="dashDot">
        <color auto="1"/>
      </left>
      <right style="dashDot">
        <color auto="1"/>
      </right>
      <top/>
      <bottom/>
      <diagonal/>
    </border>
    <border>
      <left style="dashDot">
        <color auto="1"/>
      </left>
      <right style="dashDot">
        <color auto="1"/>
      </right>
      <top/>
      <bottom style="thin">
        <color rgb="FF9BC2E6"/>
      </bottom>
      <diagonal/>
    </border>
    <border>
      <left/>
      <right/>
      <top style="medium">
        <color rgb="FFD9D9D9"/>
      </top>
      <bottom/>
      <diagonal/>
    </border>
    <border>
      <left style="dashDot">
        <color auto="1"/>
      </left>
      <right style="dashDot">
        <color auto="1"/>
      </right>
      <top style="medium">
        <color rgb="FFD9D9D9"/>
      </top>
      <bottom/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 style="dashDot">
        <color auto="1"/>
      </left>
      <right style="dashDot">
        <color auto="1"/>
      </right>
      <top style="medium">
        <color rgb="FFD9D9D9"/>
      </top>
      <bottom style="medium">
        <color rgb="FFD9D9D9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44" fontId="0" fillId="0" borderId="1" xfId="2" applyFont="1" applyBorder="1"/>
    <xf numFmtId="44" fontId="0" fillId="4" borderId="1" xfId="2" applyFont="1" applyFill="1" applyBorder="1"/>
    <xf numFmtId="44" fontId="0" fillId="5" borderId="1" xfId="2" applyFont="1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44" fontId="0" fillId="0" borderId="0" xfId="2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/>
    <xf numFmtId="0" fontId="5" fillId="0" borderId="0" xfId="0" applyFont="1" applyFill="1" applyBorder="1" applyAlignment="1"/>
    <xf numFmtId="44" fontId="0" fillId="0" borderId="6" xfId="2" applyFont="1" applyBorder="1"/>
    <xf numFmtId="165" fontId="4" fillId="0" borderId="1" xfId="0" applyNumberFormat="1" applyFont="1" applyBorder="1"/>
    <xf numFmtId="10" fontId="0" fillId="0" borderId="1" xfId="3" applyNumberFormat="1" applyFont="1" applyBorder="1"/>
    <xf numFmtId="0" fontId="2" fillId="2" borderId="13" xfId="0" applyFont="1" applyFill="1" applyBorder="1"/>
    <xf numFmtId="44" fontId="2" fillId="2" borderId="0" xfId="0" applyNumberFormat="1" applyFont="1" applyFill="1" applyBorder="1"/>
    <xf numFmtId="44" fontId="0" fillId="6" borderId="1" xfId="3" applyNumberFormat="1" applyFont="1" applyFill="1" applyBorder="1"/>
    <xf numFmtId="0" fontId="7" fillId="0" borderId="0" xfId="0" applyFont="1"/>
    <xf numFmtId="166" fontId="8" fillId="0" borderId="15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0" fontId="9" fillId="0" borderId="16" xfId="0" applyFont="1" applyBorder="1"/>
    <xf numFmtId="0" fontId="10" fillId="0" borderId="16" xfId="0" applyFont="1" applyBorder="1"/>
    <xf numFmtId="44" fontId="10" fillId="0" borderId="17" xfId="2" applyFont="1" applyBorder="1" applyAlignment="1">
      <alignment horizontal="center"/>
    </xf>
    <xf numFmtId="44" fontId="10" fillId="0" borderId="16" xfId="2" applyFont="1" applyBorder="1" applyAlignment="1">
      <alignment horizontal="center"/>
    </xf>
    <xf numFmtId="0" fontId="9" fillId="0" borderId="18" xfId="0" applyFont="1" applyBorder="1"/>
    <xf numFmtId="0" fontId="10" fillId="0" borderId="18" xfId="0" applyFont="1" applyBorder="1"/>
    <xf numFmtId="0" fontId="9" fillId="0" borderId="19" xfId="0" applyFont="1" applyBorder="1"/>
    <xf numFmtId="0" fontId="11" fillId="0" borderId="19" xfId="0" applyFont="1" applyBorder="1"/>
    <xf numFmtId="0" fontId="8" fillId="0" borderId="19" xfId="0" applyFont="1" applyBorder="1"/>
    <xf numFmtId="44" fontId="8" fillId="0" borderId="20" xfId="2" applyFont="1" applyBorder="1"/>
    <xf numFmtId="44" fontId="8" fillId="0" borderId="19" xfId="2" applyFont="1" applyBorder="1"/>
    <xf numFmtId="0" fontId="10" fillId="0" borderId="0" xfId="0" applyFont="1"/>
    <xf numFmtId="44" fontId="10" fillId="0" borderId="21" xfId="2" applyFont="1" applyBorder="1"/>
    <xf numFmtId="44" fontId="10" fillId="0" borderId="0" xfId="2" applyFont="1"/>
    <xf numFmtId="44" fontId="10" fillId="0" borderId="22" xfId="2" applyFont="1" applyBorder="1"/>
    <xf numFmtId="44" fontId="10" fillId="0" borderId="14" xfId="2" applyFont="1" applyBorder="1"/>
    <xf numFmtId="44" fontId="10" fillId="0" borderId="16" xfId="2" applyFont="1" applyBorder="1"/>
    <xf numFmtId="0" fontId="10" fillId="0" borderId="19" xfId="0" applyFont="1" applyBorder="1"/>
    <xf numFmtId="0" fontId="13" fillId="0" borderId="0" xfId="0" applyFont="1"/>
    <xf numFmtId="9" fontId="10" fillId="0" borderId="21" xfId="3" applyFont="1" applyBorder="1"/>
    <xf numFmtId="9" fontId="10" fillId="0" borderId="0" xfId="3" applyFont="1"/>
    <xf numFmtId="0" fontId="14" fillId="0" borderId="0" xfId="0" applyFont="1" applyAlignment="1">
      <alignment horizontal="left" vertical="center"/>
    </xf>
    <xf numFmtId="44" fontId="10" fillId="0" borderId="18" xfId="2" applyFont="1" applyBorder="1"/>
    <xf numFmtId="0" fontId="10" fillId="0" borderId="23" xfId="0" applyFont="1" applyBorder="1"/>
    <xf numFmtId="0" fontId="9" fillId="0" borderId="0" xfId="4" applyFont="1"/>
    <xf numFmtId="167" fontId="10" fillId="0" borderId="21" xfId="1" applyNumberFormat="1" applyFont="1" applyBorder="1"/>
    <xf numFmtId="0" fontId="9" fillId="0" borderId="25" xfId="0" applyFont="1" applyBorder="1"/>
    <xf numFmtId="0" fontId="10" fillId="0" borderId="25" xfId="0" applyFont="1" applyBorder="1"/>
    <xf numFmtId="44" fontId="10" fillId="0" borderId="25" xfId="2" applyFont="1" applyBorder="1"/>
    <xf numFmtId="0" fontId="9" fillId="0" borderId="26" xfId="0" applyFont="1" applyBorder="1"/>
    <xf numFmtId="0" fontId="10" fillId="0" borderId="26" xfId="0" applyFont="1" applyBorder="1"/>
    <xf numFmtId="44" fontId="12" fillId="0" borderId="27" xfId="2" applyFont="1" applyBorder="1"/>
    <xf numFmtId="44" fontId="10" fillId="0" borderId="26" xfId="2" applyFont="1" applyBorder="1"/>
    <xf numFmtId="0" fontId="9" fillId="0" borderId="23" xfId="0" applyFont="1" applyBorder="1"/>
    <xf numFmtId="10" fontId="10" fillId="0" borderId="24" xfId="3" applyNumberFormat="1" applyFont="1" applyBorder="1"/>
    <xf numFmtId="10" fontId="10" fillId="0" borderId="23" xfId="3" applyNumberFormat="1" applyFont="1" applyBorder="1"/>
    <xf numFmtId="44" fontId="10" fillId="0" borderId="27" xfId="2" applyFont="1" applyBorder="1"/>
    <xf numFmtId="0" fontId="16" fillId="0" borderId="0" xfId="0" applyFont="1"/>
    <xf numFmtId="0" fontId="18" fillId="0" borderId="0" xfId="0" applyFont="1" applyAlignment="1">
      <alignment horizontal="center" vertical="center"/>
    </xf>
    <xf numFmtId="0" fontId="20" fillId="0" borderId="29" xfId="0" applyFont="1" applyBorder="1"/>
    <xf numFmtId="0" fontId="20" fillId="0" borderId="29" xfId="0" applyFont="1" applyBorder="1" applyAlignment="1">
      <alignment horizontal="center"/>
    </xf>
    <xf numFmtId="0" fontId="20" fillId="0" borderId="29" xfId="0" quotePrefix="1" applyFont="1" applyBorder="1" applyAlignment="1">
      <alignment horizontal="center"/>
    </xf>
    <xf numFmtId="0" fontId="20" fillId="0" borderId="30" xfId="0" applyFont="1" applyBorder="1"/>
    <xf numFmtId="0" fontId="17" fillId="0" borderId="0" xfId="0" applyFont="1"/>
    <xf numFmtId="17" fontId="20" fillId="0" borderId="0" xfId="0" applyNumberFormat="1" applyFont="1"/>
    <xf numFmtId="164" fontId="21" fillId="0" borderId="31" xfId="0" applyNumberFormat="1" applyFont="1" applyBorder="1"/>
    <xf numFmtId="0" fontId="19" fillId="0" borderId="0" xfId="0" applyFont="1" applyAlignment="1">
      <alignment vertical="center" wrapText="1"/>
    </xf>
    <xf numFmtId="10" fontId="0" fillId="0" borderId="0" xfId="3" applyNumberFormat="1" applyFont="1" applyBorder="1"/>
    <xf numFmtId="0" fontId="8" fillId="0" borderId="18" xfId="0" applyFont="1" applyBorder="1"/>
    <xf numFmtId="0" fontId="22" fillId="0" borderId="18" xfId="0" applyFont="1" applyBorder="1"/>
    <xf numFmtId="44" fontId="22" fillId="0" borderId="17" xfId="2" applyFont="1" applyBorder="1" applyAlignment="1">
      <alignment horizontal="center"/>
    </xf>
    <xf numFmtId="44" fontId="22" fillId="0" borderId="16" xfId="2" applyFont="1" applyBorder="1"/>
    <xf numFmtId="44" fontId="22" fillId="0" borderId="18" xfId="2" applyFont="1" applyBorder="1"/>
    <xf numFmtId="44" fontId="24" fillId="0" borderId="17" xfId="2" applyFont="1" applyBorder="1" applyAlignment="1">
      <alignment horizontal="center"/>
    </xf>
    <xf numFmtId="0" fontId="24" fillId="0" borderId="18" xfId="0" applyFont="1" applyBorder="1"/>
    <xf numFmtId="44" fontId="24" fillId="0" borderId="18" xfId="2" applyFont="1" applyBorder="1"/>
    <xf numFmtId="0" fontId="25" fillId="0" borderId="0" xfId="0" applyFont="1"/>
    <xf numFmtId="0" fontId="12" fillId="0" borderId="18" xfId="0" applyFont="1" applyBorder="1"/>
    <xf numFmtId="44" fontId="12" fillId="0" borderId="17" xfId="2" applyFont="1" applyBorder="1" applyAlignment="1">
      <alignment horizontal="center"/>
    </xf>
    <xf numFmtId="44" fontId="12" fillId="0" borderId="18" xfId="2" applyFont="1" applyBorder="1"/>
    <xf numFmtId="0" fontId="26" fillId="0" borderId="0" xfId="0" applyFont="1"/>
    <xf numFmtId="44" fontId="0" fillId="0" borderId="0" xfId="0" applyNumberFormat="1" applyBorder="1"/>
    <xf numFmtId="0" fontId="5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6" xfId="0" applyFont="1" applyFill="1" applyBorder="1" applyAlignment="1"/>
    <xf numFmtId="0" fontId="0" fillId="1" borderId="3" xfId="0" applyFill="1" applyBorder="1"/>
    <xf numFmtId="0" fontId="5" fillId="1" borderId="0" xfId="0" applyFont="1" applyFill="1" applyBorder="1" applyAlignment="1">
      <alignment horizontal="center"/>
    </xf>
    <xf numFmtId="0" fontId="0" fillId="1" borderId="0" xfId="0" applyFill="1" applyBorder="1"/>
    <xf numFmtId="44" fontId="0" fillId="1" borderId="0" xfId="2" applyFont="1" applyFill="1" applyBorder="1"/>
    <xf numFmtId="44" fontId="0" fillId="1" borderId="0" xfId="0" applyNumberFormat="1" applyFill="1" applyBorder="1"/>
    <xf numFmtId="0" fontId="0" fillId="1" borderId="8" xfId="0" applyFill="1" applyBorder="1"/>
    <xf numFmtId="0" fontId="27" fillId="2" borderId="1" xfId="0" applyFont="1" applyFill="1" applyBorder="1" applyAlignment="1">
      <alignment horizontal="right"/>
    </xf>
    <xf numFmtId="168" fontId="21" fillId="0" borderId="0" xfId="2" applyNumberFormat="1" applyFont="1"/>
    <xf numFmtId="0" fontId="0" fillId="0" borderId="0" xfId="0"/>
    <xf numFmtId="14" fontId="29" fillId="7" borderId="0" xfId="0" applyNumberFormat="1" applyFont="1" applyFill="1" applyAlignment="1">
      <alignment vertical="top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9" fontId="21" fillId="0" borderId="0" xfId="2" applyNumberFormat="1" applyFont="1"/>
    <xf numFmtId="0" fontId="23" fillId="8" borderId="29" xfId="0" quotePrefix="1" applyFont="1" applyFill="1" applyBorder="1" applyAlignment="1">
      <alignment horizontal="center"/>
    </xf>
    <xf numFmtId="0" fontId="0" fillId="8" borderId="0" xfId="0" applyFill="1"/>
    <xf numFmtId="169" fontId="21" fillId="8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Protection="1">
      <protection hidden="1"/>
    </xf>
    <xf numFmtId="0" fontId="0" fillId="0" borderId="0" xfId="0" applyNumberFormat="1" applyProtection="1">
      <protection hidden="1"/>
    </xf>
    <xf numFmtId="0" fontId="3" fillId="9" borderId="11" xfId="0" applyFont="1" applyFill="1" applyBorder="1" applyAlignment="1" applyProtection="1">
      <alignment horizontal="center" vertical="center"/>
      <protection hidden="1"/>
    </xf>
    <xf numFmtId="14" fontId="29" fillId="7" borderId="0" xfId="0" applyNumberFormat="1" applyFont="1" applyFill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28" fillId="7" borderId="0" xfId="0" applyNumberFormat="1" applyFont="1" applyFill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8" fillId="7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quotePrefix="1" applyFill="1"/>
  </cellXfs>
  <cellStyles count="7">
    <cellStyle name="Hiperlink" xfId="4" builtinId="8"/>
    <cellStyle name="Moeda" xfId="2" builtinId="4"/>
    <cellStyle name="Moeda 2" xfId="6" xr:uid="{00000000-0005-0000-0000-000002000000}"/>
    <cellStyle name="Normal" xfId="0" builtinId="0"/>
    <cellStyle name="Porcentagem" xfId="3" builtinId="5"/>
    <cellStyle name="Vírgula" xfId="1" builtinId="3"/>
    <cellStyle name="Vírgula 2" xfId="5" xr:uid="{00000000-0005-0000-0000-000006000000}"/>
  </cellStyles>
  <dxfs count="19">
    <dxf>
      <font>
        <color rgb="FF8E0000"/>
      </font>
      <fill>
        <patternFill>
          <fgColor rgb="FFFF0000"/>
          <bgColor rgb="FFFF6969"/>
        </patternFill>
      </fill>
    </dxf>
    <dxf>
      <font>
        <color rgb="FFFFFFFF"/>
      </font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numFmt numFmtId="165" formatCode="[$-416]mmm\-yy;@"/>
      <protection locked="0" hidden="0"/>
    </dxf>
    <dxf>
      <protection locked="0" hidden="0"/>
    </dxf>
    <dxf>
      <numFmt numFmtId="0" formatCode="General"/>
      <protection locked="1" hidden="1"/>
    </dxf>
    <dxf>
      <numFmt numFmtId="0" formatCode="General"/>
      <protection locked="1" hidden="1"/>
    </dxf>
    <dxf>
      <protection locked="0" hidden="0"/>
    </dxf>
    <dxf>
      <numFmt numFmtId="34" formatCode="_-&quot;R$&quot;\ * #,##0.00_-;\-&quot;R$&quot;\ * #,##0.00_-;_-&quot;R$&quot;\ * &quot;-&quot;??_-;_-@_-"/>
      <protection locked="0" hidden="0"/>
    </dxf>
    <dxf>
      <numFmt numFmtId="19" formatCode="dd/mm/yyyy"/>
      <protection locked="0" hidden="0"/>
    </dxf>
    <dxf>
      <border outline="0">
        <top style="thin">
          <color theme="1"/>
        </top>
      </border>
    </dxf>
    <dxf>
      <protection locked="0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4" tint="-0.499984740745262"/>
        </patternFill>
      </fill>
      <protection locked="0" hidden="0"/>
    </dxf>
  </dxfs>
  <tableStyles count="0" defaultTableStyle="TableStyleMedium2" defaultPivotStyle="PivotStyleLight16"/>
  <colors>
    <mruColors>
      <color rgb="FF595959"/>
      <color rgb="FF8E0000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Orçamento!$E$5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33-4824-88A7-ECEDFDBA6F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33-4824-88A7-ECEDFDBA6F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33-4824-88A7-ECEDFDBA6F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33-4824-88A7-ECEDFDBA6F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733-4824-88A7-ECEDFDBA6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Orçamento!$D$6:$D$10</c:f>
              <c:strCache>
                <c:ptCount val="5"/>
                <c:pt idx="0">
                  <c:v>Necessidades Básicas</c:v>
                </c:pt>
                <c:pt idx="1">
                  <c:v>Investimentos</c:v>
                </c:pt>
                <c:pt idx="2">
                  <c:v>Longo Prazo</c:v>
                </c:pt>
                <c:pt idx="3">
                  <c:v>Educação</c:v>
                </c:pt>
                <c:pt idx="4">
                  <c:v>Lazer</c:v>
                </c:pt>
              </c:strCache>
            </c:strRef>
          </c:cat>
          <c:val>
            <c:numRef>
              <c:f>Orçamento!$E$6:$E$10</c:f>
              <c:numCache>
                <c:formatCode>0.00%</c:formatCode>
                <c:ptCount val="5"/>
                <c:pt idx="0">
                  <c:v>0.6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33-4824-88A7-ECEDFDBA6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Acompanhamento Mensal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Orçamento!$K$8</c:f>
              <c:strCache>
                <c:ptCount val="1"/>
                <c:pt idx="0">
                  <c:v>Planejado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Orçamento!$J$9:$J$13</c:f>
              <c:strCache>
                <c:ptCount val="5"/>
                <c:pt idx="0">
                  <c:v>Necessidades básicas</c:v>
                </c:pt>
                <c:pt idx="1">
                  <c:v>Investimentos</c:v>
                </c:pt>
                <c:pt idx="2">
                  <c:v>Longo Prazo</c:v>
                </c:pt>
                <c:pt idx="3">
                  <c:v>Educação</c:v>
                </c:pt>
                <c:pt idx="4">
                  <c:v>Lazer</c:v>
                </c:pt>
              </c:strCache>
            </c:strRef>
          </c:cat>
          <c:val>
            <c:numRef>
              <c:f>Orçamento!$K$9:$K$13</c:f>
              <c:numCache>
                <c:formatCode>_("R$"* #,##0.00_);_("R$"* \(#,##0.00\);_("R$"* "-"??_);_(@_)</c:formatCode>
                <c:ptCount val="5"/>
                <c:pt idx="0">
                  <c:v>720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3-459E-9318-3AC7669BD3C3}"/>
            </c:ext>
          </c:extLst>
        </c:ser>
        <c:ser>
          <c:idx val="1"/>
          <c:order val="1"/>
          <c:tx>
            <c:strRef>
              <c:f>Orçamento!$L$8</c:f>
              <c:strCache>
                <c:ptCount val="1"/>
                <c:pt idx="0">
                  <c:v>Gasto atual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Orçamento!$J$9:$J$13</c:f>
              <c:strCache>
                <c:ptCount val="5"/>
                <c:pt idx="0">
                  <c:v>Necessidades básicas</c:v>
                </c:pt>
                <c:pt idx="1">
                  <c:v>Investimentos</c:v>
                </c:pt>
                <c:pt idx="2">
                  <c:v>Longo Prazo</c:v>
                </c:pt>
                <c:pt idx="3">
                  <c:v>Educação</c:v>
                </c:pt>
                <c:pt idx="4">
                  <c:v>Lazer</c:v>
                </c:pt>
              </c:strCache>
            </c:strRef>
          </c:cat>
          <c:val>
            <c:numRef>
              <c:f>Orçamento!$L$9:$L$13</c:f>
              <c:numCache>
                <c:formatCode>_("R$"* #,##0.00_);_("R$"* \(#,##0.00\);_("R$"*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3-459E-9318-3AC7669BD3C3}"/>
            </c:ext>
          </c:extLst>
        </c:ser>
        <c:ser>
          <c:idx val="2"/>
          <c:order val="2"/>
          <c:tx>
            <c:strRef>
              <c:f>Orçamento!$M$8</c:f>
              <c:strCache>
                <c:ptCount val="1"/>
                <c:pt idx="0">
                  <c:v>Restando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Orçamento!$J$9:$J$13</c:f>
              <c:strCache>
                <c:ptCount val="5"/>
                <c:pt idx="0">
                  <c:v>Necessidades básicas</c:v>
                </c:pt>
                <c:pt idx="1">
                  <c:v>Investimentos</c:v>
                </c:pt>
                <c:pt idx="2">
                  <c:v>Longo Prazo</c:v>
                </c:pt>
                <c:pt idx="3">
                  <c:v>Educação</c:v>
                </c:pt>
                <c:pt idx="4">
                  <c:v>Lazer</c:v>
                </c:pt>
              </c:strCache>
            </c:strRef>
          </c:cat>
          <c:val>
            <c:numRef>
              <c:f>Orçamento!$M$9:$M$13</c:f>
              <c:numCache>
                <c:formatCode>_("R$"* #,##0.00_);_("R$"* \(#,##0.00\);_("R$"* "-"??_);_(@_)</c:formatCode>
                <c:ptCount val="5"/>
                <c:pt idx="0">
                  <c:v>720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9-416F-B096-DE308D5C12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8"/>
        <c:axId val="459979064"/>
        <c:axId val="459979456"/>
      </c:barChart>
      <c:catAx>
        <c:axId val="459979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979456"/>
        <c:crosses val="autoZero"/>
        <c:auto val="1"/>
        <c:lblAlgn val="ctr"/>
        <c:lblOffset val="100"/>
        <c:noMultiLvlLbl val="0"/>
      </c:catAx>
      <c:valAx>
        <c:axId val="459979456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45997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Patrimônio!$J$3</c:f>
              <c:strCache>
                <c:ptCount val="1"/>
                <c:pt idx="0">
                  <c:v>Riqueza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Patrimônio!$A$4:$A$22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Patrimônio!$J$4:$J$22</c:f>
              <c:numCache>
                <c:formatCode>_-"R$"* #,##0.00_-;\-"R$"* #,##0.00_-;_-"R$"* "-"??_-;_-@_-</c:formatCode>
                <c:ptCount val="19"/>
                <c:pt idx="0">
                  <c:v>60</c:v>
                </c:pt>
                <c:pt idx="1">
                  <c:v>146.5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1-4E9B-8BD3-761DF0EF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81024"/>
        <c:axId val="464247928"/>
      </c:lineChart>
      <c:dateAx>
        <c:axId val="459981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247928"/>
        <c:crosses val="autoZero"/>
        <c:auto val="1"/>
        <c:lblOffset val="100"/>
        <c:baseTimeUnit val="months"/>
      </c:dateAx>
      <c:valAx>
        <c:axId val="464247928"/>
        <c:scaling>
          <c:orientation val="minMax"/>
        </c:scaling>
        <c:delete val="0"/>
        <c:axPos val="l"/>
        <c:majorGridlines>
          <c:spPr>
            <a:ln w="19050" cap="flat" cmpd="sng" algn="ctr">
              <a:solidFill>
                <a:schemeClr val="bg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-&quot;R$&quot;* #,##0.00_-;\-&quot;R$&quot;* #,##0.00_-;_-&quot;R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98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15</xdr:row>
      <xdr:rowOff>171450</xdr:rowOff>
    </xdr:from>
    <xdr:to>
      <xdr:col>6</xdr:col>
      <xdr:colOff>457201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2FF441-4C03-4838-963B-6C39AC9BB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400050</xdr:colOff>
      <xdr:row>14</xdr:row>
      <xdr:rowOff>66674</xdr:rowOff>
    </xdr:from>
    <xdr:to>
      <xdr:col>13</xdr:col>
      <xdr:colOff>257175</xdr:colOff>
      <xdr:row>32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F95BC3-7E34-432A-9F74-C124D8B57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206533</xdr:colOff>
      <xdr:row>3</xdr:row>
      <xdr:rowOff>20609</xdr:rowOff>
    </xdr:from>
    <xdr:to>
      <xdr:col>15</xdr:col>
      <xdr:colOff>228066</xdr:colOff>
      <xdr:row>20</xdr:row>
      <xdr:rowOff>20607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993B46-5EAD-4769-9BBD-AEC6B0A22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Cortez" refreshedDate="44256.7956849537" createdVersion="6" refreshedVersion="6" minRefreshableVersion="3" recordCount="2" xr:uid="{00000000-000A-0000-FFFF-FFFF00000000}">
  <cacheSource type="worksheet">
    <worksheetSource name="TabEntradas"/>
  </cacheSource>
  <cacheFields count="7">
    <cacheField name="Data" numFmtId="14">
      <sharedItems containsNonDate="0" containsString="0" containsBlank="1" count="1">
        <m/>
      </sharedItems>
    </cacheField>
    <cacheField name="Valor (R$)" numFmtId="44">
      <sharedItems containsNonDate="0" containsString="0" containsBlank="1"/>
    </cacheField>
    <cacheField name="Fluxo" numFmtId="0">
      <sharedItems containsNonDate="0" containsString="0" containsBlank="1" count="1">
        <m/>
      </sharedItems>
    </cacheField>
    <cacheField name="Tipo de Fluxo" numFmtId="0">
      <sharedItems count="1">
        <s v=""/>
      </sharedItems>
    </cacheField>
    <cacheField name="Classificação" numFmtId="0">
      <sharedItems count="1">
        <s v=""/>
      </sharedItems>
    </cacheField>
    <cacheField name="Observação" numFmtId="0">
      <sharedItems containsNonDate="0" containsString="0" containsBlank="1" count="1">
        <m/>
      </sharedItems>
    </cacheField>
    <cacheField name="Mês/Ano" numFmtId="165">
      <sharedItems containsSemiMixedTypes="0" containsNonDate="0" containsDate="1" containsString="0" minDate="1899-12-31T00:00:00" maxDate="1900-01-01T00:00:00" count="1">
        <d v="1899-12-3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m/>
    <x v="0"/>
    <x v="0"/>
    <x v="0"/>
    <x v="0"/>
    <x v="0"/>
  </r>
  <r>
    <x v="0"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A8" firstHeaderRow="1" firstDataRow="1" firstDataCol="1" rowPageCount="1" colPageCount="1"/>
  <pivotFields count="7">
    <pivotField showAll="0">
      <items count="2">
        <item x="0"/>
        <item t="default"/>
      </items>
    </pivotField>
    <pivotField showAll="0"/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axis="axisPage" numFmtId="165" showAll="0">
      <items count="2">
        <item x="0"/>
        <item t="default"/>
      </items>
    </pivotField>
  </pivotFields>
  <rowFields count="4">
    <field x="4"/>
    <field x="3"/>
    <field x="2"/>
    <field x="5"/>
  </rowFields>
  <rowItems count="5">
    <i>
      <x/>
    </i>
    <i r="1">
      <x/>
    </i>
    <i r="2">
      <x/>
    </i>
    <i r="3">
      <x/>
    </i>
    <i t="grand">
      <x/>
    </i>
  </rowItems>
  <colItems count="1">
    <i/>
  </colItems>
  <pageFields count="1">
    <pageField fld="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ntradas" displayName="TabEntradas" ref="A1:G3" totalsRowShown="0" headerRowDxfId="18" dataDxfId="16" headerRowBorderDxfId="17" tableBorderDxfId="15">
  <autoFilter ref="A1:G3" xr:uid="{00000000-0009-0000-0100-000003000000}"/>
  <tableColumns count="7">
    <tableColumn id="1" xr3:uid="{00000000-0010-0000-0000-000001000000}" name="Data" dataDxfId="14"/>
    <tableColumn id="2" xr3:uid="{00000000-0010-0000-0000-000002000000}" name="Valor (R$)" dataDxfId="13"/>
    <tableColumn id="3" xr3:uid="{00000000-0010-0000-0000-000003000000}" name="Fluxo" dataDxfId="12"/>
    <tableColumn id="4" xr3:uid="{00000000-0010-0000-0000-000004000000}" name="Tipo de Fluxo" dataDxfId="11">
      <calculatedColumnFormula>IF(TabEntradas[[#This Row],[Fluxo]]="","Cuidado! Campo automático, não preencher",IFERROR(VLOOKUP(TabEntradas[[#This Row],[Fluxo]],TabDespesas[[Fluxo]:[Classficação]],3,FALSE),""))</calculatedColumnFormula>
    </tableColumn>
    <tableColumn id="5" xr3:uid="{00000000-0010-0000-0000-000005000000}" name="Classificação" dataDxfId="10">
      <calculatedColumnFormula>IF(TabEntradas[[#This Row],[Fluxo]]="","Cuidado! Campo automático, não preencher",IFERROR(VLOOKUP(TabEntradas[[#This Row],[Fluxo]],TabDespesas[[Fluxo]:[Classficação]],4,FALSE),""))</calculatedColumnFormula>
    </tableColumn>
    <tableColumn id="6" xr3:uid="{00000000-0010-0000-0000-000006000000}" name="Observação" dataDxfId="9"/>
    <tableColumn id="7" xr3:uid="{00000000-0010-0000-0000-000007000000}" name="Mês/Ano" dataDxfId="8">
      <calculatedColumnFormula>DATE(YEAR(TabEntradas[[#This Row],[Data]]),MONTH(TabEntradas[[#This Row],[Data]]),1)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Despesas" displayName="TabDespesas" ref="A1:E36" totalsRowShown="0" headerRowDxfId="7">
  <autoFilter ref="A1:E36" xr:uid="{00000000-0009-0000-0100-000002000000}"/>
  <sortState xmlns:xlrd2="http://schemas.microsoft.com/office/spreadsheetml/2017/richdata2" ref="A2:E26">
    <sortCondition ref="A1:A26"/>
  </sortState>
  <tableColumns count="5">
    <tableColumn id="5" xr3:uid="{00000000-0010-0000-0100-000005000000}" name="nº" dataDxfId="6"/>
    <tableColumn id="1" xr3:uid="{00000000-0010-0000-0100-000001000000}" name="Fluxo" dataDxfId="5"/>
    <tableColumn id="2" xr3:uid="{00000000-0010-0000-0100-000002000000}" name="Descrição" dataDxfId="4"/>
    <tableColumn id="3" xr3:uid="{00000000-0010-0000-0100-000003000000}" name="Tipo de fluxo" dataDxfId="3"/>
    <tableColumn id="4" xr3:uid="{00000000-0010-0000-0100-000004000000}" name="Classficaçã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>
    <tabColor theme="7" tint="0.79998168889431442"/>
  </sheetPr>
  <dimension ref="A1:J3"/>
  <sheetViews>
    <sheetView showGridLines="0" tabSelected="1" zoomScaleNormal="100" workbookViewId="0">
      <pane ySplit="1" topLeftCell="A2" activePane="bottomLeft" state="frozen"/>
      <selection activeCell="G30" sqref="G30"/>
      <selection pane="bottomLeft" activeCell="B3" sqref="B3"/>
    </sheetView>
  </sheetViews>
  <sheetFormatPr defaultColWidth="9.140625" defaultRowHeight="15" x14ac:dyDescent="0.25"/>
  <cols>
    <col min="1" max="2" width="22.28515625" style="111" customWidth="1"/>
    <col min="3" max="3" width="28.28515625" style="111" bestFit="1" customWidth="1"/>
    <col min="4" max="5" width="44.28515625" style="124" bestFit="1" customWidth="1"/>
    <col min="6" max="6" width="52.5703125" style="111" bestFit="1" customWidth="1"/>
    <col min="7" max="7" width="14.28515625" style="111" hidden="1" customWidth="1"/>
    <col min="8" max="16384" width="9.140625" style="111"/>
  </cols>
  <sheetData>
    <row r="1" spans="1:10" ht="36.75" customHeight="1" x14ac:dyDescent="0.25">
      <c r="A1" s="108" t="s">
        <v>40</v>
      </c>
      <c r="B1" s="109" t="s">
        <v>52</v>
      </c>
      <c r="C1" s="109" t="s">
        <v>4</v>
      </c>
      <c r="D1" s="126" t="s">
        <v>41</v>
      </c>
      <c r="E1" s="126" t="s">
        <v>42</v>
      </c>
      <c r="F1" s="110" t="s">
        <v>43</v>
      </c>
      <c r="G1" s="109" t="s">
        <v>62</v>
      </c>
      <c r="H1" s="145"/>
      <c r="I1" s="145"/>
      <c r="J1" s="145"/>
    </row>
    <row r="2" spans="1:10" x14ac:dyDescent="0.25">
      <c r="A2" s="112">
        <v>44683</v>
      </c>
      <c r="B2" s="113">
        <v>1</v>
      </c>
      <c r="C2" s="111" t="s">
        <v>91</v>
      </c>
      <c r="D2" s="124" t="str">
        <f>IF(TabEntradas[[#This Row],[Fluxo]]="","Cuidado! Campo automático, não preencher",IFERROR(VLOOKUP(TabEntradas[[#This Row],[Fluxo]],TabDespesas[[Fluxo]:[Classficação]],3,FALSE),""))</f>
        <v>Necessidades básicas</v>
      </c>
      <c r="E2" s="124" t="str">
        <f>IF(TabEntradas[[#This Row],[Fluxo]]="","Cuidado! Campo automático, não preencher",IFERROR(VLOOKUP(TabEntradas[[#This Row],[Fluxo]],TabDespesas[[Fluxo]:[Classficação]],4,FALSE),""))</f>
        <v>Despesa</v>
      </c>
      <c r="G2" s="114">
        <f>DATE(YEAR(TabEntradas[[#This Row],[Data]]),MONTH(TabEntradas[[#This Row],[Data]]),1)</f>
        <v>44682</v>
      </c>
    </row>
    <row r="3" spans="1:10" x14ac:dyDescent="0.25">
      <c r="A3" s="112">
        <v>44683</v>
      </c>
      <c r="B3" s="113"/>
      <c r="D3" s="125" t="str">
        <f>IF(TabEntradas[[#This Row],[Fluxo]]="","Cuidado! Campo automático, não preencher",IFERROR(VLOOKUP(TabEntradas[[#This Row],[Fluxo]],TabDespesas[[Fluxo]:[Classficação]],3,FALSE),""))</f>
        <v>Cuidado! Campo automático, não preencher</v>
      </c>
      <c r="E3" s="125" t="str">
        <f>IF(TabEntradas[[#This Row],[Fluxo]]="","Cuidado! Campo automático, não preencher",IFERROR(VLOOKUP(TabEntradas[[#This Row],[Fluxo]],TabDespesas[[Fluxo]:[Classficação]],4,FALSE),""))</f>
        <v>Cuidado! Campo automático, não preencher</v>
      </c>
      <c r="G3" s="114">
        <f>DATE(YEAR(TabEntradas[[#This Row],[Data]]),MONTH(TabEntradas[[#This Row],[Data]]),1)</f>
        <v>44682</v>
      </c>
    </row>
  </sheetData>
  <dataConsolidate/>
  <mergeCells count="1">
    <mergeCell ref="H1:J1"/>
  </mergeCells>
  <pageMargins left="0.511811024" right="0.511811024" top="0.78740157499999996" bottom="0.78740157499999996" header="0.31496062000000002" footer="0.31496062000000002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'Descrição das despesas'!$B$2:$B$36</xm:f>
          </x14:formula1>
          <xm:sqref>C2:C3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theme="7" tint="0.79998168889431442"/>
  </sheetPr>
  <dimension ref="B1:O61"/>
  <sheetViews>
    <sheetView showGridLines="0" zoomScaleNormal="100" workbookViewId="0">
      <selection activeCell="D1" sqref="D1:E2"/>
    </sheetView>
  </sheetViews>
  <sheetFormatPr defaultRowHeight="15" x14ac:dyDescent="0.25"/>
  <cols>
    <col min="1" max="1" width="2" customWidth="1"/>
    <col min="3" max="3" width="35.28515625" bestFit="1" customWidth="1"/>
    <col min="4" max="15" width="16.7109375" customWidth="1"/>
  </cols>
  <sheetData>
    <row r="1" spans="2:15" ht="16.5" customHeight="1" x14ac:dyDescent="0.25">
      <c r="B1" s="130">
        <f ca="1">TODAY()</f>
        <v>44712</v>
      </c>
      <c r="C1" s="130"/>
      <c r="D1" s="130"/>
      <c r="E1" s="130"/>
      <c r="F1" s="127" t="s">
        <v>80</v>
      </c>
      <c r="G1" s="127"/>
      <c r="H1" s="127"/>
      <c r="I1" s="127"/>
      <c r="J1" s="127"/>
      <c r="K1" s="127"/>
      <c r="L1" s="127"/>
      <c r="M1" s="127"/>
      <c r="N1" s="107"/>
      <c r="O1" s="107"/>
    </row>
    <row r="2" spans="2:15" ht="16.5" customHeight="1" x14ac:dyDescent="0.25">
      <c r="B2" s="130"/>
      <c r="C2" s="130"/>
      <c r="D2" s="130"/>
      <c r="E2" s="130"/>
      <c r="F2" s="127"/>
      <c r="G2" s="127"/>
      <c r="H2" s="127"/>
      <c r="I2" s="127"/>
      <c r="J2" s="127"/>
      <c r="K2" s="127"/>
      <c r="L2" s="127"/>
      <c r="M2" s="127"/>
      <c r="N2" s="107"/>
      <c r="O2" s="107"/>
    </row>
    <row r="3" spans="2:15" ht="16.5" customHeight="1" x14ac:dyDescent="0.25">
      <c r="B3" s="128" t="s">
        <v>44</v>
      </c>
      <c r="C3" s="128"/>
      <c r="D3" s="28">
        <f ca="1">MONTH($B$1)</f>
        <v>5</v>
      </c>
      <c r="E3" s="28">
        <f ca="1">D3-1</f>
        <v>4</v>
      </c>
      <c r="F3" s="28">
        <f t="shared" ref="F3:O3" ca="1" si="0">E3-1</f>
        <v>3</v>
      </c>
      <c r="G3" s="28">
        <f t="shared" ca="1" si="0"/>
        <v>2</v>
      </c>
      <c r="H3" s="28">
        <f t="shared" ca="1" si="0"/>
        <v>1</v>
      </c>
      <c r="I3" s="28">
        <f t="shared" ca="1" si="0"/>
        <v>0</v>
      </c>
      <c r="J3" s="28">
        <f t="shared" ca="1" si="0"/>
        <v>-1</v>
      </c>
      <c r="K3" s="28">
        <f t="shared" ca="1" si="0"/>
        <v>-2</v>
      </c>
      <c r="L3" s="28">
        <f t="shared" ca="1" si="0"/>
        <v>-3</v>
      </c>
      <c r="M3" s="28">
        <f t="shared" ca="1" si="0"/>
        <v>-4</v>
      </c>
      <c r="N3" s="28">
        <f t="shared" ca="1" si="0"/>
        <v>-5</v>
      </c>
      <c r="O3" s="28">
        <f t="shared" ca="1" si="0"/>
        <v>-6</v>
      </c>
    </row>
    <row r="4" spans="2:15" ht="16.5" customHeight="1" x14ac:dyDescent="0.25">
      <c r="B4" s="129"/>
      <c r="C4" s="129"/>
      <c r="D4" s="29">
        <f t="shared" ref="D4:O4" ca="1" si="1">IFERROR(VALUE(D3&amp;"/"&amp;YEAR($B$1)),VALUE(12+D3&amp;"/"&amp;YEAR($B$1)-1))</f>
        <v>44682</v>
      </c>
      <c r="E4" s="30">
        <f t="shared" ca="1" si="1"/>
        <v>44652</v>
      </c>
      <c r="F4" s="30">
        <f t="shared" ca="1" si="1"/>
        <v>44621</v>
      </c>
      <c r="G4" s="30">
        <f t="shared" ca="1" si="1"/>
        <v>44593</v>
      </c>
      <c r="H4" s="30">
        <f t="shared" ca="1" si="1"/>
        <v>44562</v>
      </c>
      <c r="I4" s="30">
        <f t="shared" ca="1" si="1"/>
        <v>44531</v>
      </c>
      <c r="J4" s="30">
        <f t="shared" ca="1" si="1"/>
        <v>44501</v>
      </c>
      <c r="K4" s="30">
        <f t="shared" ca="1" si="1"/>
        <v>44470</v>
      </c>
      <c r="L4" s="30">
        <f t="shared" ca="1" si="1"/>
        <v>44440</v>
      </c>
      <c r="M4" s="30">
        <f t="shared" ca="1" si="1"/>
        <v>44409</v>
      </c>
      <c r="N4" s="30">
        <f t="shared" ca="1" si="1"/>
        <v>44378</v>
      </c>
      <c r="O4" s="30">
        <f t="shared" ca="1" si="1"/>
        <v>44348</v>
      </c>
    </row>
    <row r="5" spans="2:15" ht="16.5" customHeight="1" x14ac:dyDescent="0.25">
      <c r="B5" s="31" t="s">
        <v>45</v>
      </c>
      <c r="C5" s="32"/>
      <c r="D5" s="33">
        <f ca="1">SUMIFS(Entrada!$B:$B,Entrada!$C:$C,Mensal!$B5,Entrada!$G:$G,Mensal!D$4)</f>
        <v>0</v>
      </c>
      <c r="E5" s="34">
        <f ca="1">SUMIFS(Entrada!$B:$B,Entrada!$C:$C,Mensal!$B5,Entrada!$G:$G,Mensal!E$4)</f>
        <v>0</v>
      </c>
      <c r="F5" s="34">
        <f ca="1">SUMIFS(Entrada!$B:$B,Entrada!$C:$C,Mensal!$B5,Entrada!$G:$G,Mensal!F$4)</f>
        <v>0</v>
      </c>
      <c r="G5" s="34">
        <f ca="1">SUMIFS(Entrada!$B:$B,Entrada!$C:$C,Mensal!$B5,Entrada!$G:$G,Mensal!G$4)</f>
        <v>0</v>
      </c>
      <c r="H5" s="34">
        <f ca="1">SUMIFS(Entrada!$B:$B,Entrada!$C:$C,Mensal!$B5,Entrada!$G:$G,Mensal!H$4)</f>
        <v>0</v>
      </c>
      <c r="I5" s="34">
        <f ca="1">SUMIFS(Entrada!$B:$B,Entrada!$C:$C,Mensal!$B5,Entrada!$G:$G,Mensal!I$4)</f>
        <v>0</v>
      </c>
      <c r="J5" s="34">
        <f ca="1">SUMIFS(Entrada!$B:$B,Entrada!$C:$C,Mensal!$B5,Entrada!$G:$G,Mensal!J$4)</f>
        <v>0</v>
      </c>
      <c r="K5" s="34">
        <f ca="1">SUMIFS(Entrada!$B:$B,Entrada!$C:$C,Mensal!$B5,Entrada!$G:$G,Mensal!K$4)</f>
        <v>0</v>
      </c>
      <c r="L5" s="34">
        <f ca="1">SUMIFS(Entrada!$B:$B,Entrada!$C:$C,Mensal!$B5,Entrada!$G:$G,Mensal!L$4)</f>
        <v>0</v>
      </c>
      <c r="M5" s="34">
        <f ca="1">SUMIFS(Entrada!$B:$B,Entrada!$C:$C,Mensal!$B5,Entrada!$G:$G,Mensal!M$4)</f>
        <v>0</v>
      </c>
      <c r="N5" s="34">
        <f ca="1">SUMIFS(Entrada!$B:$B,Entrada!$C:$C,Mensal!$B5,Entrada!$G:$G,Mensal!N$4)</f>
        <v>0</v>
      </c>
      <c r="O5" s="34">
        <f ca="1">SUMIFS(Entrada!$B:$B,Entrada!$C:$C,Mensal!$B5,Entrada!$G:$G,Mensal!O$4)</f>
        <v>0</v>
      </c>
    </row>
    <row r="6" spans="2:15" ht="16.5" customHeight="1" x14ac:dyDescent="0.25">
      <c r="B6" s="35" t="s">
        <v>46</v>
      </c>
      <c r="C6" s="36"/>
      <c r="D6" s="33">
        <f ca="1">SUMIFS(Entrada!$B:$B,Entrada!$C:$C,Mensal!$B6,Entrada!$G:$G,Mensal!D$4)</f>
        <v>0</v>
      </c>
      <c r="E6" s="34">
        <f ca="1">SUMIFS(Entrada!$B:$B,Entrada!$C:$C,Mensal!$B6,Entrada!$G:$G,Mensal!E$4)</f>
        <v>0</v>
      </c>
      <c r="F6" s="34">
        <f ca="1">SUMIFS(Entrada!$B:$B,Entrada!$C:$C,Mensal!$B6,Entrada!$G:$G,Mensal!F$4)</f>
        <v>0</v>
      </c>
      <c r="G6" s="34">
        <f ca="1">SUMIFS(Entrada!$B:$B,Entrada!$C:$C,Mensal!$B6,Entrada!$G:$G,Mensal!G$4)</f>
        <v>0</v>
      </c>
      <c r="H6" s="34">
        <f ca="1">SUMIFS(Entrada!$B:$B,Entrada!$C:$C,Mensal!$B6,Entrada!$G:$G,Mensal!H$4)</f>
        <v>0</v>
      </c>
      <c r="I6" s="34">
        <f ca="1">SUMIFS(Entrada!$B:$B,Entrada!$C:$C,Mensal!$B6,Entrada!$G:$G,Mensal!I$4)</f>
        <v>0</v>
      </c>
      <c r="J6" s="34">
        <f ca="1">SUMIFS(Entrada!$B:$B,Entrada!$C:$C,Mensal!$B6,Entrada!$G:$G,Mensal!J$4)</f>
        <v>0</v>
      </c>
      <c r="K6" s="34">
        <f ca="1">SUMIFS(Entrada!$B:$B,Entrada!$C:$C,Mensal!$B6,Entrada!$G:$G,Mensal!K$4)</f>
        <v>0</v>
      </c>
      <c r="L6" s="34">
        <f ca="1">SUMIFS(Entrada!$B:$B,Entrada!$C:$C,Mensal!$B6,Entrada!$G:$G,Mensal!L$4)</f>
        <v>0</v>
      </c>
      <c r="M6" s="34">
        <f ca="1">SUMIFS(Entrada!$B:$B,Entrada!$C:$C,Mensal!$B6,Entrada!$G:$G,Mensal!M$4)</f>
        <v>0</v>
      </c>
      <c r="N6" s="34">
        <f ca="1">SUMIFS(Entrada!$B:$B,Entrada!$C:$C,Mensal!$B6,Entrada!$G:$G,Mensal!N$4)</f>
        <v>0</v>
      </c>
      <c r="O6" s="34">
        <f ca="1">SUMIFS(Entrada!$B:$B,Entrada!$C:$C,Mensal!$B6,Entrada!$G:$G,Mensal!O$4)</f>
        <v>0</v>
      </c>
    </row>
    <row r="7" spans="2:15" ht="16.5" customHeight="1" x14ac:dyDescent="0.25">
      <c r="B7" s="38" t="s">
        <v>68</v>
      </c>
      <c r="C7" s="39"/>
      <c r="D7" s="40">
        <f ca="1">SUM(D5:D6)</f>
        <v>0</v>
      </c>
      <c r="E7" s="41">
        <f ca="1">SUM(E5:E6)</f>
        <v>0</v>
      </c>
      <c r="F7" s="41">
        <f ca="1">SUM(F5:F6)</f>
        <v>0</v>
      </c>
      <c r="G7" s="41">
        <f t="shared" ref="G7:O7" ca="1" si="2">SUM(G5:G6)</f>
        <v>0</v>
      </c>
      <c r="H7" s="41">
        <f t="shared" ca="1" si="2"/>
        <v>0</v>
      </c>
      <c r="I7" s="41">
        <f t="shared" ca="1" si="2"/>
        <v>0</v>
      </c>
      <c r="J7" s="41">
        <f t="shared" ca="1" si="2"/>
        <v>0</v>
      </c>
      <c r="K7" s="41">
        <f t="shared" ca="1" si="2"/>
        <v>0</v>
      </c>
      <c r="L7" s="41">
        <f t="shared" ca="1" si="2"/>
        <v>0</v>
      </c>
      <c r="M7" s="41">
        <f t="shared" ca="1" si="2"/>
        <v>0</v>
      </c>
      <c r="N7" s="41">
        <f t="shared" ca="1" si="2"/>
        <v>0</v>
      </c>
      <c r="O7" s="41">
        <f t="shared" ca="1" si="2"/>
        <v>0</v>
      </c>
    </row>
    <row r="8" spans="2:15" ht="16.5" customHeight="1" x14ac:dyDescent="0.25">
      <c r="B8" s="42"/>
      <c r="C8" s="42"/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ht="16.5" customHeight="1" x14ac:dyDescent="0.25">
      <c r="B9" s="128" t="s">
        <v>55</v>
      </c>
      <c r="C9" s="128"/>
      <c r="D9" s="43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16.5" customHeight="1" x14ac:dyDescent="0.25">
      <c r="B10" s="129"/>
      <c r="C10" s="129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ht="16.5" customHeight="1" x14ac:dyDescent="0.25">
      <c r="B11" s="31" t="s">
        <v>7</v>
      </c>
      <c r="C11" s="32"/>
      <c r="D11" s="33">
        <f ca="1">SUMIFS(Entrada!$B:$B,Entrada!$C:$C,Mensal!$B11,Entrada!$G:$G,Mensal!D$4)</f>
        <v>0</v>
      </c>
      <c r="E11" s="47">
        <f ca="1">SUMIFS(Entrada!$B:$B,Entrada!$C:$C,Mensal!$B11,Entrada!$G:$G,Mensal!E$4)</f>
        <v>0</v>
      </c>
      <c r="F11" s="47">
        <f ca="1">SUMIFS(Entrada!$B:$B,Entrada!$C:$C,Mensal!$B11,Entrada!$G:$G,Mensal!F$4)</f>
        <v>0</v>
      </c>
      <c r="G11" s="47">
        <f ca="1">SUMIFS(Entrada!$B:$B,Entrada!$C:$C,Mensal!$B11,Entrada!$G:$G,Mensal!G$4)</f>
        <v>0</v>
      </c>
      <c r="H11" s="47">
        <f ca="1">SUMIFS(Entrada!$B:$B,Entrada!$C:$C,Mensal!$B11,Entrada!$G:$G,Mensal!H$4)</f>
        <v>0</v>
      </c>
      <c r="I11" s="47">
        <f ca="1">SUMIFS(Entrada!$B:$B,Entrada!$C:$C,Mensal!$B11,Entrada!$G:$G,Mensal!I$4)</f>
        <v>0</v>
      </c>
      <c r="J11" s="47">
        <f ca="1">SUMIFS(Entrada!$B:$B,Entrada!$C:$C,Mensal!$B11,Entrada!$G:$G,Mensal!J$4)</f>
        <v>0</v>
      </c>
      <c r="K11" s="47">
        <f ca="1">SUMIFS(Entrada!$B:$B,Entrada!$C:$C,Mensal!$B11,Entrada!$G:$G,Mensal!K$4)</f>
        <v>0</v>
      </c>
      <c r="L11" s="47">
        <f ca="1">SUMIFS(Entrada!$B:$B,Entrada!$C:$C,Mensal!$B11,Entrada!$G:$G,Mensal!L$4)</f>
        <v>0</v>
      </c>
      <c r="M11" s="47">
        <f ca="1">SUMIFS(Entrada!$B:$B,Entrada!$C:$C,Mensal!$B11,Entrada!$G:$G,Mensal!M$4)</f>
        <v>0</v>
      </c>
      <c r="N11" s="47">
        <f ca="1">SUMIFS(Entrada!$B:$B,Entrada!$C:$C,Mensal!$B11,Entrada!$G:$G,Mensal!N$4)</f>
        <v>0</v>
      </c>
      <c r="O11" s="47">
        <f ca="1">SUMIFS(Entrada!$B:$B,Entrada!$C:$C,Mensal!$B11,Entrada!$G:$G,Mensal!O$4)</f>
        <v>0</v>
      </c>
    </row>
    <row r="12" spans="2:15" ht="16.5" customHeight="1" x14ac:dyDescent="0.25">
      <c r="B12" s="35" t="str">
        <f>'Descrição das despesas'!B3</f>
        <v>Aluguel 1</v>
      </c>
      <c r="C12" s="36"/>
      <c r="D12" s="33">
        <f ca="1">SUMIFS(Entrada!$B:$B,Entrada!$C:$C,Mensal!$B12,Entrada!$G:$G,Mensal!D$4)</f>
        <v>1</v>
      </c>
      <c r="E12" s="47">
        <f ca="1">SUMIFS(Entrada!$B:$B,Entrada!$C:$C,Mensal!$B12,Entrada!$G:$G,Mensal!E$4)</f>
        <v>0</v>
      </c>
      <c r="F12" s="47">
        <f ca="1">SUMIFS(Entrada!$B:$B,Entrada!$C:$C,Mensal!$B12,Entrada!$G:$G,Mensal!F$4)</f>
        <v>0</v>
      </c>
      <c r="G12" s="47">
        <f ca="1">SUMIFS(Entrada!$B:$B,Entrada!$C:$C,Mensal!$B12,Entrada!$G:$G,Mensal!G$4)</f>
        <v>0</v>
      </c>
      <c r="H12" s="47">
        <f ca="1">SUMIFS(Entrada!$B:$B,Entrada!$C:$C,Mensal!$B12,Entrada!$G:$G,Mensal!H$4)</f>
        <v>0</v>
      </c>
      <c r="I12" s="47">
        <f ca="1">SUMIFS(Entrada!$B:$B,Entrada!$C:$C,Mensal!$B12,Entrada!$G:$G,Mensal!I$4)</f>
        <v>0</v>
      </c>
      <c r="J12" s="47">
        <f ca="1">SUMIFS(Entrada!$B:$B,Entrada!$C:$C,Mensal!$B12,Entrada!$G:$G,Mensal!J$4)</f>
        <v>0</v>
      </c>
      <c r="K12" s="47">
        <f ca="1">SUMIFS(Entrada!$B:$B,Entrada!$C:$C,Mensal!$B12,Entrada!$G:$G,Mensal!K$4)</f>
        <v>0</v>
      </c>
      <c r="L12" s="47">
        <f ca="1">SUMIFS(Entrada!$B:$B,Entrada!$C:$C,Mensal!$B12,Entrada!$G:$G,Mensal!L$4)</f>
        <v>0</v>
      </c>
      <c r="M12" s="47">
        <f ca="1">SUMIFS(Entrada!$B:$B,Entrada!$C:$C,Mensal!$B12,Entrada!$G:$G,Mensal!M$4)</f>
        <v>0</v>
      </c>
      <c r="N12" s="47">
        <f ca="1">SUMIFS(Entrada!$B:$B,Entrada!$C:$C,Mensal!$B12,Entrada!$G:$G,Mensal!N$4)</f>
        <v>0</v>
      </c>
      <c r="O12" s="47">
        <f ca="1">SUMIFS(Entrada!$B:$B,Entrada!$C:$C,Mensal!$B12,Entrada!$G:$G,Mensal!O$4)</f>
        <v>0</v>
      </c>
    </row>
    <row r="13" spans="2:15" s="106" customFormat="1" ht="16.5" customHeight="1" x14ac:dyDescent="0.25">
      <c r="B13" s="35" t="str">
        <f>'Descrição das despesas'!B4</f>
        <v>Aluguel 2</v>
      </c>
      <c r="C13" s="36"/>
      <c r="D13" s="33">
        <f ca="1">SUMIFS(Entrada!$B:$B,Entrada!$C:$C,Mensal!$B13,Entrada!$G:$G,Mensal!D$4)</f>
        <v>0</v>
      </c>
      <c r="E13" s="47">
        <f ca="1">SUMIFS(Entrada!$B:$B,Entrada!$C:$C,Mensal!$B13,Entrada!$G:$G,Mensal!E$4)</f>
        <v>0</v>
      </c>
      <c r="F13" s="47">
        <f ca="1">SUMIFS(Entrada!$B:$B,Entrada!$C:$C,Mensal!$B13,Entrada!$G:$G,Mensal!F$4)</f>
        <v>0</v>
      </c>
      <c r="G13" s="47">
        <f ca="1">SUMIFS(Entrada!$B:$B,Entrada!$C:$C,Mensal!$B13,Entrada!$G:$G,Mensal!G$4)</f>
        <v>0</v>
      </c>
      <c r="H13" s="47">
        <f ca="1">SUMIFS(Entrada!$B:$B,Entrada!$C:$C,Mensal!$B13,Entrada!$G:$G,Mensal!H$4)</f>
        <v>0</v>
      </c>
      <c r="I13" s="47">
        <f ca="1">SUMIFS(Entrada!$B:$B,Entrada!$C:$C,Mensal!$B13,Entrada!$G:$G,Mensal!I$4)</f>
        <v>0</v>
      </c>
      <c r="J13" s="47">
        <f ca="1">SUMIFS(Entrada!$B:$B,Entrada!$C:$C,Mensal!$B13,Entrada!$G:$G,Mensal!J$4)</f>
        <v>0</v>
      </c>
      <c r="K13" s="47">
        <f ca="1">SUMIFS(Entrada!$B:$B,Entrada!$C:$C,Mensal!$B13,Entrada!$G:$G,Mensal!K$4)</f>
        <v>0</v>
      </c>
      <c r="L13" s="47">
        <f ca="1">SUMIFS(Entrada!$B:$B,Entrada!$C:$C,Mensal!$B13,Entrada!$G:$G,Mensal!L$4)</f>
        <v>0</v>
      </c>
      <c r="M13" s="47">
        <f ca="1">SUMIFS(Entrada!$B:$B,Entrada!$C:$C,Mensal!$B13,Entrada!$G:$G,Mensal!M$4)</f>
        <v>0</v>
      </c>
      <c r="N13" s="47">
        <f ca="1">SUMIFS(Entrada!$B:$B,Entrada!$C:$C,Mensal!$B13,Entrada!$G:$G,Mensal!N$4)</f>
        <v>0</v>
      </c>
      <c r="O13" s="47">
        <f ca="1">SUMIFS(Entrada!$B:$B,Entrada!$C:$C,Mensal!$B13,Entrada!$G:$G,Mensal!O$4)</f>
        <v>0</v>
      </c>
    </row>
    <row r="14" spans="2:15" s="106" customFormat="1" ht="16.5" customHeight="1" x14ac:dyDescent="0.25">
      <c r="B14" s="35" t="str">
        <f>'Descrição das despesas'!B5</f>
        <v>Aluguel 3</v>
      </c>
      <c r="C14" s="36"/>
      <c r="D14" s="33">
        <f ca="1">SUMIFS(Entrada!$B:$B,Entrada!$C:$C,Mensal!$B14,Entrada!$G:$G,Mensal!D$4)</f>
        <v>0</v>
      </c>
      <c r="E14" s="47">
        <f ca="1">SUMIFS(Entrada!$B:$B,Entrada!$C:$C,Mensal!$B14,Entrada!$G:$G,Mensal!E$4)</f>
        <v>0</v>
      </c>
      <c r="F14" s="47">
        <f ca="1">SUMIFS(Entrada!$B:$B,Entrada!$C:$C,Mensal!$B14,Entrada!$G:$G,Mensal!F$4)</f>
        <v>0</v>
      </c>
      <c r="G14" s="47">
        <f ca="1">SUMIFS(Entrada!$B:$B,Entrada!$C:$C,Mensal!$B14,Entrada!$G:$G,Mensal!G$4)</f>
        <v>0</v>
      </c>
      <c r="H14" s="47">
        <f ca="1">SUMIFS(Entrada!$B:$B,Entrada!$C:$C,Mensal!$B14,Entrada!$G:$G,Mensal!H$4)</f>
        <v>0</v>
      </c>
      <c r="I14" s="47">
        <f ca="1">SUMIFS(Entrada!$B:$B,Entrada!$C:$C,Mensal!$B14,Entrada!$G:$G,Mensal!I$4)</f>
        <v>0</v>
      </c>
      <c r="J14" s="47">
        <f ca="1">SUMIFS(Entrada!$B:$B,Entrada!$C:$C,Mensal!$B14,Entrada!$G:$G,Mensal!J$4)</f>
        <v>0</v>
      </c>
      <c r="K14" s="47">
        <f ca="1">SUMIFS(Entrada!$B:$B,Entrada!$C:$C,Mensal!$B14,Entrada!$G:$G,Mensal!K$4)</f>
        <v>0</v>
      </c>
      <c r="L14" s="47">
        <f ca="1">SUMIFS(Entrada!$B:$B,Entrada!$C:$C,Mensal!$B14,Entrada!$G:$G,Mensal!L$4)</f>
        <v>0</v>
      </c>
      <c r="M14" s="47">
        <f ca="1">SUMIFS(Entrada!$B:$B,Entrada!$C:$C,Mensal!$B14,Entrada!$G:$G,Mensal!M$4)</f>
        <v>0</v>
      </c>
      <c r="N14" s="47">
        <f ca="1">SUMIFS(Entrada!$B:$B,Entrada!$C:$C,Mensal!$B14,Entrada!$G:$G,Mensal!N$4)</f>
        <v>0</v>
      </c>
      <c r="O14" s="47">
        <f ca="1">SUMIFS(Entrada!$B:$B,Entrada!$C:$C,Mensal!$B14,Entrada!$G:$G,Mensal!O$4)</f>
        <v>0</v>
      </c>
    </row>
    <row r="15" spans="2:15" s="106" customFormat="1" ht="16.5" customHeight="1" x14ac:dyDescent="0.25">
      <c r="B15" s="35" t="str">
        <f>'Descrição das despesas'!B6</f>
        <v>Aluguel 4</v>
      </c>
      <c r="C15" s="36"/>
      <c r="D15" s="33">
        <f ca="1">SUMIFS(Entrada!$B:$B,Entrada!$C:$C,Mensal!$B15,Entrada!$G:$G,Mensal!D$4)</f>
        <v>0</v>
      </c>
      <c r="E15" s="47">
        <f ca="1">SUMIFS(Entrada!$B:$B,Entrada!$C:$C,Mensal!$B15,Entrada!$G:$G,Mensal!E$4)</f>
        <v>0</v>
      </c>
      <c r="F15" s="47">
        <f ca="1">SUMIFS(Entrada!$B:$B,Entrada!$C:$C,Mensal!$B15,Entrada!$G:$G,Mensal!F$4)</f>
        <v>0</v>
      </c>
      <c r="G15" s="47">
        <f ca="1">SUMIFS(Entrada!$B:$B,Entrada!$C:$C,Mensal!$B15,Entrada!$G:$G,Mensal!G$4)</f>
        <v>0</v>
      </c>
      <c r="H15" s="47">
        <f ca="1">SUMIFS(Entrada!$B:$B,Entrada!$C:$C,Mensal!$B15,Entrada!$G:$G,Mensal!H$4)</f>
        <v>0</v>
      </c>
      <c r="I15" s="47">
        <f ca="1">SUMIFS(Entrada!$B:$B,Entrada!$C:$C,Mensal!$B15,Entrada!$G:$G,Mensal!I$4)</f>
        <v>0</v>
      </c>
      <c r="J15" s="47">
        <f ca="1">SUMIFS(Entrada!$B:$B,Entrada!$C:$C,Mensal!$B15,Entrada!$G:$G,Mensal!J$4)</f>
        <v>0</v>
      </c>
      <c r="K15" s="47">
        <f ca="1">SUMIFS(Entrada!$B:$B,Entrada!$C:$C,Mensal!$B15,Entrada!$G:$G,Mensal!K$4)</f>
        <v>0</v>
      </c>
      <c r="L15" s="47">
        <f ca="1">SUMIFS(Entrada!$B:$B,Entrada!$C:$C,Mensal!$B15,Entrada!$G:$G,Mensal!L$4)</f>
        <v>0</v>
      </c>
      <c r="M15" s="47">
        <f ca="1">SUMIFS(Entrada!$B:$B,Entrada!$C:$C,Mensal!$B15,Entrada!$G:$G,Mensal!M$4)</f>
        <v>0</v>
      </c>
      <c r="N15" s="47">
        <f ca="1">SUMIFS(Entrada!$B:$B,Entrada!$C:$C,Mensal!$B15,Entrada!$G:$G,Mensal!N$4)</f>
        <v>0</v>
      </c>
      <c r="O15" s="47">
        <f ca="1">SUMIFS(Entrada!$B:$B,Entrada!$C:$C,Mensal!$B15,Entrada!$G:$G,Mensal!O$4)</f>
        <v>0</v>
      </c>
    </row>
    <row r="16" spans="2:15" ht="16.5" customHeight="1" x14ac:dyDescent="0.25">
      <c r="B16" s="35" t="s">
        <v>14</v>
      </c>
      <c r="C16" s="36"/>
      <c r="D16" s="33">
        <f ca="1">SUMIFS(Entrada!$B:$B,Entrada!$C:$C,Mensal!$B16,Entrada!$G:$G,Mensal!D$4)</f>
        <v>0</v>
      </c>
      <c r="E16" s="47">
        <f ca="1">SUMIFS(Entrada!$B:$B,Entrada!$C:$C,Mensal!$B16,Entrada!$G:$G,Mensal!E$4)</f>
        <v>0</v>
      </c>
      <c r="F16" s="47">
        <f ca="1">SUMIFS(Entrada!$B:$B,Entrada!$C:$C,Mensal!$B16,Entrada!$G:$G,Mensal!F$4)</f>
        <v>0</v>
      </c>
      <c r="G16" s="47">
        <f ca="1">SUMIFS(Entrada!$B:$B,Entrada!$C:$C,Mensal!$B16,Entrada!$G:$G,Mensal!G$4)</f>
        <v>0</v>
      </c>
      <c r="H16" s="47">
        <f ca="1">SUMIFS(Entrada!$B:$B,Entrada!$C:$C,Mensal!$B16,Entrada!$G:$G,Mensal!H$4)</f>
        <v>0</v>
      </c>
      <c r="I16" s="47">
        <f ca="1">SUMIFS(Entrada!$B:$B,Entrada!$C:$C,Mensal!$B16,Entrada!$G:$G,Mensal!I$4)</f>
        <v>0</v>
      </c>
      <c r="J16" s="47">
        <f ca="1">SUMIFS(Entrada!$B:$B,Entrada!$C:$C,Mensal!$B16,Entrada!$G:$G,Mensal!J$4)</f>
        <v>0</v>
      </c>
      <c r="K16" s="47">
        <f ca="1">SUMIFS(Entrada!$B:$B,Entrada!$C:$C,Mensal!$B16,Entrada!$G:$G,Mensal!K$4)</f>
        <v>0</v>
      </c>
      <c r="L16" s="47">
        <f ca="1">SUMIFS(Entrada!$B:$B,Entrada!$C:$C,Mensal!$B16,Entrada!$G:$G,Mensal!L$4)</f>
        <v>0</v>
      </c>
      <c r="M16" s="47">
        <f ca="1">SUMIFS(Entrada!$B:$B,Entrada!$C:$C,Mensal!$B16,Entrada!$G:$G,Mensal!M$4)</f>
        <v>0</v>
      </c>
      <c r="N16" s="47">
        <f ca="1">SUMIFS(Entrada!$B:$B,Entrada!$C:$C,Mensal!$B16,Entrada!$G:$G,Mensal!N$4)</f>
        <v>0</v>
      </c>
      <c r="O16" s="47">
        <f ca="1">SUMIFS(Entrada!$B:$B,Entrada!$C:$C,Mensal!$B16,Entrada!$G:$G,Mensal!O$4)</f>
        <v>0</v>
      </c>
    </row>
    <row r="17" spans="2:15" ht="16.5" customHeight="1" x14ac:dyDescent="0.25">
      <c r="B17" s="35" t="s">
        <v>13</v>
      </c>
      <c r="C17" s="36"/>
      <c r="D17" s="33">
        <f ca="1">SUMIFS(Entrada!$B:$B,Entrada!$C:$C,Mensal!$B17,Entrada!$G:$G,Mensal!D$4)</f>
        <v>0</v>
      </c>
      <c r="E17" s="47">
        <f ca="1">SUMIFS(Entrada!$B:$B,Entrada!$C:$C,Mensal!$B17,Entrada!$G:$G,Mensal!E$4)</f>
        <v>0</v>
      </c>
      <c r="F17" s="47">
        <f ca="1">SUMIFS(Entrada!$B:$B,Entrada!$C:$C,Mensal!$B17,Entrada!$G:$G,Mensal!F$4)</f>
        <v>0</v>
      </c>
      <c r="G17" s="47">
        <f ca="1">SUMIFS(Entrada!$B:$B,Entrada!$C:$C,Mensal!$B17,Entrada!$G:$G,Mensal!G$4)</f>
        <v>0</v>
      </c>
      <c r="H17" s="47">
        <f ca="1">SUMIFS(Entrada!$B:$B,Entrada!$C:$C,Mensal!$B17,Entrada!$G:$G,Mensal!H$4)</f>
        <v>0</v>
      </c>
      <c r="I17" s="47">
        <f ca="1">SUMIFS(Entrada!$B:$B,Entrada!$C:$C,Mensal!$B17,Entrada!$G:$G,Mensal!I$4)</f>
        <v>0</v>
      </c>
      <c r="J17" s="47">
        <f ca="1">SUMIFS(Entrada!$B:$B,Entrada!$C:$C,Mensal!$B17,Entrada!$G:$G,Mensal!J$4)</f>
        <v>0</v>
      </c>
      <c r="K17" s="47">
        <f ca="1">SUMIFS(Entrada!$B:$B,Entrada!$C:$C,Mensal!$B17,Entrada!$G:$G,Mensal!K$4)</f>
        <v>0</v>
      </c>
      <c r="L17" s="47">
        <f ca="1">SUMIFS(Entrada!$B:$B,Entrada!$C:$C,Mensal!$B17,Entrada!$G:$G,Mensal!L$4)</f>
        <v>0</v>
      </c>
      <c r="M17" s="47">
        <f ca="1">SUMIFS(Entrada!$B:$B,Entrada!$C:$C,Mensal!$B17,Entrada!$G:$G,Mensal!M$4)</f>
        <v>0</v>
      </c>
      <c r="N17" s="47">
        <f ca="1">SUMIFS(Entrada!$B:$B,Entrada!$C:$C,Mensal!$B17,Entrada!$G:$G,Mensal!N$4)</f>
        <v>0</v>
      </c>
      <c r="O17" s="47">
        <f ca="1">SUMIFS(Entrada!$B:$B,Entrada!$C:$C,Mensal!$B17,Entrada!$G:$G,Mensal!O$4)</f>
        <v>0</v>
      </c>
    </row>
    <row r="18" spans="2:15" ht="16.5" customHeight="1" x14ac:dyDescent="0.25">
      <c r="B18" s="35" t="s">
        <v>5</v>
      </c>
      <c r="C18" s="36"/>
      <c r="D18" s="33">
        <f ca="1">SUMIFS(Entrada!$B:$B,Entrada!$C:$C,Mensal!$B18,Entrada!$G:$G,Mensal!D$4)</f>
        <v>0</v>
      </c>
      <c r="E18" s="47">
        <f ca="1">SUMIFS(Entrada!$B:$B,Entrada!$C:$C,Mensal!$B18,Entrada!$G:$G,Mensal!E$4)</f>
        <v>0</v>
      </c>
      <c r="F18" s="47">
        <f ca="1">SUMIFS(Entrada!$B:$B,Entrada!$C:$C,Mensal!$B18,Entrada!$G:$G,Mensal!F$4)</f>
        <v>0</v>
      </c>
      <c r="G18" s="47">
        <f ca="1">SUMIFS(Entrada!$B:$B,Entrada!$C:$C,Mensal!$B18,Entrada!$G:$G,Mensal!G$4)</f>
        <v>0</v>
      </c>
      <c r="H18" s="47">
        <f ca="1">SUMIFS(Entrada!$B:$B,Entrada!$C:$C,Mensal!$B18,Entrada!$G:$G,Mensal!H$4)</f>
        <v>0</v>
      </c>
      <c r="I18" s="47">
        <f ca="1">SUMIFS(Entrada!$B:$B,Entrada!$C:$C,Mensal!$B18,Entrada!$G:$G,Mensal!I$4)</f>
        <v>0</v>
      </c>
      <c r="J18" s="47">
        <f ca="1">SUMIFS(Entrada!$B:$B,Entrada!$C:$C,Mensal!$B18,Entrada!$G:$G,Mensal!J$4)</f>
        <v>0</v>
      </c>
      <c r="K18" s="47">
        <f ca="1">SUMIFS(Entrada!$B:$B,Entrada!$C:$C,Mensal!$B18,Entrada!$G:$G,Mensal!K$4)</f>
        <v>0</v>
      </c>
      <c r="L18" s="47">
        <f ca="1">SUMIFS(Entrada!$B:$B,Entrada!$C:$C,Mensal!$B18,Entrada!$G:$G,Mensal!L$4)</f>
        <v>0</v>
      </c>
      <c r="M18" s="47">
        <f ca="1">SUMIFS(Entrada!$B:$B,Entrada!$C:$C,Mensal!$B18,Entrada!$G:$G,Mensal!M$4)</f>
        <v>0</v>
      </c>
      <c r="N18" s="47">
        <f ca="1">SUMIFS(Entrada!$B:$B,Entrada!$C:$C,Mensal!$B18,Entrada!$G:$G,Mensal!N$4)</f>
        <v>0</v>
      </c>
      <c r="O18" s="47">
        <f ca="1">SUMIFS(Entrada!$B:$B,Entrada!$C:$C,Mensal!$B18,Entrada!$G:$G,Mensal!O$4)</f>
        <v>0</v>
      </c>
    </row>
    <row r="19" spans="2:15" ht="16.5" customHeight="1" x14ac:dyDescent="0.25">
      <c r="B19" s="35" t="s">
        <v>20</v>
      </c>
      <c r="C19" s="36"/>
      <c r="D19" s="33">
        <f ca="1">SUMIFS(Entrada!$B:$B,Entrada!$C:$C,Mensal!$B19,Entrada!$G:$G,Mensal!D$4)</f>
        <v>0</v>
      </c>
      <c r="E19" s="47">
        <f ca="1">SUMIFS(Entrada!$B:$B,Entrada!$C:$C,Mensal!$B19,Entrada!$G:$G,Mensal!E$4)</f>
        <v>0</v>
      </c>
      <c r="F19" s="47">
        <f ca="1">SUMIFS(Entrada!$B:$B,Entrada!$C:$C,Mensal!$B19,Entrada!$G:$G,Mensal!F$4)</f>
        <v>0</v>
      </c>
      <c r="G19" s="47">
        <f ca="1">SUMIFS(Entrada!$B:$B,Entrada!$C:$C,Mensal!$B19,Entrada!$G:$G,Mensal!G$4)</f>
        <v>0</v>
      </c>
      <c r="H19" s="47">
        <f ca="1">SUMIFS(Entrada!$B:$B,Entrada!$C:$C,Mensal!$B19,Entrada!$G:$G,Mensal!H$4)</f>
        <v>0</v>
      </c>
      <c r="I19" s="47">
        <f ca="1">SUMIFS(Entrada!$B:$B,Entrada!$C:$C,Mensal!$B19,Entrada!$G:$G,Mensal!I$4)</f>
        <v>0</v>
      </c>
      <c r="J19" s="47">
        <f ca="1">SUMIFS(Entrada!$B:$B,Entrada!$C:$C,Mensal!$B19,Entrada!$G:$G,Mensal!J$4)</f>
        <v>0</v>
      </c>
      <c r="K19" s="47">
        <f ca="1">SUMIFS(Entrada!$B:$B,Entrada!$C:$C,Mensal!$B19,Entrada!$G:$G,Mensal!K$4)</f>
        <v>0</v>
      </c>
      <c r="L19" s="47">
        <f ca="1">SUMIFS(Entrada!$B:$B,Entrada!$C:$C,Mensal!$B19,Entrada!$G:$G,Mensal!L$4)</f>
        <v>0</v>
      </c>
      <c r="M19" s="47">
        <f ca="1">SUMIFS(Entrada!$B:$B,Entrada!$C:$C,Mensal!$B19,Entrada!$G:$G,Mensal!M$4)</f>
        <v>0</v>
      </c>
      <c r="N19" s="47">
        <f ca="1">SUMIFS(Entrada!$B:$B,Entrada!$C:$C,Mensal!$B19,Entrada!$G:$G,Mensal!N$4)</f>
        <v>0</v>
      </c>
      <c r="O19" s="47">
        <f ca="1">SUMIFS(Entrada!$B:$B,Entrada!$C:$C,Mensal!$B19,Entrada!$G:$G,Mensal!O$4)</f>
        <v>0</v>
      </c>
    </row>
    <row r="20" spans="2:15" ht="16.5" customHeight="1" x14ac:dyDescent="0.25">
      <c r="B20" s="35" t="s">
        <v>9</v>
      </c>
      <c r="C20" s="36"/>
      <c r="D20" s="33">
        <f ca="1">SUMIFS(Entrada!$B:$B,Entrada!$C:$C,Mensal!$B20,Entrada!$G:$G,Mensal!D$4)</f>
        <v>0</v>
      </c>
      <c r="E20" s="47">
        <f ca="1">SUMIFS(Entrada!$B:$B,Entrada!$C:$C,Mensal!$B20,Entrada!$G:$G,Mensal!E$4)</f>
        <v>0</v>
      </c>
      <c r="F20" s="47">
        <f ca="1">SUMIFS(Entrada!$B:$B,Entrada!$C:$C,Mensal!$B20,Entrada!$G:$G,Mensal!F$4)</f>
        <v>0</v>
      </c>
      <c r="G20" s="47">
        <f ca="1">SUMIFS(Entrada!$B:$B,Entrada!$C:$C,Mensal!$B20,Entrada!$G:$G,Mensal!G$4)</f>
        <v>0</v>
      </c>
      <c r="H20" s="47">
        <f ca="1">SUMIFS(Entrada!$B:$B,Entrada!$C:$C,Mensal!$B20,Entrada!$G:$G,Mensal!H$4)</f>
        <v>0</v>
      </c>
      <c r="I20" s="47">
        <f ca="1">SUMIFS(Entrada!$B:$B,Entrada!$C:$C,Mensal!$B20,Entrada!$G:$G,Mensal!I$4)</f>
        <v>0</v>
      </c>
      <c r="J20" s="47">
        <f ca="1">SUMIFS(Entrada!$B:$B,Entrada!$C:$C,Mensal!$B20,Entrada!$G:$G,Mensal!J$4)</f>
        <v>0</v>
      </c>
      <c r="K20" s="47">
        <f ca="1">SUMIFS(Entrada!$B:$B,Entrada!$C:$C,Mensal!$B20,Entrada!$G:$G,Mensal!K$4)</f>
        <v>0</v>
      </c>
      <c r="L20" s="47">
        <f ca="1">SUMIFS(Entrada!$B:$B,Entrada!$C:$C,Mensal!$B20,Entrada!$G:$G,Mensal!L$4)</f>
        <v>0</v>
      </c>
      <c r="M20" s="47">
        <f ca="1">SUMIFS(Entrada!$B:$B,Entrada!$C:$C,Mensal!$B20,Entrada!$G:$G,Mensal!M$4)</f>
        <v>0</v>
      </c>
      <c r="N20" s="47">
        <f ca="1">SUMIFS(Entrada!$B:$B,Entrada!$C:$C,Mensal!$B20,Entrada!$G:$G,Mensal!N$4)</f>
        <v>0</v>
      </c>
      <c r="O20" s="47">
        <f ca="1">SUMIFS(Entrada!$B:$B,Entrada!$C:$C,Mensal!$B20,Entrada!$G:$G,Mensal!O$4)</f>
        <v>0</v>
      </c>
    </row>
    <row r="21" spans="2:15" ht="16.5" customHeight="1" x14ac:dyDescent="0.25">
      <c r="B21" s="35" t="s">
        <v>8</v>
      </c>
      <c r="C21" s="36"/>
      <c r="D21" s="33">
        <f ca="1">SUMIFS(Entrada!$B:$B,Entrada!$C:$C,Mensal!$B21,Entrada!$G:$G,Mensal!D$4)</f>
        <v>0</v>
      </c>
      <c r="E21" s="47">
        <f ca="1">SUMIFS(Entrada!$B:$B,Entrada!$C:$C,Mensal!$B21,Entrada!$G:$G,Mensal!E$4)</f>
        <v>0</v>
      </c>
      <c r="F21" s="47">
        <f ca="1">SUMIFS(Entrada!$B:$B,Entrada!$C:$C,Mensal!$B21,Entrada!$G:$G,Mensal!F$4)</f>
        <v>0</v>
      </c>
      <c r="G21" s="47">
        <f ca="1">SUMIFS(Entrada!$B:$B,Entrada!$C:$C,Mensal!$B21,Entrada!$G:$G,Mensal!G$4)</f>
        <v>0</v>
      </c>
      <c r="H21" s="47">
        <f ca="1">SUMIFS(Entrada!$B:$B,Entrada!$C:$C,Mensal!$B21,Entrada!$G:$G,Mensal!H$4)</f>
        <v>0</v>
      </c>
      <c r="I21" s="47">
        <f ca="1">SUMIFS(Entrada!$B:$B,Entrada!$C:$C,Mensal!$B21,Entrada!$G:$G,Mensal!I$4)</f>
        <v>0</v>
      </c>
      <c r="J21" s="47">
        <f ca="1">SUMIFS(Entrada!$B:$B,Entrada!$C:$C,Mensal!$B21,Entrada!$G:$G,Mensal!J$4)</f>
        <v>0</v>
      </c>
      <c r="K21" s="47">
        <f ca="1">SUMIFS(Entrada!$B:$B,Entrada!$C:$C,Mensal!$B21,Entrada!$G:$G,Mensal!K$4)</f>
        <v>0</v>
      </c>
      <c r="L21" s="47">
        <f ca="1">SUMIFS(Entrada!$B:$B,Entrada!$C:$C,Mensal!$B21,Entrada!$G:$G,Mensal!L$4)</f>
        <v>0</v>
      </c>
      <c r="M21" s="47">
        <f ca="1">SUMIFS(Entrada!$B:$B,Entrada!$C:$C,Mensal!$B21,Entrada!$G:$G,Mensal!M$4)</f>
        <v>0</v>
      </c>
      <c r="N21" s="47">
        <f ca="1">SUMIFS(Entrada!$B:$B,Entrada!$C:$C,Mensal!$B21,Entrada!$G:$G,Mensal!N$4)</f>
        <v>0</v>
      </c>
      <c r="O21" s="47">
        <f ca="1">SUMIFS(Entrada!$B:$B,Entrada!$C:$C,Mensal!$B21,Entrada!$G:$G,Mensal!O$4)</f>
        <v>0</v>
      </c>
    </row>
    <row r="22" spans="2:15" ht="16.5" customHeight="1" x14ac:dyDescent="0.25">
      <c r="B22" s="37" t="s">
        <v>11</v>
      </c>
      <c r="C22" s="48"/>
      <c r="D22" s="33">
        <f ca="1">SUMIFS(Entrada!$B:$B,Entrada!$C:$C,Mensal!$B22,Entrada!$G:$G,Mensal!D$4)</f>
        <v>0</v>
      </c>
      <c r="E22" s="47">
        <f ca="1">SUMIFS(Entrada!$B:$B,Entrada!$C:$C,Mensal!$B22,Entrada!$G:$G,Mensal!E$4)</f>
        <v>0</v>
      </c>
      <c r="F22" s="47">
        <f ca="1">SUMIFS(Entrada!$B:$B,Entrada!$C:$C,Mensal!$B22,Entrada!$G:$G,Mensal!F$4)</f>
        <v>0</v>
      </c>
      <c r="G22" s="47">
        <f ca="1">SUMIFS(Entrada!$B:$B,Entrada!$C:$C,Mensal!$B22,Entrada!$G:$G,Mensal!G$4)</f>
        <v>0</v>
      </c>
      <c r="H22" s="47">
        <f ca="1">SUMIFS(Entrada!$B:$B,Entrada!$C:$C,Mensal!$B22,Entrada!$G:$G,Mensal!H$4)</f>
        <v>0</v>
      </c>
      <c r="I22" s="47">
        <f ca="1">SUMIFS(Entrada!$B:$B,Entrada!$C:$C,Mensal!$B22,Entrada!$G:$G,Mensal!I$4)</f>
        <v>0</v>
      </c>
      <c r="J22" s="47">
        <f ca="1">SUMIFS(Entrada!$B:$B,Entrada!$C:$C,Mensal!$B22,Entrada!$G:$G,Mensal!J$4)</f>
        <v>0</v>
      </c>
      <c r="K22" s="47">
        <f ca="1">SUMIFS(Entrada!$B:$B,Entrada!$C:$C,Mensal!$B22,Entrada!$G:$G,Mensal!K$4)</f>
        <v>0</v>
      </c>
      <c r="L22" s="47">
        <f ca="1">SUMIFS(Entrada!$B:$B,Entrada!$C:$C,Mensal!$B22,Entrada!$G:$G,Mensal!L$4)</f>
        <v>0</v>
      </c>
      <c r="M22" s="47">
        <f ca="1">SUMIFS(Entrada!$B:$B,Entrada!$C:$C,Mensal!$B22,Entrada!$G:$G,Mensal!M$4)</f>
        <v>0</v>
      </c>
      <c r="N22" s="47">
        <f ca="1">SUMIFS(Entrada!$B:$B,Entrada!$C:$C,Mensal!$B22,Entrada!$G:$G,Mensal!N$4)</f>
        <v>0</v>
      </c>
      <c r="O22" s="47">
        <f ca="1">SUMIFS(Entrada!$B:$B,Entrada!$C:$C,Mensal!$B22,Entrada!$G:$G,Mensal!O$4)</f>
        <v>0</v>
      </c>
    </row>
    <row r="23" spans="2:15" ht="16.5" customHeight="1" x14ac:dyDescent="0.25">
      <c r="B23" s="37" t="s">
        <v>10</v>
      </c>
      <c r="C23" s="48"/>
      <c r="D23" s="33">
        <f ca="1">SUMIFS(Entrada!$B:$B,Entrada!$C:$C,Mensal!$B23,Entrada!$G:$G,Mensal!D$4)</f>
        <v>0</v>
      </c>
      <c r="E23" s="47">
        <f ca="1">SUMIFS(Entrada!$B:$B,Entrada!$C:$C,Mensal!$B23,Entrada!$G:$G,Mensal!E$4)</f>
        <v>0</v>
      </c>
      <c r="F23" s="47">
        <f ca="1">SUMIFS(Entrada!$B:$B,Entrada!$C:$C,Mensal!$B23,Entrada!$G:$G,Mensal!F$4)</f>
        <v>0</v>
      </c>
      <c r="G23" s="47">
        <f ca="1">SUMIFS(Entrada!$B:$B,Entrada!$C:$C,Mensal!$B23,Entrada!$G:$G,Mensal!G$4)</f>
        <v>0</v>
      </c>
      <c r="H23" s="47">
        <f ca="1">SUMIFS(Entrada!$B:$B,Entrada!$C:$C,Mensal!$B23,Entrada!$G:$G,Mensal!H$4)</f>
        <v>0</v>
      </c>
      <c r="I23" s="47">
        <f ca="1">SUMIFS(Entrada!$B:$B,Entrada!$C:$C,Mensal!$B23,Entrada!$G:$G,Mensal!I$4)</f>
        <v>0</v>
      </c>
      <c r="J23" s="47">
        <f ca="1">SUMIFS(Entrada!$B:$B,Entrada!$C:$C,Mensal!$B23,Entrada!$G:$G,Mensal!J$4)</f>
        <v>0</v>
      </c>
      <c r="K23" s="47">
        <f ca="1">SUMIFS(Entrada!$B:$B,Entrada!$C:$C,Mensal!$B23,Entrada!$G:$G,Mensal!K$4)</f>
        <v>0</v>
      </c>
      <c r="L23" s="47">
        <f ca="1">SUMIFS(Entrada!$B:$B,Entrada!$C:$C,Mensal!$B23,Entrada!$G:$G,Mensal!L$4)</f>
        <v>0</v>
      </c>
      <c r="M23" s="47">
        <f ca="1">SUMIFS(Entrada!$B:$B,Entrada!$C:$C,Mensal!$B23,Entrada!$G:$G,Mensal!M$4)</f>
        <v>0</v>
      </c>
      <c r="N23" s="47">
        <f ca="1">SUMIFS(Entrada!$B:$B,Entrada!$C:$C,Mensal!$B23,Entrada!$G:$G,Mensal!N$4)</f>
        <v>0</v>
      </c>
      <c r="O23" s="47">
        <f ca="1">SUMIFS(Entrada!$B:$B,Entrada!$C:$C,Mensal!$B23,Entrada!$G:$G,Mensal!O$4)</f>
        <v>0</v>
      </c>
    </row>
    <row r="24" spans="2:15" ht="16.5" customHeight="1" x14ac:dyDescent="0.25">
      <c r="B24" s="37" t="s">
        <v>6</v>
      </c>
      <c r="C24" s="48"/>
      <c r="D24" s="33">
        <f ca="1">SUMIFS(Entrada!$B:$B,Entrada!$C:$C,Mensal!$B24,Entrada!$G:$G,Mensal!D$4)</f>
        <v>0</v>
      </c>
      <c r="E24" s="47">
        <f ca="1">SUMIFS(Entrada!$B:$B,Entrada!$C:$C,Mensal!$B24,Entrada!$G:$G,Mensal!E$4)</f>
        <v>0</v>
      </c>
      <c r="F24" s="47">
        <f ca="1">SUMIFS(Entrada!$B:$B,Entrada!$C:$C,Mensal!$B24,Entrada!$G:$G,Mensal!F$4)</f>
        <v>0</v>
      </c>
      <c r="G24" s="47">
        <f ca="1">SUMIFS(Entrada!$B:$B,Entrada!$C:$C,Mensal!$B24,Entrada!$G:$G,Mensal!G$4)</f>
        <v>0</v>
      </c>
      <c r="H24" s="47">
        <f ca="1">SUMIFS(Entrada!$B:$B,Entrada!$C:$C,Mensal!$B24,Entrada!$G:$G,Mensal!H$4)</f>
        <v>0</v>
      </c>
      <c r="I24" s="47">
        <f ca="1">SUMIFS(Entrada!$B:$B,Entrada!$C:$C,Mensal!$B24,Entrada!$G:$G,Mensal!I$4)</f>
        <v>0</v>
      </c>
      <c r="J24" s="47">
        <f ca="1">SUMIFS(Entrada!$B:$B,Entrada!$C:$C,Mensal!$B24,Entrada!$G:$G,Mensal!J$4)</f>
        <v>0</v>
      </c>
      <c r="K24" s="47">
        <f ca="1">SUMIFS(Entrada!$B:$B,Entrada!$C:$C,Mensal!$B24,Entrada!$G:$G,Mensal!K$4)</f>
        <v>0</v>
      </c>
      <c r="L24" s="47">
        <f ca="1">SUMIFS(Entrada!$B:$B,Entrada!$C:$C,Mensal!$B24,Entrada!$G:$G,Mensal!L$4)</f>
        <v>0</v>
      </c>
      <c r="M24" s="47">
        <f ca="1">SUMIFS(Entrada!$B:$B,Entrada!$C:$C,Mensal!$B24,Entrada!$G:$G,Mensal!M$4)</f>
        <v>0</v>
      </c>
      <c r="N24" s="47">
        <f ca="1">SUMIFS(Entrada!$B:$B,Entrada!$C:$C,Mensal!$B24,Entrada!$G:$G,Mensal!N$4)</f>
        <v>0</v>
      </c>
      <c r="O24" s="47">
        <f ca="1">SUMIFS(Entrada!$B:$B,Entrada!$C:$C,Mensal!$B24,Entrada!$G:$G,Mensal!O$4)</f>
        <v>0</v>
      </c>
    </row>
    <row r="25" spans="2:15" ht="16.5" customHeight="1" x14ac:dyDescent="0.25">
      <c r="B25" s="37" t="s">
        <v>12</v>
      </c>
      <c r="C25" s="48"/>
      <c r="D25" s="33">
        <f ca="1">SUMIFS(Entrada!$B:$B,Entrada!$C:$C,Mensal!$B25,Entrada!$G:$G,Mensal!D$4)</f>
        <v>0</v>
      </c>
      <c r="E25" s="47">
        <f ca="1">SUMIFS(Entrada!$B:$B,Entrada!$C:$C,Mensal!$B25,Entrada!$G:$G,Mensal!E$4)</f>
        <v>0</v>
      </c>
      <c r="F25" s="47">
        <f ca="1">SUMIFS(Entrada!$B:$B,Entrada!$C:$C,Mensal!$B25,Entrada!$G:$G,Mensal!F$4)</f>
        <v>0</v>
      </c>
      <c r="G25" s="47">
        <f ca="1">SUMIFS(Entrada!$B:$B,Entrada!$C:$C,Mensal!$B25,Entrada!$G:$G,Mensal!G$4)</f>
        <v>0</v>
      </c>
      <c r="H25" s="47">
        <f ca="1">SUMIFS(Entrada!$B:$B,Entrada!$C:$C,Mensal!$B25,Entrada!$G:$G,Mensal!H$4)</f>
        <v>0</v>
      </c>
      <c r="I25" s="47">
        <f ca="1">SUMIFS(Entrada!$B:$B,Entrada!$C:$C,Mensal!$B25,Entrada!$G:$G,Mensal!I$4)</f>
        <v>0</v>
      </c>
      <c r="J25" s="47">
        <f ca="1">SUMIFS(Entrada!$B:$B,Entrada!$C:$C,Mensal!$B25,Entrada!$G:$G,Mensal!J$4)</f>
        <v>0</v>
      </c>
      <c r="K25" s="47">
        <f ca="1">SUMIFS(Entrada!$B:$B,Entrada!$C:$C,Mensal!$B25,Entrada!$G:$G,Mensal!K$4)</f>
        <v>0</v>
      </c>
      <c r="L25" s="47">
        <f ca="1">SUMIFS(Entrada!$B:$B,Entrada!$C:$C,Mensal!$B25,Entrada!$G:$G,Mensal!L$4)</f>
        <v>0</v>
      </c>
      <c r="M25" s="47">
        <f ca="1">SUMIFS(Entrada!$B:$B,Entrada!$C:$C,Mensal!$B25,Entrada!$G:$G,Mensal!M$4)</f>
        <v>0</v>
      </c>
      <c r="N25" s="47">
        <f ca="1">SUMIFS(Entrada!$B:$B,Entrada!$C:$C,Mensal!$B25,Entrada!$G:$G,Mensal!N$4)</f>
        <v>0</v>
      </c>
      <c r="O25" s="47">
        <f ca="1">SUMIFS(Entrada!$B:$B,Entrada!$C:$C,Mensal!$B25,Entrada!$G:$G,Mensal!O$4)</f>
        <v>0</v>
      </c>
    </row>
    <row r="26" spans="2:15" ht="16.5" customHeight="1" x14ac:dyDescent="0.25">
      <c r="B26" s="37" t="s">
        <v>77</v>
      </c>
      <c r="C26" s="48"/>
      <c r="D26" s="33">
        <f ca="1">SUMIFS(Entrada!$B:$B,Entrada!$C:$C,Mensal!$B26,Entrada!$G:$G,Mensal!D$4)</f>
        <v>0</v>
      </c>
      <c r="E26" s="47">
        <f ca="1">SUMIFS(Entrada!$B:$B,Entrada!$C:$C,Mensal!$B26,Entrada!$G:$G,Mensal!E$4)</f>
        <v>0</v>
      </c>
      <c r="F26" s="47">
        <f ca="1">SUMIFS(Entrada!$B:$B,Entrada!$C:$C,Mensal!$B26,Entrada!$G:$G,Mensal!F$4)</f>
        <v>0</v>
      </c>
      <c r="G26" s="47">
        <f ca="1">SUMIFS(Entrada!$B:$B,Entrada!$C:$C,Mensal!$B26,Entrada!$G:$G,Mensal!G$4)</f>
        <v>0</v>
      </c>
      <c r="H26" s="47">
        <f ca="1">SUMIFS(Entrada!$B:$B,Entrada!$C:$C,Mensal!$B26,Entrada!$G:$G,Mensal!H$4)</f>
        <v>0</v>
      </c>
      <c r="I26" s="47">
        <f ca="1">SUMIFS(Entrada!$B:$B,Entrada!$C:$C,Mensal!$B26,Entrada!$G:$G,Mensal!I$4)</f>
        <v>0</v>
      </c>
      <c r="J26" s="47">
        <f ca="1">SUMIFS(Entrada!$B:$B,Entrada!$C:$C,Mensal!$B26,Entrada!$G:$G,Mensal!J$4)</f>
        <v>0</v>
      </c>
      <c r="K26" s="47">
        <f ca="1">SUMIFS(Entrada!$B:$B,Entrada!$C:$C,Mensal!$B26,Entrada!$G:$G,Mensal!K$4)</f>
        <v>0</v>
      </c>
      <c r="L26" s="47">
        <f ca="1">SUMIFS(Entrada!$B:$B,Entrada!$C:$C,Mensal!$B26,Entrada!$G:$G,Mensal!L$4)</f>
        <v>0</v>
      </c>
      <c r="M26" s="47">
        <f ca="1">SUMIFS(Entrada!$B:$B,Entrada!$C:$C,Mensal!$B26,Entrada!$G:$G,Mensal!M$4)</f>
        <v>0</v>
      </c>
      <c r="N26" s="47">
        <f ca="1">SUMIFS(Entrada!$B:$B,Entrada!$C:$C,Mensal!$B26,Entrada!$G:$G,Mensal!N$4)</f>
        <v>0</v>
      </c>
      <c r="O26" s="47">
        <f ca="1">SUMIFS(Entrada!$B:$B,Entrada!$C:$C,Mensal!$B26,Entrada!$G:$G,Mensal!O$4)</f>
        <v>0</v>
      </c>
    </row>
    <row r="27" spans="2:15" ht="16.5" customHeight="1" x14ac:dyDescent="0.25">
      <c r="B27" s="37" t="s">
        <v>19</v>
      </c>
      <c r="C27" s="48"/>
      <c r="D27" s="33">
        <f ca="1">SUMIFS(Entrada!$B:$B,Entrada!$C:$C,Mensal!$B27,Entrada!$G:$G,Mensal!D$4)</f>
        <v>0</v>
      </c>
      <c r="E27" s="47">
        <f ca="1">SUMIFS(Entrada!$B:$B,Entrada!$C:$C,Mensal!$B27,Entrada!$G:$G,Mensal!E$4)</f>
        <v>0</v>
      </c>
      <c r="F27" s="47">
        <f ca="1">SUMIFS(Entrada!$B:$B,Entrada!$C:$C,Mensal!$B27,Entrada!$G:$G,Mensal!F$4)</f>
        <v>0</v>
      </c>
      <c r="G27" s="47">
        <f ca="1">SUMIFS(Entrada!$B:$B,Entrada!$C:$C,Mensal!$B27,Entrada!$G:$G,Mensal!G$4)</f>
        <v>0</v>
      </c>
      <c r="H27" s="47">
        <f ca="1">SUMIFS(Entrada!$B:$B,Entrada!$C:$C,Mensal!$B27,Entrada!$G:$G,Mensal!H$4)</f>
        <v>0</v>
      </c>
      <c r="I27" s="47">
        <f ca="1">SUMIFS(Entrada!$B:$B,Entrada!$C:$C,Mensal!$B27,Entrada!$G:$G,Mensal!I$4)</f>
        <v>0</v>
      </c>
      <c r="J27" s="47">
        <f ca="1">SUMIFS(Entrada!$B:$B,Entrada!$C:$C,Mensal!$B27,Entrada!$G:$G,Mensal!J$4)</f>
        <v>0</v>
      </c>
      <c r="K27" s="47">
        <f ca="1">SUMIFS(Entrada!$B:$B,Entrada!$C:$C,Mensal!$B27,Entrada!$G:$G,Mensal!K$4)</f>
        <v>0</v>
      </c>
      <c r="L27" s="47">
        <f ca="1">SUMIFS(Entrada!$B:$B,Entrada!$C:$C,Mensal!$B27,Entrada!$G:$G,Mensal!L$4)</f>
        <v>0</v>
      </c>
      <c r="M27" s="47">
        <f ca="1">SUMIFS(Entrada!$B:$B,Entrada!$C:$C,Mensal!$B27,Entrada!$G:$G,Mensal!M$4)</f>
        <v>0</v>
      </c>
      <c r="N27" s="47">
        <f ca="1">SUMIFS(Entrada!$B:$B,Entrada!$C:$C,Mensal!$B27,Entrada!$G:$G,Mensal!N$4)</f>
        <v>0</v>
      </c>
      <c r="O27" s="47">
        <f ca="1">SUMIFS(Entrada!$B:$B,Entrada!$C:$C,Mensal!$B27,Entrada!$G:$G,Mensal!O$4)</f>
        <v>0</v>
      </c>
    </row>
    <row r="28" spans="2:15" s="106" customFormat="1" ht="16.5" customHeight="1" x14ac:dyDescent="0.25">
      <c r="B28" s="37" t="str">
        <f>'Descrição das despesas'!B19</f>
        <v>Necessidades Básicas #1</v>
      </c>
      <c r="C28" s="48"/>
      <c r="D28" s="33">
        <f ca="1">SUMIFS(Entrada!$B:$B,Entrada!$C:$C,Mensal!$B28,Entrada!$G:$G,Mensal!D$4)</f>
        <v>0</v>
      </c>
      <c r="E28" s="47">
        <f ca="1">SUMIFS(Entrada!$B:$B,Entrada!$C:$C,Mensal!$B28,Entrada!$G:$G,Mensal!E$4)</f>
        <v>0</v>
      </c>
      <c r="F28" s="47">
        <f ca="1">SUMIFS(Entrada!$B:$B,Entrada!$C:$C,Mensal!$B28,Entrada!$G:$G,Mensal!F$4)</f>
        <v>0</v>
      </c>
      <c r="G28" s="47">
        <f ca="1">SUMIFS(Entrada!$B:$B,Entrada!$C:$C,Mensal!$B28,Entrada!$G:$G,Mensal!G$4)</f>
        <v>0</v>
      </c>
      <c r="H28" s="47">
        <f ca="1">SUMIFS(Entrada!$B:$B,Entrada!$C:$C,Mensal!$B28,Entrada!$G:$G,Mensal!H$4)</f>
        <v>0</v>
      </c>
      <c r="I28" s="47">
        <f ca="1">SUMIFS(Entrada!$B:$B,Entrada!$C:$C,Mensal!$B28,Entrada!$G:$G,Mensal!I$4)</f>
        <v>0</v>
      </c>
      <c r="J28" s="47">
        <f ca="1">SUMIFS(Entrada!$B:$B,Entrada!$C:$C,Mensal!$B28,Entrada!$G:$G,Mensal!J$4)</f>
        <v>0</v>
      </c>
      <c r="K28" s="47">
        <f ca="1">SUMIFS(Entrada!$B:$B,Entrada!$C:$C,Mensal!$B28,Entrada!$G:$G,Mensal!K$4)</f>
        <v>0</v>
      </c>
      <c r="L28" s="47">
        <f ca="1">SUMIFS(Entrada!$B:$B,Entrada!$C:$C,Mensal!$B28,Entrada!$G:$G,Mensal!L$4)</f>
        <v>0</v>
      </c>
      <c r="M28" s="47">
        <f ca="1">SUMIFS(Entrada!$B:$B,Entrada!$C:$C,Mensal!$B28,Entrada!$G:$G,Mensal!M$4)</f>
        <v>0</v>
      </c>
      <c r="N28" s="47">
        <f ca="1">SUMIFS(Entrada!$B:$B,Entrada!$C:$C,Mensal!$B28,Entrada!$G:$G,Mensal!N$4)</f>
        <v>0</v>
      </c>
      <c r="O28" s="47">
        <f ca="1">SUMIFS(Entrada!$B:$B,Entrada!$C:$C,Mensal!$B28,Entrada!$G:$G,Mensal!O$4)</f>
        <v>0</v>
      </c>
    </row>
    <row r="29" spans="2:15" s="106" customFormat="1" ht="16.5" customHeight="1" x14ac:dyDescent="0.25">
      <c r="B29" s="37" t="str">
        <f>'Descrição das despesas'!B20</f>
        <v>Necessidades Básicas #2</v>
      </c>
      <c r="C29" s="48"/>
      <c r="D29" s="33">
        <f ca="1">SUMIFS(Entrada!$B:$B,Entrada!$C:$C,Mensal!$B29,Entrada!$G:$G,Mensal!D$4)</f>
        <v>0</v>
      </c>
      <c r="E29" s="47">
        <f ca="1">SUMIFS(Entrada!$B:$B,Entrada!$C:$C,Mensal!$B29,Entrada!$G:$G,Mensal!E$4)</f>
        <v>0</v>
      </c>
      <c r="F29" s="47">
        <f ca="1">SUMIFS(Entrada!$B:$B,Entrada!$C:$C,Mensal!$B29,Entrada!$G:$G,Mensal!F$4)</f>
        <v>0</v>
      </c>
      <c r="G29" s="47">
        <f ca="1">SUMIFS(Entrada!$B:$B,Entrada!$C:$C,Mensal!$B29,Entrada!$G:$G,Mensal!G$4)</f>
        <v>0</v>
      </c>
      <c r="H29" s="47">
        <f ca="1">SUMIFS(Entrada!$B:$B,Entrada!$C:$C,Mensal!$B29,Entrada!$G:$G,Mensal!H$4)</f>
        <v>0</v>
      </c>
      <c r="I29" s="47">
        <f ca="1">SUMIFS(Entrada!$B:$B,Entrada!$C:$C,Mensal!$B29,Entrada!$G:$G,Mensal!I$4)</f>
        <v>0</v>
      </c>
      <c r="J29" s="47">
        <f ca="1">SUMIFS(Entrada!$B:$B,Entrada!$C:$C,Mensal!$B29,Entrada!$G:$G,Mensal!J$4)</f>
        <v>0</v>
      </c>
      <c r="K29" s="47">
        <f ca="1">SUMIFS(Entrada!$B:$B,Entrada!$C:$C,Mensal!$B29,Entrada!$G:$G,Mensal!K$4)</f>
        <v>0</v>
      </c>
      <c r="L29" s="47">
        <f ca="1">SUMIFS(Entrada!$B:$B,Entrada!$C:$C,Mensal!$B29,Entrada!$G:$G,Mensal!L$4)</f>
        <v>0</v>
      </c>
      <c r="M29" s="47">
        <f ca="1">SUMIFS(Entrada!$B:$B,Entrada!$C:$C,Mensal!$B29,Entrada!$G:$G,Mensal!M$4)</f>
        <v>0</v>
      </c>
      <c r="N29" s="47">
        <f ca="1">SUMIFS(Entrada!$B:$B,Entrada!$C:$C,Mensal!$B29,Entrada!$G:$G,Mensal!N$4)</f>
        <v>0</v>
      </c>
      <c r="O29" s="47">
        <f ca="1">SUMIFS(Entrada!$B:$B,Entrada!$C:$C,Mensal!$B29,Entrada!$G:$G,Mensal!O$4)</f>
        <v>0</v>
      </c>
    </row>
    <row r="30" spans="2:15" s="106" customFormat="1" ht="16.5" customHeight="1" x14ac:dyDescent="0.25">
      <c r="B30" s="37" t="str">
        <f>'Descrição das despesas'!B21</f>
        <v>Necessidades Básicas #3</v>
      </c>
      <c r="C30" s="48"/>
      <c r="D30" s="33">
        <f ca="1">SUMIFS(Entrada!$B:$B,Entrada!$C:$C,Mensal!$B30,Entrada!$G:$G,Mensal!D$4)</f>
        <v>0</v>
      </c>
      <c r="E30" s="47">
        <f ca="1">SUMIFS(Entrada!$B:$B,Entrada!$C:$C,Mensal!$B30,Entrada!$G:$G,Mensal!E$4)</f>
        <v>0</v>
      </c>
      <c r="F30" s="47">
        <f ca="1">SUMIFS(Entrada!$B:$B,Entrada!$C:$C,Mensal!$B30,Entrada!$G:$G,Mensal!F$4)</f>
        <v>0</v>
      </c>
      <c r="G30" s="47">
        <f ca="1">SUMIFS(Entrada!$B:$B,Entrada!$C:$C,Mensal!$B30,Entrada!$G:$G,Mensal!G$4)</f>
        <v>0</v>
      </c>
      <c r="H30" s="47">
        <f ca="1">SUMIFS(Entrada!$B:$B,Entrada!$C:$C,Mensal!$B30,Entrada!$G:$G,Mensal!H$4)</f>
        <v>0</v>
      </c>
      <c r="I30" s="47">
        <f ca="1">SUMIFS(Entrada!$B:$B,Entrada!$C:$C,Mensal!$B30,Entrada!$G:$G,Mensal!I$4)</f>
        <v>0</v>
      </c>
      <c r="J30" s="47">
        <f ca="1">SUMIFS(Entrada!$B:$B,Entrada!$C:$C,Mensal!$B30,Entrada!$G:$G,Mensal!J$4)</f>
        <v>0</v>
      </c>
      <c r="K30" s="47">
        <f ca="1">SUMIFS(Entrada!$B:$B,Entrada!$C:$C,Mensal!$B30,Entrada!$G:$G,Mensal!K$4)</f>
        <v>0</v>
      </c>
      <c r="L30" s="47">
        <f ca="1">SUMIFS(Entrada!$B:$B,Entrada!$C:$C,Mensal!$B30,Entrada!$G:$G,Mensal!L$4)</f>
        <v>0</v>
      </c>
      <c r="M30" s="47">
        <f ca="1">SUMIFS(Entrada!$B:$B,Entrada!$C:$C,Mensal!$B30,Entrada!$G:$G,Mensal!M$4)</f>
        <v>0</v>
      </c>
      <c r="N30" s="47">
        <f ca="1">SUMIFS(Entrada!$B:$B,Entrada!$C:$C,Mensal!$B30,Entrada!$G:$G,Mensal!N$4)</f>
        <v>0</v>
      </c>
      <c r="O30" s="47">
        <f ca="1">SUMIFS(Entrada!$B:$B,Entrada!$C:$C,Mensal!$B30,Entrada!$G:$G,Mensal!O$4)</f>
        <v>0</v>
      </c>
    </row>
    <row r="31" spans="2:15" s="106" customFormat="1" ht="16.5" customHeight="1" x14ac:dyDescent="0.25">
      <c r="B31" s="37" t="str">
        <f>'Descrição das despesas'!B22</f>
        <v>Necessidades Básicas #4</v>
      </c>
      <c r="C31" s="48"/>
      <c r="D31" s="33">
        <f ca="1">SUMIFS(Entrada!$B:$B,Entrada!$C:$C,Mensal!$B31,Entrada!$G:$G,Mensal!D$4)</f>
        <v>0</v>
      </c>
      <c r="E31" s="47">
        <f ca="1">SUMIFS(Entrada!$B:$B,Entrada!$C:$C,Mensal!$B31,Entrada!$G:$G,Mensal!E$4)</f>
        <v>0</v>
      </c>
      <c r="F31" s="47">
        <f ca="1">SUMIFS(Entrada!$B:$B,Entrada!$C:$C,Mensal!$B31,Entrada!$G:$G,Mensal!F$4)</f>
        <v>0</v>
      </c>
      <c r="G31" s="47">
        <f ca="1">SUMIFS(Entrada!$B:$B,Entrada!$C:$C,Mensal!$B31,Entrada!$G:$G,Mensal!G$4)</f>
        <v>0</v>
      </c>
      <c r="H31" s="47">
        <f ca="1">SUMIFS(Entrada!$B:$B,Entrada!$C:$C,Mensal!$B31,Entrada!$G:$G,Mensal!H$4)</f>
        <v>0</v>
      </c>
      <c r="I31" s="47">
        <f ca="1">SUMIFS(Entrada!$B:$B,Entrada!$C:$C,Mensal!$B31,Entrada!$G:$G,Mensal!I$4)</f>
        <v>0</v>
      </c>
      <c r="J31" s="47">
        <f ca="1">SUMIFS(Entrada!$B:$B,Entrada!$C:$C,Mensal!$B31,Entrada!$G:$G,Mensal!J$4)</f>
        <v>0</v>
      </c>
      <c r="K31" s="47">
        <f ca="1">SUMIFS(Entrada!$B:$B,Entrada!$C:$C,Mensal!$B31,Entrada!$G:$G,Mensal!K$4)</f>
        <v>0</v>
      </c>
      <c r="L31" s="47">
        <f ca="1">SUMIFS(Entrada!$B:$B,Entrada!$C:$C,Mensal!$B31,Entrada!$G:$G,Mensal!L$4)</f>
        <v>0</v>
      </c>
      <c r="M31" s="47">
        <f ca="1">SUMIFS(Entrada!$B:$B,Entrada!$C:$C,Mensal!$B31,Entrada!$G:$G,Mensal!M$4)</f>
        <v>0</v>
      </c>
      <c r="N31" s="47">
        <f ca="1">SUMIFS(Entrada!$B:$B,Entrada!$C:$C,Mensal!$B31,Entrada!$G:$G,Mensal!N$4)</f>
        <v>0</v>
      </c>
      <c r="O31" s="47">
        <f ca="1">SUMIFS(Entrada!$B:$B,Entrada!$C:$C,Mensal!$B31,Entrada!$G:$G,Mensal!O$4)</f>
        <v>0</v>
      </c>
    </row>
    <row r="32" spans="2:15" s="106" customFormat="1" ht="16.5" customHeight="1" x14ac:dyDescent="0.25">
      <c r="B32" s="37" t="str">
        <f>'Descrição das despesas'!B23</f>
        <v>Necessidades Básicas #5</v>
      </c>
      <c r="C32" s="48"/>
      <c r="D32" s="33">
        <f ca="1">SUMIFS(Entrada!$B:$B,Entrada!$C:$C,Mensal!$B32,Entrada!$G:$G,Mensal!D$4)</f>
        <v>0</v>
      </c>
      <c r="E32" s="47">
        <f ca="1">SUMIFS(Entrada!$B:$B,Entrada!$C:$C,Mensal!$B32,Entrada!$G:$G,Mensal!E$4)</f>
        <v>0</v>
      </c>
      <c r="F32" s="47">
        <f ca="1">SUMIFS(Entrada!$B:$B,Entrada!$C:$C,Mensal!$B32,Entrada!$G:$G,Mensal!F$4)</f>
        <v>0</v>
      </c>
      <c r="G32" s="47">
        <f ca="1">SUMIFS(Entrada!$B:$B,Entrada!$C:$C,Mensal!$B32,Entrada!$G:$G,Mensal!G$4)</f>
        <v>0</v>
      </c>
      <c r="H32" s="47">
        <f ca="1">SUMIFS(Entrada!$B:$B,Entrada!$C:$C,Mensal!$B32,Entrada!$G:$G,Mensal!H$4)</f>
        <v>0</v>
      </c>
      <c r="I32" s="47">
        <f ca="1">SUMIFS(Entrada!$B:$B,Entrada!$C:$C,Mensal!$B32,Entrada!$G:$G,Mensal!I$4)</f>
        <v>0</v>
      </c>
      <c r="J32" s="47">
        <f ca="1">SUMIFS(Entrada!$B:$B,Entrada!$C:$C,Mensal!$B32,Entrada!$G:$G,Mensal!J$4)</f>
        <v>0</v>
      </c>
      <c r="K32" s="47">
        <f ca="1">SUMIFS(Entrada!$B:$B,Entrada!$C:$C,Mensal!$B32,Entrada!$G:$G,Mensal!K$4)</f>
        <v>0</v>
      </c>
      <c r="L32" s="47">
        <f ca="1">SUMIFS(Entrada!$B:$B,Entrada!$C:$C,Mensal!$B32,Entrada!$G:$G,Mensal!L$4)</f>
        <v>0</v>
      </c>
      <c r="M32" s="47">
        <f ca="1">SUMIFS(Entrada!$B:$B,Entrada!$C:$C,Mensal!$B32,Entrada!$G:$G,Mensal!M$4)</f>
        <v>0</v>
      </c>
      <c r="N32" s="47">
        <f ca="1">SUMIFS(Entrada!$B:$B,Entrada!$C:$C,Mensal!$B32,Entrada!$G:$G,Mensal!N$4)</f>
        <v>0</v>
      </c>
      <c r="O32" s="47">
        <f ca="1">SUMIFS(Entrada!$B:$B,Entrada!$C:$C,Mensal!$B32,Entrada!$G:$G,Mensal!O$4)</f>
        <v>0</v>
      </c>
    </row>
    <row r="33" spans="2:15" ht="16.5" customHeight="1" x14ac:dyDescent="0.25">
      <c r="B33" s="38" t="s">
        <v>55</v>
      </c>
      <c r="C33" s="39"/>
      <c r="D33" s="40">
        <f ca="1">SUM(D11:D32)</f>
        <v>1</v>
      </c>
      <c r="E33" s="41">
        <f ca="1">SUM(E11:E32)</f>
        <v>0</v>
      </c>
      <c r="F33" s="41">
        <f ca="1">SUM(F11:F32)</f>
        <v>0</v>
      </c>
      <c r="G33" s="41">
        <f t="shared" ref="G33:O33" ca="1" si="3">SUM(G11:G32)</f>
        <v>0</v>
      </c>
      <c r="H33" s="41">
        <f t="shared" ca="1" si="3"/>
        <v>0</v>
      </c>
      <c r="I33" s="41">
        <f t="shared" ca="1" si="3"/>
        <v>0</v>
      </c>
      <c r="J33" s="41">
        <f t="shared" ca="1" si="3"/>
        <v>0</v>
      </c>
      <c r="K33" s="41">
        <f t="shared" ca="1" si="3"/>
        <v>0</v>
      </c>
      <c r="L33" s="41">
        <f t="shared" ca="1" si="3"/>
        <v>0</v>
      </c>
      <c r="M33" s="41">
        <f t="shared" ca="1" si="3"/>
        <v>0</v>
      </c>
      <c r="N33" s="41">
        <f t="shared" ca="1" si="3"/>
        <v>0</v>
      </c>
      <c r="O33" s="41">
        <f t="shared" ca="1" si="3"/>
        <v>0</v>
      </c>
    </row>
    <row r="34" spans="2:15" ht="16.5" hidden="1" customHeight="1" x14ac:dyDescent="0.25">
      <c r="B34" s="49"/>
      <c r="C34" s="42" t="s">
        <v>69</v>
      </c>
      <c r="D34" s="50" t="e">
        <f ca="1">D33/D7</f>
        <v>#DIV/0!</v>
      </c>
      <c r="E34" s="51" t="e">
        <f ca="1">E33/E7</f>
        <v>#DIV/0!</v>
      </c>
      <c r="F34" s="51"/>
      <c r="G34" s="51" t="e">
        <f t="shared" ref="G34:O34" ca="1" si="4">G33/G7</f>
        <v>#DIV/0!</v>
      </c>
      <c r="H34" s="51" t="e">
        <f t="shared" ca="1" si="4"/>
        <v>#DIV/0!</v>
      </c>
      <c r="I34" s="51" t="e">
        <f t="shared" ca="1" si="4"/>
        <v>#DIV/0!</v>
      </c>
      <c r="J34" s="51" t="e">
        <f t="shared" ca="1" si="4"/>
        <v>#DIV/0!</v>
      </c>
      <c r="K34" s="51" t="e">
        <f t="shared" ca="1" si="4"/>
        <v>#DIV/0!</v>
      </c>
      <c r="L34" s="51" t="e">
        <f t="shared" ca="1" si="4"/>
        <v>#DIV/0!</v>
      </c>
      <c r="M34" s="51" t="e">
        <f t="shared" ca="1" si="4"/>
        <v>#DIV/0!</v>
      </c>
      <c r="N34" s="51" t="e">
        <f t="shared" ca="1" si="4"/>
        <v>#DIV/0!</v>
      </c>
      <c r="O34" s="51" t="e">
        <f t="shared" ca="1" si="4"/>
        <v>#DIV/0!</v>
      </c>
    </row>
    <row r="35" spans="2:15" ht="16.5" customHeight="1" x14ac:dyDescent="0.25">
      <c r="B35" s="42"/>
      <c r="C35" s="52"/>
      <c r="D35" s="43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2:15" ht="16.5" customHeight="1" x14ac:dyDescent="0.25">
      <c r="B36" s="128" t="s">
        <v>3</v>
      </c>
      <c r="C36" s="128"/>
      <c r="D36" s="43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2:15" ht="16.5" customHeight="1" x14ac:dyDescent="0.25">
      <c r="B37" s="129"/>
      <c r="C37" s="129"/>
      <c r="D37" s="45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2:15" ht="16.5" customHeight="1" x14ac:dyDescent="0.25">
      <c r="B38" s="31" t="s">
        <v>15</v>
      </c>
      <c r="C38" s="32"/>
      <c r="D38" s="33">
        <f ca="1">SUMIFS(Entrada!$B:$B,Entrada!$C:$C,Mensal!$B38,Entrada!$G:$G,Mensal!D$4)</f>
        <v>0</v>
      </c>
      <c r="E38" s="47">
        <f ca="1">SUMIFS(Entrada!$B:$B,Entrada!$C:$C,Mensal!$B38,Entrada!$G:$G,Mensal!E$4)</f>
        <v>0</v>
      </c>
      <c r="F38" s="47">
        <f ca="1">SUMIFS(Entrada!$B:$B,Entrada!$C:$C,Mensal!$B38,Entrada!$G:$G,Mensal!F$4)</f>
        <v>0</v>
      </c>
      <c r="G38" s="47">
        <f ca="1">SUMIFS(Entrada!$B:$B,Entrada!$C:$C,Mensal!$B38,Entrada!$G:$G,Mensal!G$4)</f>
        <v>0</v>
      </c>
      <c r="H38" s="47">
        <f ca="1">SUMIFS(Entrada!$B:$B,Entrada!$C:$C,Mensal!$B38,Entrada!$G:$G,Mensal!H$4)</f>
        <v>0</v>
      </c>
      <c r="I38" s="47">
        <f ca="1">SUMIFS(Entrada!$B:$B,Entrada!$C:$C,Mensal!$B38,Entrada!$G:$G,Mensal!I$4)</f>
        <v>0</v>
      </c>
      <c r="J38" s="47">
        <f ca="1">SUMIFS(Entrada!$B:$B,Entrada!$C:$C,Mensal!$B38,Entrada!$G:$G,Mensal!J$4)</f>
        <v>0</v>
      </c>
      <c r="K38" s="47">
        <f ca="1">SUMIFS(Entrada!$B:$B,Entrada!$C:$C,Mensal!$B38,Entrada!$G:$G,Mensal!K$4)</f>
        <v>0</v>
      </c>
      <c r="L38" s="47">
        <f ca="1">SUMIFS(Entrada!$B:$B,Entrada!$C:$C,Mensal!$B38,Entrada!$G:$G,Mensal!L$4)</f>
        <v>0</v>
      </c>
      <c r="M38" s="47">
        <f ca="1">SUMIFS(Entrada!$B:$B,Entrada!$C:$C,Mensal!$B38,Entrada!$G:$G,Mensal!M$4)</f>
        <v>0</v>
      </c>
      <c r="N38" s="47">
        <f ca="1">SUMIFS(Entrada!$B:$B,Entrada!$C:$C,Mensal!$B38,Entrada!$G:$G,Mensal!N$4)</f>
        <v>0</v>
      </c>
      <c r="O38" s="47">
        <f ca="1">SUMIFS(Entrada!$B:$B,Entrada!$C:$C,Mensal!$B38,Entrada!$G:$G,Mensal!O$4)</f>
        <v>0</v>
      </c>
    </row>
    <row r="39" spans="2:15" ht="16.5" customHeight="1" x14ac:dyDescent="0.25">
      <c r="B39" s="35" t="s">
        <v>16</v>
      </c>
      <c r="C39" s="36"/>
      <c r="D39" s="33">
        <f ca="1">SUMIFS(Entrada!$B:$B,Entrada!$C:$C,Mensal!$B39,Entrada!$G:$G,Mensal!D$4)</f>
        <v>0</v>
      </c>
      <c r="E39" s="53">
        <f ca="1">SUMIFS(Entrada!$B:$B,Entrada!$C:$C,Mensal!$B39,Entrada!$G:$G,Mensal!E$4)</f>
        <v>0</v>
      </c>
      <c r="F39" s="53">
        <f ca="1">SUMIFS(Entrada!$B:$B,Entrada!$C:$C,Mensal!$B39,Entrada!$G:$G,Mensal!F$4)</f>
        <v>0</v>
      </c>
      <c r="G39" s="53">
        <f ca="1">SUMIFS(Entrada!$B:$B,Entrada!$C:$C,Mensal!$B39,Entrada!$G:$G,Mensal!G$4)</f>
        <v>0</v>
      </c>
      <c r="H39" s="53">
        <f ca="1">SUMIFS(Entrada!$B:$B,Entrada!$C:$C,Mensal!$B39,Entrada!$G:$G,Mensal!H$4)</f>
        <v>0</v>
      </c>
      <c r="I39" s="53">
        <f ca="1">SUMIFS(Entrada!$B:$B,Entrada!$C:$C,Mensal!$B39,Entrada!$G:$G,Mensal!I$4)</f>
        <v>0</v>
      </c>
      <c r="J39" s="53">
        <f ca="1">SUMIFS(Entrada!$B:$B,Entrada!$C:$C,Mensal!$B39,Entrada!$G:$G,Mensal!J$4)</f>
        <v>0</v>
      </c>
      <c r="K39" s="53">
        <f ca="1">SUMIFS(Entrada!$B:$B,Entrada!$C:$C,Mensal!$B39,Entrada!$G:$G,Mensal!K$4)</f>
        <v>0</v>
      </c>
      <c r="L39" s="53">
        <f ca="1">SUMIFS(Entrada!$B:$B,Entrada!$C:$C,Mensal!$B39,Entrada!$G:$G,Mensal!L$4)</f>
        <v>0</v>
      </c>
      <c r="M39" s="53">
        <f ca="1">SUMIFS(Entrada!$B:$B,Entrada!$C:$C,Mensal!$B39,Entrada!$G:$G,Mensal!M$4)</f>
        <v>0</v>
      </c>
      <c r="N39" s="53">
        <f ca="1">SUMIFS(Entrada!$B:$B,Entrada!$C:$C,Mensal!$B39,Entrada!$G:$G,Mensal!N$4)</f>
        <v>0</v>
      </c>
      <c r="O39" s="53">
        <f ca="1">SUMIFS(Entrada!$B:$B,Entrada!$C:$C,Mensal!$B39,Entrada!$G:$G,Mensal!O$4)</f>
        <v>0</v>
      </c>
    </row>
    <row r="40" spans="2:15" ht="16.5" customHeight="1" x14ac:dyDescent="0.25">
      <c r="B40" s="35" t="s">
        <v>17</v>
      </c>
      <c r="C40" s="36"/>
      <c r="D40" s="33">
        <f ca="1">SUMIFS(Entrada!$B:$B,Entrada!$C:$C,Mensal!$B40,Entrada!$G:$G,Mensal!D$4)</f>
        <v>0</v>
      </c>
      <c r="E40" s="53">
        <f ca="1">SUMIFS(Entrada!$B:$B,Entrada!$C:$C,Mensal!$B40,Entrada!$G:$G,Mensal!E$4)</f>
        <v>0</v>
      </c>
      <c r="F40" s="53">
        <f ca="1">SUMIFS(Entrada!$B:$B,Entrada!$C:$C,Mensal!$B40,Entrada!$G:$G,Mensal!F$4)</f>
        <v>0</v>
      </c>
      <c r="G40" s="53">
        <f ca="1">SUMIFS(Entrada!$B:$B,Entrada!$C:$C,Mensal!$B40,Entrada!$G:$G,Mensal!G$4)</f>
        <v>0</v>
      </c>
      <c r="H40" s="53">
        <f ca="1">SUMIFS(Entrada!$B:$B,Entrada!$C:$C,Mensal!$B40,Entrada!$G:$G,Mensal!H$4)</f>
        <v>0</v>
      </c>
      <c r="I40" s="53">
        <f ca="1">SUMIFS(Entrada!$B:$B,Entrada!$C:$C,Mensal!$B40,Entrada!$G:$G,Mensal!I$4)</f>
        <v>0</v>
      </c>
      <c r="J40" s="53">
        <f ca="1">SUMIFS(Entrada!$B:$B,Entrada!$C:$C,Mensal!$B40,Entrada!$G:$G,Mensal!J$4)</f>
        <v>0</v>
      </c>
      <c r="K40" s="53">
        <f ca="1">SUMIFS(Entrada!$B:$B,Entrada!$C:$C,Mensal!$B40,Entrada!$G:$G,Mensal!K$4)</f>
        <v>0</v>
      </c>
      <c r="L40" s="53">
        <f ca="1">SUMIFS(Entrada!$B:$B,Entrada!$C:$C,Mensal!$B40,Entrada!$G:$G,Mensal!L$4)</f>
        <v>0</v>
      </c>
      <c r="M40" s="53">
        <f ca="1">SUMIFS(Entrada!$B:$B,Entrada!$C:$C,Mensal!$B40,Entrada!$G:$G,Mensal!M$4)</f>
        <v>0</v>
      </c>
      <c r="N40" s="53">
        <f ca="1">SUMIFS(Entrada!$B:$B,Entrada!$C:$C,Mensal!$B40,Entrada!$G:$G,Mensal!N$4)</f>
        <v>0</v>
      </c>
      <c r="O40" s="53">
        <f ca="1">SUMIFS(Entrada!$B:$B,Entrada!$C:$C,Mensal!$B40,Entrada!$G:$G,Mensal!O$4)</f>
        <v>0</v>
      </c>
    </row>
    <row r="41" spans="2:15" ht="16.5" customHeight="1" x14ac:dyDescent="0.25">
      <c r="B41" s="35" t="s">
        <v>18</v>
      </c>
      <c r="C41" s="36"/>
      <c r="D41" s="33">
        <f ca="1">SUMIFS(Entrada!$B:$B,Entrada!$C:$C,Mensal!$B41,Entrada!$G:$G,Mensal!D$4,Entrada!$B:$B,"&gt;0")</f>
        <v>0</v>
      </c>
      <c r="E41" s="53">
        <f ca="1">SUMIFS(Entrada!$B:$B,Entrada!$C:$C,Mensal!$B41,Entrada!$G:$G,Mensal!E$4,Entrada!$B:$B,"&gt;0")</f>
        <v>0</v>
      </c>
      <c r="F41" s="53">
        <f ca="1">SUMIFS(Entrada!$B:$B,Entrada!$C:$C,Mensal!$B41,Entrada!$G:$G,Mensal!F$4,Entrada!$B:$B,"&gt;0")</f>
        <v>0</v>
      </c>
      <c r="G41" s="53">
        <f ca="1">SUMIFS(Entrada!$B:$B,Entrada!$C:$C,Mensal!$B41,Entrada!$G:$G,Mensal!G$4,Entrada!$B:$B,"&gt;0")</f>
        <v>0</v>
      </c>
      <c r="H41" s="53">
        <f ca="1">SUMIFS(Entrada!$B:$B,Entrada!$C:$C,Mensal!$B41,Entrada!$G:$G,Mensal!H$4,Entrada!$B:$B,"&gt;0")</f>
        <v>0</v>
      </c>
      <c r="I41" s="53">
        <f ca="1">SUMIFS(Entrada!$B:$B,Entrada!$C:$C,Mensal!$B41,Entrada!$G:$G,Mensal!I$4,Entrada!$B:$B,"&gt;0")</f>
        <v>0</v>
      </c>
      <c r="J41" s="53">
        <f ca="1">SUMIFS(Entrada!$B:$B,Entrada!$C:$C,Mensal!$B41,Entrada!$G:$G,Mensal!J$4,Entrada!$B:$B,"&gt;0")</f>
        <v>0</v>
      </c>
      <c r="K41" s="53">
        <f ca="1">SUMIFS(Entrada!$B:$B,Entrada!$C:$C,Mensal!$B41,Entrada!$G:$G,Mensal!K$4,Entrada!$B:$B,"&gt;0")</f>
        <v>0</v>
      </c>
      <c r="L41" s="53">
        <f ca="1">SUMIFS(Entrada!$B:$B,Entrada!$C:$C,Mensal!$B41,Entrada!$G:$G,Mensal!L$4,Entrada!$B:$B,"&gt;0")</f>
        <v>0</v>
      </c>
      <c r="M41" s="53">
        <f ca="1">SUMIFS(Entrada!$B:$B,Entrada!$C:$C,Mensal!$B41,Entrada!$G:$G,Mensal!M$4,Entrada!$B:$B,"&gt;0")</f>
        <v>0</v>
      </c>
      <c r="N41" s="53">
        <f ca="1">SUMIFS(Entrada!$B:$B,Entrada!$C:$C,Mensal!$B41,Entrada!$G:$G,Mensal!N$4,Entrada!$B:$B,"&gt;0")</f>
        <v>0</v>
      </c>
      <c r="O41" s="53">
        <f ca="1">SUMIFS(Entrada!$B:$B,Entrada!$C:$C,Mensal!$B41,Entrada!$G:$G,Mensal!O$4,Entrada!$B:$B,"&gt;0")</f>
        <v>0</v>
      </c>
    </row>
    <row r="42" spans="2:15" s="106" customFormat="1" ht="16.5" customHeight="1" x14ac:dyDescent="0.25">
      <c r="B42" s="37" t="str">
        <f>'Descrição das despesas'!B28</f>
        <v>Lazer #1</v>
      </c>
      <c r="C42" s="48"/>
      <c r="D42" s="33">
        <f ca="1">SUMIFS(Entrada!$B:$B,Entrada!$C:$C,Mensal!$B42,Entrada!$G:$G,Mensal!D$4,Entrada!$B:$B,"&gt;0")</f>
        <v>0</v>
      </c>
      <c r="E42" s="53">
        <f ca="1">SUMIFS(Entrada!$B:$B,Entrada!$C:$C,Mensal!$B42,Entrada!$G:$G,Mensal!E$4,Entrada!$B:$B,"&gt;0")</f>
        <v>0</v>
      </c>
      <c r="F42" s="53">
        <f ca="1">SUMIFS(Entrada!$B:$B,Entrada!$C:$C,Mensal!$B42,Entrada!$G:$G,Mensal!F$4,Entrada!$B:$B,"&gt;0")</f>
        <v>0</v>
      </c>
      <c r="G42" s="53">
        <f ca="1">SUMIFS(Entrada!$B:$B,Entrada!$C:$C,Mensal!$B42,Entrada!$G:$G,Mensal!G$4,Entrada!$B:$B,"&gt;0")</f>
        <v>0</v>
      </c>
      <c r="H42" s="53">
        <f ca="1">SUMIFS(Entrada!$B:$B,Entrada!$C:$C,Mensal!$B42,Entrada!$G:$G,Mensal!H$4,Entrada!$B:$B,"&gt;0")</f>
        <v>0</v>
      </c>
      <c r="I42" s="53">
        <f ca="1">SUMIFS(Entrada!$B:$B,Entrada!$C:$C,Mensal!$B42,Entrada!$G:$G,Mensal!I$4,Entrada!$B:$B,"&gt;0")</f>
        <v>0</v>
      </c>
      <c r="J42" s="53">
        <f ca="1">SUMIFS(Entrada!$B:$B,Entrada!$C:$C,Mensal!$B42,Entrada!$G:$G,Mensal!J$4,Entrada!$B:$B,"&gt;0")</f>
        <v>0</v>
      </c>
      <c r="K42" s="53">
        <f ca="1">SUMIFS(Entrada!$B:$B,Entrada!$C:$C,Mensal!$B42,Entrada!$G:$G,Mensal!K$4,Entrada!$B:$B,"&gt;0")</f>
        <v>0</v>
      </c>
      <c r="L42" s="53">
        <f ca="1">SUMIFS(Entrada!$B:$B,Entrada!$C:$C,Mensal!$B42,Entrada!$G:$G,Mensal!L$4,Entrada!$B:$B,"&gt;0")</f>
        <v>0</v>
      </c>
      <c r="M42" s="53">
        <f ca="1">SUMIFS(Entrada!$B:$B,Entrada!$C:$C,Mensal!$B42,Entrada!$G:$G,Mensal!M$4,Entrada!$B:$B,"&gt;0")</f>
        <v>0</v>
      </c>
      <c r="N42" s="53">
        <f ca="1">SUMIFS(Entrada!$B:$B,Entrada!$C:$C,Mensal!$B42,Entrada!$G:$G,Mensal!N$4,Entrada!$B:$B,"&gt;0")</f>
        <v>0</v>
      </c>
      <c r="O42" s="53">
        <f ca="1">SUMIFS(Entrada!$B:$B,Entrada!$C:$C,Mensal!$B42,Entrada!$G:$G,Mensal!O$4,Entrada!$B:$B,"&gt;0")</f>
        <v>0</v>
      </c>
    </row>
    <row r="43" spans="2:15" s="106" customFormat="1" ht="16.5" customHeight="1" x14ac:dyDescent="0.25">
      <c r="B43" s="37" t="str">
        <f>'Descrição das despesas'!B29</f>
        <v>Lazer #2</v>
      </c>
      <c r="C43" s="48"/>
      <c r="D43" s="33">
        <f ca="1">SUMIFS(Entrada!$B:$B,Entrada!$C:$C,Mensal!$B43,Entrada!$G:$G,Mensal!D$4,Entrada!$B:$B,"&gt;0")</f>
        <v>0</v>
      </c>
      <c r="E43" s="53">
        <f ca="1">SUMIFS(Entrada!$B:$B,Entrada!$C:$C,Mensal!$B43,Entrada!$G:$G,Mensal!E$4,Entrada!$B:$B,"&gt;0")</f>
        <v>0</v>
      </c>
      <c r="F43" s="53">
        <f ca="1">SUMIFS(Entrada!$B:$B,Entrada!$C:$C,Mensal!$B43,Entrada!$G:$G,Mensal!F$4,Entrada!$B:$B,"&gt;0")</f>
        <v>0</v>
      </c>
      <c r="G43" s="53">
        <f ca="1">SUMIFS(Entrada!$B:$B,Entrada!$C:$C,Mensal!$B43,Entrada!$G:$G,Mensal!G$4,Entrada!$B:$B,"&gt;0")</f>
        <v>0</v>
      </c>
      <c r="H43" s="53">
        <f ca="1">SUMIFS(Entrada!$B:$B,Entrada!$C:$C,Mensal!$B43,Entrada!$G:$G,Mensal!H$4,Entrada!$B:$B,"&gt;0")</f>
        <v>0</v>
      </c>
      <c r="I43" s="53">
        <f ca="1">SUMIFS(Entrada!$B:$B,Entrada!$C:$C,Mensal!$B43,Entrada!$G:$G,Mensal!I$4,Entrada!$B:$B,"&gt;0")</f>
        <v>0</v>
      </c>
      <c r="J43" s="53">
        <f ca="1">SUMIFS(Entrada!$B:$B,Entrada!$C:$C,Mensal!$B43,Entrada!$G:$G,Mensal!J$4,Entrada!$B:$B,"&gt;0")</f>
        <v>0</v>
      </c>
      <c r="K43" s="53">
        <f ca="1">SUMIFS(Entrada!$B:$B,Entrada!$C:$C,Mensal!$B43,Entrada!$G:$G,Mensal!K$4,Entrada!$B:$B,"&gt;0")</f>
        <v>0</v>
      </c>
      <c r="L43" s="53">
        <f ca="1">SUMIFS(Entrada!$B:$B,Entrada!$C:$C,Mensal!$B43,Entrada!$G:$G,Mensal!L$4,Entrada!$B:$B,"&gt;0")</f>
        <v>0</v>
      </c>
      <c r="M43" s="53">
        <f ca="1">SUMIFS(Entrada!$B:$B,Entrada!$C:$C,Mensal!$B43,Entrada!$G:$G,Mensal!M$4,Entrada!$B:$B,"&gt;0")</f>
        <v>0</v>
      </c>
      <c r="N43" s="53">
        <f ca="1">SUMIFS(Entrada!$B:$B,Entrada!$C:$C,Mensal!$B43,Entrada!$G:$G,Mensal!N$4,Entrada!$B:$B,"&gt;0")</f>
        <v>0</v>
      </c>
      <c r="O43" s="53">
        <f ca="1">SUMIFS(Entrada!$B:$B,Entrada!$C:$C,Mensal!$B43,Entrada!$G:$G,Mensal!O$4,Entrada!$B:$B,"&gt;0")</f>
        <v>0</v>
      </c>
    </row>
    <row r="44" spans="2:15" s="106" customFormat="1" ht="16.5" customHeight="1" x14ac:dyDescent="0.25">
      <c r="B44" s="37" t="str">
        <f>'Descrição das despesas'!B30</f>
        <v>Lazer #3</v>
      </c>
      <c r="C44" s="48"/>
      <c r="D44" s="33">
        <f ca="1">SUMIFS(Entrada!$B:$B,Entrada!$C:$C,Mensal!$B44,Entrada!$G:$G,Mensal!D$4,Entrada!$B:$B,"&gt;0")</f>
        <v>0</v>
      </c>
      <c r="E44" s="53">
        <f ca="1">SUMIFS(Entrada!$B:$B,Entrada!$C:$C,Mensal!$B44,Entrada!$G:$G,Mensal!E$4,Entrada!$B:$B,"&gt;0")</f>
        <v>0</v>
      </c>
      <c r="F44" s="53">
        <f ca="1">SUMIFS(Entrada!$B:$B,Entrada!$C:$C,Mensal!$B44,Entrada!$G:$G,Mensal!F$4,Entrada!$B:$B,"&gt;0")</f>
        <v>0</v>
      </c>
      <c r="G44" s="53">
        <f ca="1">SUMIFS(Entrada!$B:$B,Entrada!$C:$C,Mensal!$B44,Entrada!$G:$G,Mensal!G$4,Entrada!$B:$B,"&gt;0")</f>
        <v>0</v>
      </c>
      <c r="H44" s="53">
        <f ca="1">SUMIFS(Entrada!$B:$B,Entrada!$C:$C,Mensal!$B44,Entrada!$G:$G,Mensal!H$4,Entrada!$B:$B,"&gt;0")</f>
        <v>0</v>
      </c>
      <c r="I44" s="53">
        <f ca="1">SUMIFS(Entrada!$B:$B,Entrada!$C:$C,Mensal!$B44,Entrada!$G:$G,Mensal!I$4,Entrada!$B:$B,"&gt;0")</f>
        <v>0</v>
      </c>
      <c r="J44" s="53">
        <f ca="1">SUMIFS(Entrada!$B:$B,Entrada!$C:$C,Mensal!$B44,Entrada!$G:$G,Mensal!J$4,Entrada!$B:$B,"&gt;0")</f>
        <v>0</v>
      </c>
      <c r="K44" s="53">
        <f ca="1">SUMIFS(Entrada!$B:$B,Entrada!$C:$C,Mensal!$B44,Entrada!$G:$G,Mensal!K$4,Entrada!$B:$B,"&gt;0")</f>
        <v>0</v>
      </c>
      <c r="L44" s="53">
        <f ca="1">SUMIFS(Entrada!$B:$B,Entrada!$C:$C,Mensal!$B44,Entrada!$G:$G,Mensal!L$4,Entrada!$B:$B,"&gt;0")</f>
        <v>0</v>
      </c>
      <c r="M44" s="53">
        <f ca="1">SUMIFS(Entrada!$B:$B,Entrada!$C:$C,Mensal!$B44,Entrada!$G:$G,Mensal!M$4,Entrada!$B:$B,"&gt;0")</f>
        <v>0</v>
      </c>
      <c r="N44" s="53">
        <f ca="1">SUMIFS(Entrada!$B:$B,Entrada!$C:$C,Mensal!$B44,Entrada!$G:$G,Mensal!N$4,Entrada!$B:$B,"&gt;0")</f>
        <v>0</v>
      </c>
      <c r="O44" s="53">
        <f ca="1">SUMIFS(Entrada!$B:$B,Entrada!$C:$C,Mensal!$B44,Entrada!$G:$G,Mensal!O$4,Entrada!$B:$B,"&gt;0")</f>
        <v>0</v>
      </c>
    </row>
    <row r="45" spans="2:15" ht="16.5" customHeight="1" x14ac:dyDescent="0.25">
      <c r="B45" s="38" t="s">
        <v>70</v>
      </c>
      <c r="C45" s="39"/>
      <c r="D45" s="40">
        <f ca="1">SUM(D38:D44)</f>
        <v>0</v>
      </c>
      <c r="E45" s="41">
        <f ca="1">SUM(E38:E44)</f>
        <v>0</v>
      </c>
      <c r="F45" s="41">
        <f ca="1">SUM(F38:F44)</f>
        <v>0</v>
      </c>
      <c r="G45" s="41">
        <f t="shared" ref="G45:O45" ca="1" si="5">SUM(G38:G44)</f>
        <v>0</v>
      </c>
      <c r="H45" s="41">
        <f t="shared" ca="1" si="5"/>
        <v>0</v>
      </c>
      <c r="I45" s="41">
        <f t="shared" ca="1" si="5"/>
        <v>0</v>
      </c>
      <c r="J45" s="41">
        <f t="shared" ca="1" si="5"/>
        <v>0</v>
      </c>
      <c r="K45" s="41">
        <f t="shared" ca="1" si="5"/>
        <v>0</v>
      </c>
      <c r="L45" s="41">
        <f t="shared" ca="1" si="5"/>
        <v>0</v>
      </c>
      <c r="M45" s="41">
        <f t="shared" ca="1" si="5"/>
        <v>0</v>
      </c>
      <c r="N45" s="41">
        <f t="shared" ca="1" si="5"/>
        <v>0</v>
      </c>
      <c r="O45" s="41">
        <f t="shared" ca="1" si="5"/>
        <v>0</v>
      </c>
    </row>
    <row r="46" spans="2:15" ht="16.5" hidden="1" customHeight="1" x14ac:dyDescent="0.25">
      <c r="B46" s="49"/>
      <c r="C46" s="42" t="s">
        <v>71</v>
      </c>
      <c r="D46" s="50" t="e">
        <f ca="1">D45/D7</f>
        <v>#DIV/0!</v>
      </c>
      <c r="E46" s="51" t="e">
        <f ca="1">E45/E7</f>
        <v>#DIV/0!</v>
      </c>
      <c r="F46" s="51"/>
      <c r="G46" s="51" t="e">
        <f t="shared" ref="G46:O46" ca="1" si="6">G45/G7</f>
        <v>#DIV/0!</v>
      </c>
      <c r="H46" s="51" t="e">
        <f t="shared" ca="1" si="6"/>
        <v>#DIV/0!</v>
      </c>
      <c r="I46" s="51" t="e">
        <f t="shared" ca="1" si="6"/>
        <v>#DIV/0!</v>
      </c>
      <c r="J46" s="51" t="e">
        <f t="shared" ca="1" si="6"/>
        <v>#DIV/0!</v>
      </c>
      <c r="K46" s="51" t="e">
        <f t="shared" ca="1" si="6"/>
        <v>#DIV/0!</v>
      </c>
      <c r="L46" s="51" t="e">
        <f t="shared" ca="1" si="6"/>
        <v>#DIV/0!</v>
      </c>
      <c r="M46" s="51" t="e">
        <f t="shared" ca="1" si="6"/>
        <v>#DIV/0!</v>
      </c>
      <c r="N46" s="51" t="e">
        <f t="shared" ca="1" si="6"/>
        <v>#DIV/0!</v>
      </c>
      <c r="O46" s="51" t="e">
        <f t="shared" ca="1" si="6"/>
        <v>#DIV/0!</v>
      </c>
    </row>
    <row r="47" spans="2:15" ht="16.5" customHeight="1" x14ac:dyDescent="0.25">
      <c r="B47" s="42"/>
      <c r="C47" s="52"/>
      <c r="D47" s="4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2:15" ht="16.5" customHeight="1" x14ac:dyDescent="0.25">
      <c r="B48" s="128" t="s">
        <v>24</v>
      </c>
      <c r="C48" s="128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2:15" ht="16.5" customHeight="1" x14ac:dyDescent="0.25">
      <c r="B49" s="129"/>
      <c r="C49" s="129"/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0" spans="2:15" s="74" customFormat="1" ht="16.5" customHeight="1" x14ac:dyDescent="0.25">
      <c r="B50" s="79" t="s">
        <v>2</v>
      </c>
      <c r="C50" s="80"/>
      <c r="D50" s="81">
        <f ca="1">SUMIFS(Entrada!$B:$B,Entrada!$C:$C,Mensal!$B50,Entrada!$G:$G,Mensal!D$4)</f>
        <v>0</v>
      </c>
      <c r="E50" s="82">
        <f ca="1">SUMIFS(Entrada!$B:$B,Entrada!$C:$C,Mensal!$B50,Entrada!$G:$G,Mensal!E$4)</f>
        <v>0</v>
      </c>
      <c r="F50" s="82">
        <f ca="1">SUMIFS(Entrada!$B:$B,Entrada!$C:$C,Mensal!$B50,Entrada!$G:$G,Mensal!F$4)</f>
        <v>0</v>
      </c>
      <c r="G50" s="82">
        <f ca="1">SUMIFS(Entrada!$B:$B,Entrada!$C:$C,Mensal!$B50,Entrada!$G:$G,Mensal!G$4)</f>
        <v>0</v>
      </c>
      <c r="H50" s="82">
        <f ca="1">SUMIFS(Entrada!$B:$B,Entrada!$C:$C,Mensal!$B50,Entrada!$G:$G,Mensal!H$4)</f>
        <v>0</v>
      </c>
      <c r="I50" s="82">
        <f ca="1">SUMIFS(Entrada!$B:$B,Entrada!$C:$C,Mensal!$B50,Entrada!$G:$G,Mensal!I$4)</f>
        <v>0</v>
      </c>
      <c r="J50" s="82">
        <f ca="1">SUMIFS(Entrada!$B:$B,Entrada!$C:$C,Mensal!$B50,Entrada!$G:$G,Mensal!J$4)</f>
        <v>0</v>
      </c>
      <c r="K50" s="82">
        <f ca="1">SUMIFS(Entrada!$B:$B,Entrada!$C:$C,Mensal!$B50,Entrada!$G:$G,Mensal!K$4)</f>
        <v>0</v>
      </c>
      <c r="L50" s="82">
        <f ca="1">SUMIFS(Entrada!$B:$B,Entrada!$C:$C,Mensal!$B50,Entrada!$G:$G,Mensal!L$4)</f>
        <v>0</v>
      </c>
      <c r="M50" s="82">
        <f ca="1">SUMIFS(Entrada!$B:$B,Entrada!$C:$C,Mensal!$B50,Entrada!$G:$G,Mensal!M$4)</f>
        <v>0</v>
      </c>
      <c r="N50" s="82">
        <f ca="1">SUMIFS(Entrada!$B:$B,Entrada!$C:$C,Mensal!$B50,Entrada!$G:$G,Mensal!N$4)</f>
        <v>0</v>
      </c>
      <c r="O50" s="82">
        <f ca="1">SUMIFS(Entrada!$B:$B,Entrada!$C:$C,Mensal!$B50,Entrada!$G:$G,Mensal!O$4)</f>
        <v>0</v>
      </c>
    </row>
    <row r="51" spans="2:15" s="74" customFormat="1" ht="16.5" customHeight="1" x14ac:dyDescent="0.25">
      <c r="B51" s="79" t="s">
        <v>1</v>
      </c>
      <c r="C51" s="80"/>
      <c r="D51" s="81">
        <f ca="1">SUMIFS(Entrada!$B:$B,Entrada!$C:$C,Mensal!$B51,Entrada!$G:$G,Mensal!D$4)</f>
        <v>0</v>
      </c>
      <c r="E51" s="83">
        <f ca="1">SUMIFS(Entrada!$B:$B,Entrada!$C:$C,Mensal!$B51,Entrada!$G:$G,Mensal!E$4)</f>
        <v>0</v>
      </c>
      <c r="F51" s="83">
        <f ca="1">SUMIFS(Entrada!$B:$B,Entrada!$C:$C,Mensal!$B51,Entrada!$G:$G,Mensal!F$4)</f>
        <v>0</v>
      </c>
      <c r="G51" s="83">
        <f ca="1">SUMIFS(Entrada!$B:$B,Entrada!$C:$C,Mensal!$B51,Entrada!$G:$G,Mensal!G$4)</f>
        <v>0</v>
      </c>
      <c r="H51" s="83">
        <f ca="1">SUMIFS(Entrada!$B:$B,Entrada!$C:$C,Mensal!$B51,Entrada!$G:$G,Mensal!H$4)</f>
        <v>0</v>
      </c>
      <c r="I51" s="83">
        <f ca="1">SUMIFS(Entrada!$B:$B,Entrada!$C:$C,Mensal!$B51,Entrada!$G:$G,Mensal!I$4)</f>
        <v>0</v>
      </c>
      <c r="J51" s="83">
        <f ca="1">SUMIFS(Entrada!$B:$B,Entrada!$C:$C,Mensal!$B51,Entrada!$G:$G,Mensal!J$4)</f>
        <v>0</v>
      </c>
      <c r="K51" s="83">
        <f ca="1">SUMIFS(Entrada!$B:$B,Entrada!$C:$C,Mensal!$B51,Entrada!$G:$G,Mensal!K$4)</f>
        <v>0</v>
      </c>
      <c r="L51" s="83">
        <f ca="1">SUMIFS(Entrada!$B:$B,Entrada!$C:$C,Mensal!$B51,Entrada!$G:$G,Mensal!L$4)</f>
        <v>0</v>
      </c>
      <c r="M51" s="83">
        <f ca="1">SUMIFS(Entrada!$B:$B,Entrada!$C:$C,Mensal!$B51,Entrada!$G:$G,Mensal!M$4)</f>
        <v>0</v>
      </c>
      <c r="N51" s="83">
        <f ca="1">SUMIFS(Entrada!$B:$B,Entrada!$C:$C,Mensal!$B51,Entrada!$G:$G,Mensal!N$4)</f>
        <v>0</v>
      </c>
      <c r="O51" s="83">
        <f ca="1">SUMIFS(Entrada!$B:$B,Entrada!$C:$C,Mensal!$B51,Entrada!$G:$G,Mensal!O$4)</f>
        <v>0</v>
      </c>
    </row>
    <row r="52" spans="2:15" s="87" customFormat="1" ht="16.5" customHeight="1" x14ac:dyDescent="0.25">
      <c r="B52" s="85" t="s">
        <v>22</v>
      </c>
      <c r="C52" s="85"/>
      <c r="D52" s="84">
        <f ca="1">SUMIFS(Entrada!$B:$B,Entrada!$C:$C,Mensal!$B52,Entrada!$G:$G,Mensal!D$4)</f>
        <v>0</v>
      </c>
      <c r="E52" s="86">
        <f ca="1">SUMIFS(Entrada!$B:$B,Entrada!$C:$C,Mensal!$B52,Entrada!$G:$G,Mensal!E$4)</f>
        <v>0</v>
      </c>
      <c r="F52" s="86">
        <f ca="1">SUMIFS(Entrada!$B:$B,Entrada!$C:$C,Mensal!$B52,Entrada!$G:$G,Mensal!F$4)</f>
        <v>0</v>
      </c>
      <c r="G52" s="86">
        <f ca="1">SUMIFS(Entrada!$B:$B,Entrada!$C:$C,Mensal!$B52,Entrada!$G:$G,Mensal!G$4)</f>
        <v>0</v>
      </c>
      <c r="H52" s="86">
        <f ca="1">SUMIFS(Entrada!$B:$B,Entrada!$C:$C,Mensal!$B52,Entrada!$G:$G,Mensal!H$4)</f>
        <v>0</v>
      </c>
      <c r="I52" s="86">
        <f ca="1">SUMIFS(Entrada!$B:$B,Entrada!$C:$C,Mensal!$B52,Entrada!$G:$G,Mensal!I$4)</f>
        <v>0</v>
      </c>
      <c r="J52" s="86">
        <f ca="1">SUMIFS(Entrada!$B:$B,Entrada!$C:$C,Mensal!$B52,Entrada!$G:$G,Mensal!J$4)</f>
        <v>0</v>
      </c>
      <c r="K52" s="86">
        <f ca="1">SUMIFS(Entrada!$B:$B,Entrada!$C:$C,Mensal!$B52,Entrada!$G:$G,Mensal!K$4)</f>
        <v>0</v>
      </c>
      <c r="L52" s="86">
        <f ca="1">SUMIFS(Entrada!$B:$B,Entrada!$C:$C,Mensal!$B52,Entrada!$G:$G,Mensal!L$4)</f>
        <v>0</v>
      </c>
      <c r="M52" s="86">
        <f ca="1">SUMIFS(Entrada!$B:$B,Entrada!$C:$C,Mensal!$B52,Entrada!$G:$G,Mensal!M$4)</f>
        <v>0</v>
      </c>
      <c r="N52" s="86">
        <f ca="1">SUMIFS(Entrada!$B:$B,Entrada!$C:$C,Mensal!$B52,Entrada!$G:$G,Mensal!N$4)</f>
        <v>0</v>
      </c>
      <c r="O52" s="86">
        <f ca="1">SUMIFS(Entrada!$B:$B,Entrada!$C:$C,Mensal!$B52,Entrada!$G:$G,Mensal!O$4)</f>
        <v>0</v>
      </c>
    </row>
    <row r="53" spans="2:15" s="91" customFormat="1" ht="16.5" customHeight="1" x14ac:dyDescent="0.25">
      <c r="B53" s="88" t="s">
        <v>23</v>
      </c>
      <c r="C53" s="88"/>
      <c r="D53" s="89">
        <f ca="1">SUMIFS(Entrada!$B:$B,Entrada!$C:$C,Mensal!$B53,Entrada!$G:$G,Mensal!D$4)</f>
        <v>0</v>
      </c>
      <c r="E53" s="90">
        <f ca="1">SUMIFS(Entrada!$B:$B,Entrada!$C:$C,Mensal!$B53,Entrada!$G:$G,Mensal!E$4)</f>
        <v>0</v>
      </c>
      <c r="F53" s="90">
        <f ca="1">SUMIFS(Entrada!$B:$B,Entrada!$C:$C,Mensal!$B53,Entrada!$G:$G,Mensal!F$4)</f>
        <v>0</v>
      </c>
      <c r="G53" s="90">
        <f ca="1">SUMIFS(Entrada!$B:$B,Entrada!$C:$C,Mensal!$B53,Entrada!$G:$G,Mensal!G$4)</f>
        <v>0</v>
      </c>
      <c r="H53" s="90">
        <f ca="1">SUMIFS(Entrada!$B:$B,Entrada!$C:$C,Mensal!$B53,Entrada!$G:$G,Mensal!H$4)</f>
        <v>0</v>
      </c>
      <c r="I53" s="90">
        <f ca="1">SUMIFS(Entrada!$B:$B,Entrada!$C:$C,Mensal!$B53,Entrada!$G:$G,Mensal!I$4)</f>
        <v>0</v>
      </c>
      <c r="J53" s="90">
        <f ca="1">SUMIFS(Entrada!$B:$B,Entrada!$C:$C,Mensal!$B53,Entrada!$G:$G,Mensal!J$4)</f>
        <v>0</v>
      </c>
      <c r="K53" s="90">
        <f ca="1">SUMIFS(Entrada!$B:$B,Entrada!$C:$C,Mensal!$B53,Entrada!$G:$G,Mensal!K$4)</f>
        <v>0</v>
      </c>
      <c r="L53" s="90">
        <f ca="1">SUMIFS(Entrada!$B:$B,Entrada!$C:$C,Mensal!$B53,Entrada!$G:$G,Mensal!L$4)</f>
        <v>0</v>
      </c>
      <c r="M53" s="90">
        <f ca="1">SUMIFS(Entrada!$B:$B,Entrada!$C:$C,Mensal!$B53,Entrada!$G:$G,Mensal!M$4)</f>
        <v>0</v>
      </c>
      <c r="N53" s="90">
        <f ca="1">SUMIFS(Entrada!$B:$B,Entrada!$C:$C,Mensal!$B53,Entrada!$G:$G,Mensal!N$4)</f>
        <v>0</v>
      </c>
      <c r="O53" s="90">
        <f ca="1">SUMIFS(Entrada!$B:$B,Entrada!$C:$C,Mensal!$B53,Entrada!$G:$G,Mensal!O$4)</f>
        <v>0</v>
      </c>
    </row>
    <row r="54" spans="2:15" ht="16.5" customHeight="1" x14ac:dyDescent="0.25">
      <c r="B54" s="55"/>
      <c r="C54" s="42"/>
      <c r="D54" s="56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2:15" ht="16.5" customHeight="1" x14ac:dyDescent="0.25">
      <c r="B55" s="128" t="s">
        <v>72</v>
      </c>
      <c r="C55" s="128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</row>
    <row r="56" spans="2:15" ht="16.5" customHeight="1" x14ac:dyDescent="0.25">
      <c r="B56" s="129"/>
      <c r="C56" s="129"/>
      <c r="D56" s="45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</row>
    <row r="57" spans="2:15" ht="16.5" customHeight="1" thickBot="1" x14ac:dyDescent="0.3">
      <c r="B57" s="57" t="s">
        <v>73</v>
      </c>
      <c r="C57" s="58"/>
      <c r="D57" s="84">
        <f>SUMIFS(Entrada!B:B,Entrada!C:C,"Liberdade Financeira")</f>
        <v>0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2:15" ht="16.5" customHeight="1" thickBot="1" x14ac:dyDescent="0.3">
      <c r="B58" s="60" t="s">
        <v>74</v>
      </c>
      <c r="C58" s="61"/>
      <c r="D58" s="62">
        <f>SUMIFS(Entrada!B:B,Entrada!C:C,"Reserva de Emergência")</f>
        <v>0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</row>
    <row r="59" spans="2:15" ht="16.5" customHeight="1" thickBot="1" x14ac:dyDescent="0.3">
      <c r="B59" s="64" t="s">
        <v>75</v>
      </c>
      <c r="C59" s="54"/>
      <c r="D59" s="65" t="str">
        <f ca="1">IFERROR(#REF!/D7,"")</f>
        <v/>
      </c>
      <c r="E59" s="66" t="str">
        <f ca="1">IFERROR(#REF!/E7,"")</f>
        <v/>
      </c>
      <c r="F59" s="66" t="str">
        <f ca="1">IFERROR(#REF!/F7,"")</f>
        <v/>
      </c>
      <c r="G59" s="66" t="str">
        <f ca="1">IFERROR(#REF!/G7,"")</f>
        <v/>
      </c>
      <c r="H59" s="66" t="str">
        <f ca="1">IFERROR(#REF!/H7,"")</f>
        <v/>
      </c>
      <c r="I59" s="66" t="str">
        <f ca="1">IFERROR(#REF!/I7,"")</f>
        <v/>
      </c>
      <c r="J59" s="66" t="str">
        <f ca="1">IFERROR(#REF!/J7,"")</f>
        <v/>
      </c>
      <c r="K59" s="66" t="str">
        <f ca="1">IFERROR(#REF!/K7,"")</f>
        <v/>
      </c>
      <c r="L59" s="66" t="str">
        <f ca="1">IFERROR(#REF!/L7,"")</f>
        <v/>
      </c>
      <c r="M59" s="66" t="str">
        <f ca="1">IFERROR(#REF!/M7,"")</f>
        <v/>
      </c>
      <c r="N59" s="66" t="str">
        <f ca="1">IFERROR(#REF!/N7,"")</f>
        <v/>
      </c>
      <c r="O59" s="66" t="str">
        <f ca="1">IFERROR(#REF!/O7,"")</f>
        <v/>
      </c>
    </row>
    <row r="60" spans="2:15" ht="16.5" customHeight="1" thickBot="1" x14ac:dyDescent="0.3">
      <c r="B60" s="60" t="s">
        <v>76</v>
      </c>
      <c r="C60" s="61"/>
      <c r="D60" s="67">
        <f t="shared" ref="D60:O60" ca="1" si="7">IFERROR(((D33+D45)*6)-$D$58,"")</f>
        <v>6</v>
      </c>
      <c r="E60" s="63">
        <f t="shared" ca="1" si="7"/>
        <v>0</v>
      </c>
      <c r="F60" s="63">
        <f t="shared" ca="1" si="7"/>
        <v>0</v>
      </c>
      <c r="G60" s="63">
        <f t="shared" ca="1" si="7"/>
        <v>0</v>
      </c>
      <c r="H60" s="63">
        <f t="shared" ca="1" si="7"/>
        <v>0</v>
      </c>
      <c r="I60" s="63">
        <f t="shared" ca="1" si="7"/>
        <v>0</v>
      </c>
      <c r="J60" s="63">
        <f t="shared" ca="1" si="7"/>
        <v>0</v>
      </c>
      <c r="K60" s="63">
        <f t="shared" ca="1" si="7"/>
        <v>0</v>
      </c>
      <c r="L60" s="63">
        <f t="shared" ca="1" si="7"/>
        <v>0</v>
      </c>
      <c r="M60" s="63">
        <f t="shared" ca="1" si="7"/>
        <v>0</v>
      </c>
      <c r="N60" s="63">
        <f t="shared" ca="1" si="7"/>
        <v>0</v>
      </c>
      <c r="O60" s="63">
        <f t="shared" ca="1" si="7"/>
        <v>0</v>
      </c>
    </row>
    <row r="61" spans="2:15" ht="16.5" customHeight="1" x14ac:dyDescent="0.25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</sheetData>
  <mergeCells count="8">
    <mergeCell ref="F1:M2"/>
    <mergeCell ref="D1:E2"/>
    <mergeCell ref="B55:C56"/>
    <mergeCell ref="B1:C2"/>
    <mergeCell ref="B3:C4"/>
    <mergeCell ref="B9:C10"/>
    <mergeCell ref="B36:C37"/>
    <mergeCell ref="B48:C49"/>
  </mergeCells>
  <conditionalFormatting sqref="D59">
    <cfRule type="iconSet" priority="1">
      <iconSet iconSet="3Symbols">
        <cfvo type="percent" val="0"/>
        <cfvo type="num" val="0" gte="0"/>
        <cfvo type="num" val="0.1"/>
      </iconSet>
    </cfRule>
  </conditionalFormatting>
  <conditionalFormatting sqref="D60:O60">
    <cfRule type="cellIs" dxfId="1" priority="3" operator="lessThan">
      <formula>1</formula>
    </cfRule>
  </conditionalFormatting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38E1F7E-C7BD-4A1B-88BB-BBBA3E020200}">
            <x14:iconSet iconSet="3Symbols2" custom="1">
              <x14:cfvo type="percent">
                <xm:f>0</xm:f>
              </x14:cfvo>
              <x14:cfvo type="num" gte="0">
                <xm:f>-100000000000</xm:f>
              </x14:cfvo>
              <x14:cfvo type="num" gte="0">
                <xm:f>0</xm:f>
              </x14:cfvo>
              <x14:cfIcon iconSet="3Symbols2" iconId="0"/>
              <x14:cfIcon iconSet="3Symbols" iconId="2"/>
              <x14:cfIcon iconSet="3Symbols" iconId="1"/>
            </x14:iconSet>
          </x14:cfRule>
          <xm:sqref>D60:O60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theme="7" tint="0.79998168889431442"/>
  </sheetPr>
  <dimension ref="B1:P33"/>
  <sheetViews>
    <sheetView showGridLines="0" workbookViewId="0">
      <selection activeCell="Q9" sqref="Q9"/>
    </sheetView>
  </sheetViews>
  <sheetFormatPr defaultRowHeight="15" x14ac:dyDescent="0.25"/>
  <cols>
    <col min="2" max="2" width="8.7109375" customWidth="1"/>
    <col min="3" max="3" width="12.140625" customWidth="1"/>
    <col min="4" max="4" width="22.85546875" bestFit="1" customWidth="1"/>
    <col min="5" max="5" width="16.7109375" customWidth="1"/>
    <col min="6" max="6" width="12.140625" bestFit="1" customWidth="1"/>
    <col min="7" max="7" width="8.7109375" customWidth="1"/>
    <col min="8" max="8" width="1.7109375" customWidth="1"/>
    <col min="9" max="9" width="8.7109375" customWidth="1"/>
    <col min="10" max="10" width="22.85546875" bestFit="1" customWidth="1"/>
    <col min="11" max="13" width="12.140625" bestFit="1" customWidth="1"/>
    <col min="14" max="14" width="8.7109375" customWidth="1"/>
    <col min="17" max="17" width="18" bestFit="1" customWidth="1"/>
  </cols>
  <sheetData>
    <row r="1" spans="2:16" ht="15.75" thickBot="1" x14ac:dyDescent="0.3"/>
    <row r="2" spans="2:16" ht="15.75" thickBot="1" x14ac:dyDescent="0.3">
      <c r="B2" s="94"/>
      <c r="C2" s="95"/>
      <c r="D2" s="95"/>
      <c r="E2" s="95"/>
      <c r="F2" s="95"/>
      <c r="G2" s="95"/>
      <c r="H2" s="98"/>
      <c r="I2" s="95"/>
      <c r="J2" s="95"/>
      <c r="K2" s="95"/>
      <c r="L2" s="95"/>
      <c r="M2" s="95"/>
      <c r="N2" s="96"/>
    </row>
    <row r="3" spans="2:16" ht="23.25" x14ac:dyDescent="0.35">
      <c r="B3" s="11"/>
      <c r="C3" s="131" t="s">
        <v>61</v>
      </c>
      <c r="D3" s="131"/>
      <c r="E3" s="131"/>
      <c r="F3" s="131"/>
      <c r="G3" s="93"/>
      <c r="H3" s="99"/>
      <c r="I3" s="21"/>
      <c r="J3" s="132" t="s">
        <v>63</v>
      </c>
      <c r="K3" s="133"/>
      <c r="L3" s="133"/>
      <c r="M3" s="134"/>
      <c r="N3" s="97"/>
      <c r="O3" s="21"/>
      <c r="P3" s="21"/>
    </row>
    <row r="4" spans="2:16" x14ac:dyDescent="0.25">
      <c r="B4" s="11"/>
      <c r="C4" s="12"/>
      <c r="D4" s="12"/>
      <c r="E4" s="12"/>
      <c r="F4" s="12"/>
      <c r="G4" s="12"/>
      <c r="H4" s="100"/>
      <c r="I4" s="12"/>
      <c r="J4" s="12"/>
      <c r="K4" s="12"/>
      <c r="L4" s="12"/>
      <c r="M4" s="12"/>
      <c r="N4" s="13"/>
      <c r="O4" s="12"/>
      <c r="P4" s="12"/>
    </row>
    <row r="5" spans="2:16" ht="18.75" x14ac:dyDescent="0.3">
      <c r="B5" s="11"/>
      <c r="C5" s="12"/>
      <c r="D5" s="5" t="s">
        <v>53</v>
      </c>
      <c r="E5" s="5" t="s">
        <v>56</v>
      </c>
      <c r="F5" s="14"/>
      <c r="G5" s="14"/>
      <c r="H5" s="101"/>
      <c r="I5" s="12"/>
      <c r="J5" s="104" t="s">
        <v>40</v>
      </c>
      <c r="K5" s="23">
        <v>44044</v>
      </c>
      <c r="L5" s="12"/>
      <c r="M5" s="12"/>
      <c r="N5" s="13"/>
      <c r="O5" s="12"/>
      <c r="P5" s="12"/>
    </row>
    <row r="6" spans="2:16" x14ac:dyDescent="0.25">
      <c r="B6" s="11"/>
      <c r="C6" s="12"/>
      <c r="D6" s="6" t="s">
        <v>55</v>
      </c>
      <c r="E6" s="24">
        <v>0.6</v>
      </c>
      <c r="F6" s="92"/>
      <c r="G6" s="92"/>
      <c r="H6" s="102"/>
      <c r="I6" s="12"/>
      <c r="J6" s="12"/>
      <c r="K6" s="12"/>
      <c r="L6" s="12"/>
      <c r="M6" s="12"/>
      <c r="N6" s="13"/>
      <c r="O6" s="12"/>
      <c r="P6" s="12"/>
    </row>
    <row r="7" spans="2:16" x14ac:dyDescent="0.25">
      <c r="B7" s="11"/>
      <c r="C7" s="12"/>
      <c r="D7" s="6" t="s">
        <v>24</v>
      </c>
      <c r="E7" s="24">
        <v>0.1</v>
      </c>
      <c r="F7" s="92"/>
      <c r="G7" s="92"/>
      <c r="H7" s="102"/>
      <c r="I7" s="12"/>
      <c r="J7" s="12"/>
      <c r="K7" s="12"/>
      <c r="L7" s="12"/>
      <c r="M7" s="12"/>
      <c r="N7" s="22"/>
      <c r="O7" s="12"/>
      <c r="P7" s="12"/>
    </row>
    <row r="8" spans="2:16" x14ac:dyDescent="0.25">
      <c r="B8" s="11"/>
      <c r="C8" s="12"/>
      <c r="D8" s="6" t="s">
        <v>1</v>
      </c>
      <c r="E8" s="24">
        <v>0.1</v>
      </c>
      <c r="F8" s="92"/>
      <c r="G8" s="92"/>
      <c r="H8" s="102"/>
      <c r="I8" s="12"/>
      <c r="J8" s="5" t="s">
        <v>53</v>
      </c>
      <c r="K8" s="7" t="s">
        <v>65</v>
      </c>
      <c r="L8" s="7" t="s">
        <v>64</v>
      </c>
      <c r="M8" s="7" t="s">
        <v>67</v>
      </c>
      <c r="N8" s="13"/>
      <c r="O8" s="12"/>
      <c r="P8" s="12"/>
    </row>
    <row r="9" spans="2:16" x14ac:dyDescent="0.25">
      <c r="B9" s="11"/>
      <c r="C9" s="12"/>
      <c r="D9" s="6" t="s">
        <v>2</v>
      </c>
      <c r="E9" s="24">
        <v>0.1</v>
      </c>
      <c r="F9" s="92"/>
      <c r="G9" s="92"/>
      <c r="H9" s="102"/>
      <c r="I9" s="12"/>
      <c r="J9" s="6" t="s">
        <v>0</v>
      </c>
      <c r="K9" s="8">
        <f>$E$15*E6</f>
        <v>720</v>
      </c>
      <c r="L9" s="8">
        <f>SUMIFS(Entrada!$B:$B,Entrada!$D:$D,Orçamento!$J9,Entrada!$G:$G,Orçamento!$K$5)</f>
        <v>0</v>
      </c>
      <c r="M9" s="27">
        <f>K9-L9</f>
        <v>720</v>
      </c>
      <c r="N9" s="13"/>
      <c r="O9" s="12"/>
      <c r="P9" s="12"/>
    </row>
    <row r="10" spans="2:16" x14ac:dyDescent="0.25">
      <c r="B10" s="11"/>
      <c r="C10" s="12"/>
      <c r="D10" s="6" t="s">
        <v>3</v>
      </c>
      <c r="E10" s="24">
        <v>0.1</v>
      </c>
      <c r="F10" s="92"/>
      <c r="G10" s="92"/>
      <c r="H10" s="102"/>
      <c r="I10" s="12"/>
      <c r="J10" s="6" t="s">
        <v>24</v>
      </c>
      <c r="K10" s="8">
        <f>$E$15*E7</f>
        <v>120</v>
      </c>
      <c r="L10" s="8">
        <f>SUMIFS(Entrada!$B:$B,Entrada!$D:$D,Orçamento!$J10,Entrada!$G:$G,Orçamento!$K$5)</f>
        <v>0</v>
      </c>
      <c r="M10" s="27"/>
      <c r="N10" s="13"/>
      <c r="O10" s="12"/>
      <c r="P10" s="12"/>
    </row>
    <row r="11" spans="2:16" x14ac:dyDescent="0.25">
      <c r="B11" s="11"/>
      <c r="C11" s="12"/>
      <c r="D11" s="12"/>
      <c r="E11" s="78">
        <f>SUM(E6:E10)</f>
        <v>0.99999999999999989</v>
      </c>
      <c r="F11" s="92"/>
      <c r="G11" s="92"/>
      <c r="H11" s="102"/>
      <c r="I11" s="12"/>
      <c r="J11" s="6" t="s">
        <v>1</v>
      </c>
      <c r="K11" s="8">
        <f>$E$15*E8</f>
        <v>120</v>
      </c>
      <c r="L11" s="8">
        <f>SUMIFS(Entrada!$B:$B,Entrada!$D:$D,Orçamento!$J11,Entrada!$G:$G,Orçamento!$K$5)</f>
        <v>0</v>
      </c>
      <c r="M11" s="27">
        <f t="shared" ref="M11:M13" si="0">K11-L11</f>
        <v>120</v>
      </c>
      <c r="N11" s="13"/>
      <c r="O11" s="12"/>
      <c r="P11" s="12"/>
    </row>
    <row r="12" spans="2:16" x14ac:dyDescent="0.25">
      <c r="B12" s="11"/>
      <c r="C12" s="12"/>
      <c r="D12" s="12"/>
      <c r="E12" s="12"/>
      <c r="F12" s="12"/>
      <c r="G12" s="12"/>
      <c r="H12" s="100"/>
      <c r="I12" s="12"/>
      <c r="J12" s="6" t="s">
        <v>2</v>
      </c>
      <c r="K12" s="8">
        <f>$E$15*E9</f>
        <v>120</v>
      </c>
      <c r="L12" s="8">
        <f>SUMIFS(Entrada!$B:$B,Entrada!$D:$D,Orçamento!$J12,Entrada!$G:$G,Orçamento!$K$5)</f>
        <v>0</v>
      </c>
      <c r="M12" s="27">
        <f t="shared" si="0"/>
        <v>120</v>
      </c>
      <c r="N12" s="13"/>
      <c r="O12" s="12"/>
      <c r="P12" s="12"/>
    </row>
    <row r="13" spans="2:16" x14ac:dyDescent="0.25">
      <c r="B13" s="11"/>
      <c r="C13" s="12"/>
      <c r="D13" s="5" t="s">
        <v>59</v>
      </c>
      <c r="E13" s="8">
        <v>1200</v>
      </c>
      <c r="F13" s="12"/>
      <c r="G13" s="12"/>
      <c r="H13" s="100"/>
      <c r="I13" s="12"/>
      <c r="J13" s="6" t="s">
        <v>3</v>
      </c>
      <c r="K13" s="8">
        <f>$E$15*E10</f>
        <v>120</v>
      </c>
      <c r="L13" s="8">
        <f>SUMIFS(Entrada!$B:$B,Entrada!$D:$D,Orçamento!$J13,Entrada!$G:$G,Orçamento!$K$5,Entrada!$B:$B,"&gt;0")</f>
        <v>0</v>
      </c>
      <c r="M13" s="27">
        <f t="shared" si="0"/>
        <v>120</v>
      </c>
      <c r="N13" s="13"/>
      <c r="O13" s="12"/>
      <c r="P13" s="12"/>
    </row>
    <row r="14" spans="2:16" x14ac:dyDescent="0.25">
      <c r="B14" s="11"/>
      <c r="C14" s="12"/>
      <c r="D14" s="5" t="s">
        <v>58</v>
      </c>
      <c r="E14" s="9">
        <v>0</v>
      </c>
      <c r="F14" s="12"/>
      <c r="G14" s="12"/>
      <c r="H14" s="100"/>
      <c r="I14" s="12"/>
      <c r="J14" s="25" t="s">
        <v>66</v>
      </c>
      <c r="K14" s="26">
        <f>K9+K12+K13</f>
        <v>960</v>
      </c>
      <c r="L14" s="26">
        <f>L9+L12+L13</f>
        <v>0</v>
      </c>
      <c r="M14" s="26">
        <f>K14-L14</f>
        <v>960</v>
      </c>
      <c r="N14" s="13"/>
      <c r="O14" s="12"/>
      <c r="P14" s="12"/>
    </row>
    <row r="15" spans="2:16" x14ac:dyDescent="0.25">
      <c r="B15" s="11"/>
      <c r="C15" s="12"/>
      <c r="D15" s="5" t="s">
        <v>60</v>
      </c>
      <c r="E15" s="10">
        <f>E13-E14</f>
        <v>1200</v>
      </c>
      <c r="F15" s="12"/>
      <c r="G15" s="12"/>
      <c r="H15" s="100"/>
      <c r="I15" s="12"/>
      <c r="J15" s="12"/>
      <c r="K15" s="12"/>
      <c r="L15" s="12"/>
      <c r="M15" s="12"/>
      <c r="N15" s="13"/>
      <c r="O15" s="12"/>
      <c r="P15" s="12"/>
    </row>
    <row r="16" spans="2:16" x14ac:dyDescent="0.25">
      <c r="B16" s="11"/>
      <c r="C16" s="12"/>
      <c r="D16" s="12"/>
      <c r="E16" s="12"/>
      <c r="F16" s="12"/>
      <c r="G16" s="12"/>
      <c r="H16" s="100"/>
      <c r="I16" s="12"/>
      <c r="J16" s="12"/>
      <c r="K16" s="12"/>
      <c r="L16" s="12"/>
      <c r="M16" s="12"/>
      <c r="N16" s="13"/>
      <c r="O16" s="12"/>
      <c r="P16" s="12"/>
    </row>
    <row r="17" spans="2:16" x14ac:dyDescent="0.25">
      <c r="B17" s="11"/>
      <c r="C17" s="12"/>
      <c r="D17" s="12"/>
      <c r="E17" s="12"/>
      <c r="F17" s="12"/>
      <c r="G17" s="12"/>
      <c r="H17" s="100"/>
      <c r="I17" s="12"/>
      <c r="J17" s="12"/>
      <c r="K17" s="12"/>
      <c r="L17" s="12"/>
      <c r="M17" s="12"/>
      <c r="N17" s="13"/>
      <c r="O17" s="12"/>
      <c r="P17" s="12"/>
    </row>
    <row r="18" spans="2:16" x14ac:dyDescent="0.25">
      <c r="B18" s="11"/>
      <c r="C18" s="12"/>
      <c r="D18" s="12"/>
      <c r="E18" s="12"/>
      <c r="F18" s="12"/>
      <c r="G18" s="12"/>
      <c r="H18" s="100"/>
      <c r="I18" s="12"/>
      <c r="J18" s="12"/>
      <c r="K18" s="12"/>
      <c r="L18" s="12"/>
      <c r="M18" s="12"/>
      <c r="N18" s="13"/>
      <c r="O18" s="12"/>
      <c r="P18" s="12"/>
    </row>
    <row r="19" spans="2:16" x14ac:dyDescent="0.25">
      <c r="B19" s="11"/>
      <c r="C19" s="12"/>
      <c r="D19" s="12"/>
      <c r="E19" s="12"/>
      <c r="F19" s="12"/>
      <c r="G19" s="12"/>
      <c r="H19" s="100"/>
      <c r="I19" s="12"/>
      <c r="J19" s="12"/>
      <c r="K19" s="12"/>
      <c r="L19" s="12"/>
      <c r="M19" s="12"/>
      <c r="N19" s="13"/>
      <c r="O19" s="12"/>
      <c r="P19" s="12"/>
    </row>
    <row r="20" spans="2:16" x14ac:dyDescent="0.25">
      <c r="B20" s="11"/>
      <c r="C20" s="12"/>
      <c r="D20" s="12"/>
      <c r="E20" s="12"/>
      <c r="F20" s="12"/>
      <c r="G20" s="12"/>
      <c r="H20" s="100"/>
      <c r="I20" s="12"/>
      <c r="J20" s="12"/>
      <c r="K20" s="12"/>
      <c r="L20" s="12"/>
      <c r="M20" s="12"/>
      <c r="N20" s="13"/>
      <c r="O20" s="12"/>
      <c r="P20" s="12"/>
    </row>
    <row r="21" spans="2:16" x14ac:dyDescent="0.25">
      <c r="B21" s="11"/>
      <c r="C21" s="12"/>
      <c r="D21" s="12"/>
      <c r="E21" s="12"/>
      <c r="F21" s="12"/>
      <c r="G21" s="12"/>
      <c r="H21" s="100"/>
      <c r="I21" s="12"/>
      <c r="J21" s="12"/>
      <c r="K21" s="12"/>
      <c r="L21" s="12"/>
      <c r="M21" s="12"/>
      <c r="N21" s="13"/>
      <c r="O21" s="12"/>
      <c r="P21" s="12"/>
    </row>
    <row r="22" spans="2:16" x14ac:dyDescent="0.25">
      <c r="B22" s="11"/>
      <c r="C22" s="12"/>
      <c r="D22" s="12"/>
      <c r="E22" s="12"/>
      <c r="F22" s="12"/>
      <c r="G22" s="12"/>
      <c r="H22" s="100"/>
      <c r="I22" s="12"/>
      <c r="J22" s="12"/>
      <c r="K22" s="12"/>
      <c r="L22" s="12"/>
      <c r="M22" s="12"/>
      <c r="N22" s="13"/>
      <c r="O22" s="12"/>
      <c r="P22" s="12"/>
    </row>
    <row r="23" spans="2:16" x14ac:dyDescent="0.25">
      <c r="B23" s="11"/>
      <c r="C23" s="12"/>
      <c r="D23" s="12"/>
      <c r="E23" s="12"/>
      <c r="F23" s="12"/>
      <c r="G23" s="12"/>
      <c r="H23" s="100"/>
      <c r="I23" s="12"/>
      <c r="J23" s="12"/>
      <c r="K23" s="12"/>
      <c r="L23" s="12"/>
      <c r="M23" s="12"/>
      <c r="N23" s="13"/>
      <c r="O23" s="12"/>
      <c r="P23" s="12"/>
    </row>
    <row r="24" spans="2:16" x14ac:dyDescent="0.25">
      <c r="B24" s="11"/>
      <c r="C24" s="12"/>
      <c r="D24" s="12"/>
      <c r="E24" s="12"/>
      <c r="F24" s="12"/>
      <c r="G24" s="12"/>
      <c r="H24" s="100"/>
      <c r="I24" s="12"/>
      <c r="J24" s="12"/>
      <c r="K24" s="12"/>
      <c r="L24" s="12"/>
      <c r="M24" s="12"/>
      <c r="N24" s="13"/>
      <c r="O24" s="12"/>
      <c r="P24" s="12"/>
    </row>
    <row r="25" spans="2:16" x14ac:dyDescent="0.25">
      <c r="B25" s="11"/>
      <c r="C25" s="12"/>
      <c r="D25" s="12"/>
      <c r="E25" s="12"/>
      <c r="F25" s="12"/>
      <c r="G25" s="12"/>
      <c r="H25" s="100"/>
      <c r="I25" s="12"/>
      <c r="J25" s="12"/>
      <c r="K25" s="12"/>
      <c r="L25" s="12"/>
      <c r="M25" s="12"/>
      <c r="N25" s="13"/>
      <c r="O25" s="12"/>
      <c r="P25" s="12"/>
    </row>
    <row r="26" spans="2:16" x14ac:dyDescent="0.25">
      <c r="B26" s="11"/>
      <c r="C26" s="12"/>
      <c r="D26" s="12"/>
      <c r="E26" s="12"/>
      <c r="F26" s="12"/>
      <c r="G26" s="12"/>
      <c r="H26" s="100"/>
      <c r="I26" s="12"/>
      <c r="J26" s="12"/>
      <c r="K26" s="12"/>
      <c r="L26" s="12"/>
      <c r="M26" s="12"/>
      <c r="N26" s="13"/>
    </row>
    <row r="27" spans="2:16" x14ac:dyDescent="0.25">
      <c r="B27" s="11"/>
      <c r="C27" s="12"/>
      <c r="D27" s="12"/>
      <c r="E27" s="12"/>
      <c r="F27" s="12"/>
      <c r="G27" s="12"/>
      <c r="H27" s="100"/>
      <c r="I27" s="12"/>
      <c r="J27" s="12"/>
      <c r="K27" s="12"/>
      <c r="L27" s="12"/>
      <c r="M27" s="12"/>
      <c r="N27" s="13"/>
    </row>
    <row r="28" spans="2:16" x14ac:dyDescent="0.25">
      <c r="B28" s="11"/>
      <c r="C28" s="12"/>
      <c r="D28" s="12"/>
      <c r="E28" s="12"/>
      <c r="F28" s="12"/>
      <c r="G28" s="12"/>
      <c r="H28" s="100"/>
      <c r="I28" s="12"/>
      <c r="J28" s="12"/>
      <c r="K28" s="12"/>
      <c r="L28" s="12"/>
      <c r="M28" s="12"/>
      <c r="N28" s="13"/>
    </row>
    <row r="29" spans="2:16" x14ac:dyDescent="0.25">
      <c r="B29" s="11"/>
      <c r="C29" s="12"/>
      <c r="D29" s="12"/>
      <c r="E29" s="12"/>
      <c r="F29" s="12"/>
      <c r="G29" s="12"/>
      <c r="H29" s="100"/>
      <c r="I29" s="12"/>
      <c r="J29" s="12"/>
      <c r="K29" s="12"/>
      <c r="L29" s="12"/>
      <c r="M29" s="12"/>
      <c r="N29" s="13"/>
    </row>
    <row r="30" spans="2:16" x14ac:dyDescent="0.25">
      <c r="B30" s="11"/>
      <c r="C30" s="12"/>
      <c r="D30" s="12"/>
      <c r="E30" s="12"/>
      <c r="F30" s="12"/>
      <c r="G30" s="12"/>
      <c r="H30" s="100"/>
      <c r="I30" s="12"/>
      <c r="J30" s="12"/>
      <c r="K30" s="12"/>
      <c r="L30" s="12"/>
      <c r="M30" s="12"/>
      <c r="N30" s="13"/>
    </row>
    <row r="31" spans="2:16" x14ac:dyDescent="0.25">
      <c r="B31" s="11"/>
      <c r="C31" s="12"/>
      <c r="D31" s="12"/>
      <c r="E31" s="12"/>
      <c r="F31" s="12"/>
      <c r="G31" s="12"/>
      <c r="H31" s="100"/>
      <c r="I31" s="12"/>
      <c r="J31" s="12"/>
      <c r="K31" s="12"/>
      <c r="L31" s="12"/>
      <c r="M31" s="12"/>
      <c r="N31" s="13"/>
    </row>
    <row r="32" spans="2:16" x14ac:dyDescent="0.25">
      <c r="B32" s="11"/>
      <c r="C32" s="12"/>
      <c r="D32" s="12"/>
      <c r="E32" s="12"/>
      <c r="F32" s="12"/>
      <c r="G32" s="12"/>
      <c r="H32" s="100"/>
      <c r="I32" s="12"/>
      <c r="J32" s="12"/>
      <c r="K32" s="12"/>
      <c r="L32" s="12"/>
      <c r="M32" s="12"/>
      <c r="N32" s="13"/>
    </row>
    <row r="33" spans="2:14" ht="15.75" thickBot="1" x14ac:dyDescent="0.3">
      <c r="B33" s="15"/>
      <c r="C33" s="16"/>
      <c r="D33" s="16"/>
      <c r="E33" s="16"/>
      <c r="F33" s="16"/>
      <c r="G33" s="16"/>
      <c r="H33" s="103"/>
      <c r="I33" s="16"/>
      <c r="J33" s="16"/>
      <c r="K33" s="16"/>
      <c r="L33" s="16"/>
      <c r="M33" s="16"/>
      <c r="N33" s="17"/>
    </row>
  </sheetData>
  <mergeCells count="2">
    <mergeCell ref="C3:F3"/>
    <mergeCell ref="J3:M3"/>
  </mergeCells>
  <conditionalFormatting sqref="E11">
    <cfRule type="cellIs" dxfId="0" priority="1" operator="notEqual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B8"/>
  <sheetViews>
    <sheetView workbookViewId="0">
      <selection activeCell="B2" sqref="B2"/>
    </sheetView>
  </sheetViews>
  <sheetFormatPr defaultRowHeight="15" x14ac:dyDescent="0.25"/>
  <cols>
    <col min="1" max="1" width="18" bestFit="1" customWidth="1"/>
  </cols>
  <sheetData>
    <row r="1" spans="1:2" x14ac:dyDescent="0.25">
      <c r="A1" s="119" t="s">
        <v>62</v>
      </c>
      <c r="B1" s="106" t="s">
        <v>107</v>
      </c>
    </row>
    <row r="3" spans="1:2" x14ac:dyDescent="0.25">
      <c r="A3" s="119" t="s">
        <v>103</v>
      </c>
    </row>
    <row r="4" spans="1:2" x14ac:dyDescent="0.25">
      <c r="A4" s="120" t="s">
        <v>105</v>
      </c>
    </row>
    <row r="5" spans="1:2" x14ac:dyDescent="0.25">
      <c r="A5" s="121" t="s">
        <v>105</v>
      </c>
    </row>
    <row r="6" spans="1:2" x14ac:dyDescent="0.25">
      <c r="A6" s="122" t="s">
        <v>106</v>
      </c>
    </row>
    <row r="7" spans="1:2" x14ac:dyDescent="0.25">
      <c r="A7" s="123" t="s">
        <v>106</v>
      </c>
    </row>
    <row r="8" spans="1:2" x14ac:dyDescent="0.25">
      <c r="A8" s="120" t="s">
        <v>104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79998168889431442"/>
  </sheetPr>
  <dimension ref="A1:L22"/>
  <sheetViews>
    <sheetView showGridLines="0" zoomScale="145" zoomScaleNormal="145" workbookViewId="0">
      <pane ySplit="3" topLeftCell="A4" activePane="bottomLeft" state="frozen"/>
      <selection activeCell="H30" sqref="H30"/>
      <selection pane="bottomLeft" activeCell="F14" sqref="F14"/>
    </sheetView>
  </sheetViews>
  <sheetFormatPr defaultRowHeight="15" x14ac:dyDescent="0.25"/>
  <cols>
    <col min="1" max="1" width="10.7109375" style="74" customWidth="1"/>
    <col min="2" max="4" width="12.7109375" customWidth="1"/>
    <col min="5" max="6" width="13.28515625" bestFit="1" customWidth="1"/>
    <col min="7" max="7" width="13.28515625" style="106" customWidth="1"/>
    <col min="8" max="8" width="13.28515625" customWidth="1"/>
    <col min="9" max="9" width="13.85546875" bestFit="1" customWidth="1"/>
    <col min="10" max="10" width="10.7109375" customWidth="1"/>
  </cols>
  <sheetData>
    <row r="1" spans="1:12" ht="21" x14ac:dyDescent="0.25">
      <c r="A1" s="135" t="s">
        <v>83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2" ht="21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77"/>
      <c r="K2" s="77"/>
      <c r="L2" s="77"/>
    </row>
    <row r="3" spans="1:12" s="74" customFormat="1" x14ac:dyDescent="0.25">
      <c r="A3" s="70"/>
      <c r="B3" s="71" t="s">
        <v>85</v>
      </c>
      <c r="C3" s="71" t="s">
        <v>86</v>
      </c>
      <c r="D3" s="72" t="s">
        <v>81</v>
      </c>
      <c r="E3" s="72" t="s">
        <v>87</v>
      </c>
      <c r="F3" s="71" t="s">
        <v>88</v>
      </c>
      <c r="G3" s="71" t="s">
        <v>89</v>
      </c>
      <c r="H3" s="71" t="s">
        <v>90</v>
      </c>
      <c r="I3" s="116" t="s">
        <v>82</v>
      </c>
      <c r="J3" s="73" t="s">
        <v>79</v>
      </c>
      <c r="K3" s="77"/>
      <c r="L3" s="77"/>
    </row>
    <row r="4" spans="1:12" x14ac:dyDescent="0.25">
      <c r="A4" s="75">
        <v>44562</v>
      </c>
      <c r="B4" s="115">
        <v>10</v>
      </c>
      <c r="C4" s="115">
        <v>10</v>
      </c>
      <c r="D4" s="115">
        <v>10</v>
      </c>
      <c r="E4" s="115">
        <v>10</v>
      </c>
      <c r="F4" s="115">
        <v>10</v>
      </c>
      <c r="G4" s="115">
        <v>10</v>
      </c>
      <c r="H4" s="105">
        <v>0</v>
      </c>
      <c r="I4" s="117"/>
      <c r="J4" s="76">
        <f>IF(SUM(B4:G4)=0,NA(),SUM(B4:G4)+H4*I4)</f>
        <v>60</v>
      </c>
    </row>
    <row r="5" spans="1:12" x14ac:dyDescent="0.25">
      <c r="A5" s="75">
        <v>44593</v>
      </c>
      <c r="B5" s="115">
        <v>20</v>
      </c>
      <c r="C5" s="115">
        <v>20</v>
      </c>
      <c r="D5" s="115">
        <v>20</v>
      </c>
      <c r="E5" s="115">
        <v>20</v>
      </c>
      <c r="F5" s="115">
        <v>20</v>
      </c>
      <c r="G5" s="115">
        <v>20</v>
      </c>
      <c r="H5" s="105">
        <v>5</v>
      </c>
      <c r="I5" s="118">
        <v>5.3</v>
      </c>
      <c r="J5" s="76">
        <f>IF(SUM(B5:G5)=0,NA(),SUM(B5:G5)+H5*I5)</f>
        <v>146.5</v>
      </c>
    </row>
    <row r="6" spans="1:12" x14ac:dyDescent="0.25">
      <c r="A6" s="75">
        <v>44621</v>
      </c>
      <c r="B6" s="115">
        <v>0</v>
      </c>
      <c r="C6" s="115">
        <v>0</v>
      </c>
      <c r="D6" s="115">
        <v>0</v>
      </c>
      <c r="E6" s="115">
        <v>0</v>
      </c>
      <c r="F6" s="115">
        <v>0</v>
      </c>
      <c r="G6" s="115">
        <v>0</v>
      </c>
      <c r="H6" s="105">
        <v>0</v>
      </c>
      <c r="I6" s="117"/>
      <c r="J6" s="76" t="e">
        <f>IF(SUM(B6:G6)=0,NA(),SUM(B6:G6)+H6*#REF!)</f>
        <v>#N/A</v>
      </c>
    </row>
    <row r="7" spans="1:12" x14ac:dyDescent="0.25">
      <c r="A7" s="75">
        <v>44652</v>
      </c>
      <c r="B7" s="115">
        <v>0</v>
      </c>
      <c r="C7" s="115">
        <v>0</v>
      </c>
      <c r="D7" s="115">
        <v>0</v>
      </c>
      <c r="E7" s="115">
        <v>0</v>
      </c>
      <c r="F7" s="115">
        <v>0</v>
      </c>
      <c r="G7" s="115">
        <v>0</v>
      </c>
      <c r="H7" s="105">
        <v>0</v>
      </c>
      <c r="I7" s="117"/>
      <c r="J7" s="76" t="e">
        <f>IF(SUM(B7:G7)=0,NA(),SUM(B7:G7)+H7*#REF!)</f>
        <v>#N/A</v>
      </c>
    </row>
    <row r="8" spans="1:12" ht="14.45" customHeight="1" x14ac:dyDescent="0.25">
      <c r="A8" s="75">
        <v>44682</v>
      </c>
      <c r="B8" s="115">
        <v>0</v>
      </c>
      <c r="C8" s="115">
        <v>0</v>
      </c>
      <c r="D8" s="115">
        <v>0</v>
      </c>
      <c r="E8" s="115">
        <v>0</v>
      </c>
      <c r="F8" s="115">
        <v>0</v>
      </c>
      <c r="G8" s="115">
        <v>0</v>
      </c>
      <c r="H8" s="105">
        <v>0</v>
      </c>
      <c r="I8" s="117"/>
      <c r="J8" s="76" t="e">
        <f>IF(SUM(B8:G8)=0,NA(),SUM(B8:G8)+H8*#REF!)</f>
        <v>#N/A</v>
      </c>
    </row>
    <row r="9" spans="1:12" ht="14.45" customHeight="1" x14ac:dyDescent="0.25">
      <c r="A9" s="75">
        <v>44713</v>
      </c>
      <c r="B9" s="115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05">
        <v>0</v>
      </c>
      <c r="I9" s="117"/>
      <c r="J9" s="76" t="e">
        <f>IF(SUM(B9:G9)=0,NA(),SUM(B9:G9)+H9*#REF!)</f>
        <v>#N/A</v>
      </c>
    </row>
    <row r="10" spans="1:12" x14ac:dyDescent="0.25">
      <c r="A10" s="75">
        <v>44743</v>
      </c>
      <c r="B10" s="115">
        <v>0</v>
      </c>
      <c r="C10" s="115">
        <v>0</v>
      </c>
      <c r="D10" s="115">
        <v>0</v>
      </c>
      <c r="E10" s="115">
        <v>0</v>
      </c>
      <c r="F10" s="115">
        <v>0</v>
      </c>
      <c r="G10" s="115">
        <v>0</v>
      </c>
      <c r="H10" s="105">
        <v>0</v>
      </c>
      <c r="I10" s="117"/>
      <c r="J10" s="76" t="e">
        <f>IF(SUM(B10:G10)=0,NA(),SUM(B10:G10)+H10*#REF!)</f>
        <v>#N/A</v>
      </c>
    </row>
    <row r="11" spans="1:12" x14ac:dyDescent="0.25">
      <c r="A11" s="75">
        <v>44774</v>
      </c>
      <c r="B11" s="115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05">
        <v>0</v>
      </c>
      <c r="I11" s="117"/>
      <c r="J11" s="76" t="e">
        <f>IF(SUM(B11:G11)=0,NA(),SUM(B11:G11)+H11*#REF!)</f>
        <v>#N/A</v>
      </c>
    </row>
    <row r="12" spans="1:12" x14ac:dyDescent="0.25">
      <c r="A12" s="75">
        <v>44805</v>
      </c>
      <c r="B12" s="115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05">
        <v>0</v>
      </c>
      <c r="I12" s="117"/>
      <c r="J12" s="76" t="e">
        <f>IF(SUM(B12:G12)=0,NA(),SUM(B12:G12)+H12*#REF!)</f>
        <v>#N/A</v>
      </c>
    </row>
    <row r="13" spans="1:12" x14ac:dyDescent="0.25">
      <c r="A13" s="75">
        <v>44835</v>
      </c>
      <c r="B13" s="115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05">
        <v>0</v>
      </c>
      <c r="I13" s="117"/>
      <c r="J13" s="76" t="e">
        <f>IF(SUM(B13:G13)=0,NA(),SUM(B13:G13)+H13*#REF!)</f>
        <v>#N/A</v>
      </c>
    </row>
    <row r="14" spans="1:12" x14ac:dyDescent="0.25">
      <c r="A14" s="75">
        <v>44866</v>
      </c>
      <c r="B14" s="115">
        <v>0</v>
      </c>
      <c r="C14" s="115">
        <v>0</v>
      </c>
      <c r="D14" s="115">
        <v>0</v>
      </c>
      <c r="E14" s="115">
        <v>0</v>
      </c>
      <c r="F14" s="115">
        <v>0</v>
      </c>
      <c r="G14" s="115">
        <v>0</v>
      </c>
      <c r="H14" s="105">
        <v>0</v>
      </c>
      <c r="I14" s="117"/>
      <c r="J14" s="76" t="e">
        <f>IF(SUM(B14:G14)=0,NA(),SUM(B14:G14)+H14*#REF!)</f>
        <v>#N/A</v>
      </c>
    </row>
    <row r="15" spans="1:12" x14ac:dyDescent="0.25">
      <c r="A15" s="75">
        <v>44896</v>
      </c>
      <c r="B15" s="115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05">
        <v>0</v>
      </c>
      <c r="I15" s="117"/>
      <c r="J15" s="76" t="e">
        <f>IF(SUM(B15:G15)=0,NA(),SUM(B15:G15)+H15*#REF!)</f>
        <v>#N/A</v>
      </c>
    </row>
    <row r="16" spans="1:12" x14ac:dyDescent="0.25">
      <c r="A16" s="75">
        <v>44927</v>
      </c>
      <c r="B16" s="115">
        <v>0</v>
      </c>
      <c r="C16" s="115">
        <v>0</v>
      </c>
      <c r="D16" s="115">
        <v>0</v>
      </c>
      <c r="E16" s="115">
        <v>0</v>
      </c>
      <c r="F16" s="115">
        <v>0</v>
      </c>
      <c r="G16" s="115">
        <v>0</v>
      </c>
      <c r="H16" s="105">
        <v>0</v>
      </c>
      <c r="I16" s="117"/>
      <c r="J16" s="76" t="e">
        <f>IF(SUM(B16:G16)=0,NA(),SUM(B16:G16)+H16*#REF!)</f>
        <v>#N/A</v>
      </c>
    </row>
    <row r="17" spans="1:10" x14ac:dyDescent="0.25">
      <c r="A17" s="75">
        <v>44958</v>
      </c>
      <c r="B17" s="115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05">
        <v>0</v>
      </c>
      <c r="I17" s="117"/>
      <c r="J17" s="76" t="e">
        <f>IF(SUM(B17:G17)=0,NA(),SUM(B17:G17)+H17*#REF!)</f>
        <v>#N/A</v>
      </c>
    </row>
    <row r="18" spans="1:10" x14ac:dyDescent="0.25">
      <c r="A18" s="75">
        <v>44986</v>
      </c>
      <c r="B18" s="115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05">
        <v>0</v>
      </c>
      <c r="I18" s="117"/>
      <c r="J18" s="76" t="e">
        <f>IF(SUM(B18:G18)=0,NA(),SUM(B18:G18)+H18*#REF!)</f>
        <v>#N/A</v>
      </c>
    </row>
    <row r="19" spans="1:10" x14ac:dyDescent="0.25">
      <c r="A19" s="75">
        <v>45017</v>
      </c>
      <c r="B19" s="115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05">
        <v>0</v>
      </c>
      <c r="I19" s="117"/>
      <c r="J19" s="76" t="e">
        <f>IF(SUM(B19:G19)=0,NA(),SUM(B19:G19)+H19*#REF!)</f>
        <v>#N/A</v>
      </c>
    </row>
    <row r="20" spans="1:10" x14ac:dyDescent="0.25">
      <c r="A20" s="75">
        <v>45047</v>
      </c>
      <c r="B20" s="115">
        <v>0</v>
      </c>
      <c r="C20" s="115">
        <v>0</v>
      </c>
      <c r="D20" s="115">
        <v>0</v>
      </c>
      <c r="E20" s="115">
        <v>0</v>
      </c>
      <c r="F20" s="115">
        <v>0</v>
      </c>
      <c r="G20" s="115">
        <v>0</v>
      </c>
      <c r="H20" s="105">
        <v>0</v>
      </c>
      <c r="I20" s="117"/>
      <c r="J20" s="76" t="e">
        <f>IF(SUM(B20:G20)=0,NA(),SUM(B20:G20)+H20*#REF!)</f>
        <v>#N/A</v>
      </c>
    </row>
    <row r="21" spans="1:10" x14ac:dyDescent="0.25">
      <c r="A21" s="75">
        <v>45078</v>
      </c>
      <c r="B21" s="115">
        <v>0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05">
        <v>0</v>
      </c>
      <c r="I21" s="117"/>
      <c r="J21" s="76" t="e">
        <f>IF(SUM(B21:G21)=0,NA(),SUM(B21:G21)+H21*#REF!)</f>
        <v>#N/A</v>
      </c>
    </row>
    <row r="22" spans="1:10" x14ac:dyDescent="0.25">
      <c r="A22" s="75">
        <v>45108</v>
      </c>
      <c r="B22" s="115">
        <v>0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05">
        <v>0</v>
      </c>
      <c r="I22" s="117"/>
      <c r="J22" s="76" t="e">
        <f>IF(SUM(B22:G22)=0,NA(),SUM(B22:G22)+H22*#REF!)</f>
        <v>#N/A</v>
      </c>
    </row>
  </sheetData>
  <mergeCells count="1"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"/>
  <dimension ref="A1:O36"/>
  <sheetViews>
    <sheetView showGridLines="0" zoomScale="85" zoomScaleNormal="85" workbookViewId="0">
      <selection activeCell="H13" sqref="H13"/>
    </sheetView>
  </sheetViews>
  <sheetFormatPr defaultRowHeight="15" x14ac:dyDescent="0.25"/>
  <cols>
    <col min="1" max="1" width="5.7109375" bestFit="1" customWidth="1"/>
    <col min="2" max="2" width="30.42578125" bestFit="1" customWidth="1"/>
    <col min="3" max="3" width="55.140625" style="1" customWidth="1"/>
    <col min="4" max="4" width="23.7109375" customWidth="1"/>
    <col min="5" max="5" width="15.7109375" bestFit="1" customWidth="1"/>
  </cols>
  <sheetData>
    <row r="1" spans="1:15" s="2" customFormat="1" ht="15.75" thickBot="1" x14ac:dyDescent="0.3">
      <c r="A1" s="18" t="s">
        <v>54</v>
      </c>
      <c r="B1" s="18" t="s">
        <v>4</v>
      </c>
      <c r="C1" s="19" t="s">
        <v>25</v>
      </c>
      <c r="D1" s="18" t="s">
        <v>53</v>
      </c>
      <c r="E1" s="20" t="s">
        <v>49</v>
      </c>
    </row>
    <row r="2" spans="1:15" s="2" customFormat="1" x14ac:dyDescent="0.25">
      <c r="A2" s="3">
        <v>1</v>
      </c>
      <c r="B2" s="3" t="s">
        <v>7</v>
      </c>
      <c r="C2" s="4"/>
      <c r="D2" s="3" t="s">
        <v>0</v>
      </c>
      <c r="E2" s="3" t="s">
        <v>50</v>
      </c>
      <c r="G2" s="136" t="s">
        <v>108</v>
      </c>
      <c r="H2" s="137"/>
      <c r="I2" s="137"/>
      <c r="J2" s="137"/>
      <c r="K2" s="137"/>
      <c r="L2" s="137"/>
      <c r="M2" s="137"/>
      <c r="N2" s="137"/>
      <c r="O2" s="138"/>
    </row>
    <row r="3" spans="1:15" s="2" customFormat="1" x14ac:dyDescent="0.25">
      <c r="A3" s="3">
        <v>2</v>
      </c>
      <c r="B3" s="3" t="s">
        <v>91</v>
      </c>
      <c r="C3" s="4"/>
      <c r="D3" s="3" t="s">
        <v>0</v>
      </c>
      <c r="E3" s="3" t="s">
        <v>50</v>
      </c>
      <c r="G3" s="139"/>
      <c r="H3" s="140"/>
      <c r="I3" s="140"/>
      <c r="J3" s="140"/>
      <c r="K3" s="140"/>
      <c r="L3" s="140"/>
      <c r="M3" s="140"/>
      <c r="N3" s="140"/>
      <c r="O3" s="141"/>
    </row>
    <row r="4" spans="1:15" s="2" customFormat="1" x14ac:dyDescent="0.25">
      <c r="A4" s="3">
        <v>3</v>
      </c>
      <c r="B4" s="3" t="s">
        <v>92</v>
      </c>
      <c r="C4" s="4"/>
      <c r="D4" s="3" t="s">
        <v>0</v>
      </c>
      <c r="E4" s="3" t="s">
        <v>50</v>
      </c>
      <c r="G4" s="139"/>
      <c r="H4" s="140"/>
      <c r="I4" s="140"/>
      <c r="J4" s="140"/>
      <c r="K4" s="140"/>
      <c r="L4" s="140"/>
      <c r="M4" s="140"/>
      <c r="N4" s="140"/>
      <c r="O4" s="141"/>
    </row>
    <row r="5" spans="1:15" s="2" customFormat="1" x14ac:dyDescent="0.25">
      <c r="A5" s="3">
        <v>4</v>
      </c>
      <c r="B5" s="3" t="s">
        <v>93</v>
      </c>
      <c r="C5" s="4"/>
      <c r="D5" s="3" t="s">
        <v>0</v>
      </c>
      <c r="E5" s="3" t="s">
        <v>50</v>
      </c>
      <c r="G5" s="139"/>
      <c r="H5" s="140"/>
      <c r="I5" s="140"/>
      <c r="J5" s="140"/>
      <c r="K5" s="140"/>
      <c r="L5" s="140"/>
      <c r="M5" s="140"/>
      <c r="N5" s="140"/>
      <c r="O5" s="141"/>
    </row>
    <row r="6" spans="1:15" s="2" customFormat="1" x14ac:dyDescent="0.25">
      <c r="A6" s="3">
        <v>5</v>
      </c>
      <c r="B6" s="3" t="s">
        <v>94</v>
      </c>
      <c r="C6" s="4"/>
      <c r="D6" s="3" t="s">
        <v>0</v>
      </c>
      <c r="E6" s="3" t="s">
        <v>50</v>
      </c>
      <c r="G6" s="139"/>
      <c r="H6" s="140"/>
      <c r="I6" s="140"/>
      <c r="J6" s="140"/>
      <c r="K6" s="140"/>
      <c r="L6" s="140"/>
      <c r="M6" s="140"/>
      <c r="N6" s="140"/>
      <c r="O6" s="141"/>
    </row>
    <row r="7" spans="1:15" s="2" customFormat="1" x14ac:dyDescent="0.25">
      <c r="A7" s="3">
        <v>6</v>
      </c>
      <c r="B7" s="3" t="s">
        <v>14</v>
      </c>
      <c r="C7" s="4" t="s">
        <v>29</v>
      </c>
      <c r="D7" s="3" t="s">
        <v>0</v>
      </c>
      <c r="E7" s="3" t="s">
        <v>50</v>
      </c>
      <c r="G7" s="139"/>
      <c r="H7" s="140"/>
      <c r="I7" s="140"/>
      <c r="J7" s="140"/>
      <c r="K7" s="140"/>
      <c r="L7" s="140"/>
      <c r="M7" s="140"/>
      <c r="N7" s="140"/>
      <c r="O7" s="141"/>
    </row>
    <row r="8" spans="1:15" s="2" customFormat="1" ht="30" x14ac:dyDescent="0.25">
      <c r="A8" s="3">
        <v>7</v>
      </c>
      <c r="B8" s="3" t="s">
        <v>13</v>
      </c>
      <c r="C8" s="4" t="s">
        <v>27</v>
      </c>
      <c r="D8" s="3" t="s">
        <v>0</v>
      </c>
      <c r="E8" s="3" t="s">
        <v>50</v>
      </c>
      <c r="G8" s="139"/>
      <c r="H8" s="140"/>
      <c r="I8" s="140"/>
      <c r="J8" s="140"/>
      <c r="K8" s="140"/>
      <c r="L8" s="140"/>
      <c r="M8" s="140"/>
      <c r="N8" s="140"/>
      <c r="O8" s="141"/>
    </row>
    <row r="9" spans="1:15" s="2" customFormat="1" x14ac:dyDescent="0.25">
      <c r="A9" s="3">
        <v>8</v>
      </c>
      <c r="B9" s="3" t="s">
        <v>5</v>
      </c>
      <c r="C9" s="4"/>
      <c r="D9" s="3" t="s">
        <v>0</v>
      </c>
      <c r="E9" s="3" t="s">
        <v>50</v>
      </c>
      <c r="G9" s="139"/>
      <c r="H9" s="140"/>
      <c r="I9" s="140"/>
      <c r="J9" s="140"/>
      <c r="K9" s="140"/>
      <c r="L9" s="140"/>
      <c r="M9" s="140"/>
      <c r="N9" s="140"/>
      <c r="O9" s="141"/>
    </row>
    <row r="10" spans="1:15" s="2" customFormat="1" ht="15.75" thickBot="1" x14ac:dyDescent="0.3">
      <c r="A10" s="3">
        <v>9</v>
      </c>
      <c r="B10" s="3" t="s">
        <v>20</v>
      </c>
      <c r="C10" s="4" t="s">
        <v>84</v>
      </c>
      <c r="D10" s="3" t="s">
        <v>0</v>
      </c>
      <c r="E10" s="3" t="s">
        <v>50</v>
      </c>
      <c r="G10" s="142"/>
      <c r="H10" s="143"/>
      <c r="I10" s="143"/>
      <c r="J10" s="143"/>
      <c r="K10" s="143"/>
      <c r="L10" s="143"/>
      <c r="M10" s="143"/>
      <c r="N10" s="143"/>
      <c r="O10" s="144"/>
    </row>
    <row r="11" spans="1:15" s="2" customFormat="1" x14ac:dyDescent="0.25">
      <c r="A11" s="3">
        <v>10</v>
      </c>
      <c r="B11" s="3" t="s">
        <v>9</v>
      </c>
      <c r="C11" s="4"/>
      <c r="D11" s="3" t="s">
        <v>0</v>
      </c>
      <c r="E11" s="3" t="s">
        <v>50</v>
      </c>
    </row>
    <row r="12" spans="1:15" s="2" customFormat="1" x14ac:dyDescent="0.25">
      <c r="A12" s="3">
        <v>11</v>
      </c>
      <c r="B12" s="3" t="s">
        <v>8</v>
      </c>
      <c r="C12" s="4"/>
      <c r="D12" s="3" t="s">
        <v>0</v>
      </c>
      <c r="E12" s="3" t="s">
        <v>50</v>
      </c>
    </row>
    <row r="13" spans="1:15" s="2" customFormat="1" ht="60" x14ac:dyDescent="0.25">
      <c r="A13" s="3">
        <v>12</v>
      </c>
      <c r="B13" s="3" t="s">
        <v>11</v>
      </c>
      <c r="C13" s="4" t="s">
        <v>28</v>
      </c>
      <c r="D13" s="3" t="s">
        <v>0</v>
      </c>
      <c r="E13" s="3" t="s">
        <v>50</v>
      </c>
    </row>
    <row r="14" spans="1:15" s="2" customFormat="1" x14ac:dyDescent="0.25">
      <c r="A14" s="3">
        <v>13</v>
      </c>
      <c r="B14" s="3" t="s">
        <v>10</v>
      </c>
      <c r="C14" s="4"/>
      <c r="D14" s="3" t="s">
        <v>0</v>
      </c>
      <c r="E14" s="3" t="s">
        <v>50</v>
      </c>
    </row>
    <row r="15" spans="1:15" s="2" customFormat="1" ht="60" x14ac:dyDescent="0.25">
      <c r="A15" s="3">
        <v>14</v>
      </c>
      <c r="B15" s="3" t="s">
        <v>6</v>
      </c>
      <c r="C15" s="4" t="s">
        <v>26</v>
      </c>
      <c r="D15" s="3" t="s">
        <v>0</v>
      </c>
      <c r="E15" s="3" t="s">
        <v>50</v>
      </c>
    </row>
    <row r="16" spans="1:15" s="2" customFormat="1" x14ac:dyDescent="0.25">
      <c r="A16" s="3">
        <v>15</v>
      </c>
      <c r="B16" s="3" t="s">
        <v>77</v>
      </c>
      <c r="C16" s="4" t="s">
        <v>78</v>
      </c>
      <c r="D16" s="3" t="s">
        <v>0</v>
      </c>
      <c r="E16" s="3" t="s">
        <v>50</v>
      </c>
    </row>
    <row r="17" spans="1:5" s="2" customFormat="1" ht="30" x14ac:dyDescent="0.25">
      <c r="A17" s="3">
        <v>16</v>
      </c>
      <c r="B17" s="3" t="s">
        <v>12</v>
      </c>
      <c r="C17" s="4" t="s">
        <v>30</v>
      </c>
      <c r="D17" s="3" t="s">
        <v>0</v>
      </c>
      <c r="E17" s="3" t="s">
        <v>50</v>
      </c>
    </row>
    <row r="18" spans="1:5" s="2" customFormat="1" ht="45" x14ac:dyDescent="0.25">
      <c r="A18" s="3">
        <v>17</v>
      </c>
      <c r="B18" s="3" t="s">
        <v>19</v>
      </c>
      <c r="C18" s="4" t="s">
        <v>31</v>
      </c>
      <c r="D18" s="3" t="s">
        <v>0</v>
      </c>
      <c r="E18" s="3" t="s">
        <v>50</v>
      </c>
    </row>
    <row r="19" spans="1:5" s="2" customFormat="1" x14ac:dyDescent="0.25">
      <c r="A19" s="3">
        <v>18</v>
      </c>
      <c r="B19" s="3" t="s">
        <v>95</v>
      </c>
      <c r="C19" s="4"/>
      <c r="D19" s="3" t="s">
        <v>0</v>
      </c>
      <c r="E19" s="3" t="s">
        <v>50</v>
      </c>
    </row>
    <row r="20" spans="1:5" s="2" customFormat="1" x14ac:dyDescent="0.25">
      <c r="A20" s="3">
        <v>19</v>
      </c>
      <c r="B20" s="3" t="s">
        <v>96</v>
      </c>
      <c r="C20" s="4"/>
      <c r="D20" s="3" t="s">
        <v>0</v>
      </c>
      <c r="E20" s="3" t="s">
        <v>50</v>
      </c>
    </row>
    <row r="21" spans="1:5" s="2" customFormat="1" x14ac:dyDescent="0.25">
      <c r="A21" s="3">
        <v>20</v>
      </c>
      <c r="B21" s="3" t="s">
        <v>97</v>
      </c>
      <c r="C21" s="4"/>
      <c r="D21" s="3" t="s">
        <v>0</v>
      </c>
      <c r="E21" s="3" t="s">
        <v>50</v>
      </c>
    </row>
    <row r="22" spans="1:5" s="2" customFormat="1" x14ac:dyDescent="0.25">
      <c r="A22" s="3">
        <v>21</v>
      </c>
      <c r="B22" s="3" t="s">
        <v>98</v>
      </c>
      <c r="C22" s="4"/>
      <c r="D22" s="3" t="s">
        <v>0</v>
      </c>
      <c r="E22" s="3" t="s">
        <v>50</v>
      </c>
    </row>
    <row r="23" spans="1:5" s="2" customFormat="1" x14ac:dyDescent="0.25">
      <c r="A23" s="3">
        <v>22</v>
      </c>
      <c r="B23" s="3" t="s">
        <v>99</v>
      </c>
      <c r="C23" s="4"/>
      <c r="D23" s="3" t="s">
        <v>0</v>
      </c>
      <c r="E23" s="3" t="s">
        <v>50</v>
      </c>
    </row>
    <row r="24" spans="1:5" s="2" customFormat="1" ht="30" x14ac:dyDescent="0.25">
      <c r="A24" s="3">
        <v>23</v>
      </c>
      <c r="B24" s="3" t="s">
        <v>15</v>
      </c>
      <c r="C24" s="4" t="s">
        <v>32</v>
      </c>
      <c r="D24" s="3" t="s">
        <v>3</v>
      </c>
      <c r="E24" s="3" t="s">
        <v>50</v>
      </c>
    </row>
    <row r="25" spans="1:5" s="2" customFormat="1" ht="30" x14ac:dyDescent="0.25">
      <c r="A25" s="3">
        <v>24</v>
      </c>
      <c r="B25" s="3" t="s">
        <v>16</v>
      </c>
      <c r="C25" s="4" t="s">
        <v>33</v>
      </c>
      <c r="D25" s="3" t="s">
        <v>3</v>
      </c>
      <c r="E25" s="3" t="s">
        <v>50</v>
      </c>
    </row>
    <row r="26" spans="1:5" s="2" customFormat="1" ht="30" x14ac:dyDescent="0.25">
      <c r="A26" s="3">
        <v>25</v>
      </c>
      <c r="B26" s="3" t="s">
        <v>17</v>
      </c>
      <c r="C26" s="4" t="s">
        <v>34</v>
      </c>
      <c r="D26" s="3" t="s">
        <v>3</v>
      </c>
      <c r="E26" s="3" t="s">
        <v>50</v>
      </c>
    </row>
    <row r="27" spans="1:5" s="2" customFormat="1" ht="30" x14ac:dyDescent="0.25">
      <c r="A27" s="3">
        <v>26</v>
      </c>
      <c r="B27" s="3" t="s">
        <v>18</v>
      </c>
      <c r="C27" s="4" t="s">
        <v>35</v>
      </c>
      <c r="D27" s="3" t="s">
        <v>3</v>
      </c>
      <c r="E27" s="3" t="s">
        <v>50</v>
      </c>
    </row>
    <row r="28" spans="1:5" s="2" customFormat="1" x14ac:dyDescent="0.25">
      <c r="A28" s="3">
        <v>27</v>
      </c>
      <c r="B28" s="3" t="s">
        <v>100</v>
      </c>
      <c r="C28" s="4"/>
      <c r="D28" s="3" t="s">
        <v>3</v>
      </c>
      <c r="E28" s="3" t="s">
        <v>50</v>
      </c>
    </row>
    <row r="29" spans="1:5" s="2" customFormat="1" x14ac:dyDescent="0.25">
      <c r="A29" s="3">
        <v>28</v>
      </c>
      <c r="B29" s="3" t="s">
        <v>101</v>
      </c>
      <c r="C29" s="4"/>
      <c r="D29" s="3" t="s">
        <v>3</v>
      </c>
      <c r="E29" s="3" t="s">
        <v>50</v>
      </c>
    </row>
    <row r="30" spans="1:5" s="2" customFormat="1" x14ac:dyDescent="0.25">
      <c r="A30" s="3">
        <v>29</v>
      </c>
      <c r="B30" s="3" t="s">
        <v>102</v>
      </c>
      <c r="C30" s="4"/>
      <c r="D30" s="3" t="s">
        <v>3</v>
      </c>
      <c r="E30" s="3" t="s">
        <v>50</v>
      </c>
    </row>
    <row r="31" spans="1:5" s="2" customFormat="1" ht="30" x14ac:dyDescent="0.25">
      <c r="A31" s="3">
        <v>30</v>
      </c>
      <c r="B31" s="3" t="s">
        <v>2</v>
      </c>
      <c r="C31" s="4" t="s">
        <v>36</v>
      </c>
      <c r="D31" s="3" t="s">
        <v>2</v>
      </c>
      <c r="E31" s="3" t="s">
        <v>50</v>
      </c>
    </row>
    <row r="32" spans="1:5" s="2" customFormat="1" ht="90" x14ac:dyDescent="0.25">
      <c r="A32" s="3">
        <v>31</v>
      </c>
      <c r="B32" s="3" t="s">
        <v>21</v>
      </c>
      <c r="C32" s="4" t="s">
        <v>37</v>
      </c>
      <c r="D32" s="3" t="s">
        <v>1</v>
      </c>
      <c r="E32" s="3" t="s">
        <v>57</v>
      </c>
    </row>
    <row r="33" spans="1:5" s="2" customFormat="1" ht="30" x14ac:dyDescent="0.25">
      <c r="A33" s="3">
        <v>32</v>
      </c>
      <c r="B33" s="3" t="s">
        <v>22</v>
      </c>
      <c r="C33" s="4" t="s">
        <v>38</v>
      </c>
      <c r="D33" s="3" t="s">
        <v>24</v>
      </c>
      <c r="E33" s="3" t="s">
        <v>24</v>
      </c>
    </row>
    <row r="34" spans="1:5" s="2" customFormat="1" ht="90" x14ac:dyDescent="0.25">
      <c r="A34" s="3">
        <v>33</v>
      </c>
      <c r="B34" s="3" t="s">
        <v>23</v>
      </c>
      <c r="C34" s="4" t="s">
        <v>39</v>
      </c>
      <c r="D34" s="3" t="s">
        <v>24</v>
      </c>
      <c r="E34" s="3" t="s">
        <v>24</v>
      </c>
    </row>
    <row r="35" spans="1:5" ht="45" x14ac:dyDescent="0.25">
      <c r="A35" s="3">
        <v>34</v>
      </c>
      <c r="B35" s="3" t="s">
        <v>46</v>
      </c>
      <c r="C35" s="4" t="s">
        <v>48</v>
      </c>
      <c r="D35" s="3" t="s">
        <v>44</v>
      </c>
      <c r="E35" s="3" t="s">
        <v>51</v>
      </c>
    </row>
    <row r="36" spans="1:5" x14ac:dyDescent="0.25">
      <c r="A36" s="3">
        <v>35</v>
      </c>
      <c r="B36" s="3" t="s">
        <v>45</v>
      </c>
      <c r="C36" s="4" t="s">
        <v>47</v>
      </c>
      <c r="D36" s="3" t="s">
        <v>44</v>
      </c>
      <c r="E36" s="3" t="s">
        <v>51</v>
      </c>
    </row>
  </sheetData>
  <mergeCells count="1">
    <mergeCell ref="G2:O10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Entrada</vt:lpstr>
      <vt:lpstr>Mensal</vt:lpstr>
      <vt:lpstr>Orçamento</vt:lpstr>
      <vt:lpstr>Detalhamento</vt:lpstr>
      <vt:lpstr>Patrimônio</vt:lpstr>
      <vt:lpstr>Descrição das despesas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Sá Cortez</dc:creator>
  <cp:lastModifiedBy>Daniel Cortez</cp:lastModifiedBy>
  <cp:lastPrinted>2020-08-07T13:41:40Z</cp:lastPrinted>
  <dcterms:created xsi:type="dcterms:W3CDTF">2020-06-29T12:27:50Z</dcterms:created>
  <dcterms:modified xsi:type="dcterms:W3CDTF">2022-05-31T21:59:54Z</dcterms:modified>
</cp:coreProperties>
</file>