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slicerCaches/slicerCache4.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4.xml" ContentType="application/vnd.openxmlformats-officedocument.drawing+xml"/>
  <Override PartName="/xl/ctrlProps/ctrlProp1.xml" ContentType="application/vnd.ms-excel.controlproperties+xml"/>
  <Override PartName="/xl/drawings/drawing5.xml" ContentType="application/vnd.openxmlformats-officedocument.drawing+xml"/>
  <Override PartName="/xl/tables/table2.xml" ContentType="application/vnd.openxmlformats-officedocument.spreadsheetml.table+xml"/>
  <Override PartName="/xl/pivotTables/pivotTable1.xml" ContentType="application/vnd.openxmlformats-officedocument.spreadsheetml.pivotTable+xml"/>
  <Override PartName="/xl/drawings/drawing6.xml" ContentType="application/vnd.openxmlformats-officedocument.drawing+xml"/>
  <Override PartName="/xl/slicers/slicer1.xml" ContentType="application/vnd.ms-excel.slicer+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pivotTables/pivotTable2.xml" ContentType="application/vnd.openxmlformats-officedocument.spreadsheetml.pivotTable+xml"/>
  <Override PartName="/xl/drawings/drawing7.xml" ContentType="application/vnd.openxmlformats-officedocument.drawing+xml"/>
  <Override PartName="/xl/tables/table3.xml" ContentType="application/vnd.openxmlformats-officedocument.spreadsheetml.table+xml"/>
  <Override PartName="/xl/slicers/slicer2.xml" ContentType="application/vnd.ms-excel.slicer+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hidePivotFieldList="1" defaultThemeVersion="166925"/>
  <mc:AlternateContent xmlns:mc="http://schemas.openxmlformats.org/markup-compatibility/2006">
    <mc:Choice Requires="x15">
      <x15ac:absPath xmlns:x15ac="http://schemas.microsoft.com/office/spreadsheetml/2010/11/ac" url="D:\Downloads\"/>
    </mc:Choice>
  </mc:AlternateContent>
  <xr:revisionPtr revIDLastSave="0" documentId="13_ncr:1_{A62553C3-A41F-4D24-B442-CA418A3B98E8}" xr6:coauthVersionLast="47" xr6:coauthVersionMax="47" xr10:uidLastSave="{00000000-0000-0000-0000-000000000000}"/>
  <bookViews>
    <workbookView xWindow="-120" yWindow="16080" windowWidth="29040" windowHeight="15840" tabRatio="847" xr2:uid="{05B9387E-195C-4C6F-B0F6-DC26D57963E0}"/>
  </bookViews>
  <sheets>
    <sheet name="Home" sheetId="12" r:id="rId1"/>
    <sheet name="Planilha1" sheetId="13" r:id="rId2"/>
    <sheet name="RESUMO DO ORÇAMENTO" sheetId="11" r:id="rId3"/>
    <sheet name="Cronograma do Projeto" sheetId="10" r:id="rId4"/>
    <sheet name="Louças e Metais" sheetId="9" r:id="rId5"/>
    <sheet name="Dashboard" sheetId="15" r:id="rId6"/>
    <sheet name="Planilha4" sheetId="16" r:id="rId7"/>
    <sheet name="ESPECIFICAÇÃO DE MOBILIÁRIO" sheetId="8" r:id="rId8"/>
    <sheet name="Planilha2" sheetId="14" r:id="rId9"/>
    <sheet name="Esquadrias" sheetId="7" r:id="rId10"/>
    <sheet name="Instalações" sheetId="6" r:id="rId11"/>
    <sheet name="QUANTITATIVO DE REVESTIMENTOS" sheetId="5" r:id="rId12"/>
    <sheet name="Memorial Descritivo" sheetId="3" r:id="rId13"/>
    <sheet name="Quadro de Áreas" sheetId="2" r:id="rId14"/>
  </sheets>
  <externalReferences>
    <externalReference r:id="rId15"/>
  </externalReferences>
  <definedNames>
    <definedName name="_xlnm._FilterDatabase" localSheetId="3" hidden="1">'Cronograma do Projeto'!$A$6:$BM$54</definedName>
    <definedName name="Hoje" localSheetId="3">TODAY()</definedName>
    <definedName name="Início_da_tarefa" localSheetId="3">'Cronograma do Projeto'!$E1</definedName>
    <definedName name="Início_do_projeto">'Cronograma do Projeto'!$E$3</definedName>
    <definedName name="Progresso_da_tarefa" localSheetId="3">'Cronograma do Projeto'!$D1</definedName>
    <definedName name="RegiãoDeTítuloDaLinha1..C11">'RESUMO DO ORÇAMENTO'!$B$4</definedName>
    <definedName name="RótudoDaVerbaUtilizada">'RESUMO DO ORÇAMENTO'!$B$17</definedName>
    <definedName name="RótuloDaVerbaRestante">'RESUMO DO ORÇAMENTO'!$B$18</definedName>
    <definedName name="SegmentaçãodeDados_CÔMODO">#N/A</definedName>
    <definedName name="SegmentaçãodeDados_CÔMODO1">#N/A</definedName>
    <definedName name="SegmentaçãodeDados_LOJA">#N/A</definedName>
    <definedName name="SegmentaçãodeDados_REF.">#N/A</definedName>
    <definedName name="Semana_de_exibição">'Cronograma do Projeto'!$E$4</definedName>
    <definedName name="Término_da_tarefa" localSheetId="3">'Cronograma do Projeto'!$G1</definedName>
    <definedName name="Título1">'RESUMO DO ORÇAMENTO'!$B$14</definedName>
    <definedName name="TítuloDaColuna2">[1]!Dados[[#Headers],[Item]]</definedName>
    <definedName name="_xlnm.Print_Titles" localSheetId="3">'Cronograma do Projeto'!$4:$6</definedName>
    <definedName name="VerbaPrevista">'RESUMO DO ORÇAMENTO'!$C$16</definedName>
    <definedName name="VerbaRestante">INDEX(Finanças[[#All],[Valor]],ROWS(Finanças[[#All],[Valor]]),1)</definedName>
    <definedName name="VerbaUtilizada">'RESUMO DO ORÇAMENTO'!$C$17</definedName>
  </definedNames>
  <calcPr calcId="191029"/>
  <pivotCaches>
    <pivotCache cacheId="7" r:id="rId16"/>
  </pivotCaches>
  <extLst>
    <ext xmlns:x14="http://schemas.microsoft.com/office/spreadsheetml/2009/9/main" uri="{BBE1A952-AA13-448e-AADC-164F8A28A991}">
      <x14:slicerCaches>
        <x14:slicerCache r:id="rId17"/>
        <x14:slicerCache r:id="rId18"/>
        <x14:slicerCache r:id="rId19"/>
      </x14:slicerCaches>
    </ext>
    <ext xmlns:x14="http://schemas.microsoft.com/office/spreadsheetml/2009/9/main" uri="{79F54976-1DA5-4618-B147-4CDE4B953A38}">
      <x14:workbookPr/>
    </ext>
    <ext xmlns:x15="http://schemas.microsoft.com/office/spreadsheetml/2010/11/main" uri="{46BE6895-7355-4a93-B00E-2C351335B9C9}">
      <x15:slicerCaches xmlns:x14="http://schemas.microsoft.com/office/spreadsheetml/2009/9/main">
        <x14:slicerCache r:id="rId20"/>
      </x15:slicerCaches>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G7" i="8" l="1"/>
  <c r="G8" i="8"/>
  <c r="G9" i="8"/>
  <c r="G10" i="8"/>
  <c r="G11" i="8"/>
  <c r="G12" i="8"/>
  <c r="G13" i="8"/>
  <c r="G14" i="8"/>
  <c r="G15" i="8"/>
  <c r="G16" i="8"/>
  <c r="G17" i="8"/>
  <c r="G18" i="8"/>
  <c r="G19" i="8"/>
  <c r="G20" i="8"/>
  <c r="G21" i="8"/>
  <c r="G22" i="8"/>
  <c r="G23" i="8"/>
  <c r="G24" i="8"/>
  <c r="G25" i="8"/>
  <c r="G26" i="8"/>
  <c r="G27" i="8"/>
  <c r="G28" i="8"/>
  <c r="G29" i="8"/>
  <c r="G6" i="8"/>
  <c r="F30" i="8"/>
  <c r="F6" i="9"/>
  <c r="G6" i="9"/>
  <c r="F5" i="9"/>
  <c r="F4" i="9"/>
  <c r="C16" i="11"/>
  <c r="I54" i="10"/>
  <c r="I53" i="10"/>
  <c r="I48" i="10"/>
  <c r="E34" i="10"/>
  <c r="I33" i="10"/>
  <c r="I27" i="10"/>
  <c r="E22" i="10"/>
  <c r="I21" i="10"/>
  <c r="I15" i="10"/>
  <c r="E9" i="10"/>
  <c r="E28" i="10" s="1"/>
  <c r="I8" i="10"/>
  <c r="I7" i="10"/>
  <c r="J5" i="10"/>
  <c r="K5" i="10" s="1"/>
  <c r="G30" i="8" l="1"/>
  <c r="G22" i="10"/>
  <c r="E23" i="10" s="1"/>
  <c r="G9" i="10"/>
  <c r="I9" i="10" s="1"/>
  <c r="J4" i="10"/>
  <c r="G34" i="10"/>
  <c r="E35" i="10" s="1"/>
  <c r="G35" i="10" s="1"/>
  <c r="E36" i="10" s="1"/>
  <c r="C18" i="11"/>
  <c r="J6" i="10"/>
  <c r="G28" i="10"/>
  <c r="E29" i="10" s="1"/>
  <c r="G23" i="10"/>
  <c r="I23" i="10" s="1"/>
  <c r="E24" i="10"/>
  <c r="K6" i="10"/>
  <c r="L5" i="10"/>
  <c r="E10" i="10" l="1"/>
  <c r="I22" i="10"/>
  <c r="I34" i="10"/>
  <c r="I35" i="10"/>
  <c r="G36" i="10"/>
  <c r="E37" i="10" s="1"/>
  <c r="L6" i="10"/>
  <c r="M5" i="10"/>
  <c r="G24" i="10"/>
  <c r="E25" i="10" s="1"/>
  <c r="E26" i="10"/>
  <c r="E30" i="10"/>
  <c r="G29" i="10"/>
  <c r="E50" i="10" s="1"/>
  <c r="I28" i="10"/>
  <c r="I29" i="10" l="1"/>
  <c r="E14" i="10"/>
  <c r="G10" i="10"/>
  <c r="G50" i="10"/>
  <c r="I50" i="10" s="1"/>
  <c r="G26" i="10"/>
  <c r="I26" i="10" s="1"/>
  <c r="G37" i="10"/>
  <c r="E38" i="10" s="1"/>
  <c r="G25" i="10"/>
  <c r="I25" i="10" s="1"/>
  <c r="M6" i="10"/>
  <c r="N5" i="10"/>
  <c r="I36" i="10"/>
  <c r="I24" i="10"/>
  <c r="G30" i="10"/>
  <c r="I30" i="10" s="1"/>
  <c r="E32" i="10"/>
  <c r="E11" i="10" l="1"/>
  <c r="I10" i="10"/>
  <c r="E16" i="10"/>
  <c r="G14" i="10"/>
  <c r="I14" i="10" s="1"/>
  <c r="I37" i="10"/>
  <c r="G38" i="10"/>
  <c r="E39" i="10" s="1"/>
  <c r="G32" i="10"/>
  <c r="I32" i="10" s="1"/>
  <c r="N6" i="10"/>
  <c r="O5" i="10"/>
  <c r="E51" i="10"/>
  <c r="E31" i="10"/>
  <c r="E17" i="10" l="1"/>
  <c r="G16" i="10"/>
  <c r="I16" i="10" s="1"/>
  <c r="G11" i="10"/>
  <c r="E12" i="10" s="1"/>
  <c r="I11" i="10"/>
  <c r="G51" i="10"/>
  <c r="E52" i="10" s="1"/>
  <c r="G39" i="10"/>
  <c r="E40" i="10" s="1"/>
  <c r="G31" i="10"/>
  <c r="I31" i="10" s="1"/>
  <c r="P5" i="10"/>
  <c r="O6" i="10"/>
  <c r="I38" i="10"/>
  <c r="G12" i="10" l="1"/>
  <c r="E13" i="10" s="1"/>
  <c r="G13" i="10" s="1"/>
  <c r="G17" i="10"/>
  <c r="E18" i="10" s="1"/>
  <c r="I51" i="10"/>
  <c r="Q5" i="10"/>
  <c r="P6" i="10"/>
  <c r="I39" i="10"/>
  <c r="G40" i="10"/>
  <c r="E41" i="10" s="1"/>
  <c r="G52" i="10"/>
  <c r="I52" i="10" s="1"/>
  <c r="I12" i="10" l="1"/>
  <c r="E19" i="10"/>
  <c r="G18" i="10"/>
  <c r="I18" i="10" s="1"/>
  <c r="I17" i="10"/>
  <c r="I40" i="10"/>
  <c r="G41" i="10"/>
  <c r="E42" i="10" s="1"/>
  <c r="Q4" i="10"/>
  <c r="R5" i="10"/>
  <c r="Q6" i="10"/>
  <c r="E20" i="10" l="1"/>
  <c r="G20" i="10" s="1"/>
  <c r="I20" i="10" s="1"/>
  <c r="G19" i="10"/>
  <c r="I19" i="10" s="1"/>
  <c r="I41" i="10"/>
  <c r="S5" i="10"/>
  <c r="R6" i="10"/>
  <c r="G42" i="10"/>
  <c r="E43" i="10" s="1"/>
  <c r="I42" i="10"/>
  <c r="G43" i="10" l="1"/>
  <c r="E44" i="10" s="1"/>
  <c r="T5" i="10"/>
  <c r="S6" i="10"/>
  <c r="I43" i="10" l="1"/>
  <c r="U5" i="10"/>
  <c r="T6" i="10"/>
  <c r="G44" i="10"/>
  <c r="E45" i="10" s="1"/>
  <c r="I44" i="10" l="1"/>
  <c r="G45" i="10"/>
  <c r="E46" i="10" s="1"/>
  <c r="V5" i="10"/>
  <c r="U6" i="10"/>
  <c r="V6" i="10" l="1"/>
  <c r="W5" i="10"/>
  <c r="G46" i="10"/>
  <c r="E47" i="10" s="1"/>
  <c r="I45" i="10"/>
  <c r="G47" i="10" l="1"/>
  <c r="E49" i="10" s="1"/>
  <c r="I46" i="10"/>
  <c r="W6" i="10"/>
  <c r="X5" i="10"/>
  <c r="X4" i="10" l="1"/>
  <c r="X6" i="10"/>
  <c r="Y5" i="10"/>
  <c r="I47" i="10"/>
  <c r="G49" i="10"/>
  <c r="I49" i="10" s="1"/>
  <c r="Y6" i="10" l="1"/>
  <c r="Z5" i="10"/>
  <c r="Z6" i="10" l="1"/>
  <c r="AA5" i="10"/>
  <c r="AA6" i="10" l="1"/>
  <c r="AB5" i="10"/>
  <c r="AB6" i="10" l="1"/>
  <c r="AC5" i="10"/>
  <c r="AC6" i="10" l="1"/>
  <c r="AD5" i="10"/>
  <c r="AD6" i="10" l="1"/>
  <c r="AE5" i="10"/>
  <c r="AE4" i="10" l="1"/>
  <c r="AF5" i="10"/>
  <c r="AE6" i="10"/>
  <c r="AG5" i="10" l="1"/>
  <c r="AF6" i="10"/>
  <c r="AH5" i="10" l="1"/>
  <c r="AG6" i="10"/>
  <c r="AI5" i="10" l="1"/>
  <c r="AH6" i="10"/>
  <c r="AJ5" i="10" l="1"/>
  <c r="AI6" i="10"/>
  <c r="AK5" i="10" l="1"/>
  <c r="AJ6" i="10"/>
  <c r="AL5" i="10" l="1"/>
  <c r="AK6" i="10"/>
  <c r="AL4" i="10" l="1"/>
  <c r="AM5" i="10"/>
  <c r="AL6" i="10"/>
  <c r="AM6" i="10" l="1"/>
  <c r="AN5" i="10"/>
  <c r="AN6" i="10" l="1"/>
  <c r="AO5" i="10"/>
  <c r="AO6" i="10" l="1"/>
  <c r="AP5" i="10"/>
  <c r="AP6" i="10" l="1"/>
  <c r="AQ5" i="10"/>
  <c r="AQ6" i="10" l="1"/>
  <c r="AR5" i="10"/>
  <c r="AR6" i="10" l="1"/>
  <c r="AS5" i="10"/>
  <c r="AS6" i="10" l="1"/>
  <c r="AS4" i="10"/>
  <c r="AT5" i="10"/>
  <c r="AT6" i="10" l="1"/>
  <c r="AU5" i="10"/>
  <c r="AU6" i="10" l="1"/>
  <c r="AV5" i="10"/>
  <c r="AW5" i="10" l="1"/>
  <c r="AV6" i="10"/>
  <c r="AX5" i="10" l="1"/>
  <c r="AW6" i="10"/>
  <c r="AY5" i="10" l="1"/>
  <c r="AX6" i="10"/>
  <c r="AZ5" i="10" l="1"/>
  <c r="AY6" i="10"/>
  <c r="BA5" i="10" l="1"/>
  <c r="AZ4" i="10"/>
  <c r="AZ6" i="10"/>
  <c r="BB5" i="10" l="1"/>
  <c r="BA6" i="10"/>
  <c r="G3" i="5"/>
  <c r="G4" i="5"/>
  <c r="G5" i="5"/>
  <c r="G6" i="5"/>
  <c r="G7" i="5"/>
  <c r="G8" i="5"/>
  <c r="G9" i="5"/>
  <c r="G10" i="5" s="1"/>
  <c r="BB6" i="10" l="1"/>
  <c r="BC5" i="10"/>
  <c r="BC6" i="10" l="1"/>
  <c r="BD5" i="10"/>
  <c r="BD6" i="10" l="1"/>
  <c r="BE5" i="10"/>
  <c r="BE6" i="10" l="1"/>
  <c r="BF5" i="10"/>
  <c r="BF6" i="10" l="1"/>
  <c r="BG5" i="10"/>
  <c r="BG6" i="10" l="1"/>
  <c r="BH5" i="10"/>
  <c r="BG4" i="10"/>
  <c r="BH6" i="10" l="1"/>
  <c r="BI5" i="10"/>
  <c r="BI6" i="10" l="1"/>
  <c r="BJ5" i="10"/>
  <c r="BJ6" i="10" l="1"/>
  <c r="BK5" i="10"/>
  <c r="BL5" i="10" l="1"/>
  <c r="BK6" i="10"/>
  <c r="BM5" i="10" l="1"/>
  <c r="BM6" i="10" s="1"/>
  <c r="BL6" i="10"/>
</calcChain>
</file>

<file path=xl/sharedStrings.xml><?xml version="1.0" encoding="utf-8"?>
<sst xmlns="http://schemas.openxmlformats.org/spreadsheetml/2006/main" count="459" uniqueCount="252">
  <si>
    <t>AP = 35,57%</t>
  </si>
  <si>
    <t>TO = 44,23%</t>
  </si>
  <si>
    <t>Casa de Máquinas</t>
  </si>
  <si>
    <t>ÁREA m²</t>
  </si>
  <si>
    <t>OBRA COMPLEMENTAR</t>
  </si>
  <si>
    <t xml:space="preserve">Área Permeável </t>
  </si>
  <si>
    <t>Área Total</t>
  </si>
  <si>
    <t xml:space="preserve">Área Construída </t>
  </si>
  <si>
    <t>Pav. Superior</t>
  </si>
  <si>
    <t>Pav. Térreo</t>
  </si>
  <si>
    <t>OBRA BASE</t>
  </si>
  <si>
    <t>m² = 156</t>
  </si>
  <si>
    <t>Taxa de Permeabilidade (TP):</t>
  </si>
  <si>
    <t>m² = 520</t>
  </si>
  <si>
    <t>Taxa de Aproveitamento (TA):</t>
  </si>
  <si>
    <t>m² = 260</t>
  </si>
  <si>
    <t xml:space="preserve">Taxa de Ocupação (TO): </t>
  </si>
  <si>
    <t xml:space="preserve">Área do Lote (m²): </t>
  </si>
  <si>
    <t>Residência Unifamiliar</t>
  </si>
  <si>
    <t xml:space="preserve">TIPO DE PROJETO: </t>
  </si>
  <si>
    <t>QUADRO DE ÁREAS</t>
  </si>
  <si>
    <t>100m²</t>
  </si>
  <si>
    <t>Pinturas de paredes e forro (Referência a definir)</t>
  </si>
  <si>
    <t>Todos</t>
  </si>
  <si>
    <t>QUANTIDADE</t>
  </si>
  <si>
    <t>DESCRIÇÃO</t>
  </si>
  <si>
    <t>AMBIENTE</t>
  </si>
  <si>
    <t>PINTURA</t>
  </si>
  <si>
    <t>15m²</t>
  </si>
  <si>
    <t>Instalção Porcelanato  70x70</t>
  </si>
  <si>
    <t>Bnho Suíte</t>
  </si>
  <si>
    <t>10m²</t>
  </si>
  <si>
    <t>Banheiro</t>
  </si>
  <si>
    <t>20m²</t>
  </si>
  <si>
    <t>Instalção Porcelanato  90x90</t>
  </si>
  <si>
    <t xml:space="preserve">Cozinha </t>
  </si>
  <si>
    <t>REVESTIMENTO</t>
  </si>
  <si>
    <t>1,5m</t>
  </si>
  <si>
    <t>Instalação de sanca com LED</t>
  </si>
  <si>
    <t>Suíte master</t>
  </si>
  <si>
    <t xml:space="preserve">Instalação de cortineiro </t>
  </si>
  <si>
    <t>Quarto</t>
  </si>
  <si>
    <t>3m</t>
  </si>
  <si>
    <t xml:space="preserve">Instalação de sanca com LED </t>
  </si>
  <si>
    <t xml:space="preserve">Sala </t>
  </si>
  <si>
    <t>GESSO</t>
  </si>
  <si>
    <t>Isntalação de Spots - Prolight</t>
  </si>
  <si>
    <t>Sala</t>
  </si>
  <si>
    <t>Troca de espelhos</t>
  </si>
  <si>
    <t>ELÉTRICA E ILUMINAÇÃO</t>
  </si>
  <si>
    <t>1 uni</t>
  </si>
  <si>
    <t>Enquadramento de Nicho Box</t>
  </si>
  <si>
    <t>Ipermeabilização</t>
  </si>
  <si>
    <t>2m²</t>
  </si>
  <si>
    <t>Construção de soco</t>
  </si>
  <si>
    <t>Cozinha</t>
  </si>
  <si>
    <t>ALVENARIA</t>
  </si>
  <si>
    <t xml:space="preserve">Remoção de piso </t>
  </si>
  <si>
    <t xml:space="preserve">Banheiro </t>
  </si>
  <si>
    <t>8m</t>
  </si>
  <si>
    <t>Remoção rodapé</t>
  </si>
  <si>
    <t xml:space="preserve">Quarto </t>
  </si>
  <si>
    <t>5m</t>
  </si>
  <si>
    <t>DEMOLIÇÃO E REMOÇÃO</t>
  </si>
  <si>
    <t>Térreo</t>
  </si>
  <si>
    <t xml:space="preserve">Pavimento: </t>
  </si>
  <si>
    <t>Última Revisão:</t>
  </si>
  <si>
    <t xml:space="preserve">Data de Início: </t>
  </si>
  <si>
    <t>Responsável:</t>
  </si>
  <si>
    <t>E-mail</t>
  </si>
  <si>
    <t>Endereço:</t>
  </si>
  <si>
    <t>Programa:</t>
  </si>
  <si>
    <t xml:space="preserve">Cliente: </t>
  </si>
  <si>
    <t>30/02/22</t>
  </si>
  <si>
    <t xml:space="preserve">Data: </t>
  </si>
  <si>
    <t>Insira sua logo aqui</t>
  </si>
  <si>
    <t>MEMORIAL DESCRITIVO</t>
  </si>
  <si>
    <t>INÍCIO</t>
  </si>
  <si>
    <t>Contrato</t>
  </si>
  <si>
    <t>Briefing</t>
  </si>
  <si>
    <t>Programa de Necessidades</t>
  </si>
  <si>
    <t>Levantamento</t>
  </si>
  <si>
    <t>Plantas</t>
  </si>
  <si>
    <t xml:space="preserve">Apresentação </t>
  </si>
  <si>
    <t>Desenhos</t>
  </si>
  <si>
    <t>Desenho e Aprovação do Proj. Legal</t>
  </si>
  <si>
    <t>Desenho Proj. Executivo</t>
  </si>
  <si>
    <t>Detalhamentos</t>
  </si>
  <si>
    <t>Orçamento da Obra</t>
  </si>
  <si>
    <t>Início</t>
  </si>
  <si>
    <t>Limpeza</t>
  </si>
  <si>
    <t>Móveis</t>
  </si>
  <si>
    <t xml:space="preserve">Produção </t>
  </si>
  <si>
    <t>Entrega</t>
  </si>
  <si>
    <t>Com 10%</t>
  </si>
  <si>
    <t>TOTAL</t>
  </si>
  <si>
    <t>m²</t>
  </si>
  <si>
    <t>Pedra hijau</t>
  </si>
  <si>
    <t>Piscina</t>
  </si>
  <si>
    <t xml:space="preserve">Piso e Parede </t>
  </si>
  <si>
    <t>Piso Pointer Clássico 60x60</t>
  </si>
  <si>
    <t>Banheiro Externo</t>
  </si>
  <si>
    <t>Parede</t>
  </si>
  <si>
    <t>Porcelanato Natural Branco</t>
  </si>
  <si>
    <t>Cozinha; Despensa</t>
  </si>
  <si>
    <t>Porcelanato Natural Bianco</t>
  </si>
  <si>
    <t>Piso</t>
  </si>
  <si>
    <t>Cimento HD WH 90x90</t>
  </si>
  <si>
    <t>Sala Estar</t>
  </si>
  <si>
    <t>R$ / m²</t>
  </si>
  <si>
    <t xml:space="preserve">QTDE. </t>
  </si>
  <si>
    <t>UNIDADE</t>
  </si>
  <si>
    <t>LOCAL</t>
  </si>
  <si>
    <t>APLICAÇÃO</t>
  </si>
  <si>
    <t>QUANTITATIVO DE REVESTIMENTOS</t>
  </si>
  <si>
    <t>INSTALAÇÕES ELÉTRICAS</t>
  </si>
  <si>
    <t>SÍMBOLO</t>
  </si>
  <si>
    <t>TIPO</t>
  </si>
  <si>
    <t>OBS</t>
  </si>
  <si>
    <t>D</t>
  </si>
  <si>
    <t>L</t>
  </si>
  <si>
    <t>LEGENDA ESQUADRIAS</t>
  </si>
  <si>
    <t>COD</t>
  </si>
  <si>
    <t>LARGURA</t>
  </si>
  <si>
    <t>ALTURA</t>
  </si>
  <si>
    <t>PEITORIL</t>
  </si>
  <si>
    <t>J1</t>
  </si>
  <si>
    <t>Correr - 2 Folhas</t>
  </si>
  <si>
    <t>1,60m</t>
  </si>
  <si>
    <t>1,20m</t>
  </si>
  <si>
    <t>0,90m</t>
  </si>
  <si>
    <t>J2</t>
  </si>
  <si>
    <t>Correr - 4 Folhas</t>
  </si>
  <si>
    <t>2,00m</t>
  </si>
  <si>
    <t>J3</t>
  </si>
  <si>
    <t>Báscula</t>
  </si>
  <si>
    <t>0,60m</t>
  </si>
  <si>
    <t>1,50m</t>
  </si>
  <si>
    <t>P1</t>
  </si>
  <si>
    <t>Abrir - Madeira</t>
  </si>
  <si>
    <t>2,10m</t>
  </si>
  <si>
    <t>-</t>
  </si>
  <si>
    <t>P2</t>
  </si>
  <si>
    <t>Correr - Madeira</t>
  </si>
  <si>
    <t>0,80m</t>
  </si>
  <si>
    <t>ESPECIFICAÇÃO DE MOBILIÁRIO</t>
  </si>
  <si>
    <t>CÔMODO</t>
  </si>
  <si>
    <t>NOME</t>
  </si>
  <si>
    <t xml:space="preserve">REF. </t>
  </si>
  <si>
    <t>LOJA</t>
  </si>
  <si>
    <t>VALOR UNI.</t>
  </si>
  <si>
    <t>VALOR TOTAL</t>
  </si>
  <si>
    <t>Puff</t>
  </si>
  <si>
    <t>TokStok</t>
  </si>
  <si>
    <t>Outra opção de cor: branco</t>
  </si>
  <si>
    <t>Toalheiro</t>
  </si>
  <si>
    <t>Passadeira</t>
  </si>
  <si>
    <t>Camicado</t>
  </si>
  <si>
    <t>LOUÇAS E METAIS</t>
  </si>
  <si>
    <t>MARCA</t>
  </si>
  <si>
    <t>Suíte 01</t>
  </si>
  <si>
    <t xml:space="preserve">Cuba </t>
  </si>
  <si>
    <t>DECA</t>
  </si>
  <si>
    <t>Cor: Branco</t>
  </si>
  <si>
    <t>Misturador</t>
  </si>
  <si>
    <t>Cor: Preto</t>
  </si>
  <si>
    <t>Crie um cronograma de projeto nesta planilha.
Digite o título desse projeto na célula B1. 
As informações sobre como usar esta planilha, incluindo instruções para leitores de tela e o autor desta pasta de trabalho, estão na planilha Sobre.
Continue navegando pela coluna A para saber mais.</t>
  </si>
  <si>
    <t>TÍTULO DO PROJETO</t>
  </si>
  <si>
    <t>Insira o Nome da empresa na célula B2.</t>
  </si>
  <si>
    <t>Nome da empresa</t>
  </si>
  <si>
    <t>Insira o nome do Líder do projeto na célula B3. Insira a data de Início do projeto na célula E3. Início do projeto: o rótulo está na célula C3.</t>
  </si>
  <si>
    <t>Líder do projeto</t>
  </si>
  <si>
    <t>Início do projeto:</t>
  </si>
  <si>
    <t>A semana de exibição na célula E4 representa a semana inicial a ser exibida no cronograma do projeto na célula I4. A data de início do projeto é considerada Semana 1. Para alterar a semana de exibição, basta inserir um novo número da semana na célula E4.
A data inicial para cada semana, começando com a semana de exibição na célula E4, começa na célula I4 e é calculada automaticamente. Há 8 semanas representadas nesse modo de exibição que vão da célula I4 a célula BF4.
Você não deve modificar essas células.
Semana de exibição: o rótulo está na célula C4.</t>
  </si>
  <si>
    <t>Semana de exibição:</t>
  </si>
  <si>
    <t>As células I5 a BL5 contêm o número de dias da semana representado no bloco de células acima de cada célula de data e são calculadas automaticamente.
Você não deve modificar essas células.
A data de hoje é contornada em vermelho (hex #AD3815) a partir da data de hoje na linha 5, passando pela coluna de data inteira até o final do cronograma do projeto.</t>
  </si>
  <si>
    <t>Esta linha inclui cabeçalhos do cronograma do projeto que estão abaixo deles. 
Navegue de B6 a BL6 para ouvir o conteúdo. A primeira letra de cada dia da semana da data acima daquele cabeçalho começa na célula I6 e continua até a célula BL6.
Todo o gráfico de linha do tempo de projeto é gerado automaticamente com base nas datas de início e término inseridas, usando os formatos condicionais.
Não modifique o conteúdo nas células dentro das colunas após a coluna I, começando na célula I7.</t>
  </si>
  <si>
    <t>TAREFA</t>
  </si>
  <si>
    <t>ATRIBUÍDO
PARA</t>
  </si>
  <si>
    <t>PROGRESSO</t>
  </si>
  <si>
    <t>Dias</t>
  </si>
  <si>
    <t>TÉRMINO</t>
  </si>
  <si>
    <t>DIAS</t>
  </si>
  <si>
    <t xml:space="preserve">Não exclua esta linha. Esta linha ficará oculta para preservar uma fórmula usada para realçar o dia atual no cronograma do projeto. </t>
  </si>
  <si>
    <t>A célula B8 contém o título do exemplo da Fase 1. 
Insira um novo Título na célula B8.
Na célula C8, insira o nome a atribuir à fase, caso ela se aplique ao seu projeto.
Na célula D8, insira o Progresso para a fase inteira, caso ela se aplique ao seu projeto.
Nas células E8 e F8, insira as datas de início e término para a fase inteira, caso ela se aplique ao seu projeto. 
O gráfico de Gantt preenche automaticamente as datas apropriadas e sombreia de acordo com o andamento inserido.
Para excluir a fase e trabalhar apenas nas tarefas, basta excluir essa linha.</t>
  </si>
  <si>
    <t xml:space="preserve">A célula B9 contém a tarefa de exemplo "Tarefa 1". 
Insira um novo nome da tarefa na célula B9.
Insira uma pessoa para atribuir a tarefa na célula C9.
Insira o andamento da tarefa na célula D9. Uma barra de progresso é exibida na célula e fica sombreada de acordo com o número na célula. Por exemplo, 50% de progresso sombreia metade da célula.
Insira a data de início da tarefa na célula E9.
Insira a data de término da tarefa na célula F9.
Uma barra de status sombreada das datas inseridas aparece em blocos começando na célula I9 até BL9. </t>
  </si>
  <si>
    <t>Nome</t>
  </si>
  <si>
    <t>As linhas 10 a 13 repetem o padrão da linha 9. 
Repita as instruções da célula A9 para todas as linhas de tarefas nesta planilha. Substitua os dados de exemplo.
Um exemplo de outra fase começa na célula A14. 
Continue inserindo tarefas nas células A10 a A13 ou vá para a célula A14 para saber mais.</t>
  </si>
  <si>
    <t>Tarefa</t>
  </si>
  <si>
    <t>A célula à direita contém o título do exemplo da Fase 2. 
Você pode criar uma nova fase a qualquer momento na coluna B. Este cronograma de projeto não exige fases. Para remover a fase, basta excluir a linha.
Para criar um novo bloco de fases nesta linha, digite um novo Título na célula à direita.
Para continuar a adicionar tarefas à fase acima, insira uma nova linha acima desta e preencha os dados da tarefa como na instrução da célula A9.
Atualize os detalhes da Fase na célula à direita, com base nas instruções da célula A8.
Continue navegando para baixo nas células da coluna A para saber mais.
Se você ainda não adicionou as novas linhas nesta planilha, encontrará 2 exemplos adicionais de blocos de fase que foram criados nas células B20 e B26. Caso contrário, navegue pelas células da coluna A para localizar os blocos adicionais. 
Repita as instruções das células A8 e A9 sempre que precisar.</t>
  </si>
  <si>
    <t>Estudo Preliminar</t>
  </si>
  <si>
    <t>Bloco de título de fase de exemplo</t>
  </si>
  <si>
    <t>Ante-Projeto</t>
  </si>
  <si>
    <t>Apresentação</t>
  </si>
  <si>
    <t>Contratação e Desen Proj. Compl.</t>
  </si>
  <si>
    <t>Executivo</t>
  </si>
  <si>
    <t>Obra</t>
  </si>
  <si>
    <t>Tarefa 1</t>
  </si>
  <si>
    <t>Tarefa 2</t>
  </si>
  <si>
    <t>Esta é uma linha vazia</t>
  </si>
  <si>
    <t>Esta linha marca o final do Cronograma do projeto. NÃO insira nada nessa linha. 
Insira novas linhas ACIMA desta linha para continuar a construção do cronograma de projeto.</t>
  </si>
  <si>
    <t>Insira novas linhas ACIMA desta</t>
  </si>
  <si>
    <t>CASA</t>
  </si>
  <si>
    <t>ORÇAMENTO DE 
CONSTRUÇÃO</t>
  </si>
  <si>
    <t>INFORMAÇÕES SOBRE O PROJETO</t>
  </si>
  <si>
    <t>Nome do projeto</t>
  </si>
  <si>
    <t>Reforma da cozinha</t>
  </si>
  <si>
    <t>Descrição do projeto</t>
  </si>
  <si>
    <t>Remoção e substituição do piso.  Acabamento do novo piso.  Substituição dos armários por um modelo mais moderno.  Acabamento dos armários.</t>
  </si>
  <si>
    <t>Empreiteiro</t>
  </si>
  <si>
    <t>Número da licença</t>
  </si>
  <si>
    <t>Nome de contato</t>
  </si>
  <si>
    <t>Marco Santos</t>
  </si>
  <si>
    <t>Site</t>
  </si>
  <si>
    <t>Telefone</t>
  </si>
  <si>
    <t>Endereço</t>
  </si>
  <si>
    <t>STATUS FINANCEIRO</t>
  </si>
  <si>
    <t>Conta</t>
  </si>
  <si>
    <t>Valor</t>
  </si>
  <si>
    <t>Valor em Dinheiro</t>
  </si>
  <si>
    <t>Valor financiado</t>
  </si>
  <si>
    <t>Total da verba prevista</t>
  </si>
  <si>
    <t>Verba utilizada até o momento</t>
  </si>
  <si>
    <t>Verba restante</t>
  </si>
  <si>
    <t>(11) 95044-4044</t>
  </si>
  <si>
    <t>Rua ABC, 801</t>
  </si>
  <si>
    <t>Nome do Empreiteiro</t>
  </si>
  <si>
    <t>Orçamento</t>
  </si>
  <si>
    <t>Total</t>
  </si>
  <si>
    <t>Banheiro 1</t>
  </si>
  <si>
    <t>Banheiro 2</t>
  </si>
  <si>
    <t>Cozinha 1</t>
  </si>
  <si>
    <t>Preto</t>
  </si>
  <si>
    <t>Cores</t>
  </si>
  <si>
    <t>Branco</t>
  </si>
  <si>
    <t>Azul</t>
  </si>
  <si>
    <t>Amarelo</t>
  </si>
  <si>
    <t>Rosa</t>
  </si>
  <si>
    <t>Cinza</t>
  </si>
  <si>
    <t>Verde</t>
  </si>
  <si>
    <t>Azul Claro</t>
  </si>
  <si>
    <t>Lojas Cadastradas</t>
  </si>
  <si>
    <t>Tok Stok</t>
  </si>
  <si>
    <t>Loja 1</t>
  </si>
  <si>
    <t>Loja 2</t>
  </si>
  <si>
    <t>Total Geral</t>
  </si>
  <si>
    <t xml:space="preserve">% </t>
  </si>
  <si>
    <t>Investimento</t>
  </si>
  <si>
    <t>Cômodo</t>
  </si>
  <si>
    <t>Rótulos de Linha</t>
  </si>
  <si>
    <t>Soma de VALOR TOTAL</t>
  </si>
  <si>
    <t>Dashboard Analítico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</si>
</sst>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quot;R$&quot;\ #,##0;[Red]\-&quot;R$&quot;\ #,##0"/>
    <numFmt numFmtId="165" formatCode="[$R$ -416]#,##0.00"/>
    <numFmt numFmtId="166" formatCode="ddd\,\ dd/mm/yyyy"/>
    <numFmt numFmtId="167" formatCode="d\-mmm\-yyyy"/>
    <numFmt numFmtId="168" formatCode="d"/>
    <numFmt numFmtId="169" formatCode="d/m/yy;@"/>
    <numFmt numFmtId="170" formatCode="[&lt;=9999999]###\-####;\(###\)\ ###\-####"/>
    <numFmt numFmtId="171" formatCode="&quot;$&quot;#,##0_);[Red]\(&quot;$&quot;#,##0\)"/>
    <numFmt numFmtId="172" formatCode="0&quot;m&quot;"/>
    <numFmt numFmtId="173" formatCode="0&quot;m²&quot;"/>
  </numFmts>
  <fonts count="47" x14ac:knownFonts="1">
    <font>
      <sz val="11"/>
      <color theme="1"/>
      <name val="Calibri"/>
      <family val="2"/>
      <scheme val="minor"/>
    </font>
    <font>
      <sz val="11"/>
      <color theme="1"/>
      <name val="Calibri"/>
      <family val="2"/>
      <scheme val="minor"/>
    </font>
    <font>
      <sz val="11"/>
      <color rgb="FF3F3F76"/>
      <name val="Calibri"/>
      <family val="2"/>
      <scheme val="minor"/>
    </font>
    <font>
      <b/>
      <sz val="11"/>
      <color theme="1"/>
      <name val="Calibri"/>
      <family val="2"/>
      <scheme val="minor"/>
    </font>
    <font>
      <sz val="11"/>
      <color theme="0"/>
      <name val="Calibri"/>
      <family val="2"/>
      <scheme val="minor"/>
    </font>
    <font>
      <sz val="10"/>
      <color rgb="FF000000"/>
      <name val="Calibri"/>
      <family val="2"/>
      <scheme val="minor"/>
    </font>
    <font>
      <sz val="10"/>
      <color theme="1"/>
      <name val="Calibri"/>
      <family val="2"/>
      <scheme val="minor"/>
    </font>
    <font>
      <b/>
      <sz val="10"/>
      <color theme="1"/>
      <name val="Calibri"/>
      <family val="2"/>
      <scheme val="minor"/>
    </font>
    <font>
      <sz val="10"/>
      <name val="Arial"/>
      <family val="2"/>
    </font>
    <font>
      <sz val="12"/>
      <color theme="1"/>
      <name val="Calibri"/>
      <family val="2"/>
      <scheme val="minor"/>
    </font>
    <font>
      <b/>
      <sz val="12"/>
      <color theme="0"/>
      <name val="Calibri"/>
      <family val="2"/>
      <scheme val="minor"/>
    </font>
    <font>
      <sz val="11"/>
      <color theme="1"/>
      <name val="Calibri"/>
      <family val="2"/>
      <scheme val="minor"/>
    </font>
    <font>
      <b/>
      <sz val="11"/>
      <color theme="1"/>
      <name val="Calibri"/>
      <family val="2"/>
      <scheme val="minor"/>
    </font>
    <font>
      <sz val="10"/>
      <color rgb="FFFF0000"/>
      <name val="Calibri"/>
      <family val="2"/>
      <scheme val="minor"/>
    </font>
    <font>
      <b/>
      <sz val="18"/>
      <color theme="1"/>
      <name val="Calibri"/>
      <family val="2"/>
      <scheme val="minor"/>
    </font>
    <font>
      <sz val="10"/>
      <color theme="1"/>
      <name val="Calibri"/>
      <family val="2"/>
      <scheme val="minor"/>
    </font>
    <font>
      <sz val="10"/>
      <color rgb="FF000000"/>
      <name val="Calibri"/>
      <family val="2"/>
      <scheme val="minor"/>
    </font>
    <font>
      <b/>
      <sz val="22"/>
      <color theme="1" tint="0.34998626667073579"/>
      <name val="Calibri Light"/>
      <family val="2"/>
      <scheme val="major"/>
    </font>
    <font>
      <b/>
      <sz val="20"/>
      <color theme="4" tint="-0.249977111117893"/>
      <name val="Calibri Light"/>
      <family val="2"/>
      <scheme val="major"/>
    </font>
    <font>
      <sz val="10"/>
      <name val="Calibri"/>
      <family val="2"/>
      <scheme val="minor"/>
    </font>
    <font>
      <b/>
      <sz val="11"/>
      <name val="Calibri"/>
      <family val="2"/>
      <scheme val="minor"/>
    </font>
    <font>
      <sz val="14"/>
      <color theme="1"/>
      <name val="Calibri"/>
      <family val="2"/>
      <scheme val="minor"/>
    </font>
    <font>
      <u/>
      <sz val="11"/>
      <color indexed="12"/>
      <name val="Arial"/>
      <family val="2"/>
    </font>
    <font>
      <sz val="10"/>
      <name val="Arial"/>
      <family val="2"/>
    </font>
    <font>
      <sz val="9"/>
      <name val="Calibri"/>
      <family val="2"/>
      <scheme val="minor"/>
    </font>
    <font>
      <b/>
      <sz val="9"/>
      <color theme="0"/>
      <name val="Calibri"/>
      <family val="2"/>
      <scheme val="minor"/>
    </font>
    <font>
      <sz val="8"/>
      <color theme="0"/>
      <name val="Calibri"/>
      <family val="2"/>
      <scheme val="minor"/>
    </font>
    <font>
      <sz val="11"/>
      <name val="Calibri"/>
      <family val="2"/>
      <scheme val="minor"/>
    </font>
    <font>
      <i/>
      <sz val="9"/>
      <color theme="1"/>
      <name val="Calibri"/>
      <family val="2"/>
      <scheme val="minor"/>
    </font>
    <font>
      <sz val="10"/>
      <color theme="1" tint="0.499984740745262"/>
      <name val="Calibri"/>
      <family val="2"/>
      <scheme val="minor"/>
    </font>
    <font>
      <b/>
      <sz val="11"/>
      <color theme="1" tint="0.499984740745262"/>
      <name val="Calibri"/>
      <family val="2"/>
      <scheme val="minor"/>
    </font>
    <font>
      <sz val="10"/>
      <color theme="1" tint="0.499984740745262"/>
      <name val="Arial"/>
      <family val="2"/>
    </font>
    <font>
      <sz val="12"/>
      <color theme="4" tint="-0.499984740745262"/>
      <name val="Calibri"/>
      <family val="2"/>
      <scheme val="minor"/>
    </font>
    <font>
      <sz val="12"/>
      <color theme="0"/>
      <name val="Calibri"/>
      <family val="2"/>
      <scheme val="minor"/>
    </font>
    <font>
      <sz val="48"/>
      <color theme="2"/>
      <name val="Calibri Light"/>
      <family val="2"/>
      <scheme val="major"/>
    </font>
    <font>
      <sz val="14"/>
      <color theme="2"/>
      <name val="Calibri Light"/>
      <family val="2"/>
      <scheme val="major"/>
    </font>
    <font>
      <sz val="12"/>
      <color theme="5" tint="-0.24994659260841701"/>
      <name val="Calibri Light"/>
      <family val="2"/>
      <scheme val="major"/>
    </font>
    <font>
      <sz val="12"/>
      <color theme="4"/>
      <name val="Calibri"/>
      <family val="1"/>
      <scheme val="minor"/>
    </font>
    <font>
      <sz val="12"/>
      <color theme="4"/>
      <name val="Calibri"/>
      <family val="2"/>
      <scheme val="minor"/>
    </font>
    <font>
      <sz val="12"/>
      <color theme="3" tint="-0.249977111117893"/>
      <name val="Calibri"/>
      <family val="1"/>
      <scheme val="minor"/>
    </font>
    <font>
      <b/>
      <sz val="12"/>
      <color theme="5" tint="-0.24994659260841701"/>
      <name val="Calibri Light"/>
      <family val="2"/>
      <scheme val="major"/>
    </font>
    <font>
      <b/>
      <sz val="11"/>
      <color theme="5" tint="-0.24994659260841701"/>
      <name val="Calibri Light"/>
      <family val="2"/>
      <scheme val="major"/>
    </font>
    <font>
      <sz val="48"/>
      <color theme="0"/>
      <name val="Calibri Light"/>
      <family val="2"/>
      <scheme val="major"/>
    </font>
    <font>
      <b/>
      <sz val="14"/>
      <color theme="0"/>
      <name val="Calibri Light"/>
      <family val="2"/>
      <scheme val="major"/>
    </font>
    <font>
      <b/>
      <sz val="12"/>
      <color theme="1"/>
      <name val="Calibri"/>
      <family val="2"/>
      <scheme val="minor"/>
    </font>
    <font>
      <b/>
      <sz val="12"/>
      <color rgb="FF000000"/>
      <name val="Calibri"/>
      <family val="2"/>
      <scheme val="minor"/>
    </font>
    <font>
      <sz val="22"/>
      <color theme="1"/>
      <name val="Calibri"/>
      <family val="2"/>
      <scheme val="minor"/>
    </font>
  </fonts>
  <fills count="23">
    <fill>
      <patternFill patternType="none"/>
    </fill>
    <fill>
      <patternFill patternType="gray125"/>
    </fill>
    <fill>
      <patternFill patternType="solid">
        <fgColor theme="6" tint="0.79998168889431442"/>
        <bgColor indexed="65"/>
      </patternFill>
    </fill>
    <fill>
      <patternFill patternType="solid">
        <fgColor rgb="FF3174E9"/>
        <bgColor rgb="FF3174E9"/>
      </patternFill>
    </fill>
    <fill>
      <patternFill patternType="solid">
        <fgColor rgb="FFEFEFEF"/>
        <bgColor rgb="FFEFEFEF"/>
      </patternFill>
    </fill>
    <fill>
      <patternFill patternType="solid">
        <fgColor theme="0" tint="-0.14999847407452621"/>
        <bgColor indexed="64"/>
      </patternFill>
    </fill>
    <fill>
      <patternFill patternType="solid">
        <fgColor theme="1" tint="0.34998626667073579"/>
        <bgColor theme="4"/>
      </patternFill>
    </fill>
    <fill>
      <patternFill patternType="solid">
        <fgColor theme="1" tint="0.34998626667073579"/>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theme="4"/>
        <bgColor indexed="64"/>
      </patternFill>
    </fill>
    <fill>
      <patternFill patternType="solid">
        <fgColor rgb="FFFFCC99"/>
        <bgColor indexed="64"/>
      </patternFill>
    </fill>
  </fills>
  <borders count="25">
    <border>
      <left/>
      <right/>
      <top/>
      <bottom/>
      <diagonal/>
    </border>
    <border>
      <left/>
      <right/>
      <top/>
      <bottom style="thick">
        <color theme="4"/>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right style="thin">
        <color rgb="FF000000"/>
      </right>
      <top style="thin">
        <color rgb="FF000000"/>
      </top>
      <bottom/>
      <diagonal/>
    </border>
    <border>
      <left/>
      <right/>
      <top style="thin">
        <color rgb="FF000000"/>
      </top>
      <bottom/>
      <diagonal/>
    </border>
    <border>
      <left style="thin">
        <color rgb="FF000000"/>
      </left>
      <right/>
      <top style="thin">
        <color rgb="FF000000"/>
      </top>
      <bottom/>
      <diagonal/>
    </border>
    <border>
      <left/>
      <right/>
      <top/>
      <bottom style="thin">
        <color rgb="FF000000"/>
      </bottom>
      <diagonal/>
    </border>
    <border>
      <left/>
      <right style="thin">
        <color theme="0" tint="-0.34998626667073579"/>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top/>
      <bottom style="thin">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medium">
        <color theme="0" tint="-0.14996795556505021"/>
      </bottom>
      <diagonal/>
    </border>
    <border>
      <left style="thin">
        <color theme="0" tint="-0.14993743705557422"/>
      </left>
      <right style="thin">
        <color theme="0" tint="-0.14993743705557422"/>
      </right>
      <top style="medium">
        <color theme="0" tint="-0.14996795556505021"/>
      </top>
      <bottom style="medium">
        <color theme="0" tint="-0.14996795556505021"/>
      </bottom>
      <diagonal/>
    </border>
    <border>
      <left/>
      <right/>
      <top style="medium">
        <color theme="0" tint="-0.14996795556505021"/>
      </top>
      <bottom style="medium">
        <color theme="0" tint="-0.14996795556505021"/>
      </bottom>
      <diagonal/>
    </border>
    <border>
      <left/>
      <right/>
      <top/>
      <bottom style="thin">
        <color theme="4"/>
      </bottom>
      <diagonal/>
    </border>
    <border>
      <left/>
      <right style="thin">
        <color indexed="64"/>
      </right>
      <top style="thin">
        <color indexed="64"/>
      </top>
      <bottom style="thin">
        <color indexed="64"/>
      </bottom>
      <diagonal/>
    </border>
    <border>
      <left style="thin">
        <color rgb="FF7F7F7F"/>
      </left>
      <right/>
      <top style="thin">
        <color rgb="FF7F7F7F"/>
      </top>
      <bottom style="thin">
        <color rgb="FF7F7F7F"/>
      </bottom>
      <diagonal/>
    </border>
  </borders>
  <cellStyleXfs count="23">
    <xf numFmtId="0" fontId="0" fillId="0" borderId="0"/>
    <xf numFmtId="9" fontId="1" fillId="0" borderId="0" applyFont="0" applyFill="0" applyBorder="0" applyAlignment="0" applyProtection="0"/>
    <xf numFmtId="0" fontId="1" fillId="2" borderId="0" applyNumberFormat="0" applyBorder="0" applyAlignment="0" applyProtection="0"/>
    <xf numFmtId="0" fontId="5" fillId="0" borderId="0"/>
    <xf numFmtId="0" fontId="4" fillId="0" borderId="0"/>
    <xf numFmtId="0" fontId="17" fillId="0" borderId="0" applyNumberFormat="0" applyFill="0" applyBorder="0" applyAlignment="0" applyProtection="0"/>
    <xf numFmtId="0" fontId="21" fillId="0" borderId="0" applyNumberFormat="0" applyFill="0" applyAlignment="0" applyProtection="0"/>
    <xf numFmtId="0" fontId="22" fillId="0" borderId="0" applyNumberFormat="0" applyFill="0" applyBorder="0" applyAlignment="0" applyProtection="0">
      <alignment vertical="top"/>
      <protection locked="0"/>
    </xf>
    <xf numFmtId="0" fontId="21" fillId="0" borderId="0" applyNumberFormat="0" applyFill="0" applyProtection="0">
      <alignment vertical="top"/>
    </xf>
    <xf numFmtId="0" fontId="1" fillId="0" borderId="0" applyNumberFormat="0" applyFill="0" applyProtection="0">
      <alignment horizontal="right" indent="1"/>
    </xf>
    <xf numFmtId="166" fontId="1" fillId="0" borderId="13">
      <alignment horizontal="center" vertical="center"/>
    </xf>
    <xf numFmtId="0" fontId="1" fillId="0" borderId="21" applyFill="0">
      <alignment horizontal="center" vertical="center"/>
    </xf>
    <xf numFmtId="0" fontId="1" fillId="0" borderId="21" applyFill="0">
      <alignment horizontal="left" vertical="center" indent="2"/>
    </xf>
    <xf numFmtId="169" fontId="1" fillId="0" borderId="21" applyFill="0">
      <alignment horizontal="center" vertical="center"/>
    </xf>
    <xf numFmtId="0" fontId="32" fillId="0" borderId="0">
      <alignment horizontal="left" vertical="center" wrapText="1"/>
    </xf>
    <xf numFmtId="0" fontId="33" fillId="20" borderId="0" applyNumberFormat="0" applyFill="0" applyBorder="0" applyAlignment="0">
      <alignment horizontal="left" vertical="center"/>
    </xf>
    <xf numFmtId="0" fontId="34" fillId="21" borderId="0" applyNumberFormat="0" applyBorder="0" applyProtection="0">
      <alignment vertical="center"/>
    </xf>
    <xf numFmtId="0" fontId="35" fillId="21" borderId="0" applyNumberFormat="0" applyProtection="0">
      <alignment vertical="center" wrapText="1"/>
    </xf>
    <xf numFmtId="0" fontId="36" fillId="0" borderId="1" applyNumberFormat="0" applyFill="0" applyProtection="0"/>
    <xf numFmtId="0" fontId="37" fillId="0" borderId="22" applyNumberFormat="0" applyFill="0" applyAlignment="0" applyProtection="0">
      <alignment vertical="center"/>
    </xf>
    <xf numFmtId="0" fontId="38" fillId="0" borderId="22" applyNumberFormat="0" applyFont="0" applyFill="0" applyAlignment="0" applyProtection="0"/>
    <xf numFmtId="170" fontId="32" fillId="0" borderId="0" applyFont="0" applyFill="0" applyBorder="0" applyAlignment="0">
      <alignment horizontal="left" vertical="center" wrapText="1"/>
    </xf>
    <xf numFmtId="164" fontId="32" fillId="0" borderId="0" applyFill="0" applyBorder="0" applyAlignment="0" applyProtection="0"/>
  </cellStyleXfs>
  <cellXfs count="215">
    <xf numFmtId="0" fontId="0" fillId="0" borderId="0" xfId="0"/>
    <xf numFmtId="0" fontId="5" fillId="0" borderId="0" xfId="3"/>
    <xf numFmtId="0" fontId="6" fillId="0" borderId="0" xfId="3" applyFont="1"/>
    <xf numFmtId="0" fontId="6" fillId="0" borderId="0" xfId="3" applyFont="1" applyAlignment="1">
      <alignment horizontal="center"/>
    </xf>
    <xf numFmtId="9" fontId="6" fillId="0" borderId="0" xfId="3" applyNumberFormat="1" applyFont="1"/>
    <xf numFmtId="0" fontId="6" fillId="0" borderId="0" xfId="3" applyFont="1" applyAlignment="1">
      <alignment vertical="center" wrapText="1"/>
    </xf>
    <xf numFmtId="0" fontId="7" fillId="0" borderId="0" xfId="3" applyFont="1" applyAlignment="1">
      <alignment vertical="center"/>
    </xf>
    <xf numFmtId="0" fontId="6" fillId="0" borderId="2" xfId="3" applyFont="1" applyBorder="1" applyAlignment="1">
      <alignment horizontal="center"/>
    </xf>
    <xf numFmtId="0" fontId="7" fillId="0" borderId="2" xfId="3" applyFont="1" applyBorder="1" applyAlignment="1">
      <alignment horizontal="center"/>
    </xf>
    <xf numFmtId="0" fontId="9" fillId="0" borderId="0" xfId="3" applyFont="1"/>
    <xf numFmtId="0" fontId="10" fillId="3" borderId="5" xfId="3" applyFont="1" applyFill="1" applyBorder="1" applyAlignment="1">
      <alignment horizontal="center" vertical="center"/>
    </xf>
    <xf numFmtId="0" fontId="11" fillId="0" borderId="2" xfId="3" applyFont="1" applyBorder="1" applyAlignment="1">
      <alignment horizontal="center" vertical="center"/>
    </xf>
    <xf numFmtId="165" fontId="6" fillId="0" borderId="0" xfId="3" applyNumberFormat="1" applyFont="1" applyAlignment="1">
      <alignment horizontal="center" vertical="center"/>
    </xf>
    <xf numFmtId="0" fontId="6" fillId="0" borderId="0" xfId="3" applyFont="1" applyAlignment="1">
      <alignment horizontal="right"/>
    </xf>
    <xf numFmtId="0" fontId="6" fillId="0" borderId="0" xfId="3" applyFont="1" applyAlignment="1">
      <alignment horizontal="center" vertical="center"/>
    </xf>
    <xf numFmtId="165" fontId="6" fillId="0" borderId="0" xfId="3" applyNumberFormat="1" applyFont="1" applyAlignment="1">
      <alignment horizontal="center"/>
    </xf>
    <xf numFmtId="0" fontId="16" fillId="0" borderId="0" xfId="3" applyFont="1"/>
    <xf numFmtId="0" fontId="15" fillId="0" borderId="0" xfId="3" applyFont="1" applyAlignment="1">
      <alignment horizontal="center" vertical="center"/>
    </xf>
    <xf numFmtId="165" fontId="15" fillId="0" borderId="0" xfId="3" applyNumberFormat="1" applyFont="1" applyAlignment="1">
      <alignment horizontal="center" vertical="center"/>
    </xf>
    <xf numFmtId="165" fontId="15" fillId="0" borderId="0" xfId="3" applyNumberFormat="1" applyFont="1" applyAlignment="1">
      <alignment horizontal="center"/>
    </xf>
    <xf numFmtId="0" fontId="15" fillId="0" borderId="0" xfId="3" applyFont="1" applyAlignment="1">
      <alignment horizontal="center"/>
    </xf>
    <xf numFmtId="0" fontId="4" fillId="0" borderId="0" xfId="4" applyAlignment="1">
      <alignment wrapText="1"/>
    </xf>
    <xf numFmtId="0" fontId="17" fillId="0" borderId="0" xfId="5" applyAlignment="1">
      <alignment horizontal="left"/>
    </xf>
    <xf numFmtId="0" fontId="18" fillId="0" borderId="0" xfId="0" applyFont="1" applyAlignment="1">
      <alignment horizontal="left"/>
    </xf>
    <xf numFmtId="0" fontId="19" fillId="0" borderId="0" xfId="0" applyFont="1"/>
    <xf numFmtId="0" fontId="19" fillId="0" borderId="0" xfId="0" applyFont="1" applyAlignment="1">
      <alignment horizontal="center"/>
    </xf>
    <xf numFmtId="1" fontId="19" fillId="0" borderId="0" xfId="0" applyNumberFormat="1" applyFont="1" applyAlignment="1">
      <alignment horizontal="center"/>
    </xf>
    <xf numFmtId="0" fontId="19" fillId="0" borderId="0" xfId="0" applyFont="1" applyAlignment="1">
      <alignment horizontal="center" vertical="center"/>
    </xf>
    <xf numFmtId="0" fontId="20" fillId="0" borderId="0" xfId="0" applyFont="1"/>
    <xf numFmtId="0" fontId="4" fillId="0" borderId="0" xfId="4"/>
    <xf numFmtId="0" fontId="21" fillId="0" borderId="0" xfId="6"/>
    <xf numFmtId="0" fontId="0" fillId="0" borderId="0" xfId="0" applyAlignment="1">
      <alignment horizontal="center"/>
    </xf>
    <xf numFmtId="1" fontId="0" fillId="0" borderId="0" xfId="0" applyNumberFormat="1" applyAlignment="1">
      <alignment horizontal="center"/>
    </xf>
    <xf numFmtId="0" fontId="23" fillId="0" borderId="0" xfId="7" applyFont="1" applyProtection="1">
      <alignment vertical="top"/>
    </xf>
    <xf numFmtId="0" fontId="21" fillId="0" borderId="0" xfId="8">
      <alignment vertical="top"/>
    </xf>
    <xf numFmtId="0" fontId="0" fillId="0" borderId="13" xfId="0" applyBorder="1" applyAlignment="1">
      <alignment horizontal="center" vertical="center"/>
    </xf>
    <xf numFmtId="1" fontId="0" fillId="0" borderId="0" xfId="0" applyNumberFormat="1" applyAlignment="1">
      <alignment horizontal="center" vertical="center"/>
    </xf>
    <xf numFmtId="0" fontId="0" fillId="0" borderId="17" xfId="0" applyBorder="1"/>
    <xf numFmtId="1" fontId="0" fillId="0" borderId="17" xfId="0" applyNumberFormat="1" applyBorder="1"/>
    <xf numFmtId="168" fontId="24" fillId="5" borderId="18" xfId="0" applyNumberFormat="1" applyFont="1" applyFill="1" applyBorder="1" applyAlignment="1">
      <alignment horizontal="center" vertical="center"/>
    </xf>
    <xf numFmtId="168" fontId="24" fillId="5" borderId="0" xfId="0" applyNumberFormat="1" applyFont="1" applyFill="1" applyAlignment="1">
      <alignment horizontal="center" vertical="center"/>
    </xf>
    <xf numFmtId="168" fontId="24" fillId="5" borderId="12" xfId="0" applyNumberFormat="1" applyFont="1" applyFill="1" applyBorder="1" applyAlignment="1">
      <alignment horizontal="center" vertical="center"/>
    </xf>
    <xf numFmtId="0" fontId="25" fillId="6" borderId="15" xfId="0" applyFont="1" applyFill="1" applyBorder="1" applyAlignment="1">
      <alignment horizontal="left" vertical="center" indent="1"/>
    </xf>
    <xf numFmtId="0" fontId="25" fillId="6" borderId="15" xfId="0" applyFont="1" applyFill="1" applyBorder="1" applyAlignment="1">
      <alignment horizontal="center" vertical="center" wrapText="1"/>
    </xf>
    <xf numFmtId="14" fontId="25" fillId="6" borderId="15" xfId="0" applyNumberFormat="1" applyFont="1" applyFill="1" applyBorder="1" applyAlignment="1">
      <alignment horizontal="center" vertical="center" wrapText="1"/>
    </xf>
    <xf numFmtId="1" fontId="25" fillId="6" borderId="15" xfId="0" applyNumberFormat="1" applyFont="1" applyFill="1" applyBorder="1" applyAlignment="1">
      <alignment horizontal="center" vertical="center" wrapText="1"/>
    </xf>
    <xf numFmtId="0" fontId="26" fillId="7" borderId="19" xfId="0" applyFont="1" applyFill="1" applyBorder="1" applyAlignment="1">
      <alignment horizontal="center" vertical="center" shrinkToFit="1"/>
    </xf>
    <xf numFmtId="0" fontId="0" fillId="0" borderId="0" xfId="0" applyAlignment="1">
      <alignment wrapText="1"/>
    </xf>
    <xf numFmtId="14" fontId="0" fillId="0" borderId="0" xfId="0" applyNumberFormat="1"/>
    <xf numFmtId="1" fontId="0" fillId="0" borderId="0" xfId="0" applyNumberFormat="1"/>
    <xf numFmtId="0" fontId="0" fillId="0" borderId="20" xfId="0" applyBorder="1" applyAlignment="1">
      <alignment vertical="center"/>
    </xf>
    <xf numFmtId="0" fontId="3" fillId="8" borderId="21" xfId="0" applyFont="1" applyFill="1" applyBorder="1" applyAlignment="1">
      <alignment horizontal="left" vertical="center" indent="1"/>
    </xf>
    <xf numFmtId="0" fontId="1" fillId="8" borderId="21" xfId="11" applyFill="1">
      <alignment horizontal="center" vertical="center"/>
    </xf>
    <xf numFmtId="9" fontId="27" fillId="8" borderId="21" xfId="1" applyFont="1" applyFill="1" applyBorder="1" applyAlignment="1">
      <alignment horizontal="center" vertical="center"/>
    </xf>
    <xf numFmtId="14" fontId="0" fillId="8" borderId="21" xfId="0" applyNumberFormat="1" applyFill="1" applyBorder="1" applyAlignment="1">
      <alignment horizontal="center" vertical="center"/>
    </xf>
    <xf numFmtId="1" fontId="0" fillId="8" borderId="21" xfId="0" applyNumberFormat="1" applyFill="1" applyBorder="1" applyAlignment="1">
      <alignment horizontal="center" vertical="center"/>
    </xf>
    <xf numFmtId="14" fontId="27" fillId="8" borderId="21" xfId="0" applyNumberFormat="1" applyFont="1" applyFill="1" applyBorder="1" applyAlignment="1">
      <alignment horizontal="center" vertical="center"/>
    </xf>
    <xf numFmtId="0" fontId="27" fillId="0" borderId="21" xfId="0" applyFont="1" applyBorder="1" applyAlignment="1">
      <alignment horizontal="center" vertical="center"/>
    </xf>
    <xf numFmtId="0" fontId="0" fillId="0" borderId="0" xfId="0" applyAlignment="1">
      <alignment vertical="center"/>
    </xf>
    <xf numFmtId="0" fontId="1" fillId="9" borderId="21" xfId="12" applyFill="1">
      <alignment horizontal="left" vertical="center" indent="2"/>
    </xf>
    <xf numFmtId="0" fontId="1" fillId="9" borderId="21" xfId="11" applyFill="1">
      <alignment horizontal="center" vertical="center"/>
    </xf>
    <xf numFmtId="9" fontId="27" fillId="9" borderId="21" xfId="1" applyFont="1" applyFill="1" applyBorder="1" applyAlignment="1">
      <alignment horizontal="center" vertical="center"/>
    </xf>
    <xf numFmtId="14" fontId="1" fillId="9" borderId="21" xfId="13" applyNumberFormat="1" applyFill="1">
      <alignment horizontal="center" vertical="center"/>
    </xf>
    <xf numFmtId="1" fontId="1" fillId="9" borderId="21" xfId="13" applyNumberFormat="1" applyFill="1">
      <alignment horizontal="center" vertical="center"/>
    </xf>
    <xf numFmtId="0" fontId="0" fillId="0" borderId="20" xfId="0" applyBorder="1" applyAlignment="1">
      <alignment horizontal="right" vertical="center"/>
    </xf>
    <xf numFmtId="0" fontId="3" fillId="10" borderId="21" xfId="0" applyFont="1" applyFill="1" applyBorder="1" applyAlignment="1">
      <alignment horizontal="left" vertical="center" indent="1"/>
    </xf>
    <xf numFmtId="0" fontId="1" fillId="10" borderId="21" xfId="11" applyFill="1">
      <alignment horizontal="center" vertical="center"/>
    </xf>
    <xf numFmtId="9" fontId="27" fillId="10" borderId="21" xfId="1" applyFont="1" applyFill="1" applyBorder="1" applyAlignment="1">
      <alignment horizontal="center" vertical="center"/>
    </xf>
    <xf numFmtId="14" fontId="0" fillId="10" borderId="21" xfId="0" applyNumberFormat="1" applyFill="1" applyBorder="1" applyAlignment="1">
      <alignment horizontal="center" vertical="center"/>
    </xf>
    <xf numFmtId="1" fontId="0" fillId="10" borderId="21" xfId="0" applyNumberFormat="1" applyFill="1" applyBorder="1" applyAlignment="1">
      <alignment horizontal="center" vertical="center"/>
    </xf>
    <xf numFmtId="14" fontId="27" fillId="10" borderId="21" xfId="0" applyNumberFormat="1" applyFont="1" applyFill="1" applyBorder="1" applyAlignment="1">
      <alignment horizontal="center" vertical="center"/>
    </xf>
    <xf numFmtId="0" fontId="1" fillId="11" borderId="21" xfId="12" applyFill="1">
      <alignment horizontal="left" vertical="center" indent="2"/>
    </xf>
    <xf numFmtId="0" fontId="1" fillId="11" borderId="21" xfId="11" applyFill="1">
      <alignment horizontal="center" vertical="center"/>
    </xf>
    <xf numFmtId="9" fontId="27" fillId="11" borderId="21" xfId="1" applyFont="1" applyFill="1" applyBorder="1" applyAlignment="1">
      <alignment horizontal="center" vertical="center"/>
    </xf>
    <xf numFmtId="14" fontId="1" fillId="11" borderId="21" xfId="13" applyNumberFormat="1" applyFill="1">
      <alignment horizontal="center" vertical="center"/>
    </xf>
    <xf numFmtId="1" fontId="1" fillId="11" borderId="21" xfId="13" applyNumberFormat="1" applyFill="1">
      <alignment horizontal="center" vertical="center"/>
    </xf>
    <xf numFmtId="0" fontId="3" fillId="12" borderId="21" xfId="0" applyFont="1" applyFill="1" applyBorder="1" applyAlignment="1">
      <alignment horizontal="left" vertical="center" indent="1"/>
    </xf>
    <xf numFmtId="0" fontId="1" fillId="12" borderId="21" xfId="11" applyFill="1">
      <alignment horizontal="center" vertical="center"/>
    </xf>
    <xf numFmtId="9" fontId="27" fillId="12" borderId="21" xfId="1" applyFont="1" applyFill="1" applyBorder="1" applyAlignment="1">
      <alignment horizontal="center" vertical="center"/>
    </xf>
    <xf numFmtId="14" fontId="0" fillId="12" borderId="21" xfId="0" applyNumberFormat="1" applyFill="1" applyBorder="1" applyAlignment="1">
      <alignment horizontal="center" vertical="center"/>
    </xf>
    <xf numFmtId="1" fontId="0" fillId="12" borderId="21" xfId="0" applyNumberFormat="1" applyFill="1" applyBorder="1" applyAlignment="1">
      <alignment horizontal="center" vertical="center"/>
    </xf>
    <xf numFmtId="14" fontId="27" fillId="12" borderId="21" xfId="0" applyNumberFormat="1" applyFont="1" applyFill="1" applyBorder="1" applyAlignment="1">
      <alignment horizontal="center" vertical="center"/>
    </xf>
    <xf numFmtId="0" fontId="1" fillId="13" borderId="21" xfId="12" applyFill="1">
      <alignment horizontal="left" vertical="center" indent="2"/>
    </xf>
    <xf numFmtId="0" fontId="1" fillId="13" borderId="21" xfId="11" applyFill="1">
      <alignment horizontal="center" vertical="center"/>
    </xf>
    <xf numFmtId="9" fontId="27" fillId="13" borderId="21" xfId="1" applyFont="1" applyFill="1" applyBorder="1" applyAlignment="1">
      <alignment horizontal="center" vertical="center"/>
    </xf>
    <xf numFmtId="14" fontId="1" fillId="13" borderId="21" xfId="13" applyNumberFormat="1" applyFill="1">
      <alignment horizontal="center" vertical="center"/>
    </xf>
    <xf numFmtId="1" fontId="1" fillId="13" borderId="21" xfId="13" applyNumberFormat="1" applyFill="1">
      <alignment horizontal="center" vertical="center"/>
    </xf>
    <xf numFmtId="0" fontId="1" fillId="13" borderId="21" xfId="12" applyFill="1" applyAlignment="1">
      <alignment horizontal="left" vertical="center" wrapText="1" indent="2"/>
    </xf>
    <xf numFmtId="0" fontId="3" fillId="14" borderId="21" xfId="0" applyFont="1" applyFill="1" applyBorder="1" applyAlignment="1">
      <alignment horizontal="left" vertical="center" indent="1"/>
    </xf>
    <xf numFmtId="0" fontId="1" fillId="14" borderId="21" xfId="11" applyFill="1">
      <alignment horizontal="center" vertical="center"/>
    </xf>
    <xf numFmtId="9" fontId="27" fillId="14" borderId="21" xfId="1" applyFont="1" applyFill="1" applyBorder="1" applyAlignment="1">
      <alignment horizontal="center" vertical="center"/>
    </xf>
    <xf numFmtId="14" fontId="0" fillId="14" borderId="21" xfId="0" applyNumberFormat="1" applyFill="1" applyBorder="1" applyAlignment="1">
      <alignment horizontal="center" vertical="center"/>
    </xf>
    <xf numFmtId="1" fontId="0" fillId="14" borderId="21" xfId="0" applyNumberFormat="1" applyFill="1" applyBorder="1" applyAlignment="1">
      <alignment horizontal="center" vertical="center"/>
    </xf>
    <xf numFmtId="14" fontId="27" fillId="14" borderId="21" xfId="0" applyNumberFormat="1" applyFont="1" applyFill="1" applyBorder="1" applyAlignment="1">
      <alignment horizontal="center" vertical="center"/>
    </xf>
    <xf numFmtId="0" fontId="1" fillId="15" borderId="21" xfId="12" applyFill="1">
      <alignment horizontal="left" vertical="center" indent="2"/>
    </xf>
    <xf numFmtId="0" fontId="1" fillId="15" borderId="21" xfId="11" applyFill="1">
      <alignment horizontal="center" vertical="center"/>
    </xf>
    <xf numFmtId="9" fontId="27" fillId="15" borderId="21" xfId="1" applyFont="1" applyFill="1" applyBorder="1" applyAlignment="1">
      <alignment horizontal="center" vertical="center"/>
    </xf>
    <xf numFmtId="14" fontId="1" fillId="15" borderId="21" xfId="13" applyNumberFormat="1" applyFill="1">
      <alignment horizontal="center" vertical="center"/>
    </xf>
    <xf numFmtId="1" fontId="1" fillId="15" borderId="21" xfId="13" applyNumberFormat="1" applyFill="1">
      <alignment horizontal="center" vertical="center"/>
    </xf>
    <xf numFmtId="0" fontId="3" fillId="16" borderId="21" xfId="0" applyFont="1" applyFill="1" applyBorder="1" applyAlignment="1">
      <alignment horizontal="left" vertical="center" indent="1"/>
    </xf>
    <xf numFmtId="0" fontId="1" fillId="16" borderId="21" xfId="11" applyFill="1">
      <alignment horizontal="center" vertical="center"/>
    </xf>
    <xf numFmtId="9" fontId="27" fillId="16" borderId="21" xfId="1" applyFont="1" applyFill="1" applyBorder="1" applyAlignment="1">
      <alignment horizontal="center" vertical="center"/>
    </xf>
    <xf numFmtId="14" fontId="0" fillId="16" borderId="21" xfId="0" applyNumberFormat="1" applyFill="1" applyBorder="1" applyAlignment="1">
      <alignment horizontal="center" vertical="center"/>
    </xf>
    <xf numFmtId="1" fontId="0" fillId="16" borderId="21" xfId="0" applyNumberFormat="1" applyFill="1" applyBorder="1" applyAlignment="1">
      <alignment horizontal="center" vertical="center"/>
    </xf>
    <xf numFmtId="14" fontId="27" fillId="16" borderId="21" xfId="0" applyNumberFormat="1" applyFont="1" applyFill="1" applyBorder="1" applyAlignment="1">
      <alignment horizontal="center" vertical="center"/>
    </xf>
    <xf numFmtId="0" fontId="1" fillId="17" borderId="21" xfId="12" applyFill="1">
      <alignment horizontal="left" vertical="center" indent="2"/>
    </xf>
    <xf numFmtId="0" fontId="1" fillId="17" borderId="21" xfId="11" applyFill="1">
      <alignment horizontal="center" vertical="center"/>
    </xf>
    <xf numFmtId="9" fontId="27" fillId="17" borderId="21" xfId="1" applyFont="1" applyFill="1" applyBorder="1" applyAlignment="1">
      <alignment horizontal="center" vertical="center"/>
    </xf>
    <xf numFmtId="14" fontId="1" fillId="17" borderId="21" xfId="13" applyNumberFormat="1" applyFill="1">
      <alignment horizontal="center" vertical="center"/>
    </xf>
    <xf numFmtId="1" fontId="1" fillId="17" borderId="21" xfId="13" applyNumberFormat="1" applyFill="1">
      <alignment horizontal="center" vertical="center"/>
    </xf>
    <xf numFmtId="0" fontId="3" fillId="18" borderId="21" xfId="0" applyFont="1" applyFill="1" applyBorder="1" applyAlignment="1">
      <alignment horizontal="left" vertical="center" indent="1"/>
    </xf>
    <xf numFmtId="0" fontId="1" fillId="18" borderId="21" xfId="11" applyFill="1">
      <alignment horizontal="center" vertical="center"/>
    </xf>
    <xf numFmtId="9" fontId="27" fillId="18" borderId="21" xfId="1" applyFont="1" applyFill="1" applyBorder="1" applyAlignment="1">
      <alignment horizontal="center" vertical="center"/>
    </xf>
    <xf numFmtId="14" fontId="0" fillId="18" borderId="21" xfId="0" applyNumberFormat="1" applyFill="1" applyBorder="1" applyAlignment="1">
      <alignment horizontal="center" vertical="center"/>
    </xf>
    <xf numFmtId="1" fontId="0" fillId="18" borderId="21" xfId="0" applyNumberFormat="1" applyFill="1" applyBorder="1" applyAlignment="1">
      <alignment horizontal="center" vertical="center"/>
    </xf>
    <xf numFmtId="14" fontId="27" fillId="18" borderId="21" xfId="0" applyNumberFormat="1" applyFont="1" applyFill="1" applyBorder="1" applyAlignment="1">
      <alignment horizontal="center" vertical="center"/>
    </xf>
    <xf numFmtId="0" fontId="1" fillId="19" borderId="21" xfId="12" applyFill="1">
      <alignment horizontal="left" vertical="center" indent="2"/>
    </xf>
    <xf numFmtId="0" fontId="1" fillId="19" borderId="21" xfId="11" applyFill="1">
      <alignment horizontal="center" vertical="center"/>
    </xf>
    <xf numFmtId="9" fontId="27" fillId="19" borderId="21" xfId="1" applyFont="1" applyFill="1" applyBorder="1" applyAlignment="1">
      <alignment horizontal="center" vertical="center"/>
    </xf>
    <xf numFmtId="14" fontId="1" fillId="19" borderId="21" xfId="13" applyNumberFormat="1" applyFill="1">
      <alignment horizontal="center" vertical="center"/>
    </xf>
    <xf numFmtId="1" fontId="1" fillId="19" borderId="21" xfId="13" applyNumberFormat="1" applyFill="1">
      <alignment horizontal="center" vertical="center"/>
    </xf>
    <xf numFmtId="0" fontId="1" fillId="0" borderId="21" xfId="12">
      <alignment horizontal="left" vertical="center" indent="2"/>
    </xf>
    <xf numFmtId="0" fontId="1" fillId="0" borderId="21" xfId="11">
      <alignment horizontal="center" vertical="center"/>
    </xf>
    <xf numFmtId="9" fontId="27" fillId="0" borderId="21" xfId="1" applyFont="1" applyBorder="1" applyAlignment="1">
      <alignment horizontal="center" vertical="center"/>
    </xf>
    <xf numFmtId="169" fontId="1" fillId="0" borderId="21" xfId="13">
      <alignment horizontal="center" vertical="center"/>
    </xf>
    <xf numFmtId="1" fontId="1" fillId="0" borderId="21" xfId="13" applyNumberFormat="1">
      <alignment horizontal="center" vertical="center"/>
    </xf>
    <xf numFmtId="0" fontId="28" fillId="20" borderId="21" xfId="0" applyFont="1" applyFill="1" applyBorder="1" applyAlignment="1">
      <alignment horizontal="left" vertical="center" indent="1"/>
    </xf>
    <xf numFmtId="0" fontId="28" fillId="20" borderId="21" xfId="0" applyFont="1" applyFill="1" applyBorder="1" applyAlignment="1">
      <alignment horizontal="center" vertical="center"/>
    </xf>
    <xf numFmtId="9" fontId="27" fillId="20" borderId="21" xfId="1" applyFont="1" applyFill="1" applyBorder="1" applyAlignment="1">
      <alignment horizontal="center" vertical="center"/>
    </xf>
    <xf numFmtId="169" fontId="29" fillId="20" borderId="21" xfId="0" applyNumberFormat="1" applyFont="1" applyFill="1" applyBorder="1" applyAlignment="1">
      <alignment horizontal="left" vertical="center"/>
    </xf>
    <xf numFmtId="1" fontId="29" fillId="20" borderId="21" xfId="0" applyNumberFormat="1" applyFont="1" applyFill="1" applyBorder="1" applyAlignment="1">
      <alignment horizontal="left" vertical="center"/>
    </xf>
    <xf numFmtId="169" fontId="27" fillId="20" borderId="21" xfId="0" applyNumberFormat="1" applyFont="1" applyFill="1" applyBorder="1" applyAlignment="1">
      <alignment horizontal="center" vertical="center"/>
    </xf>
    <xf numFmtId="0" fontId="27" fillId="20" borderId="21" xfId="0" applyFont="1" applyFill="1" applyBorder="1" applyAlignment="1">
      <alignment horizontal="center" vertical="center"/>
    </xf>
    <xf numFmtId="0" fontId="0" fillId="20" borderId="20" xfId="0" applyFill="1" applyBorder="1" applyAlignment="1">
      <alignment vertical="center"/>
    </xf>
    <xf numFmtId="0" fontId="0" fillId="0" borderId="0" xfId="0" applyAlignment="1">
      <alignment horizontal="right" vertical="center"/>
    </xf>
    <xf numFmtId="0" fontId="30" fillId="0" borderId="0" xfId="0" applyFont="1"/>
    <xf numFmtId="0" fontId="4" fillId="0" borderId="0" xfId="0" applyFont="1" applyAlignment="1">
      <alignment horizontal="center"/>
    </xf>
    <xf numFmtId="0" fontId="31" fillId="0" borderId="0" xfId="7" applyFont="1" applyAlignment="1" applyProtection="1"/>
    <xf numFmtId="0" fontId="32" fillId="0" borderId="0" xfId="14">
      <alignment horizontal="left" vertical="center" wrapText="1"/>
    </xf>
    <xf numFmtId="0" fontId="32" fillId="0" borderId="0" xfId="14" applyAlignment="1">
      <alignment horizontal="left" vertical="center"/>
    </xf>
    <xf numFmtId="0" fontId="35" fillId="21" borderId="0" xfId="17">
      <alignment vertical="center" wrapText="1"/>
    </xf>
    <xf numFmtId="0" fontId="36" fillId="0" borderId="1" xfId="18"/>
    <xf numFmtId="0" fontId="32" fillId="0" borderId="23" xfId="14" applyBorder="1" applyAlignment="1">
      <alignment vertical="center"/>
    </xf>
    <xf numFmtId="171" fontId="2" fillId="22" borderId="24" xfId="14" applyNumberFormat="1" applyFont="1" applyFill="1" applyBorder="1" applyAlignment="1">
      <alignment horizontal="left" vertical="center"/>
    </xf>
    <xf numFmtId="164" fontId="0" fillId="0" borderId="0" xfId="22" applyFont="1" applyFill="1" applyBorder="1" applyAlignment="1">
      <alignment horizontal="left" vertical="center"/>
    </xf>
    <xf numFmtId="0" fontId="1" fillId="2" borderId="0" xfId="2" applyBorder="1" applyAlignment="1">
      <alignment horizontal="left" vertical="center" wrapText="1"/>
    </xf>
    <xf numFmtId="164" fontId="1" fillId="2" borderId="0" xfId="2" applyNumberFormat="1" applyBorder="1" applyAlignment="1">
      <alignment horizontal="left" vertical="center"/>
    </xf>
    <xf numFmtId="0" fontId="32" fillId="0" borderId="0" xfId="14" applyAlignment="1">
      <alignment vertical="center"/>
    </xf>
    <xf numFmtId="0" fontId="39" fillId="0" borderId="22" xfId="19" applyFont="1" applyAlignment="1">
      <alignment horizontal="left" vertical="center" wrapText="1"/>
    </xf>
    <xf numFmtId="0" fontId="40" fillId="0" borderId="1" xfId="18" applyFont="1"/>
    <xf numFmtId="0" fontId="41" fillId="0" borderId="1" xfId="18" applyFont="1"/>
    <xf numFmtId="0" fontId="42" fillId="21" borderId="0" xfId="16" applyFont="1">
      <alignment vertical="center"/>
    </xf>
    <xf numFmtId="0" fontId="43" fillId="21" borderId="0" xfId="17" applyFont="1">
      <alignment vertical="center" wrapText="1"/>
    </xf>
    <xf numFmtId="0" fontId="5" fillId="0" borderId="0" xfId="3"/>
    <xf numFmtId="0" fontId="6" fillId="0" borderId="0" xfId="3" applyFont="1" applyAlignment="1">
      <alignment horizontal="center"/>
    </xf>
    <xf numFmtId="0" fontId="0" fillId="0" borderId="0" xfId="0" applyFill="1"/>
    <xf numFmtId="172" fontId="6" fillId="0" borderId="0" xfId="3" applyNumberFormat="1" applyFont="1" applyAlignment="1">
      <alignment horizontal="center"/>
    </xf>
    <xf numFmtId="173" fontId="6" fillId="0" borderId="2" xfId="3" applyNumberFormat="1" applyFont="1" applyBorder="1" applyAlignment="1">
      <alignment horizontal="center"/>
    </xf>
    <xf numFmtId="0" fontId="6" fillId="0" borderId="0" xfId="0" applyNumberFormat="1" applyFont="1" applyFill="1" applyBorder="1" applyAlignment="1" applyProtection="1">
      <alignment horizontal="center" vertical="center"/>
    </xf>
    <xf numFmtId="165" fontId="6" fillId="0" borderId="0" xfId="0" applyNumberFormat="1" applyFont="1" applyFill="1" applyBorder="1" applyAlignment="1" applyProtection="1">
      <alignment horizontal="center" vertical="center"/>
    </xf>
    <xf numFmtId="0" fontId="6" fillId="0" borderId="0" xfId="3" applyNumberFormat="1" applyFont="1" applyFill="1" applyBorder="1" applyAlignment="1">
      <alignment horizontal="center"/>
    </xf>
    <xf numFmtId="165" fontId="6" fillId="0" borderId="0" xfId="3" applyNumberFormat="1" applyFont="1" applyFill="1" applyBorder="1" applyAlignment="1">
      <alignment horizontal="center"/>
    </xf>
    <xf numFmtId="0" fontId="5" fillId="0" borderId="0" xfId="3" applyNumberFormat="1" applyFont="1" applyFill="1" applyBorder="1" applyAlignment="1"/>
    <xf numFmtId="0" fontId="5" fillId="0" borderId="0" xfId="3" applyBorder="1"/>
    <xf numFmtId="0" fontId="6" fillId="0" borderId="0" xfId="3" applyFont="1" applyBorder="1" applyAlignment="1"/>
    <xf numFmtId="0" fontId="7" fillId="0" borderId="0" xfId="3" applyNumberFormat="1" applyFont="1" applyFill="1" applyBorder="1" applyAlignment="1">
      <alignment horizontal="center"/>
    </xf>
    <xf numFmtId="0" fontId="6" fillId="0" borderId="0" xfId="3" applyFont="1" applyBorder="1" applyAlignment="1">
      <alignment horizontal="center"/>
    </xf>
    <xf numFmtId="0" fontId="6" fillId="0" borderId="0" xfId="3" applyNumberFormat="1" applyFont="1" applyFill="1" applyBorder="1" applyAlignment="1"/>
    <xf numFmtId="0" fontId="5" fillId="0" borderId="0" xfId="0" applyNumberFormat="1" applyFont="1" applyFill="1" applyBorder="1" applyAlignment="1" applyProtection="1"/>
    <xf numFmtId="0" fontId="6" fillId="0" borderId="0" xfId="0" applyNumberFormat="1" applyFont="1" applyFill="1" applyBorder="1" applyAlignment="1" applyProtection="1">
      <alignment horizontal="center"/>
    </xf>
    <xf numFmtId="165" fontId="6" fillId="0" borderId="0" xfId="0" applyNumberFormat="1" applyFont="1" applyFill="1" applyBorder="1" applyAlignment="1" applyProtection="1">
      <alignment horizontal="center"/>
    </xf>
    <xf numFmtId="0" fontId="5" fillId="0" borderId="0" xfId="3" applyAlignment="1">
      <alignment horizontal="center"/>
    </xf>
    <xf numFmtId="0" fontId="5" fillId="0" borderId="0" xfId="3" applyBorder="1" applyAlignment="1">
      <alignment horizontal="center"/>
    </xf>
    <xf numFmtId="0" fontId="0" fillId="0" borderId="0" xfId="0" pivotButton="1"/>
    <xf numFmtId="0" fontId="0" fillId="0" borderId="0" xfId="0" applyAlignment="1">
      <alignment horizontal="left"/>
    </xf>
    <xf numFmtId="4" fontId="0" fillId="0" borderId="0" xfId="0" applyNumberFormat="1"/>
    <xf numFmtId="9" fontId="0" fillId="0" borderId="0" xfId="0" applyNumberFormat="1" applyAlignment="1">
      <alignment horizontal="center"/>
    </xf>
    <xf numFmtId="0" fontId="0" fillId="0" borderId="22" xfId="21" applyNumberFormat="1" applyFont="1" applyBorder="1" applyAlignment="1">
      <alignment horizontal="left" vertical="center" wrapText="1"/>
    </xf>
    <xf numFmtId="0" fontId="0" fillId="0" borderId="22" xfId="20" applyFont="1" applyAlignment="1">
      <alignment horizontal="left" vertical="center" wrapText="1"/>
    </xf>
    <xf numFmtId="167" fontId="0" fillId="5" borderId="14" xfId="0" applyNumberFormat="1" applyFill="1" applyBorder="1" applyAlignment="1">
      <alignment horizontal="left" vertical="center" wrapText="1" indent="1"/>
    </xf>
    <xf numFmtId="167" fontId="0" fillId="5" borderId="15" xfId="0" applyNumberFormat="1" applyFill="1" applyBorder="1" applyAlignment="1">
      <alignment horizontal="left" vertical="center" wrapText="1" indent="1"/>
    </xf>
    <xf numFmtId="167" fontId="0" fillId="5" borderId="16" xfId="0" applyNumberFormat="1" applyFill="1" applyBorder="1" applyAlignment="1">
      <alignment horizontal="left" vertical="center" wrapText="1" indent="1"/>
    </xf>
    <xf numFmtId="0" fontId="1" fillId="0" borderId="0" xfId="9">
      <alignment horizontal="right" indent="1"/>
    </xf>
    <xf numFmtId="0" fontId="1" fillId="0" borderId="12" xfId="9" applyBorder="1">
      <alignment horizontal="right" indent="1"/>
    </xf>
    <xf numFmtId="166" fontId="1" fillId="0" borderId="13" xfId="10">
      <alignment horizontal="center" vertical="center"/>
    </xf>
    <xf numFmtId="0" fontId="44" fillId="0" borderId="0" xfId="3" applyFont="1" applyAlignment="1">
      <alignment horizontal="center"/>
    </xf>
    <xf numFmtId="0" fontId="45" fillId="0" borderId="0" xfId="3" applyFont="1"/>
    <xf numFmtId="0" fontId="15" fillId="0" borderId="0" xfId="3" applyFont="1" applyAlignment="1">
      <alignment horizontal="right"/>
    </xf>
    <xf numFmtId="0" fontId="16" fillId="0" borderId="0" xfId="3" applyFont="1"/>
    <xf numFmtId="0" fontId="6" fillId="0" borderId="0" xfId="3" applyFont="1" applyAlignment="1">
      <alignment horizontal="center" vertical="center"/>
    </xf>
    <xf numFmtId="0" fontId="5" fillId="0" borderId="0" xfId="3"/>
    <xf numFmtId="0" fontId="6" fillId="0" borderId="0" xfId="3" applyFont="1" applyAlignment="1">
      <alignment horizontal="center"/>
    </xf>
    <xf numFmtId="0" fontId="6" fillId="0" borderId="0" xfId="3" applyFont="1" applyAlignment="1">
      <alignment horizontal="right"/>
    </xf>
    <xf numFmtId="0" fontId="7" fillId="0" borderId="5" xfId="3" applyFont="1" applyBorder="1" applyAlignment="1">
      <alignment horizontal="center"/>
    </xf>
    <xf numFmtId="0" fontId="8" fillId="0" borderId="4" xfId="3" applyFont="1" applyBorder="1"/>
    <xf numFmtId="0" fontId="8" fillId="0" borderId="3" xfId="3" applyFont="1" applyBorder="1"/>
    <xf numFmtId="0" fontId="6" fillId="0" borderId="5" xfId="3" applyFont="1" applyBorder="1" applyAlignment="1">
      <alignment horizontal="center"/>
    </xf>
    <xf numFmtId="0" fontId="6" fillId="0" borderId="5" xfId="3" applyFont="1" applyBorder="1"/>
    <xf numFmtId="0" fontId="6" fillId="0" borderId="10" xfId="3" applyFont="1" applyBorder="1"/>
    <xf numFmtId="0" fontId="8" fillId="0" borderId="9" xfId="3" applyFont="1" applyBorder="1"/>
    <xf numFmtId="0" fontId="8" fillId="0" borderId="8" xfId="3" applyFont="1" applyBorder="1"/>
    <xf numFmtId="0" fontId="10" fillId="3" borderId="4" xfId="3" applyFont="1" applyFill="1" applyBorder="1" applyAlignment="1">
      <alignment horizontal="center"/>
    </xf>
    <xf numFmtId="0" fontId="14" fillId="4" borderId="5" xfId="3" applyFont="1" applyFill="1" applyBorder="1" applyAlignment="1">
      <alignment horizontal="center"/>
    </xf>
    <xf numFmtId="0" fontId="7" fillId="0" borderId="5" xfId="3" applyFont="1" applyBorder="1" applyAlignment="1">
      <alignment horizontal="right"/>
    </xf>
    <xf numFmtId="0" fontId="7" fillId="0" borderId="10" xfId="3" applyFont="1" applyBorder="1" applyAlignment="1">
      <alignment horizontal="right"/>
    </xf>
    <xf numFmtId="0" fontId="13" fillId="0" borderId="5" xfId="3" applyFont="1" applyBorder="1" applyAlignment="1">
      <alignment horizontal="center" vertical="center" wrapText="1"/>
    </xf>
    <xf numFmtId="0" fontId="7" fillId="0" borderId="7" xfId="3" applyFont="1" applyBorder="1" applyAlignment="1">
      <alignment horizontal="right"/>
    </xf>
    <xf numFmtId="0" fontId="8" fillId="0" borderId="11" xfId="3" applyFont="1" applyBorder="1"/>
    <xf numFmtId="0" fontId="12" fillId="0" borderId="5" xfId="3" applyFont="1" applyBorder="1" applyAlignment="1">
      <alignment horizontal="right" vertical="center"/>
    </xf>
    <xf numFmtId="0" fontId="7" fillId="0" borderId="7" xfId="3" applyFont="1" applyBorder="1" applyAlignment="1">
      <alignment horizontal="center"/>
    </xf>
    <xf numFmtId="0" fontId="8" fillId="0" borderId="6" xfId="3" applyFont="1" applyBorder="1"/>
    <xf numFmtId="0" fontId="6" fillId="0" borderId="0" xfId="3" applyFont="1"/>
    <xf numFmtId="2" fontId="6" fillId="0" borderId="0" xfId="3" applyNumberFormat="1" applyFont="1"/>
    <xf numFmtId="0" fontId="6" fillId="0" borderId="0" xfId="3" applyFont="1" applyAlignment="1">
      <alignment horizontal="left"/>
    </xf>
    <xf numFmtId="0" fontId="46" fillId="0" borderId="0" xfId="0" applyFont="1"/>
  </cellXfs>
  <cellStyles count="23">
    <cellStyle name="20% - Ênfase3" xfId="2" builtinId="38"/>
    <cellStyle name="Data" xfId="13" xr:uid="{21A8E612-988C-40C5-A11F-2109490AE5B6}"/>
    <cellStyle name="Entrada 2" xfId="20" xr:uid="{08CAEDAE-4B60-48C5-983F-AF42BE90D18A}"/>
    <cellStyle name="Hiperlink 2" xfId="7" xr:uid="{C4A8FB56-F707-4C6B-ACCE-2E71FEB5130F}"/>
    <cellStyle name="Início do Projeto" xfId="10" xr:uid="{966A24E8-FAAB-402F-AFD9-D05BCA655B23}"/>
    <cellStyle name="Link de navegação" xfId="15" xr:uid="{A5700811-A13F-4540-B32D-401BABC0CCB1}"/>
    <cellStyle name="Moeda [0] 2" xfId="22" xr:uid="{4904B8D9-B180-4C7C-B3D0-907BBCD49713}"/>
    <cellStyle name="Nome" xfId="11" xr:uid="{CBD45025-0F4A-4ABA-AA47-AA21A5888639}"/>
    <cellStyle name="Normal" xfId="0" builtinId="0"/>
    <cellStyle name="Normal 2" xfId="3" xr:uid="{488DE2AA-DE62-451A-A625-BFB857BC6724}"/>
    <cellStyle name="Normal 3" xfId="14" xr:uid="{1E1A4AEC-1EEE-437A-85A7-A07900A9C4D1}"/>
    <cellStyle name="Porcentagem" xfId="1" builtinId="5"/>
    <cellStyle name="Tarefa" xfId="12" xr:uid="{0446F61A-39D7-4F96-BAF1-9B808B85A8A8}"/>
    <cellStyle name="Telefone" xfId="21" xr:uid="{8616BF2A-6430-4246-83F7-F1E704D091EB}"/>
    <cellStyle name="Título 1 2" xfId="6" xr:uid="{98914F2C-D858-47DA-9970-7A6ED566E156}"/>
    <cellStyle name="Título 1 3" xfId="17" xr:uid="{A8407670-E5CF-4699-922F-D4E5D6CF87A6}"/>
    <cellStyle name="Título 2 2" xfId="8" xr:uid="{23E9B171-1A2C-4BC9-9FE3-E90ACBF59EBF}"/>
    <cellStyle name="Título 2 3" xfId="18" xr:uid="{BD8BC70D-C41F-4970-A3F3-8BA57820ED4C}"/>
    <cellStyle name="Título 3 2" xfId="9" xr:uid="{8A5A0DC5-C4B6-430F-A223-44AA4A972F9E}"/>
    <cellStyle name="Título 3 3" xfId="19" xr:uid="{ECBB3CB0-E845-4299-B49C-53C8D0CA9ACE}"/>
    <cellStyle name="Título 5" xfId="5" xr:uid="{8C7597F9-6EC8-47E3-90F0-59D8D604F325}"/>
    <cellStyle name="Título 6" xfId="16" xr:uid="{C8A0D753-2CF1-48BE-AB17-10334134034E}"/>
    <cellStyle name="zTextoOculto" xfId="4" xr:uid="{7F18717D-96D2-419D-B35D-DF8CA2B76869}"/>
  </cellStyles>
  <dxfs count="79">
    <dxf>
      <font>
        <color theme="0"/>
      </font>
      <fill>
        <patternFill>
          <bgColor theme="1"/>
        </patternFill>
      </fill>
    </dxf>
    <dxf>
      <font>
        <color theme="0"/>
      </font>
      <fill>
        <patternFill>
          <bgColor theme="8" tint="-0.24994659260841701"/>
        </patternFill>
      </fill>
    </dxf>
    <dxf>
      <font>
        <color theme="0"/>
      </font>
      <fill>
        <patternFill>
          <bgColor theme="1"/>
        </patternFill>
      </fill>
    </dxf>
    <dxf>
      <font>
        <color theme="0"/>
      </font>
      <fill>
        <patternFill>
          <bgColor theme="8" tint="-0.24994659260841701"/>
        </patternFill>
      </fill>
    </dxf>
    <dxf>
      <fill>
        <patternFill>
          <bgColor rgb="FF8064A2"/>
        </patternFill>
      </fill>
      <border>
        <left/>
        <right/>
      </border>
    </dxf>
    <dxf>
      <fill>
        <patternFill>
          <bgColor theme="9" tint="0.79998168889431442"/>
        </patternFill>
      </fill>
    </dxf>
    <dxf>
      <border>
        <left style="thin">
          <color rgb="FFC00000"/>
        </left>
        <right style="thin">
          <color rgb="FFC00000"/>
        </right>
        <vertical/>
        <horizontal/>
      </border>
    </dxf>
    <dxf>
      <fill>
        <patternFill>
          <bgColor rgb="FF8064A2"/>
        </patternFill>
      </fill>
      <border>
        <left/>
        <right/>
        <top style="thin">
          <color theme="2" tint="-9.9948118533890809E-2"/>
        </top>
        <bottom style="thin">
          <color theme="2" tint="-9.9948118533890809E-2"/>
        </bottom>
      </border>
    </dxf>
    <dxf>
      <fill>
        <patternFill>
          <bgColor theme="9" tint="0.79998168889431442"/>
        </patternFill>
      </fill>
    </dxf>
    <dxf>
      <border>
        <left style="thin">
          <color rgb="FFC00000"/>
        </left>
        <right style="thin">
          <color rgb="FFC00000"/>
        </right>
        <vertical/>
        <horizontal/>
      </border>
    </dxf>
    <dxf>
      <numFmt numFmtId="13" formatCode="0%"/>
    </dxf>
    <dxf>
      <alignment horizontal="center"/>
    </dxf>
    <dxf>
      <alignment horizontal="center"/>
    </dxf>
    <dxf>
      <numFmt numFmtId="13" formatCode="0%"/>
    </dxf>
    <dxf>
      <alignment horizontal="center"/>
    </dxf>
    <dxf>
      <alignment horizontal="center"/>
    </dxf>
    <dxf>
      <numFmt numFmtId="13" formatCode="0%"/>
    </dxf>
    <dxf>
      <alignment horizontal="center"/>
    </dxf>
    <dxf>
      <alignment horizontal="center"/>
    </dxf>
    <dxf>
      <numFmt numFmtId="13" formatCode="0%"/>
    </dxf>
    <dxf>
      <alignment horizontal="center"/>
    </dxf>
    <dxf>
      <alignment horizontal="center"/>
    </dxf>
    <dxf>
      <numFmt numFmtId="13" formatCode="0%"/>
    </dxf>
    <dxf>
      <alignment horizontal="center"/>
    </dxf>
    <dxf>
      <alignment horizontal="center"/>
    </dxf>
    <dxf>
      <numFmt numFmtId="13" formatCode="0%"/>
    </dxf>
    <dxf>
      <alignment horizontal="center"/>
    </dxf>
    <dxf>
      <alignment horizontal="center"/>
    </dxf>
    <dxf>
      <numFmt numFmtId="13" formatCode="0%"/>
    </dxf>
    <dxf>
      <alignment horizontal="center"/>
    </dxf>
    <dxf>
      <alignment horizontal="center"/>
    </dxf>
    <dxf>
      <numFmt numFmtId="13" formatCode="0%"/>
    </dxf>
    <dxf>
      <alignment horizontal="center"/>
    </dxf>
    <dxf>
      <alignment horizontal="center"/>
    </dxf>
    <dxf>
      <numFmt numFmtId="13" formatCode="0%"/>
    </dxf>
    <dxf>
      <alignment horizontal="center"/>
    </dxf>
    <dxf>
      <alignment horizontal="center"/>
    </dxf>
    <dxf>
      <numFmt numFmtId="13" formatCode="0%"/>
    </dxf>
    <dxf>
      <alignment horizontal="center"/>
    </dxf>
    <dxf>
      <alignment horizontal="center"/>
    </dxf>
    <dxf>
      <font>
        <b val="0"/>
        <i val="0"/>
        <strike val="0"/>
        <condense val="0"/>
        <extend val="0"/>
        <outline val="0"/>
        <shadow val="0"/>
        <u val="none"/>
        <vertAlign val="baseline"/>
        <sz val="10"/>
        <color rgb="FF000000"/>
        <name val="Calibri"/>
        <family val="2"/>
        <scheme val="minor"/>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0"/>
        <color rgb="FF000000"/>
        <name val="Calibri"/>
        <family val="2"/>
        <scheme val="minor"/>
      </font>
      <numFmt numFmtId="0" formatCode="General"/>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numFmt numFmtId="165" formatCode="[$R$ -416]#,##0.00"/>
      <fill>
        <patternFill patternType="none">
          <fgColor indexed="64"/>
          <bgColor indexed="65"/>
        </patternFill>
      </fill>
      <alignment horizontal="center"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0"/>
        <color theme="1"/>
        <name val="Calibri"/>
        <family val="2"/>
        <scheme val="minor"/>
      </font>
      <numFmt numFmtId="165" formatCode="[$R$ -416]#,##0.00"/>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numFmt numFmtId="0" formatCode="General"/>
      <fill>
        <patternFill patternType="none">
          <fgColor indexed="64"/>
          <bgColor indexed="65"/>
        </patternFill>
      </fill>
      <alignment horizontal="center"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0"/>
        <color theme="1"/>
        <name val="Calibri"/>
        <family val="2"/>
        <scheme val="minor"/>
      </font>
      <numFmt numFmtId="0" formatCode="General"/>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numFmt numFmtId="0" formatCode="General"/>
      <fill>
        <patternFill patternType="none">
          <fgColor indexed="64"/>
          <bgColor indexed="65"/>
        </patternFill>
      </fill>
      <alignment horizontal="center"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0"/>
        <color theme="1"/>
        <name val="Calibri"/>
        <family val="2"/>
        <scheme val="minor"/>
      </font>
      <numFmt numFmtId="165" formatCode="[$R$ -416]#,##0.00"/>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numFmt numFmtId="0" formatCode="General"/>
      <fill>
        <patternFill patternType="none">
          <fgColor indexed="64"/>
          <bgColor indexed="65"/>
        </patternFill>
      </fill>
      <alignment horizontal="center"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0"/>
        <color theme="1"/>
        <name val="Calibri"/>
        <family val="2"/>
        <scheme val="minor"/>
      </font>
      <numFmt numFmtId="165" formatCode="[$R$ -416]#,##0.00"/>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numFmt numFmtId="0" formatCode="General"/>
      <fill>
        <patternFill patternType="none">
          <fgColor indexed="64"/>
          <bgColor indexed="65"/>
        </patternFill>
      </fill>
      <alignment horizontal="center"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0"/>
        <color theme="1"/>
        <name val="Calibri"/>
        <family val="2"/>
        <scheme val="minor"/>
      </font>
      <numFmt numFmtId="0" formatCode="General"/>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numFmt numFmtId="0" formatCode="General"/>
      <fill>
        <patternFill patternType="none">
          <fgColor indexed="64"/>
          <bgColor indexed="65"/>
        </patternFill>
      </fill>
      <alignment horizontal="center"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0"/>
        <color theme="1"/>
        <name val="Calibri"/>
        <family val="2"/>
        <scheme val="minor"/>
      </font>
      <numFmt numFmtId="0" formatCode="General"/>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numFmt numFmtId="0" formatCode="General"/>
      <fill>
        <patternFill patternType="none">
          <fgColor indexed="64"/>
          <bgColor indexed="65"/>
        </patternFill>
      </fill>
      <alignment horizontal="center"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0"/>
        <color theme="1"/>
        <name val="Calibri"/>
        <family val="2"/>
        <scheme val="minor"/>
      </font>
      <numFmt numFmtId="0" formatCode="General"/>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fill>
        <patternFill patternType="none">
          <fgColor indexed="64"/>
          <bgColor indexed="65"/>
        </patternFill>
      </fill>
      <alignment horizontal="center" vertical="bottom" textRotation="0" wrapText="0" indent="0" justifyLastLine="0" shrinkToFit="0" readingOrder="0"/>
    </dxf>
    <dxf>
      <font>
        <b/>
        <i val="0"/>
        <strike val="0"/>
        <condense val="0"/>
        <extend val="0"/>
        <outline val="0"/>
        <shadow val="0"/>
        <u val="none"/>
        <vertAlign val="baseline"/>
        <sz val="10"/>
        <color theme="1"/>
        <name val="Calibri"/>
        <family val="2"/>
        <scheme val="minor"/>
      </font>
      <numFmt numFmtId="0" formatCode="General"/>
      <fill>
        <patternFill patternType="none">
          <fgColor indexed="64"/>
          <bgColor indexed="65"/>
        </patternFill>
      </fill>
      <alignment horizontal="center" vertical="bottom" textRotation="0" wrapText="0" indent="0" justifyLastLine="0" shrinkToFit="0" readingOrder="0"/>
    </dxf>
    <dxf>
      <alignment horizontal="center"/>
    </dxf>
    <dxf>
      <alignment horizontal="center"/>
    </dxf>
    <dxf>
      <numFmt numFmtId="13" formatCode="0%"/>
    </dxf>
    <dxf>
      <font>
        <b val="0"/>
        <i val="0"/>
        <strike val="0"/>
        <condense val="0"/>
        <extend val="0"/>
        <outline val="0"/>
        <shadow val="0"/>
        <u val="none"/>
        <vertAlign val="baseline"/>
        <sz val="10"/>
        <color theme="1"/>
        <name val="Calibri"/>
        <family val="2"/>
        <scheme val="minor"/>
      </font>
      <alignment horizontal="center" vertical="center"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center" textRotation="0" wrapText="0" indent="0" justifyLastLine="0" shrinkToFit="0" readingOrder="0"/>
    </dxf>
    <dxf>
      <font>
        <b val="0"/>
        <i val="0"/>
        <strike val="0"/>
        <condense val="0"/>
        <extend val="0"/>
        <outline val="0"/>
        <shadow val="0"/>
        <u val="none"/>
        <vertAlign val="baseline"/>
        <sz val="10"/>
        <color theme="1"/>
        <name val="Calibri"/>
        <family val="2"/>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0"/>
        <color theme="1"/>
        <name val="Calibri"/>
        <family val="2"/>
        <scheme val="minor"/>
      </font>
      <numFmt numFmtId="165" formatCode="[$R$ -416]#,##0.00"/>
      <alignment horizontal="center" vertical="center"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center"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center"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center" textRotation="0" wrapText="0" indent="0" justifyLastLine="0" shrinkToFit="0" readingOrder="0"/>
    </dxf>
    <dxf>
      <font>
        <b val="0"/>
        <i val="0"/>
        <strike val="0"/>
        <condense val="0"/>
        <extend val="0"/>
        <outline val="0"/>
        <shadow val="0"/>
        <u val="none"/>
        <vertAlign val="baseline"/>
        <sz val="10"/>
        <color theme="1"/>
        <name val="Calibri"/>
        <family val="2"/>
        <scheme val="minor"/>
      </font>
      <numFmt numFmtId="165" formatCode="[$R$ -416]#,##0.00"/>
      <alignment horizontal="center" vertical="center"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center" textRotation="0" wrapText="0" indent="0" justifyLastLine="0" shrinkToFit="0" readingOrder="0"/>
    </dxf>
    <dxf>
      <font>
        <b val="0"/>
        <i val="0"/>
        <strike val="0"/>
        <condense val="0"/>
        <extend val="0"/>
        <outline val="0"/>
        <shadow val="0"/>
        <u val="none"/>
        <vertAlign val="baseline"/>
        <sz val="10"/>
        <color theme="1"/>
        <name val="Calibri"/>
        <family val="2"/>
        <scheme val="minor"/>
      </font>
      <numFmt numFmtId="165" formatCode="[$R$ -416]#,##0.00"/>
      <alignment horizontal="center" vertical="center"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center"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center"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center"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center"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center"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center" textRotation="0" wrapText="0" indent="0" justifyLastLine="0" shrinkToFit="0" readingOrder="0"/>
    </dxf>
    <dxf>
      <numFmt numFmtId="175" formatCode="&quot;R$&quot;\ #,##0.00"/>
    </dxf>
    <dxf>
      <fill>
        <patternFill patternType="none">
          <fgColor indexed="64"/>
          <bgColor auto="1"/>
        </patternFill>
      </fill>
    </dxf>
  </dxfs>
  <tableStyles count="0" defaultTableStyle="TableStyleMedium2" defaultPivotStyle="PivotStyleLight16"/>
  <colors>
    <mruColors>
      <color rgb="FFF2F2F2"/>
      <color rgb="FF8064A2"/>
      <color rgb="FF9148C8"/>
      <color rgb="FF99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microsoft.com/office/2007/relationships/slicerCache" Target="slicerCaches/slicerCache2.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microsoft.com/office/2007/relationships/slicerCache" Target="slicerCaches/slicerCache1.xml"/><Relationship Id="rId2" Type="http://schemas.openxmlformats.org/officeDocument/2006/relationships/worksheet" Target="worksheets/sheet2.xml"/><Relationship Id="rId16" Type="http://schemas.openxmlformats.org/officeDocument/2006/relationships/pivotCacheDefinition" Target="pivotCache/pivotCacheDefinition1.xml"/><Relationship Id="rId20" Type="http://schemas.microsoft.com/office/2007/relationships/slicerCache" Target="slicerCaches/slicerCache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externalLink" Target="externalLinks/externalLink1.xml"/><Relationship Id="rId23" Type="http://schemas.openxmlformats.org/officeDocument/2006/relationships/sharedStrings" Target="sharedStrings.xml"/><Relationship Id="rId10" Type="http://schemas.openxmlformats.org/officeDocument/2006/relationships/worksheet" Target="worksheets/sheet10.xml"/><Relationship Id="rId19" Type="http://schemas.microsoft.com/office/2007/relationships/slicerCache" Target="slicerCaches/slicerCache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4"/>
    </mc:Choice>
    <mc:Fallback>
      <c:style val="4"/>
    </mc:Fallback>
  </mc:AlternateContent>
  <c:chart>
    <c:autoTitleDeleted val="1"/>
    <c:plotArea>
      <c:layout>
        <c:manualLayout>
          <c:layoutTarget val="inner"/>
          <c:xMode val="edge"/>
          <c:yMode val="edge"/>
          <c:x val="5.9639580512745934E-2"/>
          <c:y val="7.3333333333333334E-2"/>
          <c:w val="0.45632811383724614"/>
          <c:h val="0.85333333333333339"/>
        </c:manualLayout>
      </c:layout>
      <c:pieChart>
        <c:varyColors val="1"/>
        <c:ser>
          <c:idx val="0"/>
          <c:order val="0"/>
          <c:spPr>
            <a:effectLst/>
          </c:spPr>
          <c:dPt>
            <c:idx val="0"/>
            <c:bubble3D val="0"/>
            <c:spPr>
              <a:solidFill>
                <a:schemeClr val="accent2">
                  <a:shade val="76000"/>
                </a:schemeClr>
              </a:solidFill>
              <a:ln>
                <a:noFill/>
              </a:ln>
              <a:effectLst/>
            </c:spPr>
            <c:extLst>
              <c:ext xmlns:c16="http://schemas.microsoft.com/office/drawing/2014/chart" uri="{C3380CC4-5D6E-409C-BE32-E72D297353CC}">
                <c16:uniqueId val="{00000001-EF68-4AAF-81F6-F167CCE1922C}"/>
              </c:ext>
            </c:extLst>
          </c:dPt>
          <c:dPt>
            <c:idx val="1"/>
            <c:bubble3D val="0"/>
            <c:spPr>
              <a:solidFill>
                <a:schemeClr val="accent2">
                  <a:lumMod val="60000"/>
                  <a:lumOff val="40000"/>
                </a:schemeClr>
              </a:solidFill>
              <a:ln>
                <a:noFill/>
              </a:ln>
              <a:effectLst/>
            </c:spPr>
            <c:extLst>
              <c:ext xmlns:c16="http://schemas.microsoft.com/office/drawing/2014/chart" uri="{C3380CC4-5D6E-409C-BE32-E72D297353CC}">
                <c16:uniqueId val="{00000003-EF68-4AAF-81F6-F167CCE1922C}"/>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hade val="76000"/>
                        </a:schemeClr>
                      </a:solidFill>
                      <a:latin typeface="+mn-lt"/>
                      <a:ea typeface="+mn-ea"/>
                      <a:cs typeface="+mn-cs"/>
                    </a:defRPr>
                  </a:pPr>
                  <a:endParaRPr lang="pt-B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F68-4AAF-81F6-F167CCE1922C}"/>
                </c:ext>
              </c:extLst>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tint val="77000"/>
                        </a:schemeClr>
                      </a:solidFill>
                      <a:latin typeface="+mn-lt"/>
                      <a:ea typeface="+mn-ea"/>
                      <a:cs typeface="+mn-cs"/>
                    </a:defRPr>
                  </a:pPr>
                  <a:endParaRPr lang="pt-B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EF68-4AAF-81F6-F167CCE1922C}"/>
                </c:ext>
              </c:extLst>
            </c:dLbl>
            <c:spPr>
              <a:noFill/>
              <a:ln>
                <a:noFill/>
              </a:ln>
              <a:effectLst/>
            </c:spPr>
            <c:showLegendKey val="0"/>
            <c:showVal val="1"/>
            <c:showCatName val="0"/>
            <c:showSerName val="0"/>
            <c:showPercent val="0"/>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Lit>
              <c:ptCount val="2"/>
              <c:pt idx="0">
                <c:v>Verba utilizada até o momento: R$ 2.810,00 (80%)</c:v>
              </c:pt>
              <c:pt idx="1">
                <c:v>Verba restante: R$ 690,00 (20%)</c:v>
              </c:pt>
            </c:strLit>
          </c:cat>
          <c:val>
            <c:numRef>
              <c:f>'RESUMO DO ORÇAMENTO'!$C$17:$C$18</c:f>
              <c:numCache>
                <c:formatCode>"R$"\ #,##0;[Red]\-"R$"\ #,##0</c:formatCode>
                <c:ptCount val="2"/>
                <c:pt idx="0">
                  <c:v>2500</c:v>
                </c:pt>
                <c:pt idx="1">
                  <c:v>1000</c:v>
                </c:pt>
              </c:numCache>
            </c:numRef>
          </c:val>
          <c:extLst>
            <c:ext xmlns:c16="http://schemas.microsoft.com/office/drawing/2014/chart" uri="{C3380CC4-5D6E-409C-BE32-E72D297353CC}">
              <c16:uniqueId val="{00000004-EF68-4AAF-81F6-F167CCE1922C}"/>
            </c:ext>
          </c:extLst>
        </c:ser>
        <c:dLbls>
          <c:showLegendKey val="0"/>
          <c:showVal val="1"/>
          <c:showCatName val="0"/>
          <c:showSerName val="0"/>
          <c:showPercent val="0"/>
          <c:showBubbleSize val="0"/>
          <c:showLeaderLines val="1"/>
        </c:dLbls>
        <c:firstSliceAng val="0"/>
      </c:pieChart>
      <c:spPr>
        <a:noFill/>
        <a:ln>
          <a:noFill/>
        </a:ln>
        <a:effectLst/>
      </c:spPr>
    </c:plotArea>
    <c:legend>
      <c:legendPos val="r"/>
      <c:layout>
        <c:manualLayout>
          <c:xMode val="edge"/>
          <c:yMode val="edge"/>
          <c:x val="0.50021039488270236"/>
          <c:y val="0.21883779527559055"/>
          <c:w val="0.49978960511729764"/>
          <c:h val="0.64232440944881886"/>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pt-BR"/>
        </a:p>
      </c:txPr>
    </c:legend>
    <c:plotVisOnly val="1"/>
    <c:dispBlanksAs val="gap"/>
    <c:showDLblsOverMax val="0"/>
  </c:chart>
  <c:spPr>
    <a:noFill/>
    <a:ln w="9525" cap="flat" cmpd="sng" algn="ctr">
      <a:noFill/>
      <a:round/>
    </a:ln>
    <a:effectLst/>
  </c:spPr>
  <c:txPr>
    <a:bodyPr/>
    <a:lstStyle/>
    <a:p>
      <a:pPr>
        <a:defRPr/>
      </a:pPr>
      <a:endParaRPr lang="pt-B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pivotSource>
    <c:name>[Planilha Gestão de Projetos - Arquitetura.xlsx]Dashboard!Tabela dinâmica2</c:name>
    <c:fmtId val="0"/>
  </c:pivotSource>
  <c:chart>
    <c:title>
      <c:layout>
        <c:manualLayout>
          <c:xMode val="edge"/>
          <c:yMode val="edge"/>
          <c:x val="0.69396522309711284"/>
          <c:y val="2.2127442403032958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pt-BR"/>
        </a:p>
      </c:txPr>
    </c:title>
    <c:autoTitleDeleted val="0"/>
    <c:pivotFmts>
      <c:pivotFmt>
        <c:idx val="0"/>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dLblPos val="bestFit"/>
          <c:showLegendKey val="0"/>
          <c:showVal val="1"/>
          <c:showCatName val="1"/>
          <c:showSerName val="0"/>
          <c:showPercent val="1"/>
          <c:showBubbleSize val="0"/>
          <c:separator>
</c:separator>
          <c:extLst>
            <c:ext xmlns:c15="http://schemas.microsoft.com/office/drawing/2012/chart" uri="{CE6537A1-D6FC-4f65-9D91-7224C49458BB}"/>
          </c:extLst>
        </c:dLbl>
      </c:pivotFmt>
      <c:pivotFmt>
        <c:idx val="1"/>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dLblPos val="bestFit"/>
          <c:showLegendKey val="0"/>
          <c:showVal val="1"/>
          <c:showCatName val="0"/>
          <c:showSerName val="0"/>
          <c:showPercent val="0"/>
          <c:showBubbleSize val="0"/>
          <c:extLst>
            <c:ext xmlns:c15="http://schemas.microsoft.com/office/drawing/2012/chart" uri="{CE6537A1-D6FC-4f65-9D91-7224C49458BB}"/>
          </c:extLst>
        </c:dLbl>
      </c:pivotFmt>
      <c:pivotFmt>
        <c:idx val="2"/>
        <c:spPr>
          <a:solidFill>
            <a:schemeClr val="accent1"/>
          </a:solidFill>
          <a:ln w="19050">
            <a:solidFill>
              <a:schemeClr val="lt1"/>
            </a:solidFill>
          </a:ln>
          <a:effectLst/>
        </c:spPr>
      </c:pivotFmt>
      <c:pivotFmt>
        <c:idx val="3"/>
        <c:spPr>
          <a:solidFill>
            <a:schemeClr val="accent1"/>
          </a:solidFill>
          <a:ln w="19050">
            <a:solidFill>
              <a:schemeClr val="lt1"/>
            </a:solidFill>
          </a:ln>
          <a:effectLst/>
        </c:spPr>
      </c:pivotFmt>
      <c:pivotFmt>
        <c:idx val="4"/>
        <c:spPr>
          <a:solidFill>
            <a:schemeClr val="accent1"/>
          </a:solidFill>
          <a:ln w="19050">
            <a:solidFill>
              <a:schemeClr val="lt1"/>
            </a:solidFill>
          </a:ln>
          <a:effectLst/>
        </c:spPr>
      </c:pivotFmt>
      <c:pivotFmt>
        <c:idx val="5"/>
        <c:spPr>
          <a:solidFill>
            <a:schemeClr val="accent1"/>
          </a:solidFill>
          <a:ln w="19050">
            <a:solidFill>
              <a:schemeClr val="lt1"/>
            </a:solidFill>
          </a:ln>
          <a:effectLst/>
        </c:spPr>
      </c:pivotFmt>
      <c:pivotFmt>
        <c:idx val="6"/>
        <c:spPr>
          <a:solidFill>
            <a:schemeClr val="accent1"/>
          </a:solidFill>
          <a:ln w="19050">
            <a:solidFill>
              <a:schemeClr val="lt1"/>
            </a:solidFill>
          </a:ln>
          <a:effectLst/>
        </c:spPr>
      </c:pivotFmt>
      <c:pivotFmt>
        <c:idx val="7"/>
        <c:spPr>
          <a:solidFill>
            <a:schemeClr val="accent1"/>
          </a:solidFill>
          <a:ln w="19050">
            <a:solidFill>
              <a:schemeClr val="lt1"/>
            </a:solidFill>
          </a:ln>
          <a:effectLst/>
        </c:spPr>
      </c:pivotFmt>
      <c:pivotFmt>
        <c:idx val="8"/>
        <c:spPr>
          <a:solidFill>
            <a:schemeClr val="accent1"/>
          </a:solidFill>
          <a:ln w="19050">
            <a:solidFill>
              <a:schemeClr val="lt1"/>
            </a:solidFill>
          </a:ln>
          <a:effectLst/>
        </c:spPr>
      </c:pivotFmt>
      <c:pivotFmt>
        <c:idx val="9"/>
        <c:spPr>
          <a:solidFill>
            <a:schemeClr val="accent1"/>
          </a:solidFill>
          <a:ln w="19050">
            <a:solidFill>
              <a:schemeClr val="lt1"/>
            </a:solidFill>
          </a:ln>
          <a:effectLst/>
        </c:spPr>
      </c:pivotFmt>
      <c:pivotFmt>
        <c:idx val="10"/>
        <c:spPr>
          <a:solidFill>
            <a:schemeClr val="accent1"/>
          </a:solidFill>
          <a:ln w="19050">
            <a:solidFill>
              <a:schemeClr val="lt1"/>
            </a:solidFill>
          </a:ln>
          <a:effectLst/>
        </c:spPr>
      </c:pivotFmt>
      <c:pivotFmt>
        <c:idx val="11"/>
        <c:spPr>
          <a:solidFill>
            <a:schemeClr val="accent1"/>
          </a:solidFill>
          <a:ln w="19050">
            <a:solidFill>
              <a:schemeClr val="lt1"/>
            </a:solidFill>
          </a:ln>
          <a:effectLst/>
        </c:spPr>
      </c:pivotFmt>
    </c:pivotFmts>
    <c:plotArea>
      <c:layout>
        <c:manualLayout>
          <c:layoutTarget val="inner"/>
          <c:xMode val="edge"/>
          <c:yMode val="edge"/>
          <c:x val="0.19356430446194225"/>
          <c:y val="0.15401137357830269"/>
          <c:w val="0.46265857392825899"/>
          <c:h val="0.77109762321376496"/>
        </c:manualLayout>
      </c:layout>
      <c:pieChart>
        <c:varyColors val="1"/>
        <c:ser>
          <c:idx val="0"/>
          <c:order val="0"/>
          <c:tx>
            <c:strRef>
              <c:f>Dashboard!$C$4</c:f>
              <c:strCache>
                <c:ptCount val="1"/>
                <c:pt idx="0">
                  <c:v>Investimento</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C909-4774-ADC3-D725E952CC27}"/>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C909-4774-ADC3-D725E952CC27}"/>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C909-4774-ADC3-D725E952CC27}"/>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C909-4774-ADC3-D725E952CC27}"/>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C909-4774-ADC3-D725E952CC27}"/>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dLblPos val="bestFit"/>
            <c:showLegendKey val="0"/>
            <c:showVal val="1"/>
            <c:showCatName val="1"/>
            <c:showSerName val="0"/>
            <c:showPercent val="1"/>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Dashboard!$B$5:$B$10</c:f>
              <c:strCache>
                <c:ptCount val="5"/>
                <c:pt idx="0">
                  <c:v>Banheiro 1</c:v>
                </c:pt>
                <c:pt idx="1">
                  <c:v>Banheiro 2</c:v>
                </c:pt>
                <c:pt idx="2">
                  <c:v>Cozinha</c:v>
                </c:pt>
                <c:pt idx="3">
                  <c:v>Cozinha 1</c:v>
                </c:pt>
                <c:pt idx="4">
                  <c:v>Sala</c:v>
                </c:pt>
              </c:strCache>
            </c:strRef>
          </c:cat>
          <c:val>
            <c:numRef>
              <c:f>Dashboard!$C$5:$C$10</c:f>
              <c:numCache>
                <c:formatCode>#,##0.00</c:formatCode>
                <c:ptCount val="5"/>
                <c:pt idx="0">
                  <c:v>50</c:v>
                </c:pt>
                <c:pt idx="1">
                  <c:v>125</c:v>
                </c:pt>
                <c:pt idx="2">
                  <c:v>1515</c:v>
                </c:pt>
                <c:pt idx="3">
                  <c:v>1500</c:v>
                </c:pt>
                <c:pt idx="4">
                  <c:v>2500</c:v>
                </c:pt>
              </c:numCache>
            </c:numRef>
          </c:val>
          <c:extLst>
            <c:ext xmlns:c16="http://schemas.microsoft.com/office/drawing/2014/chart" uri="{C3380CC4-5D6E-409C-BE32-E72D297353CC}">
              <c16:uniqueId val="{00000000-77F0-4389-A29B-C5670543497B}"/>
            </c:ext>
          </c:extLst>
        </c:ser>
        <c:ser>
          <c:idx val="1"/>
          <c:order val="1"/>
          <c:tx>
            <c:strRef>
              <c:f>Dashboard!$D$4</c:f>
              <c:strCache>
                <c:ptCount val="1"/>
                <c:pt idx="0">
                  <c:v>% </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B-C909-4774-ADC3-D725E952CC27}"/>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D-C909-4774-ADC3-D725E952CC27}"/>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F-C909-4774-ADC3-D725E952CC27}"/>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11-C909-4774-ADC3-D725E952CC27}"/>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13-C909-4774-ADC3-D725E952CC27}"/>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dLblPos val="bestFit"/>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Dashboard!$B$5:$B$10</c:f>
              <c:strCache>
                <c:ptCount val="5"/>
                <c:pt idx="0">
                  <c:v>Banheiro 1</c:v>
                </c:pt>
                <c:pt idx="1">
                  <c:v>Banheiro 2</c:v>
                </c:pt>
                <c:pt idx="2">
                  <c:v>Cozinha</c:v>
                </c:pt>
                <c:pt idx="3">
                  <c:v>Cozinha 1</c:v>
                </c:pt>
                <c:pt idx="4">
                  <c:v>Sala</c:v>
                </c:pt>
              </c:strCache>
            </c:strRef>
          </c:cat>
          <c:val>
            <c:numRef>
              <c:f>Dashboard!$D$5:$D$10</c:f>
              <c:numCache>
                <c:formatCode>0%</c:formatCode>
                <c:ptCount val="5"/>
                <c:pt idx="0">
                  <c:v>8.7873462214411256E-3</c:v>
                </c:pt>
                <c:pt idx="1">
                  <c:v>2.1968365553602813E-2</c:v>
                </c:pt>
                <c:pt idx="2">
                  <c:v>0.2662565905096661</c:v>
                </c:pt>
                <c:pt idx="3">
                  <c:v>0.26362038664323373</c:v>
                </c:pt>
                <c:pt idx="4">
                  <c:v>0.43936731107205623</c:v>
                </c:pt>
              </c:numCache>
            </c:numRef>
          </c:val>
          <c:extLst>
            <c:ext xmlns:c16="http://schemas.microsoft.com/office/drawing/2014/chart" uri="{C3380CC4-5D6E-409C-BE32-E72D297353CC}">
              <c16:uniqueId val="{00000001-77F0-4389-A29B-C5670543497B}"/>
            </c:ext>
          </c:extLst>
        </c:ser>
        <c:dLbls>
          <c:dLblPos val="bestFit"/>
          <c:showLegendKey val="0"/>
          <c:showVal val="1"/>
          <c:showCatName val="0"/>
          <c:showSerName val="0"/>
          <c:showPercent val="0"/>
          <c:showBubbleSize val="0"/>
          <c:showLeaderLines val="1"/>
        </c:dLbls>
        <c:firstSliceAng val="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extLst>
    <c:ext xmlns:c14="http://schemas.microsoft.com/office/drawing/2007/8/2/chart" uri="{781A3756-C4B2-4CAC-9D66-4F8BD8637D16}">
      <c14:pivotOptions>
        <c14:dropZoneFilter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pivotSource>
    <c:name>[Planilha Gestão de Projetos - Arquitetura.xlsx]Planilha4!Tabela dinâmica1</c:name>
    <c:fmtId val="3"/>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Gráfico por Loja</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pt-BR"/>
        </a:p>
      </c:txPr>
    </c:title>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dLblPos val="outEnd"/>
          <c:showLegendKey val="0"/>
          <c:showVal val="1"/>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Planilha4!$B$3</c:f>
              <c:strCache>
                <c:ptCount val="1"/>
                <c:pt idx="0">
                  <c:v>Total</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Planilha4!$A$4:$A$6</c:f>
              <c:strCache>
                <c:ptCount val="2"/>
                <c:pt idx="0">
                  <c:v>Camicado</c:v>
                </c:pt>
                <c:pt idx="1">
                  <c:v>TokStok</c:v>
                </c:pt>
              </c:strCache>
            </c:strRef>
          </c:cat>
          <c:val>
            <c:numRef>
              <c:f>Planilha4!$B$4:$B$6</c:f>
              <c:numCache>
                <c:formatCode>#,##0.00</c:formatCode>
                <c:ptCount val="2"/>
                <c:pt idx="0">
                  <c:v>1490</c:v>
                </c:pt>
                <c:pt idx="1">
                  <c:v>4200</c:v>
                </c:pt>
              </c:numCache>
            </c:numRef>
          </c:val>
          <c:extLst>
            <c:ext xmlns:c16="http://schemas.microsoft.com/office/drawing/2014/chart" uri="{C3380CC4-5D6E-409C-BE32-E72D297353CC}">
              <c16:uniqueId val="{00000000-86E2-43A1-B481-523FE778CA5C}"/>
            </c:ext>
          </c:extLst>
        </c:ser>
        <c:dLbls>
          <c:dLblPos val="outEnd"/>
          <c:showLegendKey val="0"/>
          <c:showVal val="1"/>
          <c:showCatName val="0"/>
          <c:showSerName val="0"/>
          <c:showPercent val="0"/>
          <c:showBubbleSize val="0"/>
        </c:dLbls>
        <c:gapWidth val="219"/>
        <c:overlap val="-27"/>
        <c:axId val="1294839375"/>
        <c:axId val="1294841039"/>
      </c:barChart>
      <c:catAx>
        <c:axId val="129483937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1294841039"/>
        <c:crosses val="autoZero"/>
        <c:auto val="1"/>
        <c:lblAlgn val="ctr"/>
        <c:lblOffset val="100"/>
        <c:noMultiLvlLbl val="0"/>
      </c:catAx>
      <c:valAx>
        <c:axId val="1294841039"/>
        <c:scaling>
          <c:orientation val="minMax"/>
        </c:scaling>
        <c:delete val="1"/>
        <c:axPos val="l"/>
        <c:numFmt formatCode="#,##0.00" sourceLinked="1"/>
        <c:majorTickMark val="none"/>
        <c:minorTickMark val="none"/>
        <c:tickLblPos val="nextTo"/>
        <c:crossAx val="1294839375"/>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extLst>
    <c:ext xmlns:c14="http://schemas.microsoft.com/office/drawing/2007/8/2/chart" uri="{781A3756-C4B2-4CAC-9D66-4F8BD8637D16}">
      <c14:pivotOptions>
        <c14:dropZoneFilter val="1"/>
        <c14:dropZoneCategories val="1"/>
        <c14:dropZoneData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withinLinear" id="15">
  <a:schemeClr val="accent2"/>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trlProps/ctrlProp1.xml><?xml version="1.0" encoding="utf-8"?>
<formControlPr xmlns="http://schemas.microsoft.com/office/spreadsheetml/2009/9/main" objectType="Spin" dx="26" fmlaLink="$E$4" max="1000" min="1" page="10"/>
</file>

<file path=xl/drawings/_rels/drawing1.xml.rels><?xml version="1.0" encoding="UTF-8" standalone="yes"?>
<Relationships xmlns="http://schemas.openxmlformats.org/package/2006/relationships"><Relationship Id="rId3" Type="http://schemas.openxmlformats.org/officeDocument/2006/relationships/hyperlink" Target="#'RESUMO DO OR&#199;AMENTO'!A1"/><Relationship Id="rId2" Type="http://schemas.openxmlformats.org/officeDocument/2006/relationships/hyperlink" Target="#'Lou&#231;as e Metais'!A1"/><Relationship Id="rId1" Type="http://schemas.openxmlformats.org/officeDocument/2006/relationships/hyperlink" Target="#'Cronograma do Projeto'!In&#237;cio_da_tarefa"/><Relationship Id="rId4" Type="http://schemas.openxmlformats.org/officeDocument/2006/relationships/hyperlink" Target="#Dashboard!A1"/></Relationships>
</file>

<file path=xl/drawings/_rels/drawing3.xml.rels><?xml version="1.0" encoding="UTF-8" standalone="yes"?>
<Relationships xmlns="http://schemas.openxmlformats.org/package/2006/relationships"><Relationship Id="rId3" Type="http://schemas.openxmlformats.org/officeDocument/2006/relationships/chart" Target="../charts/chart1.xml"/><Relationship Id="rId2" Type="http://schemas.microsoft.com/office/2007/relationships/hdphoto" Target="../media/hdphoto1.wdp"/><Relationship Id="rId1" Type="http://schemas.openxmlformats.org/officeDocument/2006/relationships/image" Target="../media/image2.png"/><Relationship Id="rId4" Type="http://schemas.openxmlformats.org/officeDocument/2006/relationships/hyperlink" Target="#Home!A1"/></Relationships>
</file>

<file path=xl/drawings/_rels/drawing4.xml.rels><?xml version="1.0" encoding="UTF-8" standalone="yes"?>
<Relationships xmlns="http://schemas.openxmlformats.org/package/2006/relationships"><Relationship Id="rId1" Type="http://schemas.openxmlformats.org/officeDocument/2006/relationships/hyperlink" Target="#Home!A1"/></Relationships>
</file>

<file path=xl/drawings/_rels/drawing5.xml.rels><?xml version="1.0" encoding="UTF-8" standalone="yes"?>
<Relationships xmlns="http://schemas.openxmlformats.org/package/2006/relationships"><Relationship Id="rId1" Type="http://schemas.openxmlformats.org/officeDocument/2006/relationships/hyperlink" Target="#Home!A1"/></Relationships>
</file>

<file path=xl/drawings/_rels/drawing6.xml.rels><?xml version="1.0" encoding="UTF-8" standalone="yes"?>
<Relationships xmlns="http://schemas.openxmlformats.org/package/2006/relationships"><Relationship Id="rId3" Type="http://schemas.openxmlformats.org/officeDocument/2006/relationships/hyperlink" Target="#Home!A1"/><Relationship Id="rId2" Type="http://schemas.openxmlformats.org/officeDocument/2006/relationships/chart" Target="../charts/chart3.xml"/><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3</xdr:col>
      <xdr:colOff>181841</xdr:colOff>
      <xdr:row>0</xdr:row>
      <xdr:rowOff>96984</xdr:rowOff>
    </xdr:from>
    <xdr:to>
      <xdr:col>11</xdr:col>
      <xdr:colOff>562841</xdr:colOff>
      <xdr:row>4</xdr:row>
      <xdr:rowOff>25978</xdr:rowOff>
    </xdr:to>
    <xdr:sp macro="" textlink="">
      <xdr:nvSpPr>
        <xdr:cNvPr id="22" name="Retângulo: Cantos Arredondados 21">
          <a:extLst>
            <a:ext uri="{FF2B5EF4-FFF2-40B4-BE49-F238E27FC236}">
              <a16:creationId xmlns:a16="http://schemas.microsoft.com/office/drawing/2014/main" id="{00000000-0008-0000-0000-000016000000}"/>
            </a:ext>
          </a:extLst>
        </xdr:cNvPr>
        <xdr:cNvSpPr/>
      </xdr:nvSpPr>
      <xdr:spPr>
        <a:xfrm>
          <a:off x="1948296" y="96984"/>
          <a:ext cx="5091545" cy="690994"/>
        </a:xfrm>
        <a:prstGeom prst="roundRect">
          <a:avLst>
            <a:gd name="adj" fmla="val 5167"/>
          </a:avLst>
        </a:prstGeom>
        <a:solidFill>
          <a:srgbClr val="F2F2F2">
            <a:alpha val="25882"/>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0</xdr:col>
      <xdr:colOff>316922</xdr:colOff>
      <xdr:row>14</xdr:row>
      <xdr:rowOff>161060</xdr:rowOff>
    </xdr:from>
    <xdr:to>
      <xdr:col>19</xdr:col>
      <xdr:colOff>490104</xdr:colOff>
      <xdr:row>30</xdr:row>
      <xdr:rowOff>129886</xdr:rowOff>
    </xdr:to>
    <xdr:sp macro="" textlink="">
      <xdr:nvSpPr>
        <xdr:cNvPr id="21" name="Retângulo: Cantos Arredondados 20">
          <a:extLst>
            <a:ext uri="{FF2B5EF4-FFF2-40B4-BE49-F238E27FC236}">
              <a16:creationId xmlns:a16="http://schemas.microsoft.com/office/drawing/2014/main" id="{00000000-0008-0000-0000-000015000000}"/>
            </a:ext>
          </a:extLst>
        </xdr:cNvPr>
        <xdr:cNvSpPr/>
      </xdr:nvSpPr>
      <xdr:spPr>
        <a:xfrm>
          <a:off x="316922" y="2828060"/>
          <a:ext cx="8416637" cy="3016826"/>
        </a:xfrm>
        <a:prstGeom prst="roundRect">
          <a:avLst>
            <a:gd name="adj" fmla="val 5167"/>
          </a:avLst>
        </a:prstGeom>
        <a:solidFill>
          <a:srgbClr val="F2F2F2">
            <a:alpha val="25882"/>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0</xdr:col>
      <xdr:colOff>329045</xdr:colOff>
      <xdr:row>4</xdr:row>
      <xdr:rowOff>147205</xdr:rowOff>
    </xdr:from>
    <xdr:to>
      <xdr:col>19</xdr:col>
      <xdr:colOff>502227</xdr:colOff>
      <xdr:row>13</xdr:row>
      <xdr:rowOff>164523</xdr:rowOff>
    </xdr:to>
    <xdr:sp macro="" textlink="">
      <xdr:nvSpPr>
        <xdr:cNvPr id="7" name="Retângulo: Cantos Arredondados 6">
          <a:extLst>
            <a:ext uri="{FF2B5EF4-FFF2-40B4-BE49-F238E27FC236}">
              <a16:creationId xmlns:a16="http://schemas.microsoft.com/office/drawing/2014/main" id="{00000000-0008-0000-0000-000007000000}"/>
            </a:ext>
          </a:extLst>
        </xdr:cNvPr>
        <xdr:cNvSpPr/>
      </xdr:nvSpPr>
      <xdr:spPr>
        <a:xfrm>
          <a:off x="329045" y="909205"/>
          <a:ext cx="8416637" cy="1731818"/>
        </a:xfrm>
        <a:prstGeom prst="roundRect">
          <a:avLst>
            <a:gd name="adj" fmla="val 5167"/>
          </a:avLst>
        </a:prstGeom>
        <a:solidFill>
          <a:srgbClr val="F2F2F2">
            <a:alpha val="25882"/>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7</xdr:col>
      <xdr:colOff>388620</xdr:colOff>
      <xdr:row>8</xdr:row>
      <xdr:rowOff>171450</xdr:rowOff>
    </xdr:from>
    <xdr:to>
      <xdr:col>10</xdr:col>
      <xdr:colOff>381000</xdr:colOff>
      <xdr:row>12</xdr:row>
      <xdr:rowOff>19050</xdr:rowOff>
    </xdr:to>
    <xdr:sp macro="" textlink="">
      <xdr:nvSpPr>
        <xdr:cNvPr id="2" name="Retângulo: Cantos Arredondados 1">
          <a:hlinkClick xmlns:r="http://schemas.openxmlformats.org/officeDocument/2006/relationships" r:id="rId1"/>
          <a:extLst>
            <a:ext uri="{FF2B5EF4-FFF2-40B4-BE49-F238E27FC236}">
              <a16:creationId xmlns:a16="http://schemas.microsoft.com/office/drawing/2014/main" id="{00000000-0008-0000-0000-000002000000}"/>
            </a:ext>
          </a:extLst>
        </xdr:cNvPr>
        <xdr:cNvSpPr/>
      </xdr:nvSpPr>
      <xdr:spPr>
        <a:xfrm>
          <a:off x="5265420" y="902970"/>
          <a:ext cx="1821180" cy="579120"/>
        </a:xfrm>
        <a:prstGeom prst="roundRect">
          <a:avLst>
            <a:gd name="adj" fmla="val 7456"/>
          </a:avLst>
        </a:prstGeom>
        <a:solidFill>
          <a:schemeClr val="accent1">
            <a:lumMod val="75000"/>
          </a:schemeClr>
        </a:solidFill>
        <a:ln>
          <a:solidFill>
            <a:schemeClr val="accent1">
              <a:lumMod val="60000"/>
              <a:lumOff val="40000"/>
            </a:schemeClr>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ctr"/>
          <a:r>
            <a:rPr lang="pt-BR" sz="1100" b="1">
              <a:latin typeface="Segoe UI" panose="020B0502040204020203" pitchFamily="34" charset="0"/>
              <a:cs typeface="Segoe UI" panose="020B0502040204020203" pitchFamily="34" charset="0"/>
            </a:rPr>
            <a:t>Cronograma do</a:t>
          </a:r>
          <a:r>
            <a:rPr lang="pt-BR" sz="1100" b="1" baseline="0">
              <a:latin typeface="Segoe UI" panose="020B0502040204020203" pitchFamily="34" charset="0"/>
              <a:cs typeface="Segoe UI" panose="020B0502040204020203" pitchFamily="34" charset="0"/>
            </a:rPr>
            <a:t> Projeto</a:t>
          </a:r>
          <a:endParaRPr lang="pt-BR" sz="1100" b="1">
            <a:latin typeface="Segoe UI" panose="020B0502040204020203" pitchFamily="34" charset="0"/>
            <a:cs typeface="Segoe UI" panose="020B0502040204020203" pitchFamily="34" charset="0"/>
          </a:endParaRPr>
        </a:p>
      </xdr:txBody>
    </xdr:sp>
    <xdr:clientData/>
  </xdr:twoCellAnchor>
  <xdr:twoCellAnchor>
    <xdr:from>
      <xdr:col>1</xdr:col>
      <xdr:colOff>0</xdr:colOff>
      <xdr:row>17</xdr:row>
      <xdr:rowOff>175260</xdr:rowOff>
    </xdr:from>
    <xdr:to>
      <xdr:col>3</xdr:col>
      <xdr:colOff>533400</xdr:colOff>
      <xdr:row>21</xdr:row>
      <xdr:rowOff>22860</xdr:rowOff>
    </xdr:to>
    <xdr:sp macro="" textlink="">
      <xdr:nvSpPr>
        <xdr:cNvPr id="3" name="Retângulo: Cantos Arredondados 2">
          <a:hlinkClick xmlns:r="http://schemas.openxmlformats.org/officeDocument/2006/relationships" r:id="rId2"/>
          <a:extLst>
            <a:ext uri="{FF2B5EF4-FFF2-40B4-BE49-F238E27FC236}">
              <a16:creationId xmlns:a16="http://schemas.microsoft.com/office/drawing/2014/main" id="{00000000-0008-0000-0000-000003000000}"/>
            </a:ext>
          </a:extLst>
        </xdr:cNvPr>
        <xdr:cNvSpPr/>
      </xdr:nvSpPr>
      <xdr:spPr>
        <a:xfrm>
          <a:off x="1150620" y="2552700"/>
          <a:ext cx="1821180" cy="579120"/>
        </a:xfrm>
        <a:prstGeom prst="roundRect">
          <a:avLst>
            <a:gd name="adj" fmla="val 7456"/>
          </a:avLst>
        </a:prstGeom>
        <a:solidFill>
          <a:schemeClr val="accent1">
            <a:lumMod val="75000"/>
          </a:schemeClr>
        </a:solidFill>
        <a:ln>
          <a:solidFill>
            <a:schemeClr val="accent1">
              <a:lumMod val="60000"/>
              <a:lumOff val="40000"/>
            </a:schemeClr>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ctr"/>
          <a:r>
            <a:rPr lang="pt-BR" sz="1100" b="1">
              <a:latin typeface="Segoe UI" panose="020B0502040204020203" pitchFamily="34" charset="0"/>
              <a:cs typeface="Segoe UI" panose="020B0502040204020203" pitchFamily="34" charset="0"/>
            </a:rPr>
            <a:t>Louças e Metais</a:t>
          </a:r>
        </a:p>
      </xdr:txBody>
    </xdr:sp>
    <xdr:clientData/>
  </xdr:twoCellAnchor>
  <xdr:twoCellAnchor>
    <xdr:from>
      <xdr:col>4</xdr:col>
      <xdr:colOff>160020</xdr:colOff>
      <xdr:row>17</xdr:row>
      <xdr:rowOff>175260</xdr:rowOff>
    </xdr:from>
    <xdr:to>
      <xdr:col>7</xdr:col>
      <xdr:colOff>152400</xdr:colOff>
      <xdr:row>21</xdr:row>
      <xdr:rowOff>22860</xdr:rowOff>
    </xdr:to>
    <xdr:sp macro="" textlink="">
      <xdr:nvSpPr>
        <xdr:cNvPr id="4" name="Retângulo: Cantos Arredondados 3">
          <a:extLst>
            <a:ext uri="{FF2B5EF4-FFF2-40B4-BE49-F238E27FC236}">
              <a16:creationId xmlns:a16="http://schemas.microsoft.com/office/drawing/2014/main" id="{00000000-0008-0000-0000-000004000000}"/>
            </a:ext>
          </a:extLst>
        </xdr:cNvPr>
        <xdr:cNvSpPr/>
      </xdr:nvSpPr>
      <xdr:spPr>
        <a:xfrm>
          <a:off x="3208020" y="2552700"/>
          <a:ext cx="1821180" cy="579120"/>
        </a:xfrm>
        <a:prstGeom prst="roundRect">
          <a:avLst>
            <a:gd name="adj" fmla="val 7456"/>
          </a:avLst>
        </a:prstGeom>
        <a:solidFill>
          <a:schemeClr val="accent1">
            <a:lumMod val="75000"/>
          </a:schemeClr>
        </a:solidFill>
        <a:ln>
          <a:solidFill>
            <a:schemeClr val="accent1">
              <a:lumMod val="60000"/>
              <a:lumOff val="40000"/>
            </a:schemeClr>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ctr"/>
          <a:r>
            <a:rPr lang="pt-BR" sz="1100" b="1">
              <a:latin typeface="Segoe UI" panose="020B0502040204020203" pitchFamily="34" charset="0"/>
              <a:cs typeface="Segoe UI" panose="020B0502040204020203" pitchFamily="34" charset="0"/>
            </a:rPr>
            <a:t>Especificação de Mobiliário</a:t>
          </a:r>
        </a:p>
      </xdr:txBody>
    </xdr:sp>
    <xdr:clientData/>
  </xdr:twoCellAnchor>
  <xdr:twoCellAnchor>
    <xdr:from>
      <xdr:col>1</xdr:col>
      <xdr:colOff>0</xdr:colOff>
      <xdr:row>22</xdr:row>
      <xdr:rowOff>45720</xdr:rowOff>
    </xdr:from>
    <xdr:to>
      <xdr:col>3</xdr:col>
      <xdr:colOff>533400</xdr:colOff>
      <xdr:row>25</xdr:row>
      <xdr:rowOff>76200</xdr:rowOff>
    </xdr:to>
    <xdr:sp macro="" textlink="">
      <xdr:nvSpPr>
        <xdr:cNvPr id="5" name="Retângulo: Cantos Arredondados 4">
          <a:extLst>
            <a:ext uri="{FF2B5EF4-FFF2-40B4-BE49-F238E27FC236}">
              <a16:creationId xmlns:a16="http://schemas.microsoft.com/office/drawing/2014/main" id="{00000000-0008-0000-0000-000005000000}"/>
            </a:ext>
          </a:extLst>
        </xdr:cNvPr>
        <xdr:cNvSpPr/>
      </xdr:nvSpPr>
      <xdr:spPr>
        <a:xfrm>
          <a:off x="1150620" y="3337560"/>
          <a:ext cx="1821180" cy="579120"/>
        </a:xfrm>
        <a:prstGeom prst="roundRect">
          <a:avLst>
            <a:gd name="adj" fmla="val 7456"/>
          </a:avLst>
        </a:prstGeom>
        <a:solidFill>
          <a:schemeClr val="accent1">
            <a:lumMod val="75000"/>
          </a:schemeClr>
        </a:solidFill>
        <a:ln>
          <a:solidFill>
            <a:schemeClr val="accent1">
              <a:lumMod val="60000"/>
              <a:lumOff val="40000"/>
            </a:schemeClr>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ctr"/>
          <a:r>
            <a:rPr lang="pt-BR" sz="1100" b="1">
              <a:latin typeface="Segoe UI" panose="020B0502040204020203" pitchFamily="34" charset="0"/>
              <a:cs typeface="Segoe UI" panose="020B0502040204020203" pitchFamily="34" charset="0"/>
            </a:rPr>
            <a:t>Esquadrias</a:t>
          </a:r>
        </a:p>
      </xdr:txBody>
    </xdr:sp>
    <xdr:clientData/>
  </xdr:twoCellAnchor>
  <xdr:twoCellAnchor>
    <xdr:from>
      <xdr:col>4</xdr:col>
      <xdr:colOff>160020</xdr:colOff>
      <xdr:row>22</xdr:row>
      <xdr:rowOff>45720</xdr:rowOff>
    </xdr:from>
    <xdr:to>
      <xdr:col>7</xdr:col>
      <xdr:colOff>152400</xdr:colOff>
      <xdr:row>25</xdr:row>
      <xdr:rowOff>76200</xdr:rowOff>
    </xdr:to>
    <xdr:sp macro="" textlink="">
      <xdr:nvSpPr>
        <xdr:cNvPr id="6" name="Retângulo: Cantos Arredondados 5">
          <a:extLst>
            <a:ext uri="{FF2B5EF4-FFF2-40B4-BE49-F238E27FC236}">
              <a16:creationId xmlns:a16="http://schemas.microsoft.com/office/drawing/2014/main" id="{00000000-0008-0000-0000-000006000000}"/>
            </a:ext>
          </a:extLst>
        </xdr:cNvPr>
        <xdr:cNvSpPr/>
      </xdr:nvSpPr>
      <xdr:spPr>
        <a:xfrm>
          <a:off x="3208020" y="3337560"/>
          <a:ext cx="1821180" cy="579120"/>
        </a:xfrm>
        <a:prstGeom prst="roundRect">
          <a:avLst>
            <a:gd name="adj" fmla="val 7456"/>
          </a:avLst>
        </a:prstGeom>
        <a:solidFill>
          <a:schemeClr val="accent1">
            <a:lumMod val="75000"/>
          </a:schemeClr>
        </a:solidFill>
        <a:ln>
          <a:solidFill>
            <a:schemeClr val="accent1">
              <a:lumMod val="60000"/>
              <a:lumOff val="40000"/>
            </a:schemeClr>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ctr"/>
          <a:r>
            <a:rPr lang="pt-BR" sz="1100" b="1">
              <a:latin typeface="Segoe UI" panose="020B0502040204020203" pitchFamily="34" charset="0"/>
              <a:cs typeface="Segoe UI" panose="020B0502040204020203" pitchFamily="34" charset="0"/>
            </a:rPr>
            <a:t>Instalações</a:t>
          </a:r>
        </a:p>
      </xdr:txBody>
    </xdr:sp>
    <xdr:clientData/>
  </xdr:twoCellAnchor>
  <xdr:twoCellAnchor>
    <xdr:from>
      <xdr:col>7</xdr:col>
      <xdr:colOff>311728</xdr:colOff>
      <xdr:row>17</xdr:row>
      <xdr:rowOff>185651</xdr:rowOff>
    </xdr:from>
    <xdr:to>
      <xdr:col>10</xdr:col>
      <xdr:colOff>256310</xdr:colOff>
      <xdr:row>21</xdr:row>
      <xdr:rowOff>25631</xdr:rowOff>
    </xdr:to>
    <xdr:sp macro="" textlink="">
      <xdr:nvSpPr>
        <xdr:cNvPr id="8" name="Retângulo: Cantos Arredondados 7">
          <a:extLst>
            <a:ext uri="{FF2B5EF4-FFF2-40B4-BE49-F238E27FC236}">
              <a16:creationId xmlns:a16="http://schemas.microsoft.com/office/drawing/2014/main" id="{00000000-0008-0000-0000-000008000000}"/>
            </a:ext>
          </a:extLst>
        </xdr:cNvPr>
        <xdr:cNvSpPr/>
      </xdr:nvSpPr>
      <xdr:spPr>
        <a:xfrm>
          <a:off x="4433455" y="3424151"/>
          <a:ext cx="1711037" cy="601980"/>
        </a:xfrm>
        <a:prstGeom prst="roundRect">
          <a:avLst>
            <a:gd name="adj" fmla="val 7456"/>
          </a:avLst>
        </a:prstGeom>
        <a:solidFill>
          <a:schemeClr val="accent1">
            <a:lumMod val="75000"/>
          </a:schemeClr>
        </a:solidFill>
        <a:ln>
          <a:solidFill>
            <a:schemeClr val="accent1">
              <a:lumMod val="60000"/>
              <a:lumOff val="40000"/>
            </a:schemeClr>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ctr"/>
          <a:r>
            <a:rPr lang="pt-BR" sz="1100" b="1">
              <a:latin typeface="Segoe UI" panose="020B0502040204020203" pitchFamily="34" charset="0"/>
              <a:cs typeface="Segoe UI" panose="020B0502040204020203" pitchFamily="34" charset="0"/>
            </a:rPr>
            <a:t>Qt</a:t>
          </a:r>
          <a:r>
            <a:rPr lang="pt-BR" sz="1100" b="1" baseline="0">
              <a:latin typeface="Segoe UI" panose="020B0502040204020203" pitchFamily="34" charset="0"/>
              <a:cs typeface="Segoe UI" panose="020B0502040204020203" pitchFamily="34" charset="0"/>
            </a:rPr>
            <a:t> </a:t>
          </a:r>
          <a:r>
            <a:rPr lang="pt-BR" sz="1100" b="1">
              <a:latin typeface="Segoe UI" panose="020B0502040204020203" pitchFamily="34" charset="0"/>
              <a:cs typeface="Segoe UI" panose="020B0502040204020203" pitchFamily="34" charset="0"/>
            </a:rPr>
            <a:t>Revestimentos</a:t>
          </a:r>
        </a:p>
      </xdr:txBody>
    </xdr:sp>
    <xdr:clientData/>
  </xdr:twoCellAnchor>
  <xdr:twoCellAnchor>
    <xdr:from>
      <xdr:col>10</xdr:col>
      <xdr:colOff>550024</xdr:colOff>
      <xdr:row>8</xdr:row>
      <xdr:rowOff>171450</xdr:rowOff>
    </xdr:from>
    <xdr:to>
      <xdr:col>13</xdr:col>
      <xdr:colOff>542405</xdr:colOff>
      <xdr:row>12</xdr:row>
      <xdr:rowOff>19050</xdr:rowOff>
    </xdr:to>
    <xdr:sp macro="" textlink="">
      <xdr:nvSpPr>
        <xdr:cNvPr id="9" name="Retângulo: Cantos Arredondados 8">
          <a:extLst>
            <a:ext uri="{FF2B5EF4-FFF2-40B4-BE49-F238E27FC236}">
              <a16:creationId xmlns:a16="http://schemas.microsoft.com/office/drawing/2014/main" id="{00000000-0008-0000-0000-000009000000}"/>
            </a:ext>
          </a:extLst>
        </xdr:cNvPr>
        <xdr:cNvSpPr/>
      </xdr:nvSpPr>
      <xdr:spPr>
        <a:xfrm>
          <a:off x="6438206" y="1695450"/>
          <a:ext cx="1758835" cy="609600"/>
        </a:xfrm>
        <a:prstGeom prst="roundRect">
          <a:avLst>
            <a:gd name="adj" fmla="val 7456"/>
          </a:avLst>
        </a:prstGeom>
        <a:solidFill>
          <a:schemeClr val="accent1">
            <a:lumMod val="75000"/>
          </a:schemeClr>
        </a:solidFill>
        <a:ln>
          <a:solidFill>
            <a:schemeClr val="accent1">
              <a:lumMod val="60000"/>
              <a:lumOff val="40000"/>
            </a:schemeClr>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ctr"/>
          <a:r>
            <a:rPr lang="pt-BR" sz="1100" b="1">
              <a:latin typeface="Segoe UI" panose="020B0502040204020203" pitchFamily="34" charset="0"/>
              <a:cs typeface="Segoe UI" panose="020B0502040204020203" pitchFamily="34" charset="0"/>
            </a:rPr>
            <a:t>Memorial Descritivo</a:t>
          </a:r>
        </a:p>
      </xdr:txBody>
    </xdr:sp>
    <xdr:clientData/>
  </xdr:twoCellAnchor>
  <xdr:twoCellAnchor>
    <xdr:from>
      <xdr:col>1</xdr:col>
      <xdr:colOff>0</xdr:colOff>
      <xdr:row>8</xdr:row>
      <xdr:rowOff>171450</xdr:rowOff>
    </xdr:from>
    <xdr:to>
      <xdr:col>3</xdr:col>
      <xdr:colOff>556260</xdr:colOff>
      <xdr:row>12</xdr:row>
      <xdr:rowOff>19050</xdr:rowOff>
    </xdr:to>
    <xdr:sp macro="" textlink="">
      <xdr:nvSpPr>
        <xdr:cNvPr id="12" name="Retângulo: Cantos Arredondados 11">
          <a:hlinkClick xmlns:r="http://schemas.openxmlformats.org/officeDocument/2006/relationships" r:id="rId3"/>
          <a:extLst>
            <a:ext uri="{FF2B5EF4-FFF2-40B4-BE49-F238E27FC236}">
              <a16:creationId xmlns:a16="http://schemas.microsoft.com/office/drawing/2014/main" id="{00000000-0008-0000-0000-00000C000000}"/>
            </a:ext>
          </a:extLst>
        </xdr:cNvPr>
        <xdr:cNvSpPr/>
      </xdr:nvSpPr>
      <xdr:spPr>
        <a:xfrm>
          <a:off x="1173480" y="902970"/>
          <a:ext cx="1821180" cy="579120"/>
        </a:xfrm>
        <a:prstGeom prst="roundRect">
          <a:avLst>
            <a:gd name="adj" fmla="val 7456"/>
          </a:avLst>
        </a:prstGeom>
        <a:solidFill>
          <a:schemeClr val="accent1">
            <a:lumMod val="75000"/>
          </a:schemeClr>
        </a:solidFill>
        <a:ln>
          <a:solidFill>
            <a:schemeClr val="accent1">
              <a:lumMod val="60000"/>
              <a:lumOff val="40000"/>
            </a:schemeClr>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ctr"/>
          <a:r>
            <a:rPr lang="pt-BR" sz="1100" b="1">
              <a:latin typeface="Segoe UI" panose="020B0502040204020203" pitchFamily="34" charset="0"/>
              <a:cs typeface="Segoe UI" panose="020B0502040204020203" pitchFamily="34" charset="0"/>
            </a:rPr>
            <a:t>Resumo do Orçamento</a:t>
          </a:r>
        </a:p>
      </xdr:txBody>
    </xdr:sp>
    <xdr:clientData/>
  </xdr:twoCellAnchor>
  <xdr:oneCellAnchor>
    <xdr:from>
      <xdr:col>1</xdr:col>
      <xdr:colOff>0</xdr:colOff>
      <xdr:row>15</xdr:row>
      <xdr:rowOff>53340</xdr:rowOff>
    </xdr:from>
    <xdr:ext cx="2702984" cy="297004"/>
    <xdr:sp macro="" textlink="">
      <xdr:nvSpPr>
        <xdr:cNvPr id="13" name="CaixaDeTexto 12">
          <a:extLst>
            <a:ext uri="{FF2B5EF4-FFF2-40B4-BE49-F238E27FC236}">
              <a16:creationId xmlns:a16="http://schemas.microsoft.com/office/drawing/2014/main" id="{00000000-0008-0000-0000-00000D000000}"/>
            </a:ext>
          </a:extLst>
        </xdr:cNvPr>
        <xdr:cNvSpPr txBox="1"/>
      </xdr:nvSpPr>
      <xdr:spPr>
        <a:xfrm>
          <a:off x="1127760" y="2065020"/>
          <a:ext cx="2702984" cy="29700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pt-BR" sz="1200" b="1">
              <a:latin typeface="Segoe UI" panose="020B0502040204020203" pitchFamily="34" charset="0"/>
              <a:cs typeface="Segoe UI" panose="020B0502040204020203" pitchFamily="34" charset="0"/>
            </a:rPr>
            <a:t>Orçamentos</a:t>
          </a:r>
          <a:r>
            <a:rPr lang="pt-BR" sz="1200" b="1" baseline="0">
              <a:latin typeface="Segoe UI" panose="020B0502040204020203" pitchFamily="34" charset="0"/>
              <a:cs typeface="Segoe UI" panose="020B0502040204020203" pitchFamily="34" charset="0"/>
            </a:rPr>
            <a:t> detalhados do Projeto</a:t>
          </a:r>
          <a:endParaRPr lang="pt-BR" sz="1200" b="1">
            <a:latin typeface="Segoe UI" panose="020B0502040204020203" pitchFamily="34" charset="0"/>
            <a:cs typeface="Segoe UI" panose="020B0502040204020203" pitchFamily="34" charset="0"/>
          </a:endParaRPr>
        </a:p>
      </xdr:txBody>
    </xdr:sp>
    <xdr:clientData/>
  </xdr:oneCellAnchor>
  <xdr:oneCellAnchor>
    <xdr:from>
      <xdr:col>1</xdr:col>
      <xdr:colOff>0</xdr:colOff>
      <xdr:row>5</xdr:row>
      <xdr:rowOff>137160</xdr:rowOff>
    </xdr:from>
    <xdr:ext cx="2671437" cy="297004"/>
    <xdr:sp macro="" textlink="">
      <xdr:nvSpPr>
        <xdr:cNvPr id="14" name="CaixaDeTexto 13">
          <a:extLst>
            <a:ext uri="{FF2B5EF4-FFF2-40B4-BE49-F238E27FC236}">
              <a16:creationId xmlns:a16="http://schemas.microsoft.com/office/drawing/2014/main" id="{00000000-0008-0000-0000-00000E000000}"/>
            </a:ext>
          </a:extLst>
        </xdr:cNvPr>
        <xdr:cNvSpPr txBox="1"/>
      </xdr:nvSpPr>
      <xdr:spPr>
        <a:xfrm>
          <a:off x="1089660" y="320040"/>
          <a:ext cx="2671437" cy="29700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pt-BR" sz="1200" b="1" i="1">
              <a:latin typeface="Segoe UI" panose="020B0502040204020203" pitchFamily="34" charset="0"/>
              <a:cs typeface="Segoe UI" panose="020B0502040204020203" pitchFamily="34" charset="0"/>
            </a:rPr>
            <a:t>Orçamentos</a:t>
          </a:r>
          <a:r>
            <a:rPr lang="pt-BR" sz="1200" b="1" i="1" baseline="0">
              <a:latin typeface="Segoe UI" panose="020B0502040204020203" pitchFamily="34" charset="0"/>
              <a:cs typeface="Segoe UI" panose="020B0502040204020203" pitchFamily="34" charset="0"/>
            </a:rPr>
            <a:t> detalhados do Projeto</a:t>
          </a:r>
          <a:endParaRPr lang="pt-BR" sz="1200" b="1" i="1">
            <a:latin typeface="Segoe UI" panose="020B0502040204020203" pitchFamily="34" charset="0"/>
            <a:cs typeface="Segoe UI" panose="020B0502040204020203" pitchFamily="34" charset="0"/>
          </a:endParaRPr>
        </a:p>
      </xdr:txBody>
    </xdr:sp>
    <xdr:clientData/>
  </xdr:oneCellAnchor>
  <xdr:twoCellAnchor>
    <xdr:from>
      <xdr:col>1</xdr:col>
      <xdr:colOff>0</xdr:colOff>
      <xdr:row>14</xdr:row>
      <xdr:rowOff>38100</xdr:rowOff>
    </xdr:from>
    <xdr:to>
      <xdr:col>19</xdr:col>
      <xdr:colOff>358140</xdr:colOff>
      <xdr:row>14</xdr:row>
      <xdr:rowOff>38100</xdr:rowOff>
    </xdr:to>
    <xdr:cxnSp macro="">
      <xdr:nvCxnSpPr>
        <xdr:cNvPr id="16" name="Conector reto 15">
          <a:extLst>
            <a:ext uri="{FF2B5EF4-FFF2-40B4-BE49-F238E27FC236}">
              <a16:creationId xmlns:a16="http://schemas.microsoft.com/office/drawing/2014/main" id="{00000000-0008-0000-0000-000010000000}"/>
            </a:ext>
          </a:extLst>
        </xdr:cNvPr>
        <xdr:cNvCxnSpPr/>
      </xdr:nvCxnSpPr>
      <xdr:spPr>
        <a:xfrm>
          <a:off x="1036320" y="1866900"/>
          <a:ext cx="8465820" cy="0"/>
        </a:xfrm>
        <a:prstGeom prst="line">
          <a:avLst/>
        </a:prstGeom>
      </xdr:spPr>
      <xdr:style>
        <a:lnRef idx="1">
          <a:schemeClr val="accent3"/>
        </a:lnRef>
        <a:fillRef idx="0">
          <a:schemeClr val="accent3"/>
        </a:fillRef>
        <a:effectRef idx="0">
          <a:schemeClr val="accent3"/>
        </a:effectRef>
        <a:fontRef idx="minor">
          <a:schemeClr val="tx1"/>
        </a:fontRef>
      </xdr:style>
    </xdr:cxnSp>
    <xdr:clientData/>
  </xdr:twoCellAnchor>
  <xdr:oneCellAnchor>
    <xdr:from>
      <xdr:col>7</xdr:col>
      <xdr:colOff>289560</xdr:colOff>
      <xdr:row>5</xdr:row>
      <xdr:rowOff>137160</xdr:rowOff>
    </xdr:from>
    <xdr:ext cx="2710614" cy="297004"/>
    <xdr:sp macro="" textlink="">
      <xdr:nvSpPr>
        <xdr:cNvPr id="17" name="CaixaDeTexto 16">
          <a:extLst>
            <a:ext uri="{FF2B5EF4-FFF2-40B4-BE49-F238E27FC236}">
              <a16:creationId xmlns:a16="http://schemas.microsoft.com/office/drawing/2014/main" id="{00000000-0008-0000-0000-000011000000}"/>
            </a:ext>
          </a:extLst>
        </xdr:cNvPr>
        <xdr:cNvSpPr txBox="1"/>
      </xdr:nvSpPr>
      <xdr:spPr>
        <a:xfrm>
          <a:off x="5166360" y="320040"/>
          <a:ext cx="2710614" cy="29700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pt-BR" sz="1200" b="1" i="1">
              <a:latin typeface="Segoe UI" panose="020B0502040204020203" pitchFamily="34" charset="0"/>
              <a:cs typeface="Segoe UI" panose="020B0502040204020203" pitchFamily="34" charset="0"/>
            </a:rPr>
            <a:t>Cronograma</a:t>
          </a:r>
          <a:r>
            <a:rPr lang="pt-BR" sz="1200" b="1" i="1" baseline="0">
              <a:latin typeface="Segoe UI" panose="020B0502040204020203" pitchFamily="34" charset="0"/>
              <a:cs typeface="Segoe UI" panose="020B0502040204020203" pitchFamily="34" charset="0"/>
            </a:rPr>
            <a:t> e Memorial Descritivo</a:t>
          </a:r>
          <a:endParaRPr lang="pt-BR" sz="1200" b="1" i="1">
            <a:latin typeface="Segoe UI" panose="020B0502040204020203" pitchFamily="34" charset="0"/>
            <a:cs typeface="Segoe UI" panose="020B0502040204020203" pitchFamily="34" charset="0"/>
          </a:endParaRPr>
        </a:p>
      </xdr:txBody>
    </xdr:sp>
    <xdr:clientData/>
  </xdr:oneCellAnchor>
  <xdr:twoCellAnchor>
    <xdr:from>
      <xdr:col>0</xdr:col>
      <xdr:colOff>161925</xdr:colOff>
      <xdr:row>0</xdr:row>
      <xdr:rowOff>121920</xdr:rowOff>
    </xdr:from>
    <xdr:to>
      <xdr:col>2</xdr:col>
      <xdr:colOff>573405</xdr:colOff>
      <xdr:row>3</xdr:row>
      <xdr:rowOff>152400</xdr:rowOff>
    </xdr:to>
    <xdr:sp macro="" textlink="">
      <xdr:nvSpPr>
        <xdr:cNvPr id="18" name="Retângulo: Cantos Arredondados 17">
          <a:extLst>
            <a:ext uri="{FF2B5EF4-FFF2-40B4-BE49-F238E27FC236}">
              <a16:creationId xmlns:a16="http://schemas.microsoft.com/office/drawing/2014/main" id="{00000000-0008-0000-0000-000012000000}"/>
            </a:ext>
          </a:extLst>
        </xdr:cNvPr>
        <xdr:cNvSpPr/>
      </xdr:nvSpPr>
      <xdr:spPr>
        <a:xfrm>
          <a:off x="161925" y="121920"/>
          <a:ext cx="1592580" cy="601980"/>
        </a:xfrm>
        <a:prstGeom prst="roundRect">
          <a:avLst>
            <a:gd name="adj" fmla="val 7456"/>
          </a:avLst>
        </a:prstGeom>
        <a:solidFill>
          <a:schemeClr val="bg1"/>
        </a:solidFill>
        <a:ln>
          <a:solidFill>
            <a:schemeClr val="accent1">
              <a:lumMod val="60000"/>
              <a:lumOff val="40000"/>
            </a:schemeClr>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ctr"/>
          <a:r>
            <a:rPr lang="pt-BR" sz="1100" b="0" i="1">
              <a:solidFill>
                <a:sysClr val="windowText" lastClr="000000"/>
              </a:solidFill>
              <a:latin typeface="Segoe UI" panose="020B0502040204020203" pitchFamily="34" charset="0"/>
              <a:cs typeface="Segoe UI" panose="020B0502040204020203" pitchFamily="34" charset="0"/>
            </a:rPr>
            <a:t>SEU</a:t>
          </a:r>
          <a:r>
            <a:rPr lang="pt-BR" sz="1100" b="0" i="1" baseline="0">
              <a:solidFill>
                <a:sysClr val="windowText" lastClr="000000"/>
              </a:solidFill>
              <a:latin typeface="Segoe UI" panose="020B0502040204020203" pitchFamily="34" charset="0"/>
              <a:cs typeface="Segoe UI" panose="020B0502040204020203" pitchFamily="34" charset="0"/>
            </a:rPr>
            <a:t> LOGO AQUI</a:t>
          </a:r>
          <a:endParaRPr lang="pt-BR" sz="1100" b="0" i="1">
            <a:solidFill>
              <a:sysClr val="windowText" lastClr="000000"/>
            </a:solidFill>
            <a:latin typeface="Segoe UI" panose="020B0502040204020203" pitchFamily="34" charset="0"/>
            <a:cs typeface="Segoe UI" panose="020B0502040204020203" pitchFamily="34" charset="0"/>
          </a:endParaRPr>
        </a:p>
      </xdr:txBody>
    </xdr:sp>
    <xdr:clientData/>
  </xdr:twoCellAnchor>
  <xdr:oneCellAnchor>
    <xdr:from>
      <xdr:col>3</xdr:col>
      <xdr:colOff>144780</xdr:colOff>
      <xdr:row>1</xdr:row>
      <xdr:rowOff>7620</xdr:rowOff>
    </xdr:from>
    <xdr:ext cx="4970015" cy="399405"/>
    <xdr:sp macro="" textlink="">
      <xdr:nvSpPr>
        <xdr:cNvPr id="19" name="CaixaDeTexto 18">
          <a:extLst>
            <a:ext uri="{FF2B5EF4-FFF2-40B4-BE49-F238E27FC236}">
              <a16:creationId xmlns:a16="http://schemas.microsoft.com/office/drawing/2014/main" id="{00000000-0008-0000-0000-000013000000}"/>
            </a:ext>
          </a:extLst>
        </xdr:cNvPr>
        <xdr:cNvSpPr txBox="1"/>
      </xdr:nvSpPr>
      <xdr:spPr>
        <a:xfrm>
          <a:off x="1973580" y="190500"/>
          <a:ext cx="4970015" cy="3994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pt-BR" sz="1800" b="0" i="1">
              <a:latin typeface="Segoe UI" panose="020B0502040204020203" pitchFamily="34" charset="0"/>
              <a:cs typeface="Segoe UI" panose="020B0502040204020203" pitchFamily="34" charset="0"/>
            </a:rPr>
            <a:t>Orçamento</a:t>
          </a:r>
          <a:r>
            <a:rPr lang="pt-BR" sz="1800" b="0" i="1" baseline="0">
              <a:latin typeface="Segoe UI" panose="020B0502040204020203" pitchFamily="34" charset="0"/>
              <a:cs typeface="Segoe UI" panose="020B0502040204020203" pitchFamily="34" charset="0"/>
            </a:rPr>
            <a:t> do Projeto - Cliente Rogério da Silva</a:t>
          </a:r>
          <a:endParaRPr lang="pt-BR" sz="1800" b="0" i="1">
            <a:latin typeface="Segoe UI" panose="020B0502040204020203" pitchFamily="34" charset="0"/>
            <a:cs typeface="Segoe UI" panose="020B0502040204020203" pitchFamily="34" charset="0"/>
          </a:endParaRPr>
        </a:p>
      </xdr:txBody>
    </xdr:sp>
    <xdr:clientData/>
  </xdr:oneCellAnchor>
  <xdr:twoCellAnchor>
    <xdr:from>
      <xdr:col>1</xdr:col>
      <xdr:colOff>0</xdr:colOff>
      <xdr:row>4</xdr:row>
      <xdr:rowOff>152400</xdr:rowOff>
    </xdr:from>
    <xdr:to>
      <xdr:col>19</xdr:col>
      <xdr:colOff>358140</xdr:colOff>
      <xdr:row>4</xdr:row>
      <xdr:rowOff>152400</xdr:rowOff>
    </xdr:to>
    <xdr:cxnSp macro="">
      <xdr:nvCxnSpPr>
        <xdr:cNvPr id="20" name="Conector reto 19">
          <a:extLst>
            <a:ext uri="{FF2B5EF4-FFF2-40B4-BE49-F238E27FC236}">
              <a16:creationId xmlns:a16="http://schemas.microsoft.com/office/drawing/2014/main" id="{00000000-0008-0000-0000-000014000000}"/>
            </a:ext>
          </a:extLst>
        </xdr:cNvPr>
        <xdr:cNvCxnSpPr/>
      </xdr:nvCxnSpPr>
      <xdr:spPr>
        <a:xfrm>
          <a:off x="1036320" y="883920"/>
          <a:ext cx="8465820" cy="0"/>
        </a:xfrm>
        <a:prstGeom prst="line">
          <a:avLst/>
        </a:prstGeom>
      </xdr:spPr>
      <xdr:style>
        <a:lnRef idx="1">
          <a:schemeClr val="accent3"/>
        </a:lnRef>
        <a:fillRef idx="0">
          <a:schemeClr val="accent3"/>
        </a:fillRef>
        <a:effectRef idx="0">
          <a:schemeClr val="accent3"/>
        </a:effectRef>
        <a:fontRef idx="minor">
          <a:schemeClr val="tx1"/>
        </a:fontRef>
      </xdr:style>
    </xdr:cxnSp>
    <xdr:clientData/>
  </xdr:twoCellAnchor>
  <xdr:twoCellAnchor>
    <xdr:from>
      <xdr:col>7</xdr:col>
      <xdr:colOff>325582</xdr:colOff>
      <xdr:row>22</xdr:row>
      <xdr:rowOff>52301</xdr:rowOff>
    </xdr:from>
    <xdr:to>
      <xdr:col>10</xdr:col>
      <xdr:colOff>270164</xdr:colOff>
      <xdr:row>25</xdr:row>
      <xdr:rowOff>82781</xdr:rowOff>
    </xdr:to>
    <xdr:sp macro="" textlink="">
      <xdr:nvSpPr>
        <xdr:cNvPr id="23" name="Retângulo: Cantos Arredondados 22">
          <a:extLst>
            <a:ext uri="{FF2B5EF4-FFF2-40B4-BE49-F238E27FC236}">
              <a16:creationId xmlns:a16="http://schemas.microsoft.com/office/drawing/2014/main" id="{5030A763-61B5-4CB6-9F3A-49A1B4895745}"/>
            </a:ext>
          </a:extLst>
        </xdr:cNvPr>
        <xdr:cNvSpPr/>
      </xdr:nvSpPr>
      <xdr:spPr>
        <a:xfrm>
          <a:off x="4447309" y="4243301"/>
          <a:ext cx="1711037" cy="601980"/>
        </a:xfrm>
        <a:prstGeom prst="roundRect">
          <a:avLst>
            <a:gd name="adj" fmla="val 7456"/>
          </a:avLst>
        </a:prstGeom>
        <a:solidFill>
          <a:schemeClr val="accent1">
            <a:lumMod val="75000"/>
          </a:schemeClr>
        </a:solidFill>
        <a:ln>
          <a:solidFill>
            <a:schemeClr val="accent1">
              <a:lumMod val="60000"/>
              <a:lumOff val="40000"/>
            </a:schemeClr>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ctr"/>
          <a:r>
            <a:rPr lang="pt-BR" sz="1100" b="1">
              <a:latin typeface="Segoe UI" panose="020B0502040204020203" pitchFamily="34" charset="0"/>
              <a:cs typeface="Segoe UI" panose="020B0502040204020203" pitchFamily="34" charset="0"/>
            </a:rPr>
            <a:t>Qt</a:t>
          </a:r>
          <a:r>
            <a:rPr lang="pt-BR" sz="1100" b="1" baseline="0">
              <a:latin typeface="Segoe UI" panose="020B0502040204020203" pitchFamily="34" charset="0"/>
              <a:cs typeface="Segoe UI" panose="020B0502040204020203" pitchFamily="34" charset="0"/>
            </a:rPr>
            <a:t> </a:t>
          </a:r>
          <a:r>
            <a:rPr lang="pt-BR" sz="1100" b="1">
              <a:latin typeface="Segoe UI" panose="020B0502040204020203" pitchFamily="34" charset="0"/>
              <a:cs typeface="Segoe UI" panose="020B0502040204020203" pitchFamily="34" charset="0"/>
            </a:rPr>
            <a:t>Revestimentos</a:t>
          </a:r>
        </a:p>
      </xdr:txBody>
    </xdr:sp>
    <xdr:clientData/>
  </xdr:twoCellAnchor>
  <xdr:oneCellAnchor>
    <xdr:from>
      <xdr:col>14</xdr:col>
      <xdr:colOff>507769</xdr:colOff>
      <xdr:row>6</xdr:row>
      <xdr:rowOff>16972</xdr:rowOff>
    </xdr:from>
    <xdr:ext cx="1702197" cy="297004"/>
    <xdr:sp macro="" textlink="">
      <xdr:nvSpPr>
        <xdr:cNvPr id="24" name="CaixaDeTexto 23">
          <a:extLst>
            <a:ext uri="{FF2B5EF4-FFF2-40B4-BE49-F238E27FC236}">
              <a16:creationId xmlns:a16="http://schemas.microsoft.com/office/drawing/2014/main" id="{05E91F50-64AE-4FDF-8F92-5171BE2D513B}"/>
            </a:ext>
          </a:extLst>
        </xdr:cNvPr>
        <xdr:cNvSpPr txBox="1"/>
      </xdr:nvSpPr>
      <xdr:spPr>
        <a:xfrm>
          <a:off x="8751224" y="1159972"/>
          <a:ext cx="1702197" cy="29700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pt-BR" sz="1200" b="1" i="1">
              <a:latin typeface="Segoe UI" panose="020B0502040204020203" pitchFamily="34" charset="0"/>
              <a:cs typeface="Segoe UI" panose="020B0502040204020203" pitchFamily="34" charset="0"/>
            </a:rPr>
            <a:t>Dashboard de Custos</a:t>
          </a:r>
        </a:p>
      </xdr:txBody>
    </xdr:sp>
    <xdr:clientData/>
  </xdr:oneCellAnchor>
  <xdr:twoCellAnchor>
    <xdr:from>
      <xdr:col>14</xdr:col>
      <xdr:colOff>546561</xdr:colOff>
      <xdr:row>8</xdr:row>
      <xdr:rowOff>159327</xdr:rowOff>
    </xdr:from>
    <xdr:to>
      <xdr:col>17</xdr:col>
      <xdr:colOff>538942</xdr:colOff>
      <xdr:row>12</xdr:row>
      <xdr:rowOff>6927</xdr:rowOff>
    </xdr:to>
    <xdr:sp macro="" textlink="">
      <xdr:nvSpPr>
        <xdr:cNvPr id="25" name="Retângulo: Cantos Arredondados 24">
          <a:hlinkClick xmlns:r="http://schemas.openxmlformats.org/officeDocument/2006/relationships" r:id="rId4"/>
          <a:extLst>
            <a:ext uri="{FF2B5EF4-FFF2-40B4-BE49-F238E27FC236}">
              <a16:creationId xmlns:a16="http://schemas.microsoft.com/office/drawing/2014/main" id="{CC364DCC-16B9-4248-A2D2-372845EB396D}"/>
            </a:ext>
          </a:extLst>
        </xdr:cNvPr>
        <xdr:cNvSpPr/>
      </xdr:nvSpPr>
      <xdr:spPr>
        <a:xfrm>
          <a:off x="8790016" y="1683327"/>
          <a:ext cx="1758835" cy="609600"/>
        </a:xfrm>
        <a:prstGeom prst="roundRect">
          <a:avLst>
            <a:gd name="adj" fmla="val 7456"/>
          </a:avLst>
        </a:prstGeom>
        <a:solidFill>
          <a:schemeClr val="accent1">
            <a:lumMod val="75000"/>
          </a:schemeClr>
        </a:solidFill>
        <a:ln>
          <a:solidFill>
            <a:schemeClr val="accent1">
              <a:lumMod val="60000"/>
              <a:lumOff val="40000"/>
            </a:schemeClr>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ctr"/>
          <a:r>
            <a:rPr lang="pt-BR" sz="1100" b="1">
              <a:latin typeface="Segoe UI" panose="020B0502040204020203" pitchFamily="34" charset="0"/>
              <a:cs typeface="Segoe UI" panose="020B0502040204020203" pitchFamily="34" charset="0"/>
            </a:rPr>
            <a:t>Ir</a:t>
          </a:r>
          <a:r>
            <a:rPr lang="pt-BR" sz="1100" b="1" baseline="0">
              <a:latin typeface="Segoe UI" panose="020B0502040204020203" pitchFamily="34" charset="0"/>
              <a:cs typeface="Segoe UI" panose="020B0502040204020203" pitchFamily="34" charset="0"/>
            </a:rPr>
            <a:t> para Dashboard</a:t>
          </a:r>
          <a:endParaRPr lang="pt-BR" sz="1100" b="1">
            <a:latin typeface="Segoe UI" panose="020B0502040204020203" pitchFamily="34" charset="0"/>
            <a:cs typeface="Segoe UI" panose="020B0502040204020203"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342900</xdr:colOff>
      <xdr:row>3</xdr:row>
      <xdr:rowOff>114300</xdr:rowOff>
    </xdr:from>
    <xdr:to>
      <xdr:col>8</xdr:col>
      <xdr:colOff>38100</xdr:colOff>
      <xdr:row>8</xdr:row>
      <xdr:rowOff>76200</xdr:rowOff>
    </xdr:to>
    <xdr:sp macro="" textlink="">
      <xdr:nvSpPr>
        <xdr:cNvPr id="2" name="Retângulo: Cantos Arredondados 1">
          <a:extLst>
            <a:ext uri="{FF2B5EF4-FFF2-40B4-BE49-F238E27FC236}">
              <a16:creationId xmlns:a16="http://schemas.microsoft.com/office/drawing/2014/main" id="{00000000-0008-0000-0100-000002000000}"/>
            </a:ext>
          </a:extLst>
        </xdr:cNvPr>
        <xdr:cNvSpPr/>
      </xdr:nvSpPr>
      <xdr:spPr>
        <a:xfrm>
          <a:off x="2781300" y="685800"/>
          <a:ext cx="2133600" cy="914400"/>
        </a:xfrm>
        <a:prstGeom prst="roundRect">
          <a:avLst>
            <a:gd name="adj" fmla="val 7292"/>
          </a:avLst>
        </a:prstGeom>
        <a:solidFill>
          <a:schemeClr val="accent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400">
              <a:latin typeface="Segoe UI" panose="020B0502040204020203" pitchFamily="34" charset="0"/>
              <a:cs typeface="Segoe UI" panose="020B0502040204020203" pitchFamily="34" charset="0"/>
            </a:rPr>
            <a:t>Cronograma</a:t>
          </a:r>
          <a:r>
            <a:rPr lang="pt-BR" sz="1400" baseline="0">
              <a:latin typeface="Segoe UI" panose="020B0502040204020203" pitchFamily="34" charset="0"/>
              <a:cs typeface="Segoe UI" panose="020B0502040204020203" pitchFamily="34" charset="0"/>
            </a:rPr>
            <a:t> do Projeto</a:t>
          </a:r>
          <a:endParaRPr lang="pt-BR" sz="1400">
            <a:latin typeface="Segoe UI" panose="020B0502040204020203" pitchFamily="34" charset="0"/>
            <a:cs typeface="Segoe UI" panose="020B0502040204020203" pitchFamily="34"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802005</xdr:colOff>
      <xdr:row>1</xdr:row>
      <xdr:rowOff>131445</xdr:rowOff>
    </xdr:from>
    <xdr:to>
      <xdr:col>3</xdr:col>
      <xdr:colOff>3478381</xdr:colOff>
      <xdr:row>1</xdr:row>
      <xdr:rowOff>637457</xdr:rowOff>
    </xdr:to>
    <xdr:pic>
      <xdr:nvPicPr>
        <xdr:cNvPr id="2" name="Imagem 1" descr="Desenho das Ferramentas Manuais Comuns">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extLst>
            <a:ext uri="{BEBA8EAE-BF5A-486C-A8C5-ECC9F3942E4B}">
              <a14:imgProps xmlns:a14="http://schemas.microsoft.com/office/drawing/2010/main">
                <a14:imgLayer r:embed="rId2">
                  <a14:imgEffect>
                    <a14:brightnessContrast bright="20000" contrast="40000"/>
                  </a14:imgEffect>
                </a14:imgLayer>
              </a14:imgProps>
            </a:ext>
          </a:extLst>
        </a:blip>
        <a:stretch>
          <a:fillRect/>
        </a:stretch>
      </xdr:blipFill>
      <xdr:spPr>
        <a:xfrm>
          <a:off x="5282565" y="512445"/>
          <a:ext cx="2676376" cy="506012"/>
        </a:xfrm>
        <a:prstGeom prst="rect">
          <a:avLst/>
        </a:prstGeom>
      </xdr:spPr>
    </xdr:pic>
    <xdr:clientData/>
  </xdr:twoCellAnchor>
  <xdr:twoCellAnchor editAs="oneCell">
    <xdr:from>
      <xdr:col>3</xdr:col>
      <xdr:colOff>1</xdr:colOff>
      <xdr:row>12</xdr:row>
      <xdr:rowOff>0</xdr:rowOff>
    </xdr:from>
    <xdr:to>
      <xdr:col>4</xdr:col>
      <xdr:colOff>9525</xdr:colOff>
      <xdr:row>18</xdr:row>
      <xdr:rowOff>0</xdr:rowOff>
    </xdr:to>
    <xdr:graphicFrame macro="">
      <xdr:nvGraphicFramePr>
        <xdr:cNvPr id="4" name="Status financeiro" descr="Gráfico de pizza ilustra as proporções entre Verbas usadas até o momento e Verbas restantes">
          <a:extLst>
            <a:ext uri="{FF2B5EF4-FFF2-40B4-BE49-F238E27FC236}">
              <a16:creationId xmlns:a16="http://schemas.microsoft.com/office/drawing/2014/main" id="{00000000-0008-0000-02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495300</xdr:colOff>
      <xdr:row>1</xdr:row>
      <xdr:rowOff>45720</xdr:rowOff>
    </xdr:from>
    <xdr:to>
      <xdr:col>8</xdr:col>
      <xdr:colOff>75303</xdr:colOff>
      <xdr:row>1</xdr:row>
      <xdr:rowOff>422238</xdr:rowOff>
    </xdr:to>
    <xdr:sp macro="" textlink="">
      <xdr:nvSpPr>
        <xdr:cNvPr id="5" name="Retângulo: Cantos Arredondados 4">
          <a:hlinkClick xmlns:r="http://schemas.openxmlformats.org/officeDocument/2006/relationships" r:id="rId4"/>
          <a:extLst>
            <a:ext uri="{FF2B5EF4-FFF2-40B4-BE49-F238E27FC236}">
              <a16:creationId xmlns:a16="http://schemas.microsoft.com/office/drawing/2014/main" id="{00000000-0008-0000-0200-000005000000}"/>
            </a:ext>
          </a:extLst>
        </xdr:cNvPr>
        <xdr:cNvSpPr/>
      </xdr:nvSpPr>
      <xdr:spPr>
        <a:xfrm>
          <a:off x="9334500" y="807720"/>
          <a:ext cx="799203" cy="376518"/>
        </a:xfrm>
        <a:prstGeom prst="roundRect">
          <a:avLst>
            <a:gd name="adj" fmla="val 7456"/>
          </a:avLst>
        </a:prstGeom>
        <a:solidFill>
          <a:schemeClr val="accent1">
            <a:lumMod val="75000"/>
          </a:schemeClr>
        </a:solidFill>
        <a:ln>
          <a:solidFill>
            <a:schemeClr val="accent1">
              <a:lumMod val="60000"/>
              <a:lumOff val="40000"/>
            </a:schemeClr>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ctr"/>
          <a:r>
            <a:rPr lang="pt-BR" sz="1100" b="1">
              <a:latin typeface="Segoe UI" panose="020B0502040204020203" pitchFamily="34" charset="0"/>
              <a:cs typeface="Segoe UI" panose="020B0502040204020203" pitchFamily="34" charset="0"/>
            </a:rPr>
            <a:t>Home</a:t>
          </a:r>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19050</xdr:colOff>
          <xdr:row>3</xdr:row>
          <xdr:rowOff>9525</xdr:rowOff>
        </xdr:from>
        <xdr:to>
          <xdr:col>5</xdr:col>
          <xdr:colOff>247650</xdr:colOff>
          <xdr:row>4</xdr:row>
          <xdr:rowOff>9525</xdr:rowOff>
        </xdr:to>
        <xdr:sp macro="" textlink="">
          <xdr:nvSpPr>
            <xdr:cNvPr id="10241" name="Spinner 1" hidden="1">
              <a:extLst>
                <a:ext uri="{63B3BB69-23CF-44E3-9099-C40C66FF867C}">
                  <a14:compatExt spid="_x0000_s10241"/>
                </a:ext>
                <a:ext uri="{FF2B5EF4-FFF2-40B4-BE49-F238E27FC236}">
                  <a16:creationId xmlns:a16="http://schemas.microsoft.com/office/drawing/2014/main" id="{00000000-0008-0000-0300-0000012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twoCellAnchor>
    <xdr:from>
      <xdr:col>60</xdr:col>
      <xdr:colOff>107575</xdr:colOff>
      <xdr:row>0</xdr:row>
      <xdr:rowOff>89647</xdr:rowOff>
    </xdr:from>
    <xdr:to>
      <xdr:col>65</xdr:col>
      <xdr:colOff>10308</xdr:colOff>
      <xdr:row>1</xdr:row>
      <xdr:rowOff>80683</xdr:rowOff>
    </xdr:to>
    <xdr:sp macro="" textlink="">
      <xdr:nvSpPr>
        <xdr:cNvPr id="6" name="Retângulo: Cantos Arredondados 5">
          <a:hlinkClick xmlns:r="http://schemas.openxmlformats.org/officeDocument/2006/relationships" r:id="rId1"/>
          <a:extLst>
            <a:ext uri="{FF2B5EF4-FFF2-40B4-BE49-F238E27FC236}">
              <a16:creationId xmlns:a16="http://schemas.microsoft.com/office/drawing/2014/main" id="{00000000-0008-0000-0300-000006000000}"/>
            </a:ext>
          </a:extLst>
        </xdr:cNvPr>
        <xdr:cNvSpPr/>
      </xdr:nvSpPr>
      <xdr:spPr>
        <a:xfrm>
          <a:off x="16763999" y="89647"/>
          <a:ext cx="799203" cy="376518"/>
        </a:xfrm>
        <a:prstGeom prst="roundRect">
          <a:avLst>
            <a:gd name="adj" fmla="val 7456"/>
          </a:avLst>
        </a:prstGeom>
        <a:solidFill>
          <a:schemeClr val="accent1">
            <a:lumMod val="75000"/>
          </a:schemeClr>
        </a:solidFill>
        <a:ln>
          <a:solidFill>
            <a:schemeClr val="accent1">
              <a:lumMod val="60000"/>
              <a:lumOff val="40000"/>
            </a:schemeClr>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ctr"/>
          <a:r>
            <a:rPr lang="pt-BR" sz="1100" b="1">
              <a:latin typeface="Segoe UI" panose="020B0502040204020203" pitchFamily="34" charset="0"/>
              <a:cs typeface="Segoe UI" panose="020B0502040204020203" pitchFamily="34" charset="0"/>
            </a:rPr>
            <a:t>Home</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7</xdr:col>
      <xdr:colOff>800100</xdr:colOff>
      <xdr:row>0</xdr:row>
      <xdr:rowOff>133350</xdr:rowOff>
    </xdr:from>
    <xdr:to>
      <xdr:col>8</xdr:col>
      <xdr:colOff>713478</xdr:colOff>
      <xdr:row>2</xdr:row>
      <xdr:rowOff>109818</xdr:rowOff>
    </xdr:to>
    <xdr:sp macro="" textlink="">
      <xdr:nvSpPr>
        <xdr:cNvPr id="2" name="Retângulo: Cantos Arredondados 1">
          <a:hlinkClick xmlns:r="http://schemas.openxmlformats.org/officeDocument/2006/relationships" r:id="rId1"/>
          <a:extLst>
            <a:ext uri="{FF2B5EF4-FFF2-40B4-BE49-F238E27FC236}">
              <a16:creationId xmlns:a16="http://schemas.microsoft.com/office/drawing/2014/main" id="{00000000-0008-0000-0400-000002000000}"/>
            </a:ext>
          </a:extLst>
        </xdr:cNvPr>
        <xdr:cNvSpPr/>
      </xdr:nvSpPr>
      <xdr:spPr>
        <a:xfrm>
          <a:off x="6924675" y="133350"/>
          <a:ext cx="761103" cy="376518"/>
        </a:xfrm>
        <a:prstGeom prst="roundRect">
          <a:avLst>
            <a:gd name="adj" fmla="val 7456"/>
          </a:avLst>
        </a:prstGeom>
        <a:solidFill>
          <a:schemeClr val="accent1">
            <a:lumMod val="75000"/>
          </a:schemeClr>
        </a:solidFill>
        <a:ln>
          <a:solidFill>
            <a:schemeClr val="accent1">
              <a:lumMod val="60000"/>
              <a:lumOff val="40000"/>
            </a:schemeClr>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ctr"/>
          <a:r>
            <a:rPr lang="pt-BR" sz="1100" b="1">
              <a:latin typeface="Segoe UI" panose="020B0502040204020203" pitchFamily="34" charset="0"/>
              <a:cs typeface="Segoe UI" panose="020B0502040204020203" pitchFamily="34" charset="0"/>
            </a:rPr>
            <a:t>Home</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0</xdr:colOff>
      <xdr:row>2</xdr:row>
      <xdr:rowOff>75083</xdr:rowOff>
    </xdr:from>
    <xdr:to>
      <xdr:col>8</xdr:col>
      <xdr:colOff>167120</xdr:colOff>
      <xdr:row>16</xdr:row>
      <xdr:rowOff>151283</xdr:rowOff>
    </xdr:to>
    <xdr:graphicFrame macro="">
      <xdr:nvGraphicFramePr>
        <xdr:cNvPr id="2" name="Gráfico 1">
          <a:extLst>
            <a:ext uri="{FF2B5EF4-FFF2-40B4-BE49-F238E27FC236}">
              <a16:creationId xmlns:a16="http://schemas.microsoft.com/office/drawing/2014/main" id="{00000000-0008-0000-05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241788</xdr:colOff>
      <xdr:row>2</xdr:row>
      <xdr:rowOff>73269</xdr:rowOff>
    </xdr:from>
    <xdr:to>
      <xdr:col>15</xdr:col>
      <xdr:colOff>556846</xdr:colOff>
      <xdr:row>16</xdr:row>
      <xdr:rowOff>149469</xdr:rowOff>
    </xdr:to>
    <xdr:graphicFrame macro="">
      <xdr:nvGraphicFramePr>
        <xdr:cNvPr id="3" name="Gráfico 2">
          <a:extLst>
            <a:ext uri="{FF2B5EF4-FFF2-40B4-BE49-F238E27FC236}">
              <a16:creationId xmlns:a16="http://schemas.microsoft.com/office/drawing/2014/main" id="{BB26E9B3-FA61-4E44-B164-EE374693CC2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16</xdr:col>
      <xdr:colOff>118696</xdr:colOff>
      <xdr:row>2</xdr:row>
      <xdr:rowOff>57883</xdr:rowOff>
    </xdr:from>
    <xdr:to>
      <xdr:col>19</xdr:col>
      <xdr:colOff>123092</xdr:colOff>
      <xdr:row>10</xdr:row>
      <xdr:rowOff>43962</xdr:rowOff>
    </xdr:to>
    <mc:AlternateContent xmlns:mc="http://schemas.openxmlformats.org/markup-compatibility/2006">
      <mc:Choice xmlns:a14="http://schemas.microsoft.com/office/drawing/2010/main" Requires="a14">
        <xdr:graphicFrame macro="">
          <xdr:nvGraphicFramePr>
            <xdr:cNvPr id="4" name="REF. ">
              <a:extLst>
                <a:ext uri="{FF2B5EF4-FFF2-40B4-BE49-F238E27FC236}">
                  <a16:creationId xmlns:a16="http://schemas.microsoft.com/office/drawing/2014/main" id="{2D6366A0-8E9D-D095-1B13-60F94C449C4B}"/>
                </a:ext>
              </a:extLst>
            </xdr:cNvPr>
            <xdr:cNvGraphicFramePr/>
          </xdr:nvGraphicFramePr>
          <xdr:xfrm>
            <a:off x="0" y="0"/>
            <a:ext cx="0" cy="0"/>
          </xdr:xfrm>
          <a:graphic>
            <a:graphicData uri="http://schemas.microsoft.com/office/drawing/2010/slicer">
              <sle:slicer xmlns:sle="http://schemas.microsoft.com/office/drawing/2010/slicer" name="REF. "/>
            </a:graphicData>
          </a:graphic>
        </xdr:graphicFrame>
      </mc:Choice>
      <mc:Fallback>
        <xdr:sp macro="" textlink="">
          <xdr:nvSpPr>
            <xdr:cNvPr id="0" name=""/>
            <xdr:cNvSpPr>
              <a:spLocks noTextEdit="1"/>
            </xdr:cNvSpPr>
          </xdr:nvSpPr>
          <xdr:spPr>
            <a:xfrm>
              <a:off x="9673004" y="607402"/>
              <a:ext cx="1828800" cy="1510079"/>
            </a:xfrm>
            <a:prstGeom prst="rect">
              <a:avLst/>
            </a:prstGeom>
            <a:solidFill>
              <a:prstClr val="white"/>
            </a:solidFill>
            <a:ln w="1">
              <a:solidFill>
                <a:prstClr val="green"/>
              </a:solidFill>
            </a:ln>
          </xdr:spPr>
          <xdr:txBody>
            <a:bodyPr vertOverflow="clip" horzOverflow="clip"/>
            <a:lstStyle/>
            <a:p>
              <a:r>
                <a:rPr lang="pt-BR" sz="1100"/>
                <a:t>Esta forma representa uma segmentação de dados. Segmentações de dados têm suporte no Excel 2010 ou versões posteriores.
\Se a forma tiver sido modificada em uma versão anterior do Excel, ou se a pasta de trabalho tiver sido salva no Excel 2003 ou versões anteriores, a segmentação de dados não poderá ser usada.</a:t>
              </a:r>
            </a:p>
          </xdr:txBody>
        </xdr:sp>
      </mc:Fallback>
    </mc:AlternateContent>
    <xdr:clientData/>
  </xdr:twoCellAnchor>
  <xdr:twoCellAnchor editAs="oneCell">
    <xdr:from>
      <xdr:col>10</xdr:col>
      <xdr:colOff>505557</xdr:colOff>
      <xdr:row>17</xdr:row>
      <xdr:rowOff>80597</xdr:rowOff>
    </xdr:from>
    <xdr:to>
      <xdr:col>15</xdr:col>
      <xdr:colOff>573697</xdr:colOff>
      <xdr:row>24</xdr:row>
      <xdr:rowOff>167787</xdr:rowOff>
    </xdr:to>
    <mc:AlternateContent xmlns:mc="http://schemas.openxmlformats.org/markup-compatibility/2006">
      <mc:Choice xmlns:a14="http://schemas.microsoft.com/office/drawing/2010/main" Requires="a14">
        <xdr:graphicFrame macro="">
          <xdr:nvGraphicFramePr>
            <xdr:cNvPr id="5" name="CÔMODO 1">
              <a:extLst>
                <a:ext uri="{FF2B5EF4-FFF2-40B4-BE49-F238E27FC236}">
                  <a16:creationId xmlns:a16="http://schemas.microsoft.com/office/drawing/2014/main" id="{48C0C10B-E293-0D7C-19D7-E8EBE3E8E9C4}"/>
                </a:ext>
              </a:extLst>
            </xdr:cNvPr>
            <xdr:cNvGraphicFramePr/>
          </xdr:nvGraphicFramePr>
          <xdr:xfrm>
            <a:off x="0" y="0"/>
            <a:ext cx="0" cy="0"/>
          </xdr:xfrm>
          <a:graphic>
            <a:graphicData uri="http://schemas.microsoft.com/office/drawing/2010/slicer">
              <sle:slicer xmlns:sle="http://schemas.microsoft.com/office/drawing/2010/slicer" name="CÔMODO 1"/>
            </a:graphicData>
          </a:graphic>
        </xdr:graphicFrame>
      </mc:Choice>
      <mc:Fallback>
        <xdr:sp macro="" textlink="">
          <xdr:nvSpPr>
            <xdr:cNvPr id="0" name=""/>
            <xdr:cNvSpPr>
              <a:spLocks noTextEdit="1"/>
            </xdr:cNvSpPr>
          </xdr:nvSpPr>
          <xdr:spPr>
            <a:xfrm>
              <a:off x="6411057" y="3487616"/>
              <a:ext cx="3108813" cy="1420690"/>
            </a:xfrm>
            <a:prstGeom prst="rect">
              <a:avLst/>
            </a:prstGeom>
            <a:solidFill>
              <a:prstClr val="white"/>
            </a:solidFill>
            <a:ln w="1">
              <a:solidFill>
                <a:prstClr val="green"/>
              </a:solidFill>
            </a:ln>
          </xdr:spPr>
          <xdr:txBody>
            <a:bodyPr vertOverflow="clip" horzOverflow="clip"/>
            <a:lstStyle/>
            <a:p>
              <a:r>
                <a:rPr lang="pt-BR" sz="1100"/>
                <a:t>Esta forma representa uma segmentação de dados. Segmentações de dados têm suporte no Excel 2010 ou versões posteriores.
\Se a forma tiver sido modificada em uma versão anterior do Excel, ou se a pasta de trabalho tiver sido salva no Excel 2003 ou versões anteriores, a segmentação de dados não poderá ser usada.</a:t>
              </a:r>
            </a:p>
          </xdr:txBody>
        </xdr:sp>
      </mc:Fallback>
    </mc:AlternateContent>
    <xdr:clientData/>
  </xdr:twoCellAnchor>
  <xdr:twoCellAnchor editAs="oneCell">
    <xdr:from>
      <xdr:col>16</xdr:col>
      <xdr:colOff>129686</xdr:colOff>
      <xdr:row>10</xdr:row>
      <xdr:rowOff>127488</xdr:rowOff>
    </xdr:from>
    <xdr:to>
      <xdr:col>19</xdr:col>
      <xdr:colOff>134082</xdr:colOff>
      <xdr:row>23</xdr:row>
      <xdr:rowOff>175113</xdr:rowOff>
    </xdr:to>
    <mc:AlternateContent xmlns:mc="http://schemas.openxmlformats.org/markup-compatibility/2006">
      <mc:Choice xmlns:a14="http://schemas.microsoft.com/office/drawing/2010/main" Requires="a14">
        <xdr:graphicFrame macro="">
          <xdr:nvGraphicFramePr>
            <xdr:cNvPr id="6" name="LOJA">
              <a:extLst>
                <a:ext uri="{FF2B5EF4-FFF2-40B4-BE49-F238E27FC236}">
                  <a16:creationId xmlns:a16="http://schemas.microsoft.com/office/drawing/2014/main" id="{721CAF4E-DF6D-7EB1-B5D6-040075CDBE32}"/>
                </a:ext>
              </a:extLst>
            </xdr:cNvPr>
            <xdr:cNvGraphicFramePr/>
          </xdr:nvGraphicFramePr>
          <xdr:xfrm>
            <a:off x="0" y="0"/>
            <a:ext cx="0" cy="0"/>
          </xdr:xfrm>
          <a:graphic>
            <a:graphicData uri="http://schemas.microsoft.com/office/drawing/2010/slicer">
              <sle:slicer xmlns:sle="http://schemas.microsoft.com/office/drawing/2010/slicer" name="LOJA"/>
            </a:graphicData>
          </a:graphic>
        </xdr:graphicFrame>
      </mc:Choice>
      <mc:Fallback>
        <xdr:sp macro="" textlink="">
          <xdr:nvSpPr>
            <xdr:cNvPr id="0" name=""/>
            <xdr:cNvSpPr>
              <a:spLocks noTextEdit="1"/>
            </xdr:cNvSpPr>
          </xdr:nvSpPr>
          <xdr:spPr>
            <a:xfrm>
              <a:off x="9683994" y="2201007"/>
              <a:ext cx="1828800" cy="2524125"/>
            </a:xfrm>
            <a:prstGeom prst="rect">
              <a:avLst/>
            </a:prstGeom>
            <a:solidFill>
              <a:prstClr val="white"/>
            </a:solidFill>
            <a:ln w="1">
              <a:solidFill>
                <a:prstClr val="green"/>
              </a:solidFill>
            </a:ln>
          </xdr:spPr>
          <xdr:txBody>
            <a:bodyPr vertOverflow="clip" horzOverflow="clip"/>
            <a:lstStyle/>
            <a:p>
              <a:r>
                <a:rPr lang="pt-BR" sz="1100"/>
                <a:t>Esta forma representa uma segmentação de dados. Segmentações de dados têm suporte no Excel 2010 ou versões posteriores.
\Se a forma tiver sido modificada em uma versão anterior do Excel, ou se a pasta de trabalho tiver sido salva no Excel 2003 ou versões anteriores, a segmentação de dados não poderá ser usada.</a:t>
              </a:r>
            </a:p>
          </xdr:txBody>
        </xdr:sp>
      </mc:Fallback>
    </mc:AlternateContent>
    <xdr:clientData/>
  </xdr:twoCellAnchor>
  <xdr:twoCellAnchor>
    <xdr:from>
      <xdr:col>17</xdr:col>
      <xdr:colOff>593481</xdr:colOff>
      <xdr:row>0</xdr:row>
      <xdr:rowOff>51288</xdr:rowOff>
    </xdr:from>
    <xdr:to>
      <xdr:col>19</xdr:col>
      <xdr:colOff>120385</xdr:colOff>
      <xdr:row>1</xdr:row>
      <xdr:rowOff>64305</xdr:rowOff>
    </xdr:to>
    <xdr:sp macro="" textlink="">
      <xdr:nvSpPr>
        <xdr:cNvPr id="7" name="Retângulo: Cantos Arredondados 6">
          <a:hlinkClick xmlns:r="http://schemas.openxmlformats.org/officeDocument/2006/relationships" r:id="rId3"/>
          <a:extLst>
            <a:ext uri="{FF2B5EF4-FFF2-40B4-BE49-F238E27FC236}">
              <a16:creationId xmlns:a16="http://schemas.microsoft.com/office/drawing/2014/main" id="{D4F82EA5-AC8F-4065-BD49-4F440541FD6B}"/>
            </a:ext>
          </a:extLst>
        </xdr:cNvPr>
        <xdr:cNvSpPr/>
      </xdr:nvSpPr>
      <xdr:spPr>
        <a:xfrm>
          <a:off x="10755923" y="51288"/>
          <a:ext cx="743174" cy="372036"/>
        </a:xfrm>
        <a:prstGeom prst="roundRect">
          <a:avLst>
            <a:gd name="adj" fmla="val 7456"/>
          </a:avLst>
        </a:prstGeom>
        <a:solidFill>
          <a:schemeClr val="accent1">
            <a:lumMod val="75000"/>
          </a:schemeClr>
        </a:solidFill>
        <a:ln>
          <a:solidFill>
            <a:schemeClr val="accent1">
              <a:lumMod val="60000"/>
              <a:lumOff val="40000"/>
            </a:schemeClr>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ctr"/>
          <a:r>
            <a:rPr lang="pt-BR" sz="1100" b="1">
              <a:latin typeface="Segoe UI" panose="020B0502040204020203" pitchFamily="34" charset="0"/>
              <a:cs typeface="Segoe UI" panose="020B0502040204020203" pitchFamily="34" charset="0"/>
            </a:rPr>
            <a:t>Home</a:t>
          </a:r>
        </a:p>
      </xdr:txBody>
    </xdr:sp>
    <xdr:clientData/>
  </xdr:twoCellAnchor>
</xdr:wsDr>
</file>

<file path=xl/drawings/drawing7.xml><?xml version="1.0" encoding="utf-8"?>
<xdr:wsDr xmlns:xdr="http://schemas.openxmlformats.org/drawingml/2006/spreadsheetDrawing" xmlns:a="http://schemas.openxmlformats.org/drawingml/2006/main">
  <xdr:twoCellAnchor editAs="absolute">
    <xdr:from>
      <xdr:col>3</xdr:col>
      <xdr:colOff>650327</xdr:colOff>
      <xdr:row>0</xdr:row>
      <xdr:rowOff>0</xdr:rowOff>
    </xdr:from>
    <xdr:to>
      <xdr:col>7</xdr:col>
      <xdr:colOff>1494438</xdr:colOff>
      <xdr:row>3</xdr:row>
      <xdr:rowOff>144517</xdr:rowOff>
    </xdr:to>
    <mc:AlternateContent xmlns:mc="http://schemas.openxmlformats.org/markup-compatibility/2006" xmlns:sle15="http://schemas.microsoft.com/office/drawing/2012/slicer">
      <mc:Choice Requires="sle15">
        <xdr:graphicFrame macro="">
          <xdr:nvGraphicFramePr>
            <xdr:cNvPr id="3" name="CÔMODO">
              <a:extLst>
                <a:ext uri="{FF2B5EF4-FFF2-40B4-BE49-F238E27FC236}">
                  <a16:creationId xmlns:a16="http://schemas.microsoft.com/office/drawing/2014/main" id="{00000000-0008-0000-0600-000003000000}"/>
                </a:ext>
              </a:extLst>
            </xdr:cNvPr>
            <xdr:cNvGraphicFramePr/>
          </xdr:nvGraphicFramePr>
          <xdr:xfrm>
            <a:off x="0" y="0"/>
            <a:ext cx="0" cy="0"/>
          </xdr:xfrm>
          <a:graphic>
            <a:graphicData uri="http://schemas.microsoft.com/office/drawing/2010/slicer">
              <sle:slicer xmlns:sle="http://schemas.microsoft.com/office/drawing/2010/slicer" name="CÔMODO"/>
            </a:graphicData>
          </a:graphic>
        </xdr:graphicFrame>
      </mc:Choice>
      <mc:Fallback xmlns="">
        <xdr:sp macro="" textlink="">
          <xdr:nvSpPr>
            <xdr:cNvPr id="0" name=""/>
            <xdr:cNvSpPr>
              <a:spLocks noTextEdit="1"/>
            </xdr:cNvSpPr>
          </xdr:nvSpPr>
          <xdr:spPr>
            <a:xfrm>
              <a:off x="4101308" y="0"/>
              <a:ext cx="5445418" cy="737998"/>
            </a:xfrm>
            <a:prstGeom prst="rect">
              <a:avLst/>
            </a:prstGeom>
            <a:solidFill>
              <a:prstClr val="white"/>
            </a:solidFill>
            <a:ln w="1">
              <a:solidFill>
                <a:prstClr val="green"/>
              </a:solidFill>
            </a:ln>
          </xdr:spPr>
          <xdr:txBody>
            <a:bodyPr vertOverflow="clip" horzOverflow="clip"/>
            <a:lstStyle/>
            <a:p>
              <a:r>
                <a:rPr lang="pt-BR" sz="1100"/>
                <a:t>Esta forma representa um slicer da tabela. As segmentações de dados da tabela não são suportadas nesta versão do Excel.
Se a forma tiver sido modificada em uma versão anterior do Excel, ou se a pasta de trabalho foi salva no Excel 2007 ou anterior, a segmentação de dados não pode ser usada.</a:t>
              </a:r>
            </a:p>
          </xdr:txBody>
        </xdr:sp>
      </mc:Fallback>
    </mc:AlternateContent>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Or&#231;amento%20de%20constru&#231;&#227;o%20residencial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O DO ORÇAMENTO"/>
      <sheetName val="DESPESAS ENUMERADAS"/>
      <sheetName val="DadosDoGráfico"/>
      <sheetName val="Orçamento de construção residen"/>
    </sheetNames>
    <sheetDataSet>
      <sheetData sheetId="0"/>
      <sheetData sheetId="1"/>
      <sheetData sheetId="2">
        <row r="3">
          <cell r="A3" t="str">
            <v>Verba utilizada até o momento: R$ 2.810,00 (80%)</v>
          </cell>
        </row>
      </sheetData>
      <sheetData sheetId="3" refreshError="1"/>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Edson Cavalcante" refreshedDate="44694.725636689815" createdVersion="7" refreshedVersion="7" minRefreshableVersion="3" recordCount="24" xr:uid="{46169935-94E6-4EC7-BB36-3C0F6EDC4BEC}">
  <cacheSource type="worksheet">
    <worksheetSource name="Esp_mob"/>
  </cacheSource>
  <cacheFields count="8">
    <cacheField name="CÔMODO" numFmtId="0">
      <sharedItems count="5">
        <s v="Banheiro 2"/>
        <s v="Cozinha 1"/>
        <s v="Cozinha"/>
        <s v="Sala"/>
        <s v="Banheiro 1"/>
      </sharedItems>
    </cacheField>
    <cacheField name="NOME" numFmtId="0">
      <sharedItems/>
    </cacheField>
    <cacheField name="REF. " numFmtId="0">
      <sharedItems count="4">
        <s v="Amarelo"/>
        <s v="Verde"/>
        <s v="Rosa"/>
        <s v="Branco"/>
      </sharedItems>
    </cacheField>
    <cacheField name="LOJA" numFmtId="165">
      <sharedItems count="2">
        <s v="TokStok"/>
        <s v="Camicado"/>
      </sharedItems>
    </cacheField>
    <cacheField name="VALOR UNI." numFmtId="165">
      <sharedItems containsSemiMixedTypes="0" containsString="0" containsNumber="1" containsInteger="1" minValue="25" maxValue="95"/>
    </cacheField>
    <cacheField name="QUANTIDADE" numFmtId="0">
      <sharedItems containsString="0" containsBlank="1" containsNumber="1" containsInteger="1" minValue="1" maxValue="10"/>
    </cacheField>
    <cacheField name="VALOR TOTAL" numFmtId="165">
      <sharedItems containsSemiMixedTypes="0" containsString="0" containsNumber="1" containsInteger="1" minValue="0" maxValue="950"/>
    </cacheField>
    <cacheField name="OBS" numFmtId="0">
      <sharedItems containsBlank="1"/>
    </cacheField>
  </cacheFields>
  <extLst>
    <ext xmlns:x14="http://schemas.microsoft.com/office/spreadsheetml/2009/9/main" uri="{725AE2AE-9491-48be-B2B4-4EB974FC3084}">
      <x14:pivotCacheDefinition pivotCacheId="1453439652"/>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4">
  <r>
    <x v="0"/>
    <s v="Toalheiro"/>
    <x v="0"/>
    <x v="0"/>
    <n v="25"/>
    <n v="1"/>
    <n v="25"/>
    <m/>
  </r>
  <r>
    <x v="0"/>
    <s v="Toalheiro"/>
    <x v="1"/>
    <x v="0"/>
    <n v="25"/>
    <n v="1"/>
    <n v="25"/>
    <m/>
  </r>
  <r>
    <x v="1"/>
    <s v="Puff"/>
    <x v="1"/>
    <x v="0"/>
    <n v="50"/>
    <n v="10"/>
    <n v="500"/>
    <m/>
  </r>
  <r>
    <x v="2"/>
    <s v="Toalheiro"/>
    <x v="0"/>
    <x v="0"/>
    <n v="25"/>
    <n v="1"/>
    <n v="25"/>
    <m/>
  </r>
  <r>
    <x v="3"/>
    <s v="Puff"/>
    <x v="1"/>
    <x v="0"/>
    <n v="50"/>
    <n v="10"/>
    <n v="500"/>
    <m/>
  </r>
  <r>
    <x v="2"/>
    <s v="Passadeira"/>
    <x v="2"/>
    <x v="1"/>
    <n v="95"/>
    <n v="10"/>
    <n v="950"/>
    <m/>
  </r>
  <r>
    <x v="2"/>
    <s v="Passadeira"/>
    <x v="3"/>
    <x v="1"/>
    <n v="45"/>
    <m/>
    <n v="0"/>
    <m/>
  </r>
  <r>
    <x v="3"/>
    <s v="Puff"/>
    <x v="0"/>
    <x v="0"/>
    <n v="50"/>
    <n v="10"/>
    <n v="500"/>
    <m/>
  </r>
  <r>
    <x v="0"/>
    <s v="Toalheiro"/>
    <x v="1"/>
    <x v="0"/>
    <n v="25"/>
    <n v="1"/>
    <n v="25"/>
    <m/>
  </r>
  <r>
    <x v="1"/>
    <s v="Puff"/>
    <x v="3"/>
    <x v="0"/>
    <n v="50"/>
    <n v="10"/>
    <n v="500"/>
    <m/>
  </r>
  <r>
    <x v="2"/>
    <s v="Passadeira"/>
    <x v="3"/>
    <x v="1"/>
    <n v="45"/>
    <n v="2"/>
    <n v="90"/>
    <m/>
  </r>
  <r>
    <x v="2"/>
    <s v="Passadeira"/>
    <x v="2"/>
    <x v="1"/>
    <n v="45"/>
    <n v="2"/>
    <n v="90"/>
    <m/>
  </r>
  <r>
    <x v="0"/>
    <s v="Toalheiro"/>
    <x v="0"/>
    <x v="0"/>
    <n v="25"/>
    <n v="1"/>
    <n v="25"/>
    <m/>
  </r>
  <r>
    <x v="4"/>
    <s v="Toalheiro"/>
    <x v="1"/>
    <x v="0"/>
    <n v="25"/>
    <n v="1"/>
    <n v="25"/>
    <m/>
  </r>
  <r>
    <x v="3"/>
    <s v="Puff"/>
    <x v="1"/>
    <x v="0"/>
    <n v="50"/>
    <n v="10"/>
    <n v="500"/>
    <m/>
  </r>
  <r>
    <x v="4"/>
    <s v="Toalheiro"/>
    <x v="0"/>
    <x v="0"/>
    <n v="25"/>
    <n v="1"/>
    <n v="25"/>
    <m/>
  </r>
  <r>
    <x v="3"/>
    <s v="Puff"/>
    <x v="1"/>
    <x v="0"/>
    <n v="50"/>
    <n v="10"/>
    <n v="500"/>
    <s v="Outra opção de cor: branco"/>
  </r>
  <r>
    <x v="2"/>
    <s v="Passadeira"/>
    <x v="2"/>
    <x v="1"/>
    <n v="45"/>
    <n v="2"/>
    <n v="90"/>
    <m/>
  </r>
  <r>
    <x v="2"/>
    <s v="Passadeira"/>
    <x v="3"/>
    <x v="1"/>
    <n v="45"/>
    <n v="2"/>
    <n v="90"/>
    <m/>
  </r>
  <r>
    <x v="3"/>
    <s v="Puff"/>
    <x v="0"/>
    <x v="0"/>
    <n v="50"/>
    <n v="10"/>
    <n v="500"/>
    <m/>
  </r>
  <r>
    <x v="0"/>
    <s v="Toalheiro"/>
    <x v="1"/>
    <x v="0"/>
    <n v="25"/>
    <n v="1"/>
    <n v="25"/>
    <m/>
  </r>
  <r>
    <x v="1"/>
    <s v="Puff"/>
    <x v="3"/>
    <x v="0"/>
    <n v="50"/>
    <n v="10"/>
    <n v="500"/>
    <m/>
  </r>
  <r>
    <x v="2"/>
    <s v="Passadeira"/>
    <x v="3"/>
    <x v="1"/>
    <n v="45"/>
    <n v="2"/>
    <n v="90"/>
    <m/>
  </r>
  <r>
    <x v="2"/>
    <s v="Passadeira"/>
    <x v="2"/>
    <x v="1"/>
    <n v="45"/>
    <n v="2"/>
    <n v="90"/>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E87245A6-9D50-4F1E-9B7A-D8115C4AA9AD}" name="Tabela dinâmica2" cacheId="7" applyNumberFormats="0" applyBorderFormats="0" applyFontFormats="0" applyPatternFormats="0" applyAlignmentFormats="0" applyWidthHeightFormats="1" dataCaption="Valores" updatedVersion="7" minRefreshableVersion="3" useAutoFormatting="1" itemPrintTitles="1" createdVersion="7" indent="0" outline="1" outlineData="1" multipleFieldFilters="0" chartFormat="2" rowHeaderCaption="Cômodo">
  <location ref="B4:D10" firstHeaderRow="0" firstDataRow="1" firstDataCol="1"/>
  <pivotFields count="8">
    <pivotField axis="axisRow" showAll="0">
      <items count="6">
        <item x="4"/>
        <item x="0"/>
        <item x="2"/>
        <item x="1"/>
        <item x="3"/>
        <item t="default"/>
      </items>
    </pivotField>
    <pivotField showAll="0"/>
    <pivotField showAll="0">
      <items count="5">
        <item x="0"/>
        <item x="3"/>
        <item x="2"/>
        <item x="1"/>
        <item t="default"/>
      </items>
    </pivotField>
    <pivotField showAll="0">
      <items count="3">
        <item x="1"/>
        <item x="0"/>
        <item t="default"/>
      </items>
    </pivotField>
    <pivotField numFmtId="165" showAll="0"/>
    <pivotField showAll="0"/>
    <pivotField dataField="1" numFmtId="165" showAll="0"/>
    <pivotField showAll="0"/>
  </pivotFields>
  <rowFields count="1">
    <field x="0"/>
  </rowFields>
  <rowItems count="6">
    <i>
      <x/>
    </i>
    <i>
      <x v="1"/>
    </i>
    <i>
      <x v="2"/>
    </i>
    <i>
      <x v="3"/>
    </i>
    <i>
      <x v="4"/>
    </i>
    <i t="grand">
      <x/>
    </i>
  </rowItems>
  <colFields count="1">
    <field x="-2"/>
  </colFields>
  <colItems count="2">
    <i>
      <x/>
    </i>
    <i i="1">
      <x v="1"/>
    </i>
  </colItems>
  <dataFields count="2">
    <dataField name="Investimento" fld="6" baseField="0" baseItem="0" numFmtId="4"/>
    <dataField name="% " fld="6" showDataAs="percentOfTotal" baseField="0" baseItem="0" numFmtId="9"/>
  </dataFields>
  <formats count="3">
    <format dxfId="60">
      <pivotArea outline="0" collapsedLevelsAreSubtotals="1" fieldPosition="0">
        <references count="1">
          <reference field="4294967294" count="1" selected="0">
            <x v="1"/>
          </reference>
        </references>
      </pivotArea>
    </format>
    <format dxfId="59">
      <pivotArea outline="0" collapsedLevelsAreSubtotals="1" fieldPosition="0">
        <references count="1">
          <reference field="4294967294" count="1" selected="0">
            <x v="1"/>
          </reference>
        </references>
      </pivotArea>
    </format>
    <format dxfId="58">
      <pivotArea dataOnly="0" labelOnly="1" outline="0" fieldPosition="0">
        <references count="1">
          <reference field="4294967294" count="1">
            <x v="1"/>
          </reference>
        </references>
      </pivotArea>
    </format>
  </formats>
  <chartFormats count="24">
    <chartFormat chart="0" format="0" series="1">
      <pivotArea type="data" outline="0" fieldPosition="0">
        <references count="1">
          <reference field="4294967294" count="1" selected="0">
            <x v="0"/>
          </reference>
        </references>
      </pivotArea>
    </chartFormat>
    <chartFormat chart="0" format="1" series="1">
      <pivotArea type="data" outline="0" fieldPosition="0">
        <references count="1">
          <reference field="4294967294" count="1" selected="0">
            <x v="1"/>
          </reference>
        </references>
      </pivotArea>
    </chartFormat>
    <chartFormat chart="1" format="2" series="1">
      <pivotArea type="data" outline="0" fieldPosition="0">
        <references count="1">
          <reference field="4294967294" count="1" selected="0">
            <x v="0"/>
          </reference>
        </references>
      </pivotArea>
    </chartFormat>
    <chartFormat chart="1" format="3">
      <pivotArea type="data" outline="0" fieldPosition="0">
        <references count="2">
          <reference field="4294967294" count="1" selected="0">
            <x v="0"/>
          </reference>
          <reference field="0" count="1" selected="0">
            <x v="0"/>
          </reference>
        </references>
      </pivotArea>
    </chartFormat>
    <chartFormat chart="1" format="4">
      <pivotArea type="data" outline="0" fieldPosition="0">
        <references count="2">
          <reference field="4294967294" count="1" selected="0">
            <x v="0"/>
          </reference>
          <reference field="0" count="1" selected="0">
            <x v="1"/>
          </reference>
        </references>
      </pivotArea>
    </chartFormat>
    <chartFormat chart="1" format="5">
      <pivotArea type="data" outline="0" fieldPosition="0">
        <references count="2">
          <reference field="4294967294" count="1" selected="0">
            <x v="0"/>
          </reference>
          <reference field="0" count="1" selected="0">
            <x v="2"/>
          </reference>
        </references>
      </pivotArea>
    </chartFormat>
    <chartFormat chart="1" format="6">
      <pivotArea type="data" outline="0" fieldPosition="0">
        <references count="2">
          <reference field="4294967294" count="1" selected="0">
            <x v="0"/>
          </reference>
          <reference field="0" count="1" selected="0">
            <x v="3"/>
          </reference>
        </references>
      </pivotArea>
    </chartFormat>
    <chartFormat chart="1" format="7">
      <pivotArea type="data" outline="0" fieldPosition="0">
        <references count="2">
          <reference field="4294967294" count="1" selected="0">
            <x v="0"/>
          </reference>
          <reference field="0" count="1" selected="0">
            <x v="4"/>
          </reference>
        </references>
      </pivotArea>
    </chartFormat>
    <chartFormat chart="1" format="8" series="1">
      <pivotArea type="data" outline="0" fieldPosition="0">
        <references count="1">
          <reference field="4294967294" count="1" selected="0">
            <x v="1"/>
          </reference>
        </references>
      </pivotArea>
    </chartFormat>
    <chartFormat chart="1" format="9">
      <pivotArea type="data" outline="0" fieldPosition="0">
        <references count="2">
          <reference field="4294967294" count="1" selected="0">
            <x v="1"/>
          </reference>
          <reference field="0" count="1" selected="0">
            <x v="0"/>
          </reference>
        </references>
      </pivotArea>
    </chartFormat>
    <chartFormat chart="1" format="10">
      <pivotArea type="data" outline="0" fieldPosition="0">
        <references count="2">
          <reference field="4294967294" count="1" selected="0">
            <x v="1"/>
          </reference>
          <reference field="0" count="1" selected="0">
            <x v="1"/>
          </reference>
        </references>
      </pivotArea>
    </chartFormat>
    <chartFormat chart="1" format="11">
      <pivotArea type="data" outline="0" fieldPosition="0">
        <references count="2">
          <reference field="4294967294" count="1" selected="0">
            <x v="1"/>
          </reference>
          <reference field="0" count="1" selected="0">
            <x v="2"/>
          </reference>
        </references>
      </pivotArea>
    </chartFormat>
    <chartFormat chart="1" format="12">
      <pivotArea type="data" outline="0" fieldPosition="0">
        <references count="2">
          <reference field="4294967294" count="1" selected="0">
            <x v="1"/>
          </reference>
          <reference field="0" count="1" selected="0">
            <x v="3"/>
          </reference>
        </references>
      </pivotArea>
    </chartFormat>
    <chartFormat chart="1" format="13">
      <pivotArea type="data" outline="0" fieldPosition="0">
        <references count="2">
          <reference field="4294967294" count="1" selected="0">
            <x v="1"/>
          </reference>
          <reference field="0" count="1" selected="0">
            <x v="4"/>
          </reference>
        </references>
      </pivotArea>
    </chartFormat>
    <chartFormat chart="0" format="2">
      <pivotArea type="data" outline="0" fieldPosition="0">
        <references count="2">
          <reference field="4294967294" count="1" selected="0">
            <x v="0"/>
          </reference>
          <reference field="0" count="1" selected="0">
            <x v="0"/>
          </reference>
        </references>
      </pivotArea>
    </chartFormat>
    <chartFormat chart="0" format="3">
      <pivotArea type="data" outline="0" fieldPosition="0">
        <references count="2">
          <reference field="4294967294" count="1" selected="0">
            <x v="0"/>
          </reference>
          <reference field="0" count="1" selected="0">
            <x v="1"/>
          </reference>
        </references>
      </pivotArea>
    </chartFormat>
    <chartFormat chart="0" format="4">
      <pivotArea type="data" outline="0" fieldPosition="0">
        <references count="2">
          <reference field="4294967294" count="1" selected="0">
            <x v="0"/>
          </reference>
          <reference field="0" count="1" selected="0">
            <x v="2"/>
          </reference>
        </references>
      </pivotArea>
    </chartFormat>
    <chartFormat chart="0" format="5">
      <pivotArea type="data" outline="0" fieldPosition="0">
        <references count="2">
          <reference field="4294967294" count="1" selected="0">
            <x v="0"/>
          </reference>
          <reference field="0" count="1" selected="0">
            <x v="3"/>
          </reference>
        </references>
      </pivotArea>
    </chartFormat>
    <chartFormat chart="0" format="6">
      <pivotArea type="data" outline="0" fieldPosition="0">
        <references count="2">
          <reference field="4294967294" count="1" selected="0">
            <x v="0"/>
          </reference>
          <reference field="0" count="1" selected="0">
            <x v="4"/>
          </reference>
        </references>
      </pivotArea>
    </chartFormat>
    <chartFormat chart="0" format="7">
      <pivotArea type="data" outline="0" fieldPosition="0">
        <references count="2">
          <reference field="4294967294" count="1" selected="0">
            <x v="1"/>
          </reference>
          <reference field="0" count="1" selected="0">
            <x v="0"/>
          </reference>
        </references>
      </pivotArea>
    </chartFormat>
    <chartFormat chart="0" format="8">
      <pivotArea type="data" outline="0" fieldPosition="0">
        <references count="2">
          <reference field="4294967294" count="1" selected="0">
            <x v="1"/>
          </reference>
          <reference field="0" count="1" selected="0">
            <x v="1"/>
          </reference>
        </references>
      </pivotArea>
    </chartFormat>
    <chartFormat chart="0" format="9">
      <pivotArea type="data" outline="0" fieldPosition="0">
        <references count="2">
          <reference field="4294967294" count="1" selected="0">
            <x v="1"/>
          </reference>
          <reference field="0" count="1" selected="0">
            <x v="2"/>
          </reference>
        </references>
      </pivotArea>
    </chartFormat>
    <chartFormat chart="0" format="10">
      <pivotArea type="data" outline="0" fieldPosition="0">
        <references count="2">
          <reference field="4294967294" count="1" selected="0">
            <x v="1"/>
          </reference>
          <reference field="0" count="1" selected="0">
            <x v="3"/>
          </reference>
        </references>
      </pivotArea>
    </chartFormat>
    <chartFormat chart="0" format="11">
      <pivotArea type="data" outline="0" fieldPosition="0">
        <references count="2">
          <reference field="4294967294" count="1" selected="0">
            <x v="1"/>
          </reference>
          <reference field="0" count="1" selected="0">
            <x v="4"/>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D2E190B3-054E-4D02-A8DE-2C32EE593C90}" name="Tabela dinâmica1" cacheId="7" applyNumberFormats="0" applyBorderFormats="0" applyFontFormats="0" applyPatternFormats="0" applyAlignmentFormats="0" applyWidthHeightFormats="1" dataCaption="Valores" updatedVersion="7" minRefreshableVersion="3" useAutoFormatting="1" itemPrintTitles="1" createdVersion="7" indent="0" outline="1" outlineData="1" multipleFieldFilters="0" chartFormat="4">
  <location ref="A3:B6" firstHeaderRow="1" firstDataRow="1" firstDataCol="1"/>
  <pivotFields count="8">
    <pivotField showAll="0">
      <items count="6">
        <item x="4"/>
        <item x="0"/>
        <item x="2"/>
        <item x="1"/>
        <item x="3"/>
        <item t="default"/>
      </items>
    </pivotField>
    <pivotField showAll="0"/>
    <pivotField showAll="0">
      <items count="5">
        <item x="0"/>
        <item x="3"/>
        <item x="2"/>
        <item x="1"/>
        <item t="default"/>
      </items>
    </pivotField>
    <pivotField axis="axisRow" showAll="0">
      <items count="3">
        <item x="1"/>
        <item x="0"/>
        <item t="default"/>
      </items>
    </pivotField>
    <pivotField numFmtId="165" showAll="0"/>
    <pivotField showAll="0"/>
    <pivotField dataField="1" numFmtId="165" showAll="0"/>
    <pivotField showAll="0"/>
  </pivotFields>
  <rowFields count="1">
    <field x="3"/>
  </rowFields>
  <rowItems count="3">
    <i>
      <x/>
    </i>
    <i>
      <x v="1"/>
    </i>
    <i t="grand">
      <x/>
    </i>
  </rowItems>
  <colItems count="1">
    <i/>
  </colItems>
  <dataFields count="1">
    <dataField name="Soma de VALOR TOTAL" fld="6" baseField="3" baseItem="0" numFmtId="4"/>
  </dataFields>
  <chartFormats count="2">
    <chartFormat chart="0" format="0" series="1">
      <pivotArea type="data" outline="0" fieldPosition="0">
        <references count="1">
          <reference field="4294967294" count="1" selected="0">
            <x v="0"/>
          </reference>
        </references>
      </pivotArea>
    </chartFormat>
    <chartFormat chart="3" format="2"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çãodeDados_REF." xr10:uid="{5ACCAED4-861D-47F0-B274-04E5C707F9BE}" sourceName="REF. ">
  <pivotTables>
    <pivotTable tabId="16" name="Tabela dinâmica1"/>
    <pivotTable tabId="15" name="Tabela dinâmica2"/>
  </pivotTables>
  <data>
    <tabular pivotCacheId="1453439652">
      <items count="4">
        <i x="0" s="1"/>
        <i x="3" s="1"/>
        <i x="2" s="1"/>
        <i x="1" s="1"/>
      </items>
    </tabular>
  </data>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çãodeDados_CÔMODO1" xr10:uid="{EAB4894E-4A95-47FA-AC61-6A25EFA12147}" sourceName="CÔMODO">
  <pivotTables>
    <pivotTable tabId="16" name="Tabela dinâmica1"/>
    <pivotTable tabId="15" name="Tabela dinâmica2"/>
  </pivotTables>
  <data>
    <tabular pivotCacheId="1453439652">
      <items count="5">
        <i x="4" s="1"/>
        <i x="0" s="1"/>
        <i x="2" s="1"/>
        <i x="1" s="1"/>
        <i x="3" s="1"/>
      </items>
    </tabular>
  </data>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çãodeDados_LOJA" xr10:uid="{0BCAB40E-CD3B-4E78-A109-6592B68B7371}" sourceName="LOJA">
  <pivotTables>
    <pivotTable tabId="16" name="Tabela dinâmica1"/>
    <pivotTable tabId="15" name="Tabela dinâmica2"/>
  </pivotTables>
  <data>
    <tabular pivotCacheId="1453439652">
      <items count="2">
        <i x="1" s="1"/>
        <i x="0" s="1"/>
      </items>
    </tabular>
  </data>
</slicerCacheDefinition>
</file>

<file path=xl/slicerCaches/slicerCache4.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çãodeDados_CÔMODO" xr10:uid="{42233D94-6785-4F68-8C2E-25CDBF39AE32}" sourceName="CÔMODO">
  <extLst>
    <x:ext xmlns:x15="http://schemas.microsoft.com/office/spreadsheetml/2010/11/main" uri="{2F2917AC-EB37-4324-AD4E-5DD8C200BD13}">
      <x15:tableSlicerCache tableId="2" column="1"/>
    </x:ext>
  </extLst>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REF. " xr10:uid="{A5443BFE-BA7D-42F6-98F5-EAB673D8FA45}" cache="SegmentaçãodeDados_REF." caption="REF. " rowHeight="241300"/>
  <slicer name="CÔMODO 1" xr10:uid="{9156E1DD-CEEB-457E-94A3-CC76C27FBF78}" cache="SegmentaçãodeDados_CÔMODO1" caption="CÔMODO" columnCount="3" rowHeight="241300"/>
  <slicer name="LOJA" xr10:uid="{83E65A94-84DE-41BB-962D-9CF18BA5A7B6}" cache="SegmentaçãodeDados_LOJA" caption="LOJA" rowHeight="241300"/>
</slicers>
</file>

<file path=xl/slicers/slicer2.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CÔMODO" xr10:uid="{4D3569C5-ABFD-4CD0-B72E-277037924BF7}" cache="SegmentaçãodeDados_CÔMODO" caption="CÔMODO" columnCount="5" rowHeight="241300"/>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0DE2B0C-2E19-43C1-8FBB-5BAF42F9A4C0}" name="Finanças" displayName="Finanças" ref="B13:C18" totalsRowDxfId="78">
  <autoFilter ref="B13:C18" xr:uid="{A1A7C204-99A2-4046-8AEC-7CF160636EC6}"/>
  <tableColumns count="2">
    <tableColumn id="1" xr3:uid="{74FB5F2F-5899-4EC5-8FFA-58B5E29283D9}" name="Conta" totalsRowLabel="Total"/>
    <tableColumn id="2" xr3:uid="{80699398-72A5-4E86-8A03-7ABBF2B5A4D6}" name="Valor" totalsRowFunction="sum" totalsRowDxfId="77"/>
  </tableColumns>
  <tableStyleInfo showFirstColumn="0" showLastColumn="1" showRowStripes="0" showColumnStripes="0"/>
  <extLst>
    <ext xmlns:x14="http://schemas.microsoft.com/office/spreadsheetml/2009/9/main" uri="{504A1905-F514-4f6f-8877-14C23A59335A}">
      <x14:table altTextSummary="Insira o valor alocado em Dinheiro e Financiado. Total de Fundos Alocados, Fundos Usados Até a Data e Fundos Restantes são atualizados automaticamente"/>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ECC09DEC-D770-410D-9352-C3B643DDAF76}" name="Tabela3" displayName="Tabela3" ref="A3:G6" totalsRowCount="1" headerRowDxfId="76" dataDxfId="75" headerRowCellStyle="Normal 2" dataCellStyle="Normal 2">
  <autoFilter ref="A3:G5" xr:uid="{ECC09DEC-D770-410D-9352-C3B643DDAF76}"/>
  <tableColumns count="7">
    <tableColumn id="1" xr3:uid="{7F8FB2A6-07DB-446F-B040-7C9748B4E1D6}" name="CÔMODO" totalsRowLabel="Total" dataDxfId="74" totalsRowDxfId="73" dataCellStyle="Normal 2" totalsRowCellStyle="Normal 2"/>
    <tableColumn id="2" xr3:uid="{B83FA408-6DC5-4BF3-90FB-B127F2C3A296}" name="REF. " dataDxfId="72" totalsRowDxfId="71" dataCellStyle="Normal 2" totalsRowCellStyle="Normal 2"/>
    <tableColumn id="3" xr3:uid="{9375B886-88A7-4856-819E-4E1C86D7E62A}" name="MARCA" dataDxfId="70" totalsRowDxfId="69" dataCellStyle="Normal 2" totalsRowCellStyle="Normal 2"/>
    <tableColumn id="4" xr3:uid="{5953520C-524B-4666-8884-2084DAD6DA5F}" name="VALOR UNI." dataDxfId="68" totalsRowDxfId="67" dataCellStyle="Normal 2" totalsRowCellStyle="Normal 2"/>
    <tableColumn id="5" xr3:uid="{4374895D-847B-4AF3-87FA-A117690973BE}" name="QUANTIDADE" dataDxfId="66" totalsRowDxfId="65" dataCellStyle="Normal 2" totalsRowCellStyle="Normal 2"/>
    <tableColumn id="6" xr3:uid="{7F98C6C1-570F-4307-9483-89F5B506A0E3}" name="VALOR TOTAL" totalsRowFunction="sum" dataDxfId="64" totalsRowDxfId="63" dataCellStyle="Normal 2">
      <calculatedColumnFormula>E4*D4</calculatedColumnFormula>
    </tableColumn>
    <tableColumn id="7" xr3:uid="{BF78ADE4-CDBF-4159-8FE8-FFE311950208}" name="OBS" totalsRowFunction="count" dataDxfId="62" totalsRowDxfId="61" dataCellStyle="Normal 2" totalsRowCellStyle="Normal 2"/>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47C2331B-0DCC-4F2D-82EB-84F2B341224B}" name="Esp_mob" displayName="Esp_mob" ref="A5:H30" totalsRowCount="1" headerRowDxfId="57" dataDxfId="56" headerRowCellStyle="Normal 2" dataCellStyle="Normal 2">
  <autoFilter ref="A5:H29" xr:uid="{47C2331B-0DCC-4F2D-82EB-84F2B341224B}"/>
  <sortState xmlns:xlrd2="http://schemas.microsoft.com/office/spreadsheetml/2017/richdata2" ref="A6:H29">
    <sortCondition ref="G5:G29"/>
  </sortState>
  <tableColumns count="8">
    <tableColumn id="1" xr3:uid="{8F70C7AC-5160-40E2-BAB9-7E06995BC40F}" name="CÔMODO" totalsRowLabel="Total" dataDxfId="55" totalsRowDxfId="54" dataCellStyle="Normal 2"/>
    <tableColumn id="2" xr3:uid="{2A326A29-C8AB-4E65-97D6-1CA7F4802F2A}" name="NOME" dataDxfId="53" totalsRowDxfId="52" dataCellStyle="Normal 2"/>
    <tableColumn id="3" xr3:uid="{BAF7B2D3-32B5-4A0D-BA04-B13026F2E042}" name="REF. " dataDxfId="51" totalsRowDxfId="50" dataCellStyle="Normal 2"/>
    <tableColumn id="4" xr3:uid="{6A9CE736-CA01-420F-90A4-D22C7681AE97}" name="LOJA" dataDxfId="49" totalsRowDxfId="48" dataCellStyle="Normal 2"/>
    <tableColumn id="5" xr3:uid="{8AC59610-07A3-4761-A72A-7AFB19CFF2E0}" name="VALOR UNI." dataDxfId="47" totalsRowDxfId="46" dataCellStyle="Normal 2"/>
    <tableColumn id="6" xr3:uid="{1BA2E3CB-6E00-48A1-A4BB-B5FCCF0C455C}" name="QUANTIDADE" totalsRowFunction="sum" dataDxfId="45" totalsRowDxfId="44" dataCellStyle="Normal 2"/>
    <tableColumn id="7" xr3:uid="{242AFF7C-6095-4646-9D1E-F7CAC5620266}" name="VALOR TOTAL" totalsRowFunction="sum" dataDxfId="43" totalsRowDxfId="42" dataCellStyle="Normal 2">
      <calculatedColumnFormula>Esp_mob[[#This Row],[QUANTIDADE]]*Esp_mob[[#This Row],[VALOR UNI.]]</calculatedColumnFormula>
    </tableColumn>
    <tableColumn id="8" xr3:uid="{2B1A7C51-334B-4C79-A51B-FDCEA766D9C8}" name="OBS" dataDxfId="41" totalsRowDxfId="40" dataCellStyle="Normal 2"/>
  </tableColumns>
  <tableStyleInfo name="TableStyleLight1" showFirstColumn="0" showLastColumn="0" showRowStripes="1" showColumnStripes="0"/>
</table>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image" Target="../media/image1.jpeg"/><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3.bin"/><Relationship Id="rId4" Type="http://schemas.openxmlformats.org/officeDocument/2006/relationships/ctrlProp" Target="../ctrlProps/ctrlProp1.xml"/></Relationships>
</file>

<file path=xl/worksheets/_rels/sheet5.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microsoft.com/office/2007/relationships/slicer" Target="../slicers/slicer1.xml"/><Relationship Id="rId2" Type="http://schemas.openxmlformats.org/officeDocument/2006/relationships/drawing" Target="../drawings/drawing6.xml"/><Relationship Id="rId1" Type="http://schemas.openxmlformats.org/officeDocument/2006/relationships/pivotTable" Target="../pivotTables/pivotTable1.xm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ivotTable" Target="../pivotTables/pivotTable2.xml"/></Relationships>
</file>

<file path=xl/worksheets/_rels/sheet8.xml.rels><?xml version="1.0" encoding="UTF-8" standalone="yes"?>
<Relationships xmlns="http://schemas.openxmlformats.org/package/2006/relationships"><Relationship Id="rId3" Type="http://schemas.microsoft.com/office/2007/relationships/slicer" Target="../slicers/slicer2.xml"/><Relationship Id="rId2" Type="http://schemas.openxmlformats.org/officeDocument/2006/relationships/table" Target="../tables/table3.xml"/><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665C83-D05E-4EB6-B4A4-3FA3FD5D4219}">
  <dimension ref="A1:T31"/>
  <sheetViews>
    <sheetView showGridLines="0" tabSelected="1" zoomScale="110" zoomScaleNormal="110" workbookViewId="0">
      <selection activeCell="N1" sqref="N1"/>
    </sheetView>
  </sheetViews>
  <sheetFormatPr defaultColWidth="0" defaultRowHeight="15" zeroHeight="1" x14ac:dyDescent="0.25"/>
  <cols>
    <col min="1" max="19" width="8.85546875" style="155" customWidth="1"/>
    <col min="20" max="20" width="14.42578125" style="155" customWidth="1"/>
    <col min="21" max="16384" width="8.85546875" style="155" hidden="1"/>
  </cols>
  <sheetData>
    <row r="1" x14ac:dyDescent="0.25"/>
    <row r="2" x14ac:dyDescent="0.25"/>
    <row r="3" x14ac:dyDescent="0.25"/>
    <row r="4" x14ac:dyDescent="0.25"/>
    <row r="5" x14ac:dyDescent="0.25"/>
    <row r="6" x14ac:dyDescent="0.25"/>
    <row r="7" x14ac:dyDescent="0.25"/>
    <row r="8" x14ac:dyDescent="0.25"/>
    <row r="9" x14ac:dyDescent="0.25"/>
    <row r="10" x14ac:dyDescent="0.25"/>
    <row r="11" x14ac:dyDescent="0.25"/>
    <row r="12" x14ac:dyDescent="0.25"/>
    <row r="13" x14ac:dyDescent="0.25"/>
    <row r="14" x14ac:dyDescent="0.25"/>
    <row r="15" x14ac:dyDescent="0.25"/>
    <row r="16" x14ac:dyDescent="0.25"/>
    <row r="17" x14ac:dyDescent="0.25"/>
    <row r="18" x14ac:dyDescent="0.25"/>
    <row r="19" x14ac:dyDescent="0.25"/>
    <row r="20" x14ac:dyDescent="0.25"/>
    <row r="21" x14ac:dyDescent="0.25"/>
    <row r="22" x14ac:dyDescent="0.25"/>
    <row r="23" x14ac:dyDescent="0.25"/>
    <row r="24" x14ac:dyDescent="0.25"/>
    <row r="25" x14ac:dyDescent="0.25"/>
    <row r="26" x14ac:dyDescent="0.25"/>
    <row r="27" x14ac:dyDescent="0.25"/>
    <row r="28" x14ac:dyDescent="0.25"/>
    <row r="29" x14ac:dyDescent="0.25"/>
    <row r="30" x14ac:dyDescent="0.25"/>
    <row r="31" x14ac:dyDescent="0.25"/>
  </sheetData>
  <pageMargins left="0.511811024" right="0.511811024" top="0.78740157499999996" bottom="0.78740157499999996" header="0.31496062000000002" footer="0.31496062000000002"/>
  <pageSetup paperSize="9" orientation="portrait" r:id="rId1"/>
  <drawing r:id="rId2"/>
  <picture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5A29B5-BD68-493A-8702-3AB640F045D4}">
  <sheetPr>
    <outlinePr summaryBelow="0" summaryRight="0"/>
  </sheetPr>
  <dimension ref="A1:F8"/>
  <sheetViews>
    <sheetView workbookViewId="0">
      <selection activeCell="C5" sqref="C4:D5"/>
    </sheetView>
  </sheetViews>
  <sheetFormatPr defaultColWidth="12.7109375" defaultRowHeight="15.75" customHeight="1" x14ac:dyDescent="0.2"/>
  <cols>
    <col min="1" max="1" width="12.7109375" style="1"/>
    <col min="2" max="2" width="16.7109375" style="1" customWidth="1"/>
    <col min="3" max="16384" width="12.7109375" style="1"/>
  </cols>
  <sheetData>
    <row r="1" spans="1:6" ht="15.75" customHeight="1" x14ac:dyDescent="0.2">
      <c r="A1" s="189" t="s">
        <v>121</v>
      </c>
      <c r="B1" s="190"/>
      <c r="C1" s="190"/>
      <c r="D1" s="190"/>
      <c r="E1" s="190"/>
      <c r="F1" s="190"/>
    </row>
    <row r="2" spans="1:6" ht="15.75" customHeight="1" x14ac:dyDescent="0.2">
      <c r="A2" s="3" t="s">
        <v>122</v>
      </c>
      <c r="B2" s="3" t="s">
        <v>117</v>
      </c>
      <c r="C2" s="3" t="s">
        <v>123</v>
      </c>
      <c r="D2" s="3" t="s">
        <v>124</v>
      </c>
      <c r="E2" s="3" t="s">
        <v>125</v>
      </c>
      <c r="F2" s="3" t="s">
        <v>24</v>
      </c>
    </row>
    <row r="3" spans="1:6" ht="15.75" customHeight="1" x14ac:dyDescent="0.2">
      <c r="A3" s="3" t="s">
        <v>126</v>
      </c>
      <c r="B3" s="3" t="s">
        <v>127</v>
      </c>
      <c r="C3" s="3" t="s">
        <v>128</v>
      </c>
      <c r="D3" s="3" t="s">
        <v>129</v>
      </c>
      <c r="E3" s="3" t="s">
        <v>130</v>
      </c>
      <c r="F3" s="3">
        <v>3</v>
      </c>
    </row>
    <row r="4" spans="1:6" ht="15.75" customHeight="1" x14ac:dyDescent="0.2">
      <c r="A4" s="3" t="s">
        <v>131</v>
      </c>
      <c r="B4" s="3" t="s">
        <v>132</v>
      </c>
      <c r="C4" s="3" t="s">
        <v>133</v>
      </c>
      <c r="D4" s="3" t="s">
        <v>129</v>
      </c>
      <c r="E4" s="3" t="s">
        <v>130</v>
      </c>
      <c r="F4" s="3">
        <v>2</v>
      </c>
    </row>
    <row r="5" spans="1:6" ht="15.75" customHeight="1" x14ac:dyDescent="0.2">
      <c r="A5" s="3" t="s">
        <v>134</v>
      </c>
      <c r="B5" s="3" t="s">
        <v>135</v>
      </c>
      <c r="C5" s="3" t="s">
        <v>136</v>
      </c>
      <c r="D5" s="3" t="s">
        <v>136</v>
      </c>
      <c r="E5" s="3" t="s">
        <v>137</v>
      </c>
      <c r="F5" s="3">
        <v>2</v>
      </c>
    </row>
    <row r="6" spans="1:6" ht="15.75" customHeight="1" x14ac:dyDescent="0.2">
      <c r="A6" s="3" t="s">
        <v>138</v>
      </c>
      <c r="B6" s="3" t="s">
        <v>139</v>
      </c>
      <c r="C6" s="3" t="s">
        <v>130</v>
      </c>
      <c r="D6" s="3" t="s">
        <v>140</v>
      </c>
      <c r="E6" s="3" t="s">
        <v>141</v>
      </c>
      <c r="F6" s="3">
        <v>1</v>
      </c>
    </row>
    <row r="7" spans="1:6" ht="15.75" customHeight="1" x14ac:dyDescent="0.2">
      <c r="A7" s="3" t="s">
        <v>142</v>
      </c>
      <c r="B7" s="3" t="s">
        <v>143</v>
      </c>
      <c r="C7" s="156" t="s">
        <v>144</v>
      </c>
      <c r="D7" s="3" t="s">
        <v>140</v>
      </c>
      <c r="E7" s="3" t="s">
        <v>141</v>
      </c>
      <c r="F7" s="3">
        <v>6</v>
      </c>
    </row>
    <row r="8" spans="1:6" ht="15.75" customHeight="1" x14ac:dyDescent="0.2">
      <c r="A8" s="3"/>
      <c r="B8" s="3"/>
      <c r="C8" s="3"/>
      <c r="D8" s="3"/>
      <c r="E8" s="3"/>
      <c r="F8" s="3"/>
    </row>
  </sheetData>
  <mergeCells count="1">
    <mergeCell ref="A1:F1"/>
  </mergeCells>
  <pageMargins left="0.511811024" right="0.511811024" top="0.78740157499999996" bottom="0.78740157499999996" header="0.31496062000000002" footer="0.3149606200000000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504539-75A3-46DA-B42E-18403FB79C4E}">
  <sheetPr>
    <outlinePr summaryBelow="0" summaryRight="0"/>
  </sheetPr>
  <dimension ref="A1:C6"/>
  <sheetViews>
    <sheetView workbookViewId="0">
      <selection activeCell="L41" sqref="L41"/>
    </sheetView>
  </sheetViews>
  <sheetFormatPr defaultColWidth="12.7109375" defaultRowHeight="15.75" customHeight="1" x14ac:dyDescent="0.2"/>
  <cols>
    <col min="1" max="16384" width="12.7109375" style="1"/>
  </cols>
  <sheetData>
    <row r="1" spans="1:3" ht="15.75" customHeight="1" x14ac:dyDescent="0.2">
      <c r="A1" s="191" t="s">
        <v>115</v>
      </c>
      <c r="B1" s="190"/>
      <c r="C1" s="190"/>
    </row>
    <row r="2" spans="1:3" ht="15.75" customHeight="1" x14ac:dyDescent="0.2">
      <c r="A2" s="3" t="s">
        <v>116</v>
      </c>
      <c r="B2" s="3" t="s">
        <v>117</v>
      </c>
      <c r="C2" s="3" t="s">
        <v>118</v>
      </c>
    </row>
    <row r="3" spans="1:3" ht="15.75" customHeight="1" x14ac:dyDescent="0.2">
      <c r="B3" s="2" t="s">
        <v>119</v>
      </c>
      <c r="C3" s="2" t="s">
        <v>120</v>
      </c>
    </row>
    <row r="4" spans="1:3" ht="15.75" customHeight="1" x14ac:dyDescent="0.2">
      <c r="B4" s="2" t="s">
        <v>119</v>
      </c>
      <c r="C4" s="2" t="s">
        <v>120</v>
      </c>
    </row>
    <row r="5" spans="1:3" ht="15.75" customHeight="1" x14ac:dyDescent="0.2">
      <c r="B5" s="2" t="s">
        <v>119</v>
      </c>
      <c r="C5" s="2" t="s">
        <v>120</v>
      </c>
    </row>
    <row r="6" spans="1:3" ht="15.75" customHeight="1" x14ac:dyDescent="0.2">
      <c r="B6" s="2" t="s">
        <v>119</v>
      </c>
      <c r="C6" s="2" t="s">
        <v>120</v>
      </c>
    </row>
  </sheetData>
  <mergeCells count="1">
    <mergeCell ref="A1:C1"/>
  </mergeCells>
  <pageMargins left="0.511811024" right="0.511811024" top="0.78740157499999996" bottom="0.78740157499999996" header="0.31496062000000002" footer="0.3149606200000000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DA09D7-EE2B-4C21-87C9-E5684D92309E}">
  <sheetPr>
    <outlinePr summaryBelow="0" summaryRight="0"/>
  </sheetPr>
  <dimension ref="A1:AC10"/>
  <sheetViews>
    <sheetView workbookViewId="0">
      <selection activeCell="G10" sqref="G10"/>
    </sheetView>
  </sheetViews>
  <sheetFormatPr defaultColWidth="12.7109375" defaultRowHeight="15.75" customHeight="1" x14ac:dyDescent="0.2"/>
  <cols>
    <col min="1" max="3" width="25.42578125" style="1" customWidth="1"/>
    <col min="4" max="16384" width="12.7109375" style="1"/>
  </cols>
  <sheetData>
    <row r="1" spans="1:29" ht="15.75" customHeight="1" x14ac:dyDescent="0.2">
      <c r="A1" s="189" t="s">
        <v>114</v>
      </c>
      <c r="B1" s="190"/>
      <c r="C1" s="190"/>
      <c r="D1" s="190"/>
      <c r="E1" s="190"/>
      <c r="F1" s="190"/>
      <c r="G1" s="190"/>
    </row>
    <row r="2" spans="1:29" ht="15.75" customHeight="1" x14ac:dyDescent="0.2">
      <c r="A2" s="14" t="s">
        <v>113</v>
      </c>
      <c r="B2" s="14" t="s">
        <v>112</v>
      </c>
      <c r="C2" s="14" t="s">
        <v>36</v>
      </c>
      <c r="D2" s="14" t="s">
        <v>111</v>
      </c>
      <c r="E2" s="14" t="s">
        <v>110</v>
      </c>
      <c r="F2" s="14" t="s">
        <v>109</v>
      </c>
      <c r="G2" s="14" t="s">
        <v>95</v>
      </c>
    </row>
    <row r="3" spans="1:29" ht="15.75" customHeight="1" x14ac:dyDescent="0.2">
      <c r="A3" s="14" t="s">
        <v>106</v>
      </c>
      <c r="B3" s="14" t="s">
        <v>108</v>
      </c>
      <c r="C3" s="14" t="s">
        <v>107</v>
      </c>
      <c r="D3" s="14" t="s">
        <v>96</v>
      </c>
      <c r="E3" s="14">
        <v>13</v>
      </c>
      <c r="F3" s="12">
        <v>120</v>
      </c>
      <c r="G3" s="12">
        <f t="shared" ref="G3:G8" si="0">E3*F3</f>
        <v>1560</v>
      </c>
    </row>
    <row r="4" spans="1:29" ht="15.75" customHeight="1" x14ac:dyDescent="0.2">
      <c r="A4" s="14" t="s">
        <v>106</v>
      </c>
      <c r="B4" s="14" t="s">
        <v>32</v>
      </c>
      <c r="C4" s="14" t="s">
        <v>103</v>
      </c>
      <c r="D4" s="14" t="s">
        <v>96</v>
      </c>
      <c r="E4" s="14">
        <v>6</v>
      </c>
      <c r="F4" s="12">
        <v>65.900000000000006</v>
      </c>
      <c r="G4" s="12">
        <f t="shared" si="0"/>
        <v>395.40000000000003</v>
      </c>
    </row>
    <row r="5" spans="1:29" ht="15.75" customHeight="1" x14ac:dyDescent="0.2">
      <c r="A5" s="3" t="s">
        <v>106</v>
      </c>
      <c r="B5" s="3" t="s">
        <v>104</v>
      </c>
      <c r="C5" s="3" t="s">
        <v>105</v>
      </c>
      <c r="D5" s="14" t="s">
        <v>96</v>
      </c>
      <c r="E5" s="3">
        <v>17</v>
      </c>
      <c r="F5" s="12">
        <v>89.9</v>
      </c>
      <c r="G5" s="12">
        <f t="shared" si="0"/>
        <v>1528.3000000000002</v>
      </c>
      <c r="H5" s="3"/>
      <c r="I5" s="3"/>
      <c r="J5" s="3"/>
      <c r="K5" s="3"/>
      <c r="L5" s="3"/>
      <c r="M5" s="3"/>
      <c r="N5" s="3"/>
      <c r="O5" s="3"/>
      <c r="P5" s="3"/>
      <c r="Q5" s="3"/>
      <c r="R5" s="3"/>
      <c r="S5" s="3"/>
      <c r="T5" s="3"/>
      <c r="U5" s="3"/>
      <c r="V5" s="3"/>
      <c r="W5" s="3"/>
      <c r="X5" s="3"/>
      <c r="Y5" s="3"/>
      <c r="Z5" s="3"/>
      <c r="AA5" s="3"/>
      <c r="AB5" s="3"/>
      <c r="AC5" s="3"/>
    </row>
    <row r="6" spans="1:29" ht="15.75" customHeight="1" x14ac:dyDescent="0.2">
      <c r="A6" s="3" t="s">
        <v>102</v>
      </c>
      <c r="B6" s="3" t="s">
        <v>104</v>
      </c>
      <c r="C6" s="14" t="s">
        <v>103</v>
      </c>
      <c r="D6" s="14" t="s">
        <v>96</v>
      </c>
      <c r="E6" s="3">
        <v>17</v>
      </c>
      <c r="F6" s="12">
        <v>65.900000000000006</v>
      </c>
      <c r="G6" s="12">
        <f t="shared" si="0"/>
        <v>1120.3000000000002</v>
      </c>
      <c r="H6" s="3"/>
      <c r="I6" s="3"/>
      <c r="J6" s="3"/>
      <c r="K6" s="3"/>
      <c r="L6" s="3"/>
      <c r="M6" s="3"/>
      <c r="N6" s="3"/>
      <c r="O6" s="3"/>
      <c r="P6" s="3"/>
      <c r="Q6" s="3"/>
      <c r="R6" s="3"/>
      <c r="S6" s="3"/>
      <c r="T6" s="3"/>
      <c r="U6" s="3"/>
      <c r="V6" s="3"/>
      <c r="W6" s="3"/>
      <c r="X6" s="3"/>
      <c r="Y6" s="3"/>
      <c r="Z6" s="3"/>
      <c r="AA6" s="3"/>
      <c r="AB6" s="3"/>
      <c r="AC6" s="3"/>
    </row>
    <row r="7" spans="1:29" ht="15.75" customHeight="1" x14ac:dyDescent="0.2">
      <c r="A7" s="3" t="s">
        <v>102</v>
      </c>
      <c r="B7" s="3" t="s">
        <v>101</v>
      </c>
      <c r="C7" s="3" t="s">
        <v>100</v>
      </c>
      <c r="D7" s="14" t="s">
        <v>96</v>
      </c>
      <c r="E7" s="3">
        <v>8</v>
      </c>
      <c r="F7" s="12">
        <v>49.9</v>
      </c>
      <c r="G7" s="12">
        <f t="shared" si="0"/>
        <v>399.2</v>
      </c>
      <c r="H7" s="3"/>
      <c r="I7" s="3"/>
      <c r="J7" s="3"/>
      <c r="K7" s="3"/>
      <c r="L7" s="3"/>
      <c r="M7" s="3"/>
      <c r="N7" s="3"/>
      <c r="O7" s="3"/>
      <c r="P7" s="3"/>
      <c r="Q7" s="3"/>
      <c r="R7" s="3"/>
      <c r="S7" s="3"/>
      <c r="T7" s="3"/>
      <c r="U7" s="3"/>
      <c r="V7" s="3"/>
      <c r="W7" s="3"/>
      <c r="X7" s="3"/>
      <c r="Y7" s="3"/>
      <c r="Z7" s="3"/>
      <c r="AA7" s="3"/>
      <c r="AB7" s="3"/>
      <c r="AC7" s="3"/>
    </row>
    <row r="8" spans="1:29" ht="15.75" customHeight="1" x14ac:dyDescent="0.2">
      <c r="A8" s="3" t="s">
        <v>99</v>
      </c>
      <c r="B8" s="3" t="s">
        <v>98</v>
      </c>
      <c r="C8" s="3" t="s">
        <v>97</v>
      </c>
      <c r="D8" s="14" t="s">
        <v>96</v>
      </c>
      <c r="E8" s="3">
        <v>15</v>
      </c>
      <c r="F8" s="12">
        <v>189</v>
      </c>
      <c r="G8" s="12">
        <f t="shared" si="0"/>
        <v>2835</v>
      </c>
      <c r="H8" s="3"/>
      <c r="I8" s="3"/>
      <c r="J8" s="3"/>
      <c r="K8" s="3"/>
      <c r="L8" s="3"/>
      <c r="M8" s="3"/>
      <c r="N8" s="3"/>
      <c r="O8" s="3"/>
      <c r="P8" s="3"/>
      <c r="Q8" s="3"/>
      <c r="R8" s="3"/>
      <c r="S8" s="3"/>
      <c r="T8" s="3"/>
      <c r="U8" s="3"/>
      <c r="V8" s="3"/>
      <c r="W8" s="3"/>
      <c r="X8" s="3"/>
      <c r="Y8" s="3"/>
      <c r="Z8" s="3"/>
      <c r="AA8" s="3"/>
      <c r="AB8" s="3"/>
      <c r="AC8" s="3"/>
    </row>
    <row r="9" spans="1:29" ht="15.75" customHeight="1" x14ac:dyDescent="0.2">
      <c r="A9" s="13"/>
      <c r="B9" s="13"/>
      <c r="C9" s="192" t="s">
        <v>95</v>
      </c>
      <c r="D9" s="190"/>
      <c r="E9" s="190"/>
      <c r="F9" s="190"/>
      <c r="G9" s="12">
        <f>SUM(G3:G4:G5:G8)</f>
        <v>7838.2</v>
      </c>
    </row>
    <row r="10" spans="1:29" ht="15.75" customHeight="1" x14ac:dyDescent="0.2">
      <c r="F10" s="13" t="s">
        <v>94</v>
      </c>
      <c r="G10" s="12">
        <f>(G9*0.1)+G9</f>
        <v>8622.02</v>
      </c>
    </row>
  </sheetData>
  <mergeCells count="2">
    <mergeCell ref="A1:G1"/>
    <mergeCell ref="C9:F9"/>
  </mergeCells>
  <pageMargins left="0.511811024" right="0.511811024" top="0.78740157499999996" bottom="0.78740157499999996" header="0.31496062000000002" footer="0.3149606200000000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0D3589-B466-4E8F-A029-D918EF262D0B}">
  <sheetPr>
    <outlinePr summaryBelow="0" summaryRight="0"/>
    <pageSetUpPr fitToPage="1"/>
  </sheetPr>
  <dimension ref="A1:AA41"/>
  <sheetViews>
    <sheetView showGridLines="0" workbookViewId="0">
      <selection activeCell="G36" sqref="G36"/>
    </sheetView>
  </sheetViews>
  <sheetFormatPr defaultColWidth="12.7109375" defaultRowHeight="15.75" customHeight="1" x14ac:dyDescent="0.2"/>
  <cols>
    <col min="1" max="1" width="3.140625" style="1" customWidth="1"/>
    <col min="2" max="2" width="14.42578125" style="1" customWidth="1"/>
    <col min="3" max="3" width="9.28515625" style="1" customWidth="1"/>
    <col min="4" max="4" width="9.42578125" style="1" customWidth="1"/>
    <col min="5" max="5" width="10.140625" style="1" customWidth="1"/>
    <col min="6" max="6" width="11" style="1" customWidth="1"/>
    <col min="7" max="16384" width="12.7109375" style="1"/>
  </cols>
  <sheetData>
    <row r="1" spans="1:27" ht="23.25" x14ac:dyDescent="0.35">
      <c r="A1" s="202" t="s">
        <v>76</v>
      </c>
      <c r="B1" s="194"/>
      <c r="C1" s="194"/>
      <c r="D1" s="194"/>
      <c r="E1" s="194"/>
      <c r="F1" s="194"/>
      <c r="G1" s="195"/>
    </row>
    <row r="2" spans="1:27" ht="42.75" customHeight="1" x14ac:dyDescent="0.2">
      <c r="A2" s="205" t="s">
        <v>75</v>
      </c>
      <c r="B2" s="195"/>
      <c r="C2" s="208" t="s">
        <v>74</v>
      </c>
      <c r="D2" s="194"/>
      <c r="E2" s="194"/>
      <c r="F2" s="195"/>
      <c r="G2" s="11" t="s">
        <v>73</v>
      </c>
    </row>
    <row r="3" spans="1:27" ht="12.75" x14ac:dyDescent="0.2">
      <c r="A3" s="203" t="s">
        <v>72</v>
      </c>
      <c r="B3" s="195"/>
      <c r="C3" s="197"/>
      <c r="D3" s="194"/>
      <c r="E3" s="194"/>
      <c r="F3" s="194"/>
      <c r="G3" s="195"/>
    </row>
    <row r="4" spans="1:27" ht="12.75" x14ac:dyDescent="0.2">
      <c r="A4" s="203" t="s">
        <v>71</v>
      </c>
      <c r="B4" s="195"/>
      <c r="C4" s="197"/>
      <c r="D4" s="194"/>
      <c r="E4" s="194"/>
      <c r="F4" s="194"/>
      <c r="G4" s="195"/>
    </row>
    <row r="5" spans="1:27" ht="12.75" x14ac:dyDescent="0.2">
      <c r="A5" s="206" t="s">
        <v>70</v>
      </c>
      <c r="B5" s="207"/>
      <c r="C5" s="197"/>
      <c r="D5" s="194"/>
      <c r="E5" s="194"/>
      <c r="F5" s="194"/>
      <c r="G5" s="195"/>
    </row>
    <row r="6" spans="1:27" ht="12.75" x14ac:dyDescent="0.2">
      <c r="A6" s="203" t="s">
        <v>69</v>
      </c>
      <c r="B6" s="194"/>
      <c r="C6" s="197"/>
      <c r="D6" s="194"/>
      <c r="E6" s="194"/>
      <c r="F6" s="194"/>
      <c r="G6" s="195"/>
    </row>
    <row r="7" spans="1:27" ht="12.75" x14ac:dyDescent="0.2">
      <c r="A7" s="203" t="s">
        <v>68</v>
      </c>
      <c r="B7" s="194"/>
      <c r="C7" s="197"/>
      <c r="D7" s="194"/>
      <c r="E7" s="194"/>
      <c r="F7" s="194"/>
      <c r="G7" s="195"/>
    </row>
    <row r="8" spans="1:27" ht="12.75" x14ac:dyDescent="0.2">
      <c r="A8" s="203" t="s">
        <v>67</v>
      </c>
      <c r="B8" s="194"/>
      <c r="C8" s="197"/>
      <c r="D8" s="194"/>
      <c r="E8" s="194"/>
      <c r="F8" s="194"/>
      <c r="G8" s="195"/>
    </row>
    <row r="9" spans="1:27" ht="12.75" x14ac:dyDescent="0.2">
      <c r="A9" s="204" t="s">
        <v>66</v>
      </c>
      <c r="B9" s="199"/>
      <c r="C9" s="197"/>
      <c r="D9" s="194"/>
      <c r="E9" s="194"/>
      <c r="F9" s="194"/>
      <c r="G9" s="195"/>
    </row>
    <row r="10" spans="1:27" ht="6.75" customHeight="1" x14ac:dyDescent="0.2">
      <c r="A10" s="197"/>
      <c r="B10" s="194"/>
      <c r="C10" s="194"/>
      <c r="D10" s="194"/>
      <c r="E10" s="194"/>
      <c r="F10" s="194"/>
      <c r="G10" s="195"/>
    </row>
    <row r="11" spans="1:27" ht="12.75" x14ac:dyDescent="0.2">
      <c r="A11" s="193" t="s">
        <v>65</v>
      </c>
      <c r="B11" s="195"/>
      <c r="C11" s="197" t="s">
        <v>64</v>
      </c>
      <c r="D11" s="194"/>
      <c r="E11" s="194"/>
      <c r="F11" s="194"/>
      <c r="G11" s="195"/>
    </row>
    <row r="12" spans="1:27" ht="6" customHeight="1" x14ac:dyDescent="0.2">
      <c r="A12" s="198"/>
      <c r="B12" s="199"/>
      <c r="C12" s="199"/>
      <c r="D12" s="199"/>
      <c r="E12" s="199"/>
      <c r="F12" s="199"/>
      <c r="G12" s="200"/>
    </row>
    <row r="13" spans="1:27" x14ac:dyDescent="0.25">
      <c r="A13" s="10">
        <v>1</v>
      </c>
      <c r="B13" s="201" t="s">
        <v>63</v>
      </c>
      <c r="C13" s="194"/>
      <c r="D13" s="194"/>
      <c r="E13" s="194"/>
      <c r="F13" s="194"/>
      <c r="G13" s="195"/>
      <c r="H13" s="9"/>
      <c r="I13" s="9"/>
      <c r="J13" s="9"/>
      <c r="K13" s="9"/>
      <c r="L13" s="9"/>
      <c r="M13" s="9"/>
      <c r="N13" s="9"/>
      <c r="O13" s="9"/>
      <c r="P13" s="9"/>
      <c r="Q13" s="9"/>
      <c r="R13" s="9"/>
      <c r="S13" s="9"/>
      <c r="T13" s="9"/>
      <c r="U13" s="9"/>
      <c r="V13" s="9"/>
      <c r="W13" s="9"/>
      <c r="X13" s="9"/>
      <c r="Y13" s="9"/>
      <c r="Z13" s="9"/>
      <c r="AA13" s="9"/>
    </row>
    <row r="14" spans="1:27" ht="12.75" x14ac:dyDescent="0.2">
      <c r="A14" s="209" t="s">
        <v>26</v>
      </c>
      <c r="B14" s="210"/>
      <c r="C14" s="193" t="s">
        <v>25</v>
      </c>
      <c r="D14" s="194"/>
      <c r="E14" s="194"/>
      <c r="F14" s="195"/>
      <c r="G14" s="8" t="s">
        <v>24</v>
      </c>
    </row>
    <row r="15" spans="1:27" ht="12.75" x14ac:dyDescent="0.2">
      <c r="A15" s="196" t="s">
        <v>44</v>
      </c>
      <c r="B15" s="195"/>
      <c r="C15" s="196" t="s">
        <v>60</v>
      </c>
      <c r="D15" s="194"/>
      <c r="E15" s="194"/>
      <c r="F15" s="195"/>
      <c r="G15" s="7" t="s">
        <v>62</v>
      </c>
    </row>
    <row r="16" spans="1:27" ht="12.75" x14ac:dyDescent="0.2">
      <c r="A16" s="196" t="s">
        <v>61</v>
      </c>
      <c r="B16" s="195"/>
      <c r="C16" s="196" t="s">
        <v>60</v>
      </c>
      <c r="D16" s="194"/>
      <c r="E16" s="194"/>
      <c r="F16" s="195"/>
      <c r="G16" s="7" t="s">
        <v>59</v>
      </c>
    </row>
    <row r="17" spans="1:27" ht="12.75" x14ac:dyDescent="0.2">
      <c r="A17" s="196" t="s">
        <v>58</v>
      </c>
      <c r="B17" s="195"/>
      <c r="C17" s="196" t="s">
        <v>57</v>
      </c>
      <c r="D17" s="194"/>
      <c r="E17" s="194"/>
      <c r="F17" s="195"/>
      <c r="G17" s="7" t="s">
        <v>31</v>
      </c>
    </row>
    <row r="18" spans="1:27" x14ac:dyDescent="0.25">
      <c r="A18" s="10">
        <v>2</v>
      </c>
      <c r="B18" s="201" t="s">
        <v>56</v>
      </c>
      <c r="C18" s="194"/>
      <c r="D18" s="194"/>
      <c r="E18" s="194"/>
      <c r="F18" s="194"/>
      <c r="G18" s="195"/>
      <c r="H18" s="9"/>
      <c r="I18" s="9"/>
      <c r="J18" s="9"/>
      <c r="K18" s="9"/>
      <c r="L18" s="9"/>
      <c r="M18" s="9"/>
      <c r="N18" s="9"/>
      <c r="O18" s="9"/>
      <c r="P18" s="9"/>
      <c r="Q18" s="9"/>
      <c r="R18" s="9"/>
      <c r="S18" s="9"/>
      <c r="T18" s="9"/>
      <c r="U18" s="9"/>
      <c r="V18" s="9"/>
      <c r="W18" s="9"/>
      <c r="X18" s="9"/>
      <c r="Y18" s="9"/>
      <c r="Z18" s="9"/>
      <c r="AA18" s="9"/>
    </row>
    <row r="19" spans="1:27" ht="12.75" x14ac:dyDescent="0.2">
      <c r="A19" s="193" t="s">
        <v>26</v>
      </c>
      <c r="B19" s="195"/>
      <c r="C19" s="193" t="s">
        <v>25</v>
      </c>
      <c r="D19" s="194"/>
      <c r="E19" s="194"/>
      <c r="F19" s="195"/>
      <c r="G19" s="8" t="s">
        <v>24</v>
      </c>
    </row>
    <row r="20" spans="1:27" ht="12.75" x14ac:dyDescent="0.2">
      <c r="A20" s="196" t="s">
        <v>55</v>
      </c>
      <c r="B20" s="195"/>
      <c r="C20" s="196" t="s">
        <v>54</v>
      </c>
      <c r="D20" s="194"/>
      <c r="E20" s="194"/>
      <c r="F20" s="195"/>
      <c r="G20" s="7" t="s">
        <v>53</v>
      </c>
    </row>
    <row r="21" spans="1:27" ht="12.75" x14ac:dyDescent="0.2">
      <c r="A21" s="196" t="s">
        <v>32</v>
      </c>
      <c r="B21" s="195"/>
      <c r="C21" s="196" t="s">
        <v>52</v>
      </c>
      <c r="D21" s="194"/>
      <c r="E21" s="194"/>
      <c r="F21" s="195"/>
      <c r="G21" s="7" t="s">
        <v>31</v>
      </c>
    </row>
    <row r="22" spans="1:27" ht="12.75" x14ac:dyDescent="0.2">
      <c r="A22" s="196" t="s">
        <v>30</v>
      </c>
      <c r="B22" s="195"/>
      <c r="C22" s="196" t="s">
        <v>52</v>
      </c>
      <c r="D22" s="194"/>
      <c r="E22" s="194"/>
      <c r="F22" s="195"/>
      <c r="G22" s="7" t="s">
        <v>28</v>
      </c>
    </row>
    <row r="23" spans="1:27" ht="12.75" x14ac:dyDescent="0.2">
      <c r="A23" s="196" t="s">
        <v>30</v>
      </c>
      <c r="B23" s="195"/>
      <c r="C23" s="196" t="s">
        <v>51</v>
      </c>
      <c r="D23" s="194"/>
      <c r="E23" s="194"/>
      <c r="F23" s="195"/>
      <c r="G23" s="7" t="s">
        <v>50</v>
      </c>
    </row>
    <row r="24" spans="1:27" x14ac:dyDescent="0.25">
      <c r="A24" s="10">
        <v>3</v>
      </c>
      <c r="B24" s="201" t="s">
        <v>49</v>
      </c>
      <c r="C24" s="194"/>
      <c r="D24" s="194"/>
      <c r="E24" s="194"/>
      <c r="F24" s="194"/>
      <c r="G24" s="195"/>
      <c r="H24" s="9"/>
      <c r="I24" s="9"/>
      <c r="J24" s="9"/>
      <c r="K24" s="9"/>
      <c r="L24" s="9"/>
      <c r="M24" s="9"/>
      <c r="N24" s="9"/>
      <c r="O24" s="9"/>
      <c r="P24" s="9"/>
      <c r="Q24" s="9"/>
      <c r="R24" s="9"/>
      <c r="S24" s="9"/>
      <c r="T24" s="9"/>
      <c r="U24" s="9"/>
      <c r="V24" s="9"/>
      <c r="W24" s="9"/>
      <c r="X24" s="9"/>
      <c r="Y24" s="9"/>
      <c r="Z24" s="9"/>
      <c r="AA24" s="9"/>
    </row>
    <row r="25" spans="1:27" ht="12.75" x14ac:dyDescent="0.2">
      <c r="A25" s="193" t="s">
        <v>26</v>
      </c>
      <c r="B25" s="195"/>
      <c r="C25" s="193" t="s">
        <v>25</v>
      </c>
      <c r="D25" s="194"/>
      <c r="E25" s="194"/>
      <c r="F25" s="195"/>
      <c r="G25" s="8" t="s">
        <v>24</v>
      </c>
    </row>
    <row r="26" spans="1:27" ht="12.75" x14ac:dyDescent="0.2">
      <c r="A26" s="196" t="s">
        <v>23</v>
      </c>
      <c r="B26" s="195"/>
      <c r="C26" s="196" t="s">
        <v>48</v>
      </c>
      <c r="D26" s="194"/>
      <c r="E26" s="194"/>
      <c r="F26" s="195"/>
      <c r="G26" s="7">
        <v>25</v>
      </c>
    </row>
    <row r="27" spans="1:27" ht="12.75" x14ac:dyDescent="0.2">
      <c r="A27" s="196" t="s">
        <v>47</v>
      </c>
      <c r="B27" s="195"/>
      <c r="C27" s="196" t="s">
        <v>46</v>
      </c>
      <c r="D27" s="194"/>
      <c r="E27" s="194"/>
      <c r="F27" s="195"/>
      <c r="G27" s="7">
        <v>5</v>
      </c>
    </row>
    <row r="28" spans="1:27" ht="12.75" x14ac:dyDescent="0.2">
      <c r="A28" s="196" t="s">
        <v>41</v>
      </c>
      <c r="B28" s="195"/>
      <c r="C28" s="196" t="s">
        <v>46</v>
      </c>
      <c r="D28" s="194"/>
      <c r="E28" s="194"/>
      <c r="F28" s="195"/>
      <c r="G28" s="7">
        <v>3</v>
      </c>
    </row>
    <row r="29" spans="1:27" x14ac:dyDescent="0.25">
      <c r="A29" s="10">
        <v>4</v>
      </c>
      <c r="B29" s="201" t="s">
        <v>45</v>
      </c>
      <c r="C29" s="194"/>
      <c r="D29" s="194"/>
      <c r="E29" s="194"/>
      <c r="F29" s="194"/>
      <c r="G29" s="195"/>
      <c r="H29" s="9"/>
      <c r="I29" s="9"/>
      <c r="J29" s="9"/>
      <c r="K29" s="9"/>
      <c r="L29" s="9"/>
      <c r="M29" s="9"/>
      <c r="N29" s="9"/>
      <c r="O29" s="9"/>
      <c r="P29" s="9"/>
      <c r="Q29" s="9"/>
      <c r="R29" s="9"/>
      <c r="S29" s="9"/>
      <c r="T29" s="9"/>
      <c r="U29" s="9"/>
      <c r="V29" s="9"/>
      <c r="W29" s="9"/>
      <c r="X29" s="9"/>
      <c r="Y29" s="9"/>
      <c r="Z29" s="9"/>
      <c r="AA29" s="9"/>
    </row>
    <row r="30" spans="1:27" ht="12.75" x14ac:dyDescent="0.2">
      <c r="A30" s="193" t="s">
        <v>26</v>
      </c>
      <c r="B30" s="195"/>
      <c r="C30" s="193" t="s">
        <v>25</v>
      </c>
      <c r="D30" s="194"/>
      <c r="E30" s="194"/>
      <c r="F30" s="195"/>
      <c r="G30" s="8" t="s">
        <v>24</v>
      </c>
    </row>
    <row r="31" spans="1:27" ht="12.75" x14ac:dyDescent="0.2">
      <c r="A31" s="196" t="s">
        <v>44</v>
      </c>
      <c r="B31" s="195"/>
      <c r="C31" s="196" t="s">
        <v>43</v>
      </c>
      <c r="D31" s="194"/>
      <c r="E31" s="194"/>
      <c r="F31" s="195"/>
      <c r="G31" s="7" t="s">
        <v>42</v>
      </c>
    </row>
    <row r="32" spans="1:27" ht="12.75" x14ac:dyDescent="0.2">
      <c r="A32" s="196" t="s">
        <v>41</v>
      </c>
      <c r="B32" s="195"/>
      <c r="C32" s="196" t="s">
        <v>40</v>
      </c>
      <c r="D32" s="194"/>
      <c r="E32" s="194"/>
      <c r="F32" s="195"/>
      <c r="G32" s="7" t="s">
        <v>37</v>
      </c>
    </row>
    <row r="33" spans="1:27" ht="12.75" x14ac:dyDescent="0.2">
      <c r="A33" s="196" t="s">
        <v>39</v>
      </c>
      <c r="B33" s="195"/>
      <c r="C33" s="196" t="s">
        <v>38</v>
      </c>
      <c r="D33" s="194"/>
      <c r="E33" s="194"/>
      <c r="F33" s="195"/>
      <c r="G33" s="7" t="s">
        <v>37</v>
      </c>
    </row>
    <row r="34" spans="1:27" x14ac:dyDescent="0.25">
      <c r="A34" s="10">
        <v>5</v>
      </c>
      <c r="B34" s="201" t="s">
        <v>36</v>
      </c>
      <c r="C34" s="194"/>
      <c r="D34" s="194"/>
      <c r="E34" s="194"/>
      <c r="F34" s="194"/>
      <c r="G34" s="195"/>
      <c r="H34" s="9"/>
      <c r="I34" s="9"/>
      <c r="J34" s="9"/>
      <c r="K34" s="9"/>
      <c r="L34" s="9"/>
      <c r="M34" s="9"/>
      <c r="N34" s="9"/>
      <c r="O34" s="9"/>
      <c r="P34" s="9"/>
      <c r="Q34" s="9"/>
      <c r="R34" s="9"/>
      <c r="S34" s="9"/>
      <c r="T34" s="9"/>
      <c r="U34" s="9"/>
      <c r="V34" s="9"/>
      <c r="W34" s="9"/>
      <c r="X34" s="9"/>
      <c r="Y34" s="9"/>
      <c r="Z34" s="9"/>
      <c r="AA34" s="9"/>
    </row>
    <row r="35" spans="1:27" ht="12.75" x14ac:dyDescent="0.2">
      <c r="A35" s="193" t="s">
        <v>26</v>
      </c>
      <c r="B35" s="195"/>
      <c r="C35" s="193" t="s">
        <v>25</v>
      </c>
      <c r="D35" s="194"/>
      <c r="E35" s="194"/>
      <c r="F35" s="195"/>
      <c r="G35" s="8" t="s">
        <v>24</v>
      </c>
    </row>
    <row r="36" spans="1:27" ht="12.75" x14ac:dyDescent="0.2">
      <c r="A36" s="196" t="s">
        <v>35</v>
      </c>
      <c r="B36" s="195"/>
      <c r="C36" s="196" t="s">
        <v>34</v>
      </c>
      <c r="D36" s="194"/>
      <c r="E36" s="194"/>
      <c r="F36" s="195"/>
      <c r="G36" s="157" t="s">
        <v>33</v>
      </c>
    </row>
    <row r="37" spans="1:27" ht="12.75" x14ac:dyDescent="0.2">
      <c r="A37" s="196" t="s">
        <v>32</v>
      </c>
      <c r="B37" s="195"/>
      <c r="C37" s="196" t="s">
        <v>29</v>
      </c>
      <c r="D37" s="194"/>
      <c r="E37" s="194"/>
      <c r="F37" s="195"/>
      <c r="G37" s="7" t="s">
        <v>31</v>
      </c>
    </row>
    <row r="38" spans="1:27" ht="12.75" x14ac:dyDescent="0.2">
      <c r="A38" s="196" t="s">
        <v>30</v>
      </c>
      <c r="B38" s="195"/>
      <c r="C38" s="196" t="s">
        <v>29</v>
      </c>
      <c r="D38" s="194"/>
      <c r="E38" s="194"/>
      <c r="F38" s="195"/>
      <c r="G38" s="7" t="s">
        <v>28</v>
      </c>
    </row>
    <row r="39" spans="1:27" x14ac:dyDescent="0.25">
      <c r="A39" s="10">
        <v>6</v>
      </c>
      <c r="B39" s="201" t="s">
        <v>27</v>
      </c>
      <c r="C39" s="194"/>
      <c r="D39" s="194"/>
      <c r="E39" s="194"/>
      <c r="F39" s="194"/>
      <c r="G39" s="195"/>
      <c r="H39" s="9"/>
      <c r="I39" s="9"/>
      <c r="J39" s="9"/>
      <c r="K39" s="9"/>
      <c r="L39" s="9"/>
      <c r="M39" s="9"/>
      <c r="N39" s="9"/>
      <c r="O39" s="9"/>
      <c r="P39" s="9"/>
      <c r="Q39" s="9"/>
      <c r="R39" s="9"/>
      <c r="S39" s="9"/>
      <c r="T39" s="9"/>
      <c r="U39" s="9"/>
      <c r="V39" s="9"/>
      <c r="W39" s="9"/>
      <c r="X39" s="9"/>
      <c r="Y39" s="9"/>
      <c r="Z39" s="9"/>
      <c r="AA39" s="9"/>
    </row>
    <row r="40" spans="1:27" ht="12.75" x14ac:dyDescent="0.2">
      <c r="A40" s="193" t="s">
        <v>26</v>
      </c>
      <c r="B40" s="195"/>
      <c r="C40" s="193" t="s">
        <v>25</v>
      </c>
      <c r="D40" s="194"/>
      <c r="E40" s="194"/>
      <c r="F40" s="195"/>
      <c r="G40" s="8" t="s">
        <v>24</v>
      </c>
    </row>
    <row r="41" spans="1:27" ht="12.75" x14ac:dyDescent="0.2">
      <c r="A41" s="196" t="s">
        <v>23</v>
      </c>
      <c r="B41" s="195"/>
      <c r="C41" s="196" t="s">
        <v>22</v>
      </c>
      <c r="D41" s="194"/>
      <c r="E41" s="194"/>
      <c r="F41" s="195"/>
      <c r="G41" s="7" t="s">
        <v>21</v>
      </c>
    </row>
  </sheetData>
  <mergeCells count="73">
    <mergeCell ref="C41:F41"/>
    <mergeCell ref="A40:B40"/>
    <mergeCell ref="A41:B41"/>
    <mergeCell ref="A31:B31"/>
    <mergeCell ref="A32:B32"/>
    <mergeCell ref="A33:B33"/>
    <mergeCell ref="A35:B35"/>
    <mergeCell ref="A36:B36"/>
    <mergeCell ref="A37:B37"/>
    <mergeCell ref="A38:B38"/>
    <mergeCell ref="C36:F36"/>
    <mergeCell ref="C37:F37"/>
    <mergeCell ref="C38:F38"/>
    <mergeCell ref="B39:G39"/>
    <mergeCell ref="C40:F40"/>
    <mergeCell ref="C35:F35"/>
    <mergeCell ref="C32:F32"/>
    <mergeCell ref="C33:F33"/>
    <mergeCell ref="B34:G34"/>
    <mergeCell ref="C27:F27"/>
    <mergeCell ref="C28:F28"/>
    <mergeCell ref="B29:G29"/>
    <mergeCell ref="C30:F30"/>
    <mergeCell ref="C31:F31"/>
    <mergeCell ref="A27:B27"/>
    <mergeCell ref="A28:B28"/>
    <mergeCell ref="A30:B30"/>
    <mergeCell ref="A16:B16"/>
    <mergeCell ref="A17:B17"/>
    <mergeCell ref="A19:B19"/>
    <mergeCell ref="A21:B21"/>
    <mergeCell ref="C21:F21"/>
    <mergeCell ref="A1:G1"/>
    <mergeCell ref="A8:B8"/>
    <mergeCell ref="C9:G9"/>
    <mergeCell ref="A10:G10"/>
    <mergeCell ref="A9:B9"/>
    <mergeCell ref="C5:G5"/>
    <mergeCell ref="C6:G6"/>
    <mergeCell ref="C7:G7"/>
    <mergeCell ref="A2:B2"/>
    <mergeCell ref="A3:B3"/>
    <mergeCell ref="A4:B4"/>
    <mergeCell ref="A5:B5"/>
    <mergeCell ref="A6:B6"/>
    <mergeCell ref="A7:B7"/>
    <mergeCell ref="C3:G3"/>
    <mergeCell ref="C2:F2"/>
    <mergeCell ref="C4:G4"/>
    <mergeCell ref="C8:G8"/>
    <mergeCell ref="A20:B20"/>
    <mergeCell ref="A11:B11"/>
    <mergeCell ref="C11:G11"/>
    <mergeCell ref="A12:G12"/>
    <mergeCell ref="B13:G13"/>
    <mergeCell ref="C14:F14"/>
    <mergeCell ref="A14:B14"/>
    <mergeCell ref="C15:F15"/>
    <mergeCell ref="C16:F16"/>
    <mergeCell ref="C17:F17"/>
    <mergeCell ref="B18:G18"/>
    <mergeCell ref="C19:F19"/>
    <mergeCell ref="C20:F20"/>
    <mergeCell ref="A15:B15"/>
    <mergeCell ref="C25:F25"/>
    <mergeCell ref="C26:F26"/>
    <mergeCell ref="A22:B22"/>
    <mergeCell ref="A23:B23"/>
    <mergeCell ref="A25:B25"/>
    <mergeCell ref="A26:B26"/>
    <mergeCell ref="C22:F22"/>
    <mergeCell ref="C23:F23"/>
    <mergeCell ref="B24:G24"/>
  </mergeCells>
  <printOptions horizontalCentered="1" gridLines="1"/>
  <pageMargins left="0.7" right="0.7" top="0.75" bottom="0.75" header="0" footer="0"/>
  <pageSetup paperSize="9" fitToHeight="0" pageOrder="overThenDown" orientation="landscape" cellComments="atEnd"/>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FD6B3D-4354-4909-BF07-3C12AA08F089}">
  <sheetPr>
    <outlinePr summaryBelow="0" summaryRight="0"/>
  </sheetPr>
  <dimension ref="A1:F20"/>
  <sheetViews>
    <sheetView workbookViewId="0">
      <selection activeCell="D15" sqref="D15"/>
    </sheetView>
  </sheetViews>
  <sheetFormatPr defaultColWidth="12.7109375" defaultRowHeight="15.75" customHeight="1" x14ac:dyDescent="0.2"/>
  <cols>
    <col min="1" max="1" width="23" style="1" customWidth="1"/>
    <col min="2" max="2" width="14.7109375" style="1" customWidth="1"/>
    <col min="3" max="16384" width="12.7109375" style="1"/>
  </cols>
  <sheetData>
    <row r="1" spans="1:6" ht="12.75" x14ac:dyDescent="0.2">
      <c r="A1" s="191" t="s">
        <v>20</v>
      </c>
      <c r="B1" s="190"/>
      <c r="C1" s="190"/>
      <c r="D1" s="3"/>
      <c r="E1" s="3"/>
      <c r="F1" s="3"/>
    </row>
    <row r="2" spans="1:6" ht="25.5" x14ac:dyDescent="0.2">
      <c r="A2" s="6" t="s">
        <v>19</v>
      </c>
      <c r="B2" s="5" t="s">
        <v>18</v>
      </c>
    </row>
    <row r="3" spans="1:6" ht="10.5" customHeight="1" x14ac:dyDescent="0.2">
      <c r="A3" s="190"/>
      <c r="B3" s="190"/>
      <c r="C3" s="190"/>
    </row>
    <row r="4" spans="1:6" ht="12.75" x14ac:dyDescent="0.2">
      <c r="A4" s="2" t="s">
        <v>17</v>
      </c>
      <c r="B4" s="213">
        <v>520</v>
      </c>
      <c r="C4" s="190"/>
    </row>
    <row r="5" spans="1:6" ht="12.75" x14ac:dyDescent="0.2">
      <c r="A5" s="2" t="s">
        <v>16</v>
      </c>
      <c r="B5" s="4">
        <v>0.5</v>
      </c>
      <c r="C5" s="3" t="s">
        <v>15</v>
      </c>
    </row>
    <row r="6" spans="1:6" ht="12.75" x14ac:dyDescent="0.2">
      <c r="A6" s="2" t="s">
        <v>14</v>
      </c>
      <c r="B6" s="4">
        <v>1</v>
      </c>
      <c r="C6" s="3" t="s">
        <v>13</v>
      </c>
    </row>
    <row r="7" spans="1:6" ht="12.75" x14ac:dyDescent="0.2">
      <c r="A7" s="2" t="s">
        <v>12</v>
      </c>
      <c r="B7" s="4">
        <v>0.3</v>
      </c>
      <c r="C7" s="3" t="s">
        <v>11</v>
      </c>
    </row>
    <row r="8" spans="1:6" ht="8.25" customHeight="1" x14ac:dyDescent="0.2">
      <c r="A8" s="190"/>
      <c r="B8" s="190"/>
      <c r="C8" s="190"/>
    </row>
    <row r="9" spans="1:6" ht="12.75" x14ac:dyDescent="0.2">
      <c r="A9" s="3" t="s">
        <v>10</v>
      </c>
      <c r="B9" s="192" t="s">
        <v>3</v>
      </c>
      <c r="C9" s="190"/>
    </row>
    <row r="10" spans="1:6" ht="12.75" x14ac:dyDescent="0.2">
      <c r="A10" s="2" t="s">
        <v>9</v>
      </c>
      <c r="B10" s="211">
        <v>230</v>
      </c>
      <c r="C10" s="190"/>
    </row>
    <row r="11" spans="1:6" ht="12.75" x14ac:dyDescent="0.2">
      <c r="A11" s="2" t="s">
        <v>8</v>
      </c>
      <c r="B11" s="211">
        <v>120</v>
      </c>
      <c r="C11" s="190"/>
    </row>
    <row r="12" spans="1:6" ht="12.75" x14ac:dyDescent="0.2">
      <c r="A12" s="2" t="s">
        <v>7</v>
      </c>
      <c r="B12" s="211">
        <v>230</v>
      </c>
      <c r="C12" s="190"/>
    </row>
    <row r="13" spans="1:6" ht="12.75" x14ac:dyDescent="0.2">
      <c r="A13" s="2" t="s">
        <v>6</v>
      </c>
      <c r="B13" s="211">
        <v>350</v>
      </c>
      <c r="C13" s="190"/>
    </row>
    <row r="14" spans="1:6" ht="12.75" x14ac:dyDescent="0.2">
      <c r="A14" s="2" t="s">
        <v>5</v>
      </c>
      <c r="B14" s="211">
        <v>185</v>
      </c>
      <c r="C14" s="190"/>
    </row>
    <row r="15" spans="1:6" ht="8.25" customHeight="1" x14ac:dyDescent="0.2">
      <c r="A15" s="191"/>
      <c r="B15" s="190"/>
      <c r="C15" s="190"/>
    </row>
    <row r="16" spans="1:6" ht="12.75" x14ac:dyDescent="0.2">
      <c r="A16" s="3" t="s">
        <v>4</v>
      </c>
      <c r="B16" s="192" t="s">
        <v>3</v>
      </c>
      <c r="C16" s="190"/>
    </row>
    <row r="17" spans="1:3" ht="12.75" x14ac:dyDescent="0.2">
      <c r="A17" s="2" t="s">
        <v>2</v>
      </c>
      <c r="B17" s="212">
        <v>3.5</v>
      </c>
      <c r="C17" s="190"/>
    </row>
    <row r="18" spans="1:3" ht="6" customHeight="1" x14ac:dyDescent="0.2">
      <c r="A18" s="190"/>
      <c r="B18" s="190"/>
      <c r="C18" s="190"/>
    </row>
    <row r="19" spans="1:3" ht="12.75" x14ac:dyDescent="0.2">
      <c r="A19" s="2" t="s">
        <v>1</v>
      </c>
    </row>
    <row r="20" spans="1:3" ht="12.75" x14ac:dyDescent="0.2">
      <c r="A20" s="2" t="s">
        <v>0</v>
      </c>
    </row>
  </sheetData>
  <mergeCells count="14">
    <mergeCell ref="B11:C11"/>
    <mergeCell ref="B12:C12"/>
    <mergeCell ref="B4:C4"/>
    <mergeCell ref="B13:C13"/>
    <mergeCell ref="A1:C1"/>
    <mergeCell ref="A3:C3"/>
    <mergeCell ref="A8:C8"/>
    <mergeCell ref="B9:C9"/>
    <mergeCell ref="B10:C10"/>
    <mergeCell ref="B14:C14"/>
    <mergeCell ref="A15:C15"/>
    <mergeCell ref="B16:C16"/>
    <mergeCell ref="B17:C17"/>
    <mergeCell ref="A18:C18"/>
  </mergeCells>
  <pageMargins left="0.511811024" right="0.511811024" top="0.78740157499999996" bottom="0.78740157499999996" header="0.31496062000000002" footer="0.3149606200000000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28FC96-065E-47DE-A71E-37D3292812D0}">
  <dimension ref="A1"/>
  <sheetViews>
    <sheetView workbookViewId="0">
      <selection activeCell="J9" sqref="J9"/>
    </sheetView>
  </sheetViews>
  <sheetFormatPr defaultRowHeight="15" x14ac:dyDescent="0.25"/>
  <sheetData/>
  <pageMargins left="0.511811024" right="0.511811024" top="0.78740157499999996" bottom="0.78740157499999996" header="0.31496062000000002" footer="0.31496062000000002"/>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A5A940-5BA0-4A5D-A74E-9D075CA3B8F6}">
  <sheetPr>
    <tabColor theme="4"/>
    <pageSetUpPr autoPageBreaks="0"/>
  </sheetPr>
  <dimension ref="B1:D18"/>
  <sheetViews>
    <sheetView showGridLines="0" zoomScaleNormal="100" workbookViewId="0"/>
  </sheetViews>
  <sheetFormatPr defaultColWidth="8.85546875" defaultRowHeight="30" customHeight="1" x14ac:dyDescent="0.25"/>
  <cols>
    <col min="1" max="1" width="2.85546875" style="138" customWidth="1"/>
    <col min="2" max="2" width="34" style="147" customWidth="1"/>
    <col min="3" max="3" width="28.42578125" style="139" customWidth="1"/>
    <col min="4" max="4" width="51.7109375" style="147" customWidth="1"/>
    <col min="5" max="5" width="2.85546875" style="138" customWidth="1"/>
    <col min="6" max="16384" width="8.85546875" style="138"/>
  </cols>
  <sheetData>
    <row r="1" spans="2:4" ht="18.600000000000001" customHeight="1" x14ac:dyDescent="0.25"/>
    <row r="2" spans="2:4" ht="61.5" x14ac:dyDescent="0.25">
      <c r="B2" s="151" t="s">
        <v>202</v>
      </c>
      <c r="C2" s="152" t="s">
        <v>203</v>
      </c>
      <c r="D2" s="140"/>
    </row>
    <row r="3" spans="2:4" ht="51.75" customHeight="1" thickBot="1" x14ac:dyDescent="0.3">
      <c r="B3" s="150" t="s">
        <v>204</v>
      </c>
      <c r="C3" s="141"/>
      <c r="D3" s="141"/>
    </row>
    <row r="4" spans="2:4" ht="30" customHeight="1" thickTop="1" x14ac:dyDescent="0.25">
      <c r="B4" s="148" t="s">
        <v>205</v>
      </c>
      <c r="C4" s="178" t="s">
        <v>206</v>
      </c>
      <c r="D4" s="178"/>
    </row>
    <row r="5" spans="2:4" ht="47.25" customHeight="1" x14ac:dyDescent="0.25">
      <c r="B5" s="148" t="s">
        <v>207</v>
      </c>
      <c r="C5" s="178" t="s">
        <v>208</v>
      </c>
      <c r="D5" s="178"/>
    </row>
    <row r="6" spans="2:4" ht="30" customHeight="1" x14ac:dyDescent="0.25">
      <c r="B6" s="148" t="s">
        <v>209</v>
      </c>
      <c r="C6" s="178" t="s">
        <v>226</v>
      </c>
      <c r="D6" s="178"/>
    </row>
    <row r="7" spans="2:4" ht="30" customHeight="1" x14ac:dyDescent="0.25">
      <c r="B7" s="148" t="s">
        <v>210</v>
      </c>
      <c r="C7" s="178">
        <v>12345678</v>
      </c>
      <c r="D7" s="178"/>
    </row>
    <row r="8" spans="2:4" ht="30" customHeight="1" x14ac:dyDescent="0.25">
      <c r="B8" s="148" t="s">
        <v>211</v>
      </c>
      <c r="C8" s="178" t="s">
        <v>212</v>
      </c>
      <c r="D8" s="178"/>
    </row>
    <row r="9" spans="2:4" ht="30" customHeight="1" x14ac:dyDescent="0.25">
      <c r="B9" s="148" t="s">
        <v>213</v>
      </c>
      <c r="C9" s="178"/>
      <c r="D9" s="178"/>
    </row>
    <row r="10" spans="2:4" ht="30" customHeight="1" x14ac:dyDescent="0.25">
      <c r="B10" s="148" t="s">
        <v>214</v>
      </c>
      <c r="C10" s="177" t="s">
        <v>224</v>
      </c>
      <c r="D10" s="177"/>
    </row>
    <row r="11" spans="2:4" ht="30" customHeight="1" x14ac:dyDescent="0.25">
      <c r="B11" s="148" t="s">
        <v>215</v>
      </c>
      <c r="C11" s="178" t="s">
        <v>225</v>
      </c>
      <c r="D11" s="178"/>
    </row>
    <row r="12" spans="2:4" ht="51.75" customHeight="1" thickBot="1" x14ac:dyDescent="0.3">
      <c r="B12" s="149" t="s">
        <v>216</v>
      </c>
      <c r="C12" s="141"/>
      <c r="D12" s="141"/>
    </row>
    <row r="13" spans="2:4" ht="30" hidden="1" customHeight="1" x14ac:dyDescent="0.25">
      <c r="B13" s="142" t="s">
        <v>217</v>
      </c>
      <c r="C13" s="143" t="s">
        <v>218</v>
      </c>
      <c r="D13" s="138"/>
    </row>
    <row r="14" spans="2:4" ht="30" customHeight="1" thickTop="1" x14ac:dyDescent="0.25">
      <c r="B14" s="138" t="s">
        <v>219</v>
      </c>
      <c r="C14" s="144">
        <v>3500</v>
      </c>
      <c r="D14" s="138"/>
    </row>
    <row r="15" spans="2:4" ht="30" customHeight="1" x14ac:dyDescent="0.25">
      <c r="B15" s="138" t="s">
        <v>220</v>
      </c>
      <c r="C15" s="144">
        <v>0</v>
      </c>
      <c r="D15" s="138"/>
    </row>
    <row r="16" spans="2:4" ht="30" customHeight="1" x14ac:dyDescent="0.25">
      <c r="B16" s="145" t="s">
        <v>221</v>
      </c>
      <c r="C16" s="146">
        <f>SUM(C14:C15)</f>
        <v>3500</v>
      </c>
    </row>
    <row r="17" spans="2:3" ht="30" customHeight="1" x14ac:dyDescent="0.25">
      <c r="B17" s="145" t="s">
        <v>222</v>
      </c>
      <c r="C17" s="146">
        <v>2500</v>
      </c>
    </row>
    <row r="18" spans="2:3" ht="30" customHeight="1" x14ac:dyDescent="0.25">
      <c r="B18" s="145" t="s">
        <v>223</v>
      </c>
      <c r="C18" s="146">
        <f>C16-C17</f>
        <v>1000</v>
      </c>
    </row>
  </sheetData>
  <mergeCells count="8">
    <mergeCell ref="C10:D10"/>
    <mergeCell ref="C11:D11"/>
    <mergeCell ref="C4:D4"/>
    <mergeCell ref="C5:D5"/>
    <mergeCell ref="C6:D6"/>
    <mergeCell ref="C7:D7"/>
    <mergeCell ref="C8:D8"/>
    <mergeCell ref="C9:D9"/>
  </mergeCells>
  <dataValidations count="31">
    <dataValidation allowBlank="1" showInputMessage="1" showErrorMessage="1" prompt="O título desta planilha está nas células B2 e C2" sqref="B2" xr:uid="{DF5443B1-35BD-465C-A1D4-A126BBD431F0}"/>
    <dataValidation allowBlank="1" showInputMessage="1" showErrorMessage="1" prompt="A imagem está nesta célula" sqref="D2" xr:uid="{96A9DB5E-4A2A-4412-83CF-07E5FF1F3262}"/>
    <dataValidation allowBlank="1" showInputMessage="1" showErrorMessage="1" prompt="Insira os detalhes do projeto nas células abaixo" sqref="B3" xr:uid="{D01F27A1-F386-4C26-90D2-95E8BF90530A}"/>
    <dataValidation allowBlank="1" showInputMessage="1" showErrorMessage="1" prompt="Insira o Nome do projeto na célula à direita" sqref="B4" xr:uid="{F63BF7F2-4F6A-41E5-B1AE-256A47F8C701}"/>
    <dataValidation allowBlank="1" showInputMessage="1" showErrorMessage="1" prompt="Insira o Nome do projeto nesta célula" sqref="C4:D4" xr:uid="{81EAC19D-1F29-46E5-95BB-E3BA0A5BCB71}"/>
    <dataValidation allowBlank="1" showInputMessage="1" showErrorMessage="1" prompt="Insira a Descrição do projeto na célula à direita" sqref="B5" xr:uid="{1265D2FF-8814-4F43-BADF-756CE696A87D}"/>
    <dataValidation allowBlank="1" showInputMessage="1" showErrorMessage="1" prompt="Insira a Descrição do projeto nesta célula" sqref="C5:D5" xr:uid="{6402C916-6EF8-4FA4-958A-5DCD70AB020C}"/>
    <dataValidation allowBlank="1" showInputMessage="1" showErrorMessage="1" prompt="Insira o Nome do empreiteiro na célula à direita" sqref="B6" xr:uid="{BFC7A5C7-0451-40C0-9305-06CFD960C801}"/>
    <dataValidation allowBlank="1" showInputMessage="1" showErrorMessage="1" prompt="Insira o Nome do empreiteiro nesta célula" sqref="C6:D6" xr:uid="{9C491911-606B-47E3-A2B9-EA617E51F557}"/>
    <dataValidation allowBlank="1" showInputMessage="1" showErrorMessage="1" prompt="Insira o Número da licença na célula à direita" sqref="B7" xr:uid="{FB4A09F1-F2C6-4452-ADD3-0E4581443720}"/>
    <dataValidation allowBlank="1" showInputMessage="1" showErrorMessage="1" prompt="Insira o Número da licença nesta célula" sqref="C7:D7" xr:uid="{498F1D54-6D09-4A0C-A160-1E354BFE0E22}"/>
    <dataValidation allowBlank="1" showInputMessage="1" showErrorMessage="1" prompt="Insira o Nome do contato na célula à direita" sqref="B8" xr:uid="{A0CB8612-B8E1-412E-AAD0-36F26BCA68B8}"/>
    <dataValidation allowBlank="1" showInputMessage="1" showErrorMessage="1" prompt="Insira o Nome do contato nesta célula" sqref="C8:D8" xr:uid="{A16705FC-231E-47F4-8E87-2493FCF0EBD3}"/>
    <dataValidation allowBlank="1" showInputMessage="1" showErrorMessage="1" prompt="Insira o Endereço do site na célula à direita" sqref="B9" xr:uid="{B81F45DA-B161-4578-96A8-49AA460B0ACC}"/>
    <dataValidation allowBlank="1" showInputMessage="1" showErrorMessage="1" prompt="Insira o Endereço do site nesta célula" sqref="C9:D9" xr:uid="{0815A2CB-6DBE-467D-895F-E88029A4B69D}"/>
    <dataValidation allowBlank="1" showInputMessage="1" showErrorMessage="1" prompt="Insira o Número de telefone na célula à direita" sqref="B10" xr:uid="{6176A2D8-B2A4-4BF5-804C-8DFF29487946}"/>
    <dataValidation allowBlank="1" showInputMessage="1" showErrorMessage="1" prompt="Insira o Número de telefone nesta célula" sqref="C10" xr:uid="{B1ABEE74-94B0-4E59-93B8-3893DD76E62F}"/>
    <dataValidation allowBlank="1" showInputMessage="1" showErrorMessage="1" prompt="Insira o Endereço na célula à direita" sqref="B11" xr:uid="{37C03BE5-DFCC-4453-A88D-B27AC1565491}"/>
    <dataValidation allowBlank="1" showInputMessage="1" showErrorMessage="1" prompt="Insira o Endereço nesta célula" sqref="C11" xr:uid="{046E2AEF-130C-4041-B7AD-4A6FC2849D29}"/>
    <dataValidation allowBlank="1" showInputMessage="1" showErrorMessage="1" prompt="Insira o dinheiro e o montante financiado na tabela abaixo. Os fundos totais alocados, usados e restantes são calculados automaticamente junto com um gráfico correspondente em D13" sqref="B12" xr:uid="{A02A9683-9D6D-44AB-AD9A-C813D1FBFEED}"/>
    <dataValidation allowBlank="1" showInputMessage="1" showErrorMessage="1" prompt="Insira o Valor em dinheiro alocado para este projeto na célula à direita" sqref="B14" xr:uid="{4340D2AE-5332-48B1-8183-E0C31510F0D3}"/>
    <dataValidation allowBlank="1" showInputMessage="1" showErrorMessage="1" prompt="Insira o Valor em dinheiro nesta célula" sqref="C14" xr:uid="{BD291021-351E-44FD-AF37-A543EF73B651}"/>
    <dataValidation allowBlank="1" showInputMessage="1" showErrorMessage="1" prompt="Insira o Valor financiado alocado para este projeto na célula à direita" sqref="B15" xr:uid="{107371B7-1AAB-426D-A3A5-1B7D097E232A}"/>
    <dataValidation allowBlank="1" showInputMessage="1" showErrorMessage="1" prompt="Insira o Valor financiado nesta célula" sqref="C15" xr:uid="{4D339CEA-0906-41A7-A58E-B6436A1C9692}"/>
    <dataValidation allowBlank="1" showInputMessage="1" showErrorMessage="1" prompt="O total das Verbas alocadas é calculado automaticamente na célula à direita" sqref="B16" xr:uid="{F601CC23-2EFE-4306-ACC7-E69AA5CAB756}"/>
    <dataValidation allowBlank="1" showInputMessage="1" showErrorMessage="1" prompt="O total das Verbas alocadas é calculado automaticamente nesta célula" sqref="C16" xr:uid="{2ACA9D0C-68C6-4C16-8FCB-0279F97DEA88}"/>
    <dataValidation allowBlank="1" showInputMessage="1" showErrorMessage="1" prompt="As Verbas usadas até o momento são atualizadas automaticamente na célula à direita com base nas despesas inseridas na planilha de Despesas discriminadas" sqref="B17" xr:uid="{3C0A7671-1835-4758-B694-718740F7D9B1}"/>
    <dataValidation allowBlank="1" showInputMessage="1" showErrorMessage="1" prompt="As Verbas usadas até o momento são atualizadas automaticamente nesta célula" sqref="C17" xr:uid="{9EAE47BC-2ED2-4D2C-8589-2DEFCB7706D7}"/>
    <dataValidation allowBlank="1" showInputMessage="1" showErrorMessage="1" prompt="As Verbas restantes são calculadas automaticamente na célula à direita" sqref="B18" xr:uid="{F0C1CBBE-B387-4974-B2FA-517F8C25D0BD}"/>
    <dataValidation allowBlank="1" showInputMessage="1" showErrorMessage="1" prompt="As Verbas restantes são calculadas automaticamente nesta célula" sqref="C18" xr:uid="{FA28A7A0-E913-40DA-91F9-1273C00E47AB}"/>
    <dataValidation allowBlank="1" showInputMessage="1" showErrorMessage="1" prompt="Gráfico de pizza ilustrando a comparação das Verbas usadas até o momento com as Verbas restantes" sqref="D13" xr:uid="{733BFFAC-BDFC-4B60-B63D-807ACCA622B1}"/>
  </dataValidations>
  <pageMargins left="0.7" right="0.7" top="0.75" bottom="0.75" header="0.3" footer="0.3"/>
  <pageSetup paperSize="9" scale="76" fitToHeight="0" orientation="portrait" r:id="rId1"/>
  <drawing r:id="rId2"/>
  <tableParts count="1">
    <tablePart r:id="rId3"/>
  </tablePar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59D2F3-89F0-466A-B6FF-6A93F32EE278}">
  <sheetPr>
    <pageSetUpPr fitToPage="1"/>
  </sheetPr>
  <dimension ref="A1:BM57"/>
  <sheetViews>
    <sheetView showGridLines="0" showRuler="0" zoomScaleNormal="100" zoomScalePageLayoutView="70" workbookViewId="0">
      <pane ySplit="6" topLeftCell="A7" activePane="bottomLeft" state="frozen"/>
      <selection pane="bottomLeft" activeCell="BM11" sqref="BM10:BQ11"/>
    </sheetView>
  </sheetViews>
  <sheetFormatPr defaultRowHeight="30" customHeight="1" x14ac:dyDescent="0.25"/>
  <cols>
    <col min="1" max="1" width="2.7109375" style="29" customWidth="1"/>
    <col min="2" max="2" width="27.5703125" customWidth="1"/>
    <col min="3" max="3" width="30.7109375" customWidth="1"/>
    <col min="4" max="4" width="10.7109375" customWidth="1"/>
    <col min="5" max="5" width="12.42578125" style="31" customWidth="1"/>
    <col min="6" max="6" width="10.42578125" style="32" customWidth="1"/>
    <col min="7" max="7" width="12.42578125" customWidth="1"/>
    <col min="8" max="8" width="2.7109375" customWidth="1"/>
    <col min="9" max="9" width="6.140625" hidden="1" customWidth="1"/>
    <col min="10" max="65" width="2.5703125" customWidth="1"/>
  </cols>
  <sheetData>
    <row r="1" spans="1:65" ht="30" customHeight="1" x14ac:dyDescent="0.45">
      <c r="A1" s="21" t="s">
        <v>166</v>
      </c>
      <c r="B1" s="22" t="s">
        <v>167</v>
      </c>
      <c r="C1" s="23"/>
      <c r="D1" s="24"/>
      <c r="E1" s="25"/>
      <c r="F1" s="26"/>
      <c r="G1" s="27"/>
      <c r="I1" s="24"/>
      <c r="J1" s="28"/>
    </row>
    <row r="2" spans="1:65" ht="30" customHeight="1" x14ac:dyDescent="0.3">
      <c r="A2" s="29" t="s">
        <v>168</v>
      </c>
      <c r="B2" s="30" t="s">
        <v>169</v>
      </c>
      <c r="J2" s="33"/>
    </row>
    <row r="3" spans="1:65" ht="30" customHeight="1" x14ac:dyDescent="0.25">
      <c r="A3" s="29" t="s">
        <v>170</v>
      </c>
      <c r="B3" s="34" t="s">
        <v>171</v>
      </c>
      <c r="C3" s="182" t="s">
        <v>172</v>
      </c>
      <c r="D3" s="183"/>
      <c r="E3" s="184">
        <v>44695</v>
      </c>
      <c r="F3" s="184"/>
      <c r="G3" s="184"/>
    </row>
    <row r="4" spans="1:65" ht="30" customHeight="1" x14ac:dyDescent="0.25">
      <c r="A4" s="21" t="s">
        <v>173</v>
      </c>
      <c r="C4" s="182" t="s">
        <v>174</v>
      </c>
      <c r="D4" s="183"/>
      <c r="E4" s="35">
        <v>1</v>
      </c>
      <c r="F4" s="36"/>
      <c r="J4" s="179">
        <f>J5</f>
        <v>44690</v>
      </c>
      <c r="K4" s="180"/>
      <c r="L4" s="180"/>
      <c r="M4" s="180"/>
      <c r="N4" s="180"/>
      <c r="O4" s="180"/>
      <c r="P4" s="181"/>
      <c r="Q4" s="179">
        <f>Q5</f>
        <v>44697</v>
      </c>
      <c r="R4" s="180"/>
      <c r="S4" s="180"/>
      <c r="T4" s="180"/>
      <c r="U4" s="180"/>
      <c r="V4" s="180"/>
      <c r="W4" s="181"/>
      <c r="X4" s="179">
        <f>X5</f>
        <v>44704</v>
      </c>
      <c r="Y4" s="180"/>
      <c r="Z4" s="180"/>
      <c r="AA4" s="180"/>
      <c r="AB4" s="180"/>
      <c r="AC4" s="180"/>
      <c r="AD4" s="181"/>
      <c r="AE4" s="179">
        <f>AE5</f>
        <v>44711</v>
      </c>
      <c r="AF4" s="180"/>
      <c r="AG4" s="180"/>
      <c r="AH4" s="180"/>
      <c r="AI4" s="180"/>
      <c r="AJ4" s="180"/>
      <c r="AK4" s="181"/>
      <c r="AL4" s="179">
        <f>AL5</f>
        <v>44718</v>
      </c>
      <c r="AM4" s="180"/>
      <c r="AN4" s="180"/>
      <c r="AO4" s="180"/>
      <c r="AP4" s="180"/>
      <c r="AQ4" s="180"/>
      <c r="AR4" s="181"/>
      <c r="AS4" s="179">
        <f>AS5</f>
        <v>44725</v>
      </c>
      <c r="AT4" s="180"/>
      <c r="AU4" s="180"/>
      <c r="AV4" s="180"/>
      <c r="AW4" s="180"/>
      <c r="AX4" s="180"/>
      <c r="AY4" s="181"/>
      <c r="AZ4" s="179">
        <f>AZ5</f>
        <v>44732</v>
      </c>
      <c r="BA4" s="180"/>
      <c r="BB4" s="180"/>
      <c r="BC4" s="180"/>
      <c r="BD4" s="180"/>
      <c r="BE4" s="180"/>
      <c r="BF4" s="181"/>
      <c r="BG4" s="179">
        <f>BG5</f>
        <v>44739</v>
      </c>
      <c r="BH4" s="180"/>
      <c r="BI4" s="180"/>
      <c r="BJ4" s="180"/>
      <c r="BK4" s="180"/>
      <c r="BL4" s="180"/>
      <c r="BM4" s="181"/>
    </row>
    <row r="5" spans="1:65" ht="15" customHeight="1" x14ac:dyDescent="0.25">
      <c r="A5" s="21" t="s">
        <v>175</v>
      </c>
      <c r="B5" s="37"/>
      <c r="C5" s="37"/>
      <c r="D5" s="37"/>
      <c r="E5" s="37"/>
      <c r="F5" s="38"/>
      <c r="G5" s="37"/>
      <c r="H5" s="37"/>
      <c r="J5" s="39">
        <f>Início_do_projeto-WEEKDAY(Início_do_projeto,1)+2+7*(Semana_de_exibição-1)</f>
        <v>44690</v>
      </c>
      <c r="K5" s="40">
        <f>J5+1</f>
        <v>44691</v>
      </c>
      <c r="L5" s="40">
        <f t="shared" ref="L5:AY5" si="0">K5+1</f>
        <v>44692</v>
      </c>
      <c r="M5" s="40">
        <f t="shared" si="0"/>
        <v>44693</v>
      </c>
      <c r="N5" s="40">
        <f t="shared" si="0"/>
        <v>44694</v>
      </c>
      <c r="O5" s="40">
        <f t="shared" si="0"/>
        <v>44695</v>
      </c>
      <c r="P5" s="41">
        <f t="shared" si="0"/>
        <v>44696</v>
      </c>
      <c r="Q5" s="39">
        <f>P5+1</f>
        <v>44697</v>
      </c>
      <c r="R5" s="40">
        <f>Q5+1</f>
        <v>44698</v>
      </c>
      <c r="S5" s="40">
        <f t="shared" si="0"/>
        <v>44699</v>
      </c>
      <c r="T5" s="40">
        <f t="shared" si="0"/>
        <v>44700</v>
      </c>
      <c r="U5" s="40">
        <f t="shared" si="0"/>
        <v>44701</v>
      </c>
      <c r="V5" s="40">
        <f t="shared" si="0"/>
        <v>44702</v>
      </c>
      <c r="W5" s="41">
        <f t="shared" si="0"/>
        <v>44703</v>
      </c>
      <c r="X5" s="39">
        <f>W5+1</f>
        <v>44704</v>
      </c>
      <c r="Y5" s="40">
        <f>X5+1</f>
        <v>44705</v>
      </c>
      <c r="Z5" s="40">
        <f t="shared" si="0"/>
        <v>44706</v>
      </c>
      <c r="AA5" s="40">
        <f t="shared" si="0"/>
        <v>44707</v>
      </c>
      <c r="AB5" s="40">
        <f t="shared" si="0"/>
        <v>44708</v>
      </c>
      <c r="AC5" s="40">
        <f t="shared" si="0"/>
        <v>44709</v>
      </c>
      <c r="AD5" s="41">
        <f t="shared" si="0"/>
        <v>44710</v>
      </c>
      <c r="AE5" s="39">
        <f>AD5+1</f>
        <v>44711</v>
      </c>
      <c r="AF5" s="40">
        <f>AE5+1</f>
        <v>44712</v>
      </c>
      <c r="AG5" s="40">
        <f t="shared" si="0"/>
        <v>44713</v>
      </c>
      <c r="AH5" s="40">
        <f t="shared" si="0"/>
        <v>44714</v>
      </c>
      <c r="AI5" s="40">
        <f t="shared" si="0"/>
        <v>44715</v>
      </c>
      <c r="AJ5" s="40">
        <f t="shared" si="0"/>
        <v>44716</v>
      </c>
      <c r="AK5" s="41">
        <f t="shared" si="0"/>
        <v>44717</v>
      </c>
      <c r="AL5" s="39">
        <f>AK5+1</f>
        <v>44718</v>
      </c>
      <c r="AM5" s="40">
        <f>AL5+1</f>
        <v>44719</v>
      </c>
      <c r="AN5" s="40">
        <f t="shared" si="0"/>
        <v>44720</v>
      </c>
      <c r="AO5" s="40">
        <f t="shared" si="0"/>
        <v>44721</v>
      </c>
      <c r="AP5" s="40">
        <f t="shared" si="0"/>
        <v>44722</v>
      </c>
      <c r="AQ5" s="40">
        <f t="shared" si="0"/>
        <v>44723</v>
      </c>
      <c r="AR5" s="41">
        <f t="shared" si="0"/>
        <v>44724</v>
      </c>
      <c r="AS5" s="39">
        <f>AR5+1</f>
        <v>44725</v>
      </c>
      <c r="AT5" s="40">
        <f>AS5+1</f>
        <v>44726</v>
      </c>
      <c r="AU5" s="40">
        <f t="shared" si="0"/>
        <v>44727</v>
      </c>
      <c r="AV5" s="40">
        <f t="shared" si="0"/>
        <v>44728</v>
      </c>
      <c r="AW5" s="40">
        <f t="shared" si="0"/>
        <v>44729</v>
      </c>
      <c r="AX5" s="40">
        <f t="shared" si="0"/>
        <v>44730</v>
      </c>
      <c r="AY5" s="41">
        <f t="shared" si="0"/>
        <v>44731</v>
      </c>
      <c r="AZ5" s="39">
        <f>AY5+1</f>
        <v>44732</v>
      </c>
      <c r="BA5" s="40">
        <f>AZ5+1</f>
        <v>44733</v>
      </c>
      <c r="BB5" s="40">
        <f t="shared" ref="BB5:BF5" si="1">BA5+1</f>
        <v>44734</v>
      </c>
      <c r="BC5" s="40">
        <f t="shared" si="1"/>
        <v>44735</v>
      </c>
      <c r="BD5" s="40">
        <f t="shared" si="1"/>
        <v>44736</v>
      </c>
      <c r="BE5" s="40">
        <f t="shared" si="1"/>
        <v>44737</v>
      </c>
      <c r="BF5" s="41">
        <f t="shared" si="1"/>
        <v>44738</v>
      </c>
      <c r="BG5" s="39">
        <f>BF5+1</f>
        <v>44739</v>
      </c>
      <c r="BH5" s="40">
        <f>BG5+1</f>
        <v>44740</v>
      </c>
      <c r="BI5" s="40">
        <f t="shared" ref="BI5:BM5" si="2">BH5+1</f>
        <v>44741</v>
      </c>
      <c r="BJ5" s="40">
        <f t="shared" si="2"/>
        <v>44742</v>
      </c>
      <c r="BK5" s="40">
        <f t="shared" si="2"/>
        <v>44743</v>
      </c>
      <c r="BL5" s="40">
        <f t="shared" si="2"/>
        <v>44744</v>
      </c>
      <c r="BM5" s="41">
        <f t="shared" si="2"/>
        <v>44745</v>
      </c>
    </row>
    <row r="6" spans="1:65" ht="46.15" customHeight="1" thickBot="1" x14ac:dyDescent="0.3">
      <c r="A6" s="21" t="s">
        <v>176</v>
      </c>
      <c r="B6" s="42" t="s">
        <v>177</v>
      </c>
      <c r="C6" s="43" t="s">
        <v>178</v>
      </c>
      <c r="D6" s="43" t="s">
        <v>179</v>
      </c>
      <c r="E6" s="44" t="s">
        <v>77</v>
      </c>
      <c r="F6" s="45" t="s">
        <v>180</v>
      </c>
      <c r="G6" s="44" t="s">
        <v>181</v>
      </c>
      <c r="H6" s="43"/>
      <c r="I6" s="43" t="s">
        <v>182</v>
      </c>
      <c r="J6" s="46" t="str">
        <f t="shared" ref="J6:BM6" si="3">LEFT(TEXT(J5,"ddd"),1)</f>
        <v>s</v>
      </c>
      <c r="K6" s="46" t="str">
        <f t="shared" si="3"/>
        <v>t</v>
      </c>
      <c r="L6" s="46" t="str">
        <f t="shared" si="3"/>
        <v>q</v>
      </c>
      <c r="M6" s="46" t="str">
        <f t="shared" si="3"/>
        <v>q</v>
      </c>
      <c r="N6" s="46" t="str">
        <f t="shared" si="3"/>
        <v>s</v>
      </c>
      <c r="O6" s="46" t="str">
        <f t="shared" si="3"/>
        <v>s</v>
      </c>
      <c r="P6" s="46" t="str">
        <f t="shared" si="3"/>
        <v>d</v>
      </c>
      <c r="Q6" s="46" t="str">
        <f t="shared" si="3"/>
        <v>s</v>
      </c>
      <c r="R6" s="46" t="str">
        <f t="shared" si="3"/>
        <v>t</v>
      </c>
      <c r="S6" s="46" t="str">
        <f t="shared" si="3"/>
        <v>q</v>
      </c>
      <c r="T6" s="46" t="str">
        <f t="shared" si="3"/>
        <v>q</v>
      </c>
      <c r="U6" s="46" t="str">
        <f t="shared" si="3"/>
        <v>s</v>
      </c>
      <c r="V6" s="46" t="str">
        <f t="shared" si="3"/>
        <v>s</v>
      </c>
      <c r="W6" s="46" t="str">
        <f t="shared" si="3"/>
        <v>d</v>
      </c>
      <c r="X6" s="46" t="str">
        <f t="shared" si="3"/>
        <v>s</v>
      </c>
      <c r="Y6" s="46" t="str">
        <f t="shared" si="3"/>
        <v>t</v>
      </c>
      <c r="Z6" s="46" t="str">
        <f t="shared" si="3"/>
        <v>q</v>
      </c>
      <c r="AA6" s="46" t="str">
        <f t="shared" si="3"/>
        <v>q</v>
      </c>
      <c r="AB6" s="46" t="str">
        <f t="shared" si="3"/>
        <v>s</v>
      </c>
      <c r="AC6" s="46" t="str">
        <f t="shared" si="3"/>
        <v>s</v>
      </c>
      <c r="AD6" s="46" t="str">
        <f t="shared" si="3"/>
        <v>d</v>
      </c>
      <c r="AE6" s="46" t="str">
        <f t="shared" si="3"/>
        <v>s</v>
      </c>
      <c r="AF6" s="46" t="str">
        <f t="shared" si="3"/>
        <v>t</v>
      </c>
      <c r="AG6" s="46" t="str">
        <f t="shared" si="3"/>
        <v>q</v>
      </c>
      <c r="AH6" s="46" t="str">
        <f t="shared" si="3"/>
        <v>q</v>
      </c>
      <c r="AI6" s="46" t="str">
        <f t="shared" si="3"/>
        <v>s</v>
      </c>
      <c r="AJ6" s="46" t="str">
        <f t="shared" si="3"/>
        <v>s</v>
      </c>
      <c r="AK6" s="46" t="str">
        <f t="shared" si="3"/>
        <v>d</v>
      </c>
      <c r="AL6" s="46" t="str">
        <f t="shared" si="3"/>
        <v>s</v>
      </c>
      <c r="AM6" s="46" t="str">
        <f t="shared" si="3"/>
        <v>t</v>
      </c>
      <c r="AN6" s="46" t="str">
        <f t="shared" si="3"/>
        <v>q</v>
      </c>
      <c r="AO6" s="46" t="str">
        <f t="shared" si="3"/>
        <v>q</v>
      </c>
      <c r="AP6" s="46" t="str">
        <f t="shared" si="3"/>
        <v>s</v>
      </c>
      <c r="AQ6" s="46" t="str">
        <f t="shared" si="3"/>
        <v>s</v>
      </c>
      <c r="AR6" s="46" t="str">
        <f t="shared" si="3"/>
        <v>d</v>
      </c>
      <c r="AS6" s="46" t="str">
        <f t="shared" si="3"/>
        <v>s</v>
      </c>
      <c r="AT6" s="46" t="str">
        <f t="shared" si="3"/>
        <v>t</v>
      </c>
      <c r="AU6" s="46" t="str">
        <f t="shared" si="3"/>
        <v>q</v>
      </c>
      <c r="AV6" s="46" t="str">
        <f t="shared" si="3"/>
        <v>q</v>
      </c>
      <c r="AW6" s="46" t="str">
        <f t="shared" si="3"/>
        <v>s</v>
      </c>
      <c r="AX6" s="46" t="str">
        <f t="shared" si="3"/>
        <v>s</v>
      </c>
      <c r="AY6" s="46" t="str">
        <f t="shared" si="3"/>
        <v>d</v>
      </c>
      <c r="AZ6" s="46" t="str">
        <f t="shared" si="3"/>
        <v>s</v>
      </c>
      <c r="BA6" s="46" t="str">
        <f t="shared" si="3"/>
        <v>t</v>
      </c>
      <c r="BB6" s="46" t="str">
        <f t="shared" si="3"/>
        <v>q</v>
      </c>
      <c r="BC6" s="46" t="str">
        <f t="shared" si="3"/>
        <v>q</v>
      </c>
      <c r="BD6" s="46" t="str">
        <f t="shared" si="3"/>
        <v>s</v>
      </c>
      <c r="BE6" s="46" t="str">
        <f t="shared" si="3"/>
        <v>s</v>
      </c>
      <c r="BF6" s="46" t="str">
        <f t="shared" si="3"/>
        <v>d</v>
      </c>
      <c r="BG6" s="46" t="str">
        <f t="shared" si="3"/>
        <v>s</v>
      </c>
      <c r="BH6" s="46" t="str">
        <f t="shared" si="3"/>
        <v>t</v>
      </c>
      <c r="BI6" s="46" t="str">
        <f t="shared" si="3"/>
        <v>q</v>
      </c>
      <c r="BJ6" s="46" t="str">
        <f t="shared" si="3"/>
        <v>q</v>
      </c>
      <c r="BK6" s="46" t="str">
        <f t="shared" si="3"/>
        <v>s</v>
      </c>
      <c r="BL6" s="46" t="str">
        <f t="shared" si="3"/>
        <v>s</v>
      </c>
      <c r="BM6" s="46" t="str">
        <f t="shared" si="3"/>
        <v>d</v>
      </c>
    </row>
    <row r="7" spans="1:65" ht="15.6" hidden="1" customHeight="1" thickBot="1" x14ac:dyDescent="0.3">
      <c r="A7" s="29" t="s">
        <v>183</v>
      </c>
      <c r="C7" s="47"/>
      <c r="E7" s="48"/>
      <c r="F7" s="49"/>
      <c r="G7" s="48"/>
      <c r="I7" t="str">
        <f>IF(OR(ISBLANK(Início_da_tarefa),ISBLANK(Término_da_tarefa)),"",Término_da_tarefa-Início_da_tarefa+1)</f>
        <v/>
      </c>
      <c r="J7" s="50"/>
      <c r="K7" s="50"/>
      <c r="L7" s="50"/>
      <c r="M7" s="50"/>
      <c r="N7" s="50"/>
      <c r="O7" s="50"/>
      <c r="P7" s="50"/>
      <c r="Q7" s="50"/>
      <c r="R7" s="50"/>
      <c r="S7" s="50"/>
      <c r="T7" s="50"/>
      <c r="U7" s="50"/>
      <c r="V7" s="50"/>
      <c r="W7" s="50"/>
      <c r="X7" s="50"/>
      <c r="Y7" s="50"/>
      <c r="Z7" s="50"/>
      <c r="AA7" s="50"/>
      <c r="AB7" s="50"/>
      <c r="AC7" s="50"/>
      <c r="AD7" s="50"/>
      <c r="AE7" s="50"/>
      <c r="AF7" s="50"/>
      <c r="AG7" s="50"/>
      <c r="AH7" s="50"/>
      <c r="AI7" s="50"/>
      <c r="AJ7" s="50"/>
      <c r="AK7" s="50"/>
      <c r="AL7" s="50"/>
      <c r="AM7" s="50"/>
      <c r="AN7" s="50"/>
      <c r="AO7" s="50"/>
      <c r="AP7" s="50"/>
      <c r="AQ7" s="50"/>
      <c r="AR7" s="50"/>
      <c r="AS7" s="50"/>
      <c r="AT7" s="50"/>
      <c r="AU7" s="50"/>
      <c r="AV7" s="50"/>
      <c r="AW7" s="50"/>
      <c r="AX7" s="50"/>
      <c r="AY7" s="50"/>
      <c r="AZ7" s="50"/>
      <c r="BA7" s="50"/>
      <c r="BB7" s="50"/>
      <c r="BC7" s="50"/>
      <c r="BD7" s="50"/>
      <c r="BE7" s="50"/>
      <c r="BF7" s="50"/>
      <c r="BG7" s="50"/>
      <c r="BH7" s="50"/>
      <c r="BI7" s="50"/>
      <c r="BJ7" s="50"/>
      <c r="BK7" s="50"/>
      <c r="BL7" s="50"/>
      <c r="BM7" s="50"/>
    </row>
    <row r="8" spans="1:65" s="58" customFormat="1" ht="30" customHeight="1" thickBot="1" x14ac:dyDescent="0.3">
      <c r="A8" s="21" t="s">
        <v>184</v>
      </c>
      <c r="B8" s="51" t="s">
        <v>89</v>
      </c>
      <c r="C8" s="52"/>
      <c r="D8" s="53"/>
      <c r="E8" s="54"/>
      <c r="F8" s="55"/>
      <c r="G8" s="56"/>
      <c r="H8" s="57"/>
      <c r="I8" s="57" t="str">
        <f t="shared" ref="I8:I54" si="4">IF(OR(ISBLANK(Início_da_tarefa),ISBLANK(Término_da_tarefa)),"",Término_da_tarefa-Início_da_tarefa+1)</f>
        <v/>
      </c>
      <c r="J8" s="50"/>
      <c r="K8" s="50"/>
      <c r="L8" s="50"/>
      <c r="M8" s="50"/>
      <c r="N8" s="50"/>
      <c r="O8" s="50"/>
      <c r="P8" s="50"/>
      <c r="Q8" s="50"/>
      <c r="R8" s="50"/>
      <c r="S8" s="50"/>
      <c r="T8" s="50"/>
      <c r="U8" s="50"/>
      <c r="V8" s="50"/>
      <c r="W8" s="50"/>
      <c r="X8" s="50"/>
      <c r="Y8" s="50"/>
      <c r="Z8" s="50"/>
      <c r="AA8" s="50"/>
      <c r="AB8" s="50"/>
      <c r="AC8" s="50"/>
      <c r="AD8" s="50"/>
      <c r="AE8" s="50"/>
      <c r="AF8" s="50"/>
      <c r="AG8" s="50"/>
      <c r="AH8" s="50"/>
      <c r="AI8" s="50"/>
      <c r="AJ8" s="50"/>
      <c r="AK8" s="50"/>
      <c r="AL8" s="50"/>
      <c r="AM8" s="50"/>
      <c r="AN8" s="50"/>
      <c r="AO8" s="50"/>
      <c r="AP8" s="50"/>
      <c r="AQ8" s="50"/>
      <c r="AR8" s="50"/>
      <c r="AS8" s="50"/>
      <c r="AT8" s="50"/>
      <c r="AU8" s="50"/>
      <c r="AV8" s="50"/>
      <c r="AW8" s="50"/>
      <c r="AX8" s="50"/>
      <c r="AY8" s="50"/>
      <c r="AZ8" s="50"/>
      <c r="BA8" s="50"/>
      <c r="BB8" s="50"/>
      <c r="BC8" s="50"/>
      <c r="BD8" s="50"/>
      <c r="BE8" s="50"/>
      <c r="BF8" s="50"/>
      <c r="BG8" s="50"/>
      <c r="BH8" s="50"/>
      <c r="BI8" s="50"/>
      <c r="BJ8" s="50"/>
      <c r="BK8" s="50"/>
      <c r="BL8" s="50"/>
      <c r="BM8" s="50"/>
    </row>
    <row r="9" spans="1:65" s="58" customFormat="1" ht="30" customHeight="1" thickBot="1" x14ac:dyDescent="0.3">
      <c r="A9" s="21" t="s">
        <v>185</v>
      </c>
      <c r="B9" s="59" t="s">
        <v>78</v>
      </c>
      <c r="C9" s="60" t="s">
        <v>186</v>
      </c>
      <c r="D9" s="61">
        <v>1</v>
      </c>
      <c r="E9" s="62">
        <f>Início_do_projeto</f>
        <v>44695</v>
      </c>
      <c r="F9" s="63">
        <v>10</v>
      </c>
      <c r="G9" s="62">
        <f t="shared" ref="G9:G14" si="5">E9+F9</f>
        <v>44705</v>
      </c>
      <c r="H9" s="57"/>
      <c r="I9" s="57">
        <f t="shared" si="4"/>
        <v>11</v>
      </c>
      <c r="J9" s="50"/>
      <c r="K9" s="50"/>
      <c r="L9" s="50"/>
      <c r="M9" s="50"/>
      <c r="N9" s="50"/>
      <c r="O9" s="50"/>
      <c r="P9" s="50"/>
      <c r="Q9" s="50"/>
      <c r="R9" s="50"/>
      <c r="S9" s="50"/>
      <c r="T9" s="50"/>
      <c r="U9" s="50"/>
      <c r="V9" s="50"/>
      <c r="W9" s="50"/>
      <c r="X9" s="50"/>
      <c r="Y9" s="50"/>
      <c r="Z9" s="50"/>
      <c r="AA9" s="50"/>
      <c r="AB9" s="50"/>
      <c r="AC9" s="50"/>
      <c r="AD9" s="50"/>
      <c r="AE9" s="50"/>
      <c r="AF9" s="50"/>
      <c r="AG9" s="50"/>
      <c r="AH9" s="50"/>
      <c r="AI9" s="50"/>
      <c r="AJ9" s="50"/>
      <c r="AK9" s="50"/>
      <c r="AL9" s="50"/>
      <c r="AM9" s="50"/>
      <c r="AN9" s="50"/>
      <c r="AO9" s="50"/>
      <c r="AP9" s="50"/>
      <c r="AQ9" s="50"/>
      <c r="AR9" s="50"/>
      <c r="AS9" s="50"/>
      <c r="AT9" s="50"/>
      <c r="AU9" s="50"/>
      <c r="AV9" s="50"/>
      <c r="AW9" s="50"/>
      <c r="AX9" s="50"/>
      <c r="AY9" s="50"/>
      <c r="AZ9" s="50"/>
      <c r="BA9" s="50"/>
      <c r="BB9" s="50"/>
      <c r="BC9" s="50"/>
      <c r="BD9" s="50"/>
      <c r="BE9" s="50"/>
      <c r="BF9" s="50"/>
      <c r="BG9" s="50"/>
      <c r="BH9" s="50"/>
      <c r="BI9" s="50"/>
      <c r="BJ9" s="50"/>
      <c r="BK9" s="50"/>
      <c r="BL9" s="50"/>
      <c r="BM9" s="50"/>
    </row>
    <row r="10" spans="1:65" s="58" customFormat="1" ht="30" customHeight="1" thickBot="1" x14ac:dyDescent="0.3">
      <c r="A10" s="21" t="s">
        <v>187</v>
      </c>
      <c r="B10" s="59" t="s">
        <v>79</v>
      </c>
      <c r="C10" s="60" t="s">
        <v>186</v>
      </c>
      <c r="D10" s="61">
        <v>0.6</v>
      </c>
      <c r="E10" s="62">
        <f>G9</f>
        <v>44705</v>
      </c>
      <c r="F10" s="63">
        <v>5</v>
      </c>
      <c r="G10" s="62">
        <f t="shared" si="5"/>
        <v>44710</v>
      </c>
      <c r="H10" s="57"/>
      <c r="I10" s="57">
        <f t="shared" si="4"/>
        <v>6</v>
      </c>
      <c r="J10" s="50"/>
      <c r="K10" s="50"/>
      <c r="L10" s="50"/>
      <c r="M10" s="50"/>
      <c r="N10" s="50"/>
      <c r="O10" s="50"/>
      <c r="P10" s="50"/>
      <c r="Q10" s="50"/>
      <c r="R10" s="50"/>
      <c r="S10" s="50"/>
      <c r="T10" s="50"/>
      <c r="U10" s="50"/>
      <c r="V10" s="64"/>
      <c r="W10" s="64"/>
      <c r="X10" s="50"/>
      <c r="Y10" s="50"/>
      <c r="Z10" s="50"/>
      <c r="AA10" s="50"/>
      <c r="AB10" s="50"/>
      <c r="AC10" s="50"/>
      <c r="AD10" s="50"/>
      <c r="AE10" s="50"/>
      <c r="AF10" s="50"/>
      <c r="AG10" s="50"/>
      <c r="AH10" s="50"/>
      <c r="AI10" s="50"/>
      <c r="AJ10" s="50"/>
      <c r="AK10" s="50"/>
      <c r="AL10" s="50"/>
      <c r="AM10" s="50"/>
      <c r="AN10" s="50"/>
      <c r="AO10" s="50"/>
      <c r="AP10" s="50"/>
      <c r="AQ10" s="50"/>
      <c r="AR10" s="50"/>
      <c r="AS10" s="50"/>
      <c r="AT10" s="50"/>
      <c r="AU10" s="50"/>
      <c r="AV10" s="50"/>
      <c r="AW10" s="50"/>
      <c r="AX10" s="50"/>
      <c r="AY10" s="50"/>
      <c r="AZ10" s="50"/>
      <c r="BA10" s="50"/>
      <c r="BB10" s="50"/>
      <c r="BC10" s="50"/>
      <c r="BD10" s="50"/>
      <c r="BE10" s="50"/>
      <c r="BF10" s="50"/>
      <c r="BG10" s="50"/>
      <c r="BH10" s="50"/>
      <c r="BI10" s="50"/>
      <c r="BJ10" s="50"/>
      <c r="BK10" s="50"/>
      <c r="BL10" s="50"/>
      <c r="BM10" s="50"/>
    </row>
    <row r="11" spans="1:65" s="58" customFormat="1" ht="30" customHeight="1" thickBot="1" x14ac:dyDescent="0.3">
      <c r="A11" s="29"/>
      <c r="B11" s="59" t="s">
        <v>80</v>
      </c>
      <c r="C11" s="60" t="s">
        <v>186</v>
      </c>
      <c r="D11" s="61">
        <v>0.5</v>
      </c>
      <c r="E11" s="62">
        <f>G10</f>
        <v>44710</v>
      </c>
      <c r="F11" s="63">
        <v>4</v>
      </c>
      <c r="G11" s="62">
        <f t="shared" si="5"/>
        <v>44714</v>
      </c>
      <c r="H11" s="57"/>
      <c r="I11" s="57">
        <f t="shared" si="4"/>
        <v>5</v>
      </c>
      <c r="J11" s="50"/>
      <c r="K11" s="50"/>
      <c r="L11" s="50"/>
      <c r="M11" s="50"/>
      <c r="N11" s="50"/>
      <c r="O11" s="50"/>
      <c r="P11" s="50"/>
      <c r="Q11" s="50"/>
      <c r="R11" s="50"/>
      <c r="S11" s="50"/>
      <c r="T11" s="50"/>
      <c r="U11" s="50"/>
      <c r="V11" s="50"/>
      <c r="W11" s="50"/>
      <c r="X11" s="50"/>
      <c r="Y11" s="50"/>
      <c r="Z11" s="50"/>
      <c r="AA11" s="50"/>
      <c r="AB11" s="50"/>
      <c r="AC11" s="50"/>
      <c r="AD11" s="50"/>
      <c r="AE11" s="50"/>
      <c r="AF11" s="50"/>
      <c r="AG11" s="50"/>
      <c r="AH11" s="50"/>
      <c r="AI11" s="50"/>
      <c r="AJ11" s="50"/>
      <c r="AK11" s="50"/>
      <c r="AL11" s="50"/>
      <c r="AM11" s="50"/>
      <c r="AN11" s="50"/>
      <c r="AO11" s="50"/>
      <c r="AP11" s="50"/>
      <c r="AQ11" s="50"/>
      <c r="AR11" s="50"/>
      <c r="AS11" s="50"/>
      <c r="AT11" s="50"/>
      <c r="AU11" s="50"/>
      <c r="AV11" s="50"/>
      <c r="AW11" s="50"/>
      <c r="AX11" s="50"/>
      <c r="AY11" s="50"/>
      <c r="AZ11" s="50"/>
      <c r="BA11" s="50"/>
      <c r="BB11" s="50"/>
      <c r="BC11" s="50"/>
      <c r="BD11" s="50"/>
      <c r="BE11" s="50"/>
      <c r="BF11" s="50"/>
      <c r="BG11" s="50"/>
      <c r="BH11" s="50"/>
      <c r="BI11" s="50"/>
      <c r="BJ11" s="50"/>
      <c r="BK11" s="50"/>
      <c r="BL11" s="50"/>
      <c r="BM11" s="50"/>
    </row>
    <row r="12" spans="1:65" s="58" customFormat="1" ht="30" customHeight="1" thickBot="1" x14ac:dyDescent="0.3">
      <c r="A12" s="29"/>
      <c r="B12" s="59" t="s">
        <v>188</v>
      </c>
      <c r="C12" s="60" t="s">
        <v>186</v>
      </c>
      <c r="D12" s="61">
        <v>0.25</v>
      </c>
      <c r="E12" s="62">
        <f>G11</f>
        <v>44714</v>
      </c>
      <c r="F12" s="63">
        <v>5</v>
      </c>
      <c r="G12" s="62">
        <f t="shared" si="5"/>
        <v>44719</v>
      </c>
      <c r="H12" s="57"/>
      <c r="I12" s="57">
        <f t="shared" si="4"/>
        <v>6</v>
      </c>
      <c r="J12" s="50"/>
      <c r="K12" s="50"/>
      <c r="L12" s="50"/>
      <c r="M12" s="50"/>
      <c r="N12" s="50"/>
      <c r="O12" s="50"/>
      <c r="P12" s="50"/>
      <c r="Q12" s="50"/>
      <c r="R12" s="50"/>
      <c r="S12" s="50"/>
      <c r="T12" s="50"/>
      <c r="U12" s="50"/>
      <c r="V12" s="50"/>
      <c r="W12" s="50"/>
      <c r="X12" s="50"/>
      <c r="Y12" s="50"/>
      <c r="Z12" s="64"/>
      <c r="AA12" s="50"/>
      <c r="AB12" s="50"/>
      <c r="AC12" s="50"/>
      <c r="AD12" s="50"/>
      <c r="AE12" s="50"/>
      <c r="AF12" s="50"/>
      <c r="AG12" s="50"/>
      <c r="AH12" s="50"/>
      <c r="AI12" s="50"/>
      <c r="AJ12" s="50"/>
      <c r="AK12" s="50"/>
      <c r="AL12" s="50"/>
      <c r="AM12" s="50"/>
      <c r="AN12" s="50"/>
      <c r="AO12" s="50"/>
      <c r="AP12" s="50"/>
      <c r="AQ12" s="50"/>
      <c r="AR12" s="50"/>
      <c r="AS12" s="50"/>
      <c r="AT12" s="50"/>
      <c r="AU12" s="50"/>
      <c r="AV12" s="50"/>
      <c r="AW12" s="50"/>
      <c r="AX12" s="50"/>
      <c r="AY12" s="50"/>
      <c r="AZ12" s="50"/>
      <c r="BA12" s="50"/>
      <c r="BB12" s="50"/>
      <c r="BC12" s="50"/>
      <c r="BD12" s="50"/>
      <c r="BE12" s="50"/>
      <c r="BF12" s="50"/>
      <c r="BG12" s="50"/>
      <c r="BH12" s="50"/>
      <c r="BI12" s="50"/>
      <c r="BJ12" s="50"/>
      <c r="BK12" s="50"/>
      <c r="BL12" s="50"/>
      <c r="BM12" s="50"/>
    </row>
    <row r="13" spans="1:65" s="58" customFormat="1" ht="30" customHeight="1" thickBot="1" x14ac:dyDescent="0.3">
      <c r="A13" s="29"/>
      <c r="B13" s="59" t="s">
        <v>188</v>
      </c>
      <c r="C13" s="60" t="s">
        <v>186</v>
      </c>
      <c r="D13" s="61">
        <v>0.5</v>
      </c>
      <c r="E13" s="62">
        <f>G12</f>
        <v>44719</v>
      </c>
      <c r="F13" s="63">
        <v>5</v>
      </c>
      <c r="G13" s="62">
        <f t="shared" si="5"/>
        <v>44724</v>
      </c>
      <c r="H13" s="57"/>
      <c r="I13" s="57"/>
      <c r="J13" s="50"/>
      <c r="K13" s="50"/>
      <c r="L13" s="50"/>
      <c r="M13" s="50"/>
      <c r="N13" s="50"/>
      <c r="O13" s="50"/>
      <c r="P13" s="50"/>
      <c r="Q13" s="50"/>
      <c r="R13" s="50"/>
      <c r="S13" s="50"/>
      <c r="T13" s="50"/>
      <c r="U13" s="50"/>
      <c r="V13" s="50"/>
      <c r="W13" s="50"/>
      <c r="X13" s="50"/>
      <c r="Y13" s="50"/>
      <c r="Z13" s="64"/>
      <c r="AA13" s="50"/>
      <c r="AB13" s="50"/>
      <c r="AC13" s="50"/>
      <c r="AD13" s="50"/>
      <c r="AE13" s="50"/>
      <c r="AF13" s="50"/>
      <c r="AG13" s="50"/>
      <c r="AH13" s="50"/>
      <c r="AI13" s="50"/>
      <c r="AJ13" s="50"/>
      <c r="AK13" s="50"/>
      <c r="AL13" s="50"/>
      <c r="AM13" s="50"/>
      <c r="AN13" s="50"/>
      <c r="AO13" s="50"/>
      <c r="AP13" s="50"/>
      <c r="AQ13" s="50"/>
      <c r="AR13" s="50"/>
      <c r="AS13" s="50"/>
      <c r="AT13" s="50"/>
      <c r="AU13" s="50"/>
      <c r="AV13" s="50"/>
      <c r="AW13" s="50"/>
      <c r="AX13" s="50"/>
      <c r="AY13" s="50"/>
      <c r="AZ13" s="50"/>
      <c r="BA13" s="50"/>
      <c r="BB13" s="50"/>
      <c r="BC13" s="50"/>
      <c r="BD13" s="50"/>
      <c r="BE13" s="50"/>
      <c r="BF13" s="50"/>
      <c r="BG13" s="50"/>
      <c r="BH13" s="50"/>
      <c r="BI13" s="50"/>
      <c r="BJ13" s="50"/>
      <c r="BK13" s="50"/>
      <c r="BL13" s="50"/>
      <c r="BM13" s="50"/>
    </row>
    <row r="14" spans="1:65" s="58" customFormat="1" ht="30" customHeight="1" thickBot="1" x14ac:dyDescent="0.3">
      <c r="A14" s="29"/>
      <c r="B14" s="59" t="s">
        <v>188</v>
      </c>
      <c r="C14" s="60" t="s">
        <v>186</v>
      </c>
      <c r="D14" s="61">
        <v>0.1</v>
      </c>
      <c r="E14" s="62">
        <f>E10+1</f>
        <v>44706</v>
      </c>
      <c r="F14" s="63">
        <v>2</v>
      </c>
      <c r="G14" s="62">
        <f t="shared" si="5"/>
        <v>44708</v>
      </c>
      <c r="H14" s="57"/>
      <c r="I14" s="57">
        <f t="shared" si="4"/>
        <v>3</v>
      </c>
      <c r="J14" s="50"/>
      <c r="K14" s="50"/>
      <c r="L14" s="50"/>
      <c r="M14" s="50"/>
      <c r="N14" s="50"/>
      <c r="O14" s="50"/>
      <c r="P14" s="50"/>
      <c r="Q14" s="50"/>
      <c r="R14" s="50"/>
      <c r="S14" s="50"/>
      <c r="T14" s="50"/>
      <c r="U14" s="50"/>
      <c r="V14" s="50"/>
      <c r="W14" s="50"/>
      <c r="X14" s="50"/>
      <c r="Y14" s="50"/>
      <c r="Z14" s="50"/>
      <c r="AA14" s="50"/>
      <c r="AB14" s="50"/>
      <c r="AC14" s="50"/>
      <c r="AD14" s="50"/>
      <c r="AE14" s="50"/>
      <c r="AF14" s="50"/>
      <c r="AG14" s="50"/>
      <c r="AH14" s="50"/>
      <c r="AI14" s="50"/>
      <c r="AJ14" s="50"/>
      <c r="AK14" s="50"/>
      <c r="AL14" s="50"/>
      <c r="AM14" s="50"/>
      <c r="AN14" s="50"/>
      <c r="AO14" s="50"/>
      <c r="AP14" s="50"/>
      <c r="AQ14" s="50"/>
      <c r="AR14" s="50"/>
      <c r="AS14" s="50"/>
      <c r="AT14" s="50"/>
      <c r="AU14" s="50"/>
      <c r="AV14" s="50"/>
      <c r="AW14" s="50"/>
      <c r="AX14" s="50"/>
      <c r="AY14" s="50"/>
      <c r="AZ14" s="50"/>
      <c r="BA14" s="50"/>
      <c r="BB14" s="50"/>
      <c r="BC14" s="50"/>
      <c r="BD14" s="50"/>
      <c r="BE14" s="50"/>
      <c r="BF14" s="50"/>
      <c r="BG14" s="50"/>
      <c r="BH14" s="50"/>
      <c r="BI14" s="50"/>
      <c r="BJ14" s="50"/>
      <c r="BK14" s="50"/>
      <c r="BL14" s="50"/>
      <c r="BM14" s="50"/>
    </row>
    <row r="15" spans="1:65" s="58" customFormat="1" ht="30" customHeight="1" thickBot="1" x14ac:dyDescent="0.3">
      <c r="A15" s="21" t="s">
        <v>189</v>
      </c>
      <c r="B15" s="65" t="s">
        <v>190</v>
      </c>
      <c r="C15" s="66"/>
      <c r="D15" s="67"/>
      <c r="E15" s="68"/>
      <c r="F15" s="69"/>
      <c r="G15" s="70"/>
      <c r="H15" s="57"/>
      <c r="I15" s="57" t="str">
        <f t="shared" si="4"/>
        <v/>
      </c>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0"/>
      <c r="BK15" s="50"/>
      <c r="BL15" s="50"/>
      <c r="BM15" s="50"/>
    </row>
    <row r="16" spans="1:65" s="58" customFormat="1" ht="30" customHeight="1" thickBot="1" x14ac:dyDescent="0.3">
      <c r="A16" s="21"/>
      <c r="B16" s="71" t="s">
        <v>81</v>
      </c>
      <c r="C16" s="72" t="s">
        <v>186</v>
      </c>
      <c r="D16" s="73">
        <v>0.5</v>
      </c>
      <c r="E16" s="74">
        <f>E14+1</f>
        <v>44707</v>
      </c>
      <c r="F16" s="75">
        <v>1</v>
      </c>
      <c r="G16" s="74">
        <f t="shared" ref="G16:G20" si="6">E16+F16</f>
        <v>44708</v>
      </c>
      <c r="H16" s="57"/>
      <c r="I16" s="57">
        <f t="shared" si="4"/>
        <v>2</v>
      </c>
      <c r="J16" s="50"/>
      <c r="K16" s="50"/>
      <c r="L16" s="50"/>
      <c r="M16" s="50"/>
      <c r="N16" s="50"/>
      <c r="O16" s="50"/>
      <c r="P16" s="50"/>
      <c r="Q16" s="50"/>
      <c r="R16" s="50"/>
      <c r="S16" s="50"/>
      <c r="T16" s="50"/>
      <c r="U16" s="50"/>
      <c r="V16" s="50"/>
      <c r="W16" s="50"/>
      <c r="X16" s="50"/>
      <c r="Y16" s="50"/>
      <c r="Z16" s="50"/>
      <c r="AA16" s="50"/>
      <c r="AB16" s="50"/>
      <c r="AC16" s="50"/>
      <c r="AD16" s="50"/>
      <c r="AE16" s="50"/>
      <c r="AF16" s="50"/>
      <c r="AG16" s="50"/>
      <c r="AH16" s="50"/>
      <c r="AI16" s="50"/>
      <c r="AJ16" s="50"/>
      <c r="AK16" s="50"/>
      <c r="AL16" s="50"/>
      <c r="AM16" s="50"/>
      <c r="AN16" s="50"/>
      <c r="AO16" s="50"/>
      <c r="AP16" s="50"/>
      <c r="AQ16" s="50"/>
      <c r="AR16" s="50"/>
      <c r="AS16" s="50"/>
      <c r="AT16" s="50"/>
      <c r="AU16" s="50"/>
      <c r="AV16" s="50"/>
      <c r="AW16" s="50"/>
      <c r="AX16" s="50"/>
      <c r="AY16" s="50"/>
      <c r="AZ16" s="50"/>
      <c r="BA16" s="50"/>
      <c r="BB16" s="50"/>
      <c r="BC16" s="50"/>
      <c r="BD16" s="50"/>
      <c r="BE16" s="50"/>
      <c r="BF16" s="50"/>
      <c r="BG16" s="50"/>
      <c r="BH16" s="50"/>
      <c r="BI16" s="50"/>
      <c r="BJ16" s="50"/>
      <c r="BK16" s="50"/>
      <c r="BL16" s="50"/>
      <c r="BM16" s="50"/>
    </row>
    <row r="17" spans="1:65" s="58" customFormat="1" ht="30" customHeight="1" thickBot="1" x14ac:dyDescent="0.3">
      <c r="A17" s="29"/>
      <c r="B17" s="71" t="s">
        <v>82</v>
      </c>
      <c r="C17" s="72" t="s">
        <v>186</v>
      </c>
      <c r="D17" s="73">
        <v>0.5</v>
      </c>
      <c r="E17" s="74">
        <f>E16+2</f>
        <v>44709</v>
      </c>
      <c r="F17" s="75">
        <v>2</v>
      </c>
      <c r="G17" s="74">
        <f t="shared" si="6"/>
        <v>44711</v>
      </c>
      <c r="H17" s="57"/>
      <c r="I17" s="57">
        <f t="shared" si="4"/>
        <v>3</v>
      </c>
      <c r="J17" s="50"/>
      <c r="K17" s="50"/>
      <c r="L17" s="50"/>
      <c r="M17" s="50"/>
      <c r="N17" s="50"/>
      <c r="O17" s="50"/>
      <c r="P17" s="50"/>
      <c r="Q17" s="50"/>
      <c r="R17" s="50"/>
      <c r="S17" s="50"/>
      <c r="T17" s="50"/>
      <c r="U17" s="50"/>
      <c r="V17" s="64"/>
      <c r="W17" s="64"/>
      <c r="X17" s="50"/>
      <c r="Y17" s="50"/>
      <c r="Z17" s="50"/>
      <c r="AA17" s="50"/>
      <c r="AB17" s="50"/>
      <c r="AC17" s="50"/>
      <c r="AD17" s="50"/>
      <c r="AE17" s="50"/>
      <c r="AF17" s="50"/>
      <c r="AG17" s="50"/>
      <c r="AH17" s="50"/>
      <c r="AI17" s="50"/>
      <c r="AJ17" s="50"/>
      <c r="AK17" s="50"/>
      <c r="AL17" s="50"/>
      <c r="AM17" s="50"/>
      <c r="AN17" s="50"/>
      <c r="AO17" s="50"/>
      <c r="AP17" s="50"/>
      <c r="AQ17" s="50"/>
      <c r="AR17" s="50"/>
      <c r="AS17" s="50"/>
      <c r="AT17" s="50"/>
      <c r="AU17" s="50"/>
      <c r="AV17" s="50"/>
      <c r="AW17" s="50"/>
      <c r="AX17" s="50"/>
      <c r="AY17" s="50"/>
      <c r="AZ17" s="50"/>
      <c r="BA17" s="50"/>
      <c r="BB17" s="50"/>
      <c r="BC17" s="50"/>
      <c r="BD17" s="50"/>
      <c r="BE17" s="50"/>
      <c r="BF17" s="50"/>
      <c r="BG17" s="50"/>
      <c r="BH17" s="50"/>
      <c r="BI17" s="50"/>
      <c r="BJ17" s="50"/>
      <c r="BK17" s="50"/>
      <c r="BL17" s="50"/>
      <c r="BM17" s="50"/>
    </row>
    <row r="18" spans="1:65" s="58" customFormat="1" ht="30" customHeight="1" thickBot="1" x14ac:dyDescent="0.3">
      <c r="A18" s="29"/>
      <c r="B18" s="71" t="s">
        <v>83</v>
      </c>
      <c r="C18" s="72" t="s">
        <v>186</v>
      </c>
      <c r="D18" s="73">
        <v>0.1</v>
      </c>
      <c r="E18" s="74">
        <f>G17</f>
        <v>44711</v>
      </c>
      <c r="F18" s="75">
        <v>3</v>
      </c>
      <c r="G18" s="74">
        <f t="shared" si="6"/>
        <v>44714</v>
      </c>
      <c r="H18" s="57"/>
      <c r="I18" s="57">
        <f t="shared" si="4"/>
        <v>4</v>
      </c>
      <c r="J18" s="50"/>
      <c r="K18" s="50"/>
      <c r="L18" s="50"/>
      <c r="M18" s="50"/>
      <c r="N18" s="50"/>
      <c r="O18" s="50"/>
      <c r="P18" s="50"/>
      <c r="Q18" s="50"/>
      <c r="R18" s="50"/>
      <c r="S18" s="50"/>
      <c r="T18" s="50"/>
      <c r="U18" s="50"/>
      <c r="V18" s="50"/>
      <c r="W18" s="50"/>
      <c r="X18" s="50"/>
      <c r="Y18" s="50"/>
      <c r="Z18" s="50"/>
      <c r="AA18" s="50"/>
      <c r="AB18" s="50"/>
      <c r="AC18" s="50"/>
      <c r="AD18" s="50"/>
      <c r="AE18" s="50"/>
      <c r="AF18" s="50"/>
      <c r="AG18" s="50"/>
      <c r="AH18" s="50"/>
      <c r="AI18" s="50"/>
      <c r="AJ18" s="50"/>
      <c r="AK18" s="50"/>
      <c r="AL18" s="50"/>
      <c r="AM18" s="50"/>
      <c r="AN18" s="50"/>
      <c r="AO18" s="50"/>
      <c r="AP18" s="50"/>
      <c r="AQ18" s="50"/>
      <c r="AR18" s="50"/>
      <c r="AS18" s="50"/>
      <c r="AT18" s="50"/>
      <c r="AU18" s="50"/>
      <c r="AV18" s="50"/>
      <c r="AW18" s="50"/>
      <c r="AX18" s="50"/>
      <c r="AY18" s="50"/>
      <c r="AZ18" s="50"/>
      <c r="BA18" s="50"/>
      <c r="BB18" s="50"/>
      <c r="BC18" s="50"/>
      <c r="BD18" s="50"/>
      <c r="BE18" s="50"/>
      <c r="BF18" s="50"/>
      <c r="BG18" s="50"/>
      <c r="BH18" s="50"/>
      <c r="BI18" s="50"/>
      <c r="BJ18" s="50"/>
      <c r="BK18" s="50"/>
      <c r="BL18" s="50"/>
      <c r="BM18" s="50"/>
    </row>
    <row r="19" spans="1:65" s="58" customFormat="1" ht="30" customHeight="1" thickBot="1" x14ac:dyDescent="0.3">
      <c r="A19" s="29"/>
      <c r="B19" s="71" t="s">
        <v>188</v>
      </c>
      <c r="C19" s="72" t="s">
        <v>186</v>
      </c>
      <c r="D19" s="73">
        <v>0.2</v>
      </c>
      <c r="E19" s="74">
        <f>E18</f>
        <v>44711</v>
      </c>
      <c r="F19" s="75">
        <v>10</v>
      </c>
      <c r="G19" s="74">
        <f t="shared" si="6"/>
        <v>44721</v>
      </c>
      <c r="H19" s="57"/>
      <c r="I19" s="57">
        <f t="shared" si="4"/>
        <v>11</v>
      </c>
      <c r="J19" s="50"/>
      <c r="K19" s="50"/>
      <c r="L19" s="50"/>
      <c r="M19" s="50"/>
      <c r="N19" s="50"/>
      <c r="O19" s="50"/>
      <c r="P19" s="50"/>
      <c r="Q19" s="50"/>
      <c r="R19" s="50"/>
      <c r="S19" s="50"/>
      <c r="T19" s="50"/>
      <c r="U19" s="50"/>
      <c r="V19" s="50"/>
      <c r="W19" s="50"/>
      <c r="X19" s="50"/>
      <c r="Y19" s="50"/>
      <c r="Z19" s="64"/>
      <c r="AA19" s="50"/>
      <c r="AB19" s="50"/>
      <c r="AC19" s="50"/>
      <c r="AD19" s="50"/>
      <c r="AE19" s="50"/>
      <c r="AF19" s="50"/>
      <c r="AG19" s="50"/>
      <c r="AH19" s="50"/>
      <c r="AI19" s="50"/>
      <c r="AJ19" s="50"/>
      <c r="AK19" s="50"/>
      <c r="AL19" s="50"/>
      <c r="AM19" s="50"/>
      <c r="AN19" s="50"/>
      <c r="AO19" s="50"/>
      <c r="AP19" s="50"/>
      <c r="AQ19" s="50"/>
      <c r="AR19" s="50"/>
      <c r="AS19" s="50"/>
      <c r="AT19" s="50"/>
      <c r="AU19" s="50"/>
      <c r="AV19" s="50"/>
      <c r="AW19" s="50"/>
      <c r="AX19" s="50"/>
      <c r="AY19" s="50"/>
      <c r="AZ19" s="50"/>
      <c r="BA19" s="50"/>
      <c r="BB19" s="50"/>
      <c r="BC19" s="50"/>
      <c r="BD19" s="50"/>
      <c r="BE19" s="50"/>
      <c r="BF19" s="50"/>
      <c r="BG19" s="50"/>
      <c r="BH19" s="50"/>
      <c r="BI19" s="50"/>
      <c r="BJ19" s="50"/>
      <c r="BK19" s="50"/>
      <c r="BL19" s="50"/>
      <c r="BM19" s="50"/>
    </row>
    <row r="20" spans="1:65" s="58" customFormat="1" ht="30" customHeight="1" thickBot="1" x14ac:dyDescent="0.3">
      <c r="A20" s="29"/>
      <c r="B20" s="71" t="s">
        <v>188</v>
      </c>
      <c r="C20" s="72" t="s">
        <v>186</v>
      </c>
      <c r="D20" s="73">
        <v>0.9</v>
      </c>
      <c r="E20" s="74">
        <f>E19</f>
        <v>44711</v>
      </c>
      <c r="F20" s="75">
        <v>2</v>
      </c>
      <c r="G20" s="74">
        <f t="shared" si="6"/>
        <v>44713</v>
      </c>
      <c r="H20" s="57"/>
      <c r="I20" s="57">
        <f t="shared" si="4"/>
        <v>3</v>
      </c>
      <c r="J20" s="50"/>
      <c r="K20" s="50"/>
      <c r="L20" s="50"/>
      <c r="M20" s="50"/>
      <c r="N20" s="50"/>
      <c r="O20" s="50"/>
      <c r="P20" s="50"/>
      <c r="Q20" s="50"/>
      <c r="R20" s="50"/>
      <c r="S20" s="50"/>
      <c r="T20" s="50"/>
      <c r="U20" s="50"/>
      <c r="V20" s="50"/>
      <c r="W20" s="50"/>
      <c r="X20" s="50"/>
      <c r="Y20" s="50"/>
      <c r="Z20" s="50"/>
      <c r="AA20" s="50"/>
      <c r="AB20" s="50"/>
      <c r="AC20" s="50"/>
      <c r="AD20" s="50"/>
      <c r="AE20" s="50"/>
      <c r="AF20" s="50"/>
      <c r="AG20" s="50"/>
      <c r="AH20" s="50"/>
      <c r="AI20" s="50"/>
      <c r="AJ20" s="50"/>
      <c r="AK20" s="50"/>
      <c r="AL20" s="50"/>
      <c r="AM20" s="50"/>
      <c r="AN20" s="50"/>
      <c r="AO20" s="50"/>
      <c r="AP20" s="50"/>
      <c r="AQ20" s="50"/>
      <c r="AR20" s="50"/>
      <c r="AS20" s="50"/>
      <c r="AT20" s="50"/>
      <c r="AU20" s="50"/>
      <c r="AV20" s="50"/>
      <c r="AW20" s="50"/>
      <c r="AX20" s="50"/>
      <c r="AY20" s="50"/>
      <c r="AZ20" s="50"/>
      <c r="BA20" s="50"/>
      <c r="BB20" s="50"/>
      <c r="BC20" s="50"/>
      <c r="BD20" s="50"/>
      <c r="BE20" s="50"/>
      <c r="BF20" s="50"/>
      <c r="BG20" s="50"/>
      <c r="BH20" s="50"/>
      <c r="BI20" s="50"/>
      <c r="BJ20" s="50"/>
      <c r="BK20" s="50"/>
      <c r="BL20" s="50"/>
      <c r="BM20" s="50"/>
    </row>
    <row r="21" spans="1:65" s="58" customFormat="1" ht="30" customHeight="1" thickBot="1" x14ac:dyDescent="0.3">
      <c r="A21" s="29" t="s">
        <v>191</v>
      </c>
      <c r="B21" s="76" t="s">
        <v>192</v>
      </c>
      <c r="C21" s="77"/>
      <c r="D21" s="78"/>
      <c r="E21" s="79"/>
      <c r="F21" s="80"/>
      <c r="G21" s="81"/>
      <c r="H21" s="57"/>
      <c r="I21" s="57" t="str">
        <f t="shared" si="4"/>
        <v/>
      </c>
      <c r="J21" s="50"/>
      <c r="K21" s="50"/>
      <c r="L21" s="50"/>
      <c r="M21" s="50"/>
      <c r="N21" s="50"/>
      <c r="O21" s="50"/>
      <c r="P21" s="50"/>
      <c r="Q21" s="50"/>
      <c r="R21" s="50"/>
      <c r="S21" s="50"/>
      <c r="T21" s="50"/>
      <c r="U21" s="50"/>
      <c r="V21" s="50"/>
      <c r="W21" s="50"/>
      <c r="X21" s="50"/>
      <c r="Y21" s="50"/>
      <c r="Z21" s="50"/>
      <c r="AA21" s="50"/>
      <c r="AB21" s="50"/>
      <c r="AC21" s="50"/>
      <c r="AD21" s="50"/>
      <c r="AE21" s="50"/>
      <c r="AF21" s="50"/>
      <c r="AG21" s="50"/>
      <c r="AH21" s="50"/>
      <c r="AI21" s="50"/>
      <c r="AJ21" s="50"/>
      <c r="AK21" s="50"/>
      <c r="AL21" s="50"/>
      <c r="AM21" s="50"/>
      <c r="AN21" s="50"/>
      <c r="AO21" s="50"/>
      <c r="AP21" s="50"/>
      <c r="AQ21" s="50"/>
      <c r="AR21" s="50"/>
      <c r="AS21" s="50"/>
      <c r="AT21" s="50"/>
      <c r="AU21" s="50"/>
      <c r="AV21" s="50"/>
      <c r="AW21" s="50"/>
      <c r="AX21" s="50"/>
      <c r="AY21" s="50"/>
      <c r="AZ21" s="50"/>
      <c r="BA21" s="50"/>
      <c r="BB21" s="50"/>
      <c r="BC21" s="50"/>
      <c r="BD21" s="50"/>
      <c r="BE21" s="50"/>
      <c r="BF21" s="50"/>
      <c r="BG21" s="50"/>
      <c r="BH21" s="50"/>
      <c r="BI21" s="50"/>
      <c r="BJ21" s="50"/>
      <c r="BK21" s="50"/>
      <c r="BL21" s="50"/>
      <c r="BM21" s="50"/>
    </row>
    <row r="22" spans="1:65" s="58" customFormat="1" ht="30" customHeight="1" thickBot="1" x14ac:dyDescent="0.3">
      <c r="A22" s="29"/>
      <c r="B22" s="82" t="s">
        <v>84</v>
      </c>
      <c r="C22" s="83" t="s">
        <v>186</v>
      </c>
      <c r="D22" s="84">
        <v>0.5</v>
      </c>
      <c r="E22" s="85">
        <f>E3+15</f>
        <v>44710</v>
      </c>
      <c r="F22" s="86">
        <v>5</v>
      </c>
      <c r="G22" s="85">
        <f t="shared" ref="G22:G26" si="7">E22+F22</f>
        <v>44715</v>
      </c>
      <c r="H22" s="57"/>
      <c r="I22" s="57">
        <f t="shared" si="4"/>
        <v>6</v>
      </c>
      <c r="J22" s="50"/>
      <c r="K22" s="50"/>
      <c r="L22" s="50"/>
      <c r="M22" s="50"/>
      <c r="N22" s="50"/>
      <c r="O22" s="50"/>
      <c r="P22" s="50"/>
      <c r="Q22" s="50"/>
      <c r="R22" s="50"/>
      <c r="S22" s="50"/>
      <c r="T22" s="50"/>
      <c r="U22" s="50"/>
      <c r="V22" s="50"/>
      <c r="W22" s="50"/>
      <c r="X22" s="50"/>
      <c r="Y22" s="50"/>
      <c r="Z22" s="50"/>
      <c r="AA22" s="50"/>
      <c r="AB22" s="50"/>
      <c r="AC22" s="50"/>
      <c r="AD22" s="50"/>
      <c r="AE22" s="50"/>
      <c r="AF22" s="50"/>
      <c r="AG22" s="50"/>
      <c r="AH22" s="50"/>
      <c r="AI22" s="50"/>
      <c r="AJ22" s="50"/>
      <c r="AK22" s="50"/>
      <c r="AL22" s="50"/>
      <c r="AM22" s="50"/>
      <c r="AN22" s="50"/>
      <c r="AO22" s="50"/>
      <c r="AP22" s="50"/>
      <c r="AQ22" s="50"/>
      <c r="AR22" s="50"/>
      <c r="AS22" s="50"/>
      <c r="AT22" s="50"/>
      <c r="AU22" s="50"/>
      <c r="AV22" s="50"/>
      <c r="AW22" s="50"/>
      <c r="AX22" s="50"/>
      <c r="AY22" s="50"/>
      <c r="AZ22" s="50"/>
      <c r="BA22" s="50"/>
      <c r="BB22" s="50"/>
      <c r="BC22" s="50"/>
      <c r="BD22" s="50"/>
      <c r="BE22" s="50"/>
      <c r="BF22" s="50"/>
      <c r="BG22" s="50"/>
      <c r="BH22" s="50"/>
      <c r="BI22" s="50"/>
      <c r="BJ22" s="50"/>
      <c r="BK22" s="50"/>
      <c r="BL22" s="50"/>
      <c r="BM22" s="50"/>
    </row>
    <row r="23" spans="1:65" s="58" customFormat="1" ht="30" customHeight="1" thickBot="1" x14ac:dyDescent="0.3">
      <c r="A23" s="29"/>
      <c r="B23" s="82" t="s">
        <v>193</v>
      </c>
      <c r="C23" s="83" t="s">
        <v>186</v>
      </c>
      <c r="D23" s="84">
        <v>0.9</v>
      </c>
      <c r="E23" s="85">
        <f>G22+1</f>
        <v>44716</v>
      </c>
      <c r="F23" s="86">
        <v>15</v>
      </c>
      <c r="G23" s="85">
        <f t="shared" si="7"/>
        <v>44731</v>
      </c>
      <c r="H23" s="57"/>
      <c r="I23" s="57">
        <f t="shared" si="4"/>
        <v>16</v>
      </c>
      <c r="J23" s="50"/>
      <c r="K23" s="50"/>
      <c r="L23" s="50"/>
      <c r="M23" s="50"/>
      <c r="N23" s="50"/>
      <c r="O23" s="50"/>
      <c r="P23" s="50"/>
      <c r="Q23" s="50"/>
      <c r="R23" s="50"/>
      <c r="S23" s="50"/>
      <c r="T23" s="50"/>
      <c r="U23" s="50"/>
      <c r="V23" s="50"/>
      <c r="W23" s="50"/>
      <c r="X23" s="50"/>
      <c r="Y23" s="50"/>
      <c r="Z23" s="50"/>
      <c r="AA23" s="50"/>
      <c r="AB23" s="50"/>
      <c r="AC23" s="50"/>
      <c r="AD23" s="50"/>
      <c r="AE23" s="50"/>
      <c r="AF23" s="50"/>
      <c r="AG23" s="50"/>
      <c r="AH23" s="50"/>
      <c r="AI23" s="50"/>
      <c r="AJ23" s="50"/>
      <c r="AK23" s="50"/>
      <c r="AL23" s="50"/>
      <c r="AM23" s="50"/>
      <c r="AN23" s="50"/>
      <c r="AO23" s="50"/>
      <c r="AP23" s="50"/>
      <c r="AQ23" s="50"/>
      <c r="AR23" s="50"/>
      <c r="AS23" s="50"/>
      <c r="AT23" s="50"/>
      <c r="AU23" s="50"/>
      <c r="AV23" s="50"/>
      <c r="AW23" s="50"/>
      <c r="AX23" s="50"/>
      <c r="AY23" s="50"/>
      <c r="AZ23" s="50"/>
      <c r="BA23" s="50"/>
      <c r="BB23" s="50"/>
      <c r="BC23" s="50"/>
      <c r="BD23" s="50"/>
      <c r="BE23" s="50"/>
      <c r="BF23" s="50"/>
      <c r="BG23" s="50"/>
      <c r="BH23" s="50"/>
      <c r="BI23" s="50"/>
      <c r="BJ23" s="50"/>
      <c r="BK23" s="50"/>
      <c r="BL23" s="50"/>
      <c r="BM23" s="50"/>
    </row>
    <row r="24" spans="1:65" s="58" customFormat="1" ht="30" customHeight="1" thickBot="1" x14ac:dyDescent="0.3">
      <c r="A24" s="29"/>
      <c r="B24" s="87" t="s">
        <v>194</v>
      </c>
      <c r="C24" s="83" t="s">
        <v>186</v>
      </c>
      <c r="D24" s="84">
        <v>0.1</v>
      </c>
      <c r="E24" s="85">
        <f>E23+5</f>
        <v>44721</v>
      </c>
      <c r="F24" s="86">
        <v>10</v>
      </c>
      <c r="G24" s="85">
        <f t="shared" si="7"/>
        <v>44731</v>
      </c>
      <c r="H24" s="57"/>
      <c r="I24" s="57">
        <f t="shared" si="4"/>
        <v>11</v>
      </c>
      <c r="J24" s="50"/>
      <c r="K24" s="50"/>
      <c r="L24" s="50"/>
      <c r="M24" s="50"/>
      <c r="N24" s="50"/>
      <c r="O24" s="50"/>
      <c r="P24" s="50"/>
      <c r="Q24" s="50"/>
      <c r="R24" s="50"/>
      <c r="S24" s="50"/>
      <c r="T24" s="50"/>
      <c r="U24" s="50"/>
      <c r="V24" s="50"/>
      <c r="W24" s="50"/>
      <c r="X24" s="50"/>
      <c r="Y24" s="50"/>
      <c r="Z24" s="50"/>
      <c r="AA24" s="50"/>
      <c r="AB24" s="50"/>
      <c r="AC24" s="50"/>
      <c r="AD24" s="50"/>
      <c r="AE24" s="50"/>
      <c r="AF24" s="50"/>
      <c r="AG24" s="50"/>
      <c r="AH24" s="50"/>
      <c r="AI24" s="50"/>
      <c r="AJ24" s="50"/>
      <c r="AK24" s="50"/>
      <c r="AL24" s="50"/>
      <c r="AM24" s="50"/>
      <c r="AN24" s="50"/>
      <c r="AO24" s="50"/>
      <c r="AP24" s="50"/>
      <c r="AQ24" s="50"/>
      <c r="AR24" s="50"/>
      <c r="AS24" s="50"/>
      <c r="AT24" s="50"/>
      <c r="AU24" s="50"/>
      <c r="AV24" s="50"/>
      <c r="AW24" s="50"/>
      <c r="AX24" s="50"/>
      <c r="AY24" s="50"/>
      <c r="AZ24" s="50"/>
      <c r="BA24" s="50"/>
      <c r="BB24" s="50"/>
      <c r="BC24" s="50"/>
      <c r="BD24" s="50"/>
      <c r="BE24" s="50"/>
      <c r="BF24" s="50"/>
      <c r="BG24" s="50"/>
      <c r="BH24" s="50"/>
      <c r="BI24" s="50"/>
      <c r="BJ24" s="50"/>
      <c r="BK24" s="50"/>
      <c r="BL24" s="50"/>
      <c r="BM24" s="50"/>
    </row>
    <row r="25" spans="1:65" s="58" customFormat="1" ht="30" customHeight="1" thickBot="1" x14ac:dyDescent="0.3">
      <c r="A25" s="29"/>
      <c r="B25" s="82" t="s">
        <v>188</v>
      </c>
      <c r="C25" s="83" t="s">
        <v>186</v>
      </c>
      <c r="D25" s="84">
        <v>0.8</v>
      </c>
      <c r="E25" s="85">
        <f>G24+1</f>
        <v>44732</v>
      </c>
      <c r="F25" s="86">
        <v>18</v>
      </c>
      <c r="G25" s="85">
        <f t="shared" si="7"/>
        <v>44750</v>
      </c>
      <c r="H25" s="57"/>
      <c r="I25" s="57">
        <f t="shared" si="4"/>
        <v>19</v>
      </c>
      <c r="J25" s="50"/>
      <c r="K25" s="50"/>
      <c r="L25" s="50"/>
      <c r="M25" s="50"/>
      <c r="N25" s="50"/>
      <c r="O25" s="50"/>
      <c r="P25" s="50"/>
      <c r="Q25" s="50"/>
      <c r="R25" s="50"/>
      <c r="S25" s="50"/>
      <c r="T25" s="50"/>
      <c r="U25" s="50"/>
      <c r="V25" s="50"/>
      <c r="W25" s="50"/>
      <c r="X25" s="50"/>
      <c r="Y25" s="50"/>
      <c r="Z25" s="50"/>
      <c r="AA25" s="50"/>
      <c r="AB25" s="50"/>
      <c r="AC25" s="50"/>
      <c r="AD25" s="50"/>
      <c r="AE25" s="50"/>
      <c r="AF25" s="50"/>
      <c r="AG25" s="50"/>
      <c r="AH25" s="50"/>
      <c r="AI25" s="50"/>
      <c r="AJ25" s="50"/>
      <c r="AK25" s="50"/>
      <c r="AL25" s="50"/>
      <c r="AM25" s="50"/>
      <c r="AN25" s="50"/>
      <c r="AO25" s="50"/>
      <c r="AP25" s="50"/>
      <c r="AQ25" s="50"/>
      <c r="AR25" s="50"/>
      <c r="AS25" s="50"/>
      <c r="AT25" s="50"/>
      <c r="AU25" s="50"/>
      <c r="AV25" s="50"/>
      <c r="AW25" s="50"/>
      <c r="AX25" s="50"/>
      <c r="AY25" s="50"/>
      <c r="AZ25" s="50"/>
      <c r="BA25" s="50"/>
      <c r="BB25" s="50"/>
      <c r="BC25" s="50"/>
      <c r="BD25" s="50"/>
      <c r="BE25" s="50"/>
      <c r="BF25" s="50"/>
      <c r="BG25" s="50"/>
      <c r="BH25" s="50"/>
      <c r="BI25" s="50"/>
      <c r="BJ25" s="50"/>
      <c r="BK25" s="50"/>
      <c r="BL25" s="50"/>
      <c r="BM25" s="50"/>
    </row>
    <row r="26" spans="1:65" s="58" customFormat="1" ht="30" customHeight="1" thickBot="1" x14ac:dyDescent="0.3">
      <c r="A26" s="29"/>
      <c r="B26" s="82" t="s">
        <v>188</v>
      </c>
      <c r="C26" s="83" t="s">
        <v>186</v>
      </c>
      <c r="D26" s="84">
        <v>1</v>
      </c>
      <c r="E26" s="85">
        <f>E24</f>
        <v>44721</v>
      </c>
      <c r="F26" s="86">
        <v>5</v>
      </c>
      <c r="G26" s="85">
        <f t="shared" si="7"/>
        <v>44726</v>
      </c>
      <c r="H26" s="57"/>
      <c r="I26" s="57">
        <f t="shared" si="4"/>
        <v>6</v>
      </c>
      <c r="J26" s="50"/>
      <c r="K26" s="50"/>
      <c r="L26" s="50"/>
      <c r="M26" s="50"/>
      <c r="N26" s="50"/>
      <c r="O26" s="50"/>
      <c r="P26" s="50"/>
      <c r="Q26" s="50"/>
      <c r="R26" s="50"/>
      <c r="S26" s="50"/>
      <c r="T26" s="50"/>
      <c r="U26" s="50"/>
      <c r="V26" s="50"/>
      <c r="W26" s="50"/>
      <c r="X26" s="50"/>
      <c r="Y26" s="50"/>
      <c r="Z26" s="50"/>
      <c r="AA26" s="50"/>
      <c r="AB26" s="50"/>
      <c r="AC26" s="50"/>
      <c r="AD26" s="50"/>
      <c r="AE26" s="50"/>
      <c r="AF26" s="50"/>
      <c r="AG26" s="50"/>
      <c r="AH26" s="50"/>
      <c r="AI26" s="50"/>
      <c r="AJ26" s="50"/>
      <c r="AK26" s="50"/>
      <c r="AL26" s="50"/>
      <c r="AM26" s="50"/>
      <c r="AN26" s="50"/>
      <c r="AO26" s="50"/>
      <c r="AP26" s="50"/>
      <c r="AQ26" s="50"/>
      <c r="AR26" s="50"/>
      <c r="AS26" s="50"/>
      <c r="AT26" s="50"/>
      <c r="AU26" s="50"/>
      <c r="AV26" s="50"/>
      <c r="AW26" s="50"/>
      <c r="AX26" s="50"/>
      <c r="AY26" s="50"/>
      <c r="AZ26" s="50"/>
      <c r="BA26" s="50"/>
      <c r="BB26" s="50"/>
      <c r="BC26" s="50"/>
      <c r="BD26" s="50"/>
      <c r="BE26" s="50"/>
      <c r="BF26" s="50"/>
      <c r="BG26" s="50"/>
      <c r="BH26" s="50"/>
      <c r="BI26" s="50"/>
      <c r="BJ26" s="50"/>
      <c r="BK26" s="50"/>
      <c r="BL26" s="50"/>
      <c r="BM26" s="50"/>
    </row>
    <row r="27" spans="1:65" s="58" customFormat="1" ht="30" customHeight="1" thickBot="1" x14ac:dyDescent="0.3">
      <c r="A27" s="29" t="s">
        <v>191</v>
      </c>
      <c r="B27" s="88" t="s">
        <v>195</v>
      </c>
      <c r="C27" s="89"/>
      <c r="D27" s="90"/>
      <c r="E27" s="91"/>
      <c r="F27" s="92"/>
      <c r="G27" s="93"/>
      <c r="H27" s="50"/>
      <c r="I27" s="57" t="str">
        <f t="shared" si="4"/>
        <v/>
      </c>
      <c r="J27" s="50"/>
      <c r="K27" s="50"/>
      <c r="L27" s="50"/>
      <c r="M27" s="50"/>
      <c r="N27" s="50"/>
      <c r="O27" s="50"/>
      <c r="P27" s="50"/>
      <c r="Q27" s="50"/>
      <c r="R27" s="50"/>
      <c r="S27" s="50"/>
      <c r="T27" s="50"/>
      <c r="U27" s="50"/>
      <c r="V27" s="50"/>
      <c r="W27" s="50"/>
      <c r="X27" s="50"/>
      <c r="Y27" s="50"/>
      <c r="Z27" s="50"/>
      <c r="AA27" s="50"/>
      <c r="AB27" s="50"/>
      <c r="AC27" s="50"/>
      <c r="AD27" s="50"/>
      <c r="AE27" s="50"/>
      <c r="AF27" s="50"/>
      <c r="AG27" s="50"/>
      <c r="AH27" s="50"/>
      <c r="AI27" s="50"/>
      <c r="AJ27" s="50"/>
      <c r="AK27" s="50"/>
      <c r="AL27" s="50"/>
      <c r="AM27" s="50"/>
      <c r="AN27" s="50"/>
      <c r="AO27" s="50"/>
      <c r="AP27" s="50"/>
      <c r="AQ27" s="50"/>
      <c r="AR27" s="50"/>
      <c r="AS27" s="50"/>
      <c r="AT27" s="50"/>
      <c r="AU27" s="50"/>
      <c r="AV27" s="50"/>
      <c r="AW27" s="50"/>
      <c r="AX27" s="50"/>
      <c r="AY27" s="50"/>
      <c r="AZ27" s="50"/>
      <c r="BA27" s="50"/>
      <c r="BB27" s="50"/>
      <c r="BC27" s="50"/>
      <c r="BD27" s="50"/>
      <c r="BE27" s="50"/>
      <c r="BF27" s="50"/>
      <c r="BG27" s="50"/>
      <c r="BH27" s="50"/>
      <c r="BI27" s="50"/>
      <c r="BJ27" s="50"/>
      <c r="BK27" s="50"/>
      <c r="BL27" s="50"/>
      <c r="BM27" s="50"/>
    </row>
    <row r="28" spans="1:65" s="58" customFormat="1" ht="30" customHeight="1" thickBot="1" x14ac:dyDescent="0.3">
      <c r="A28" s="29"/>
      <c r="B28" s="94" t="s">
        <v>85</v>
      </c>
      <c r="C28" s="95" t="s">
        <v>186</v>
      </c>
      <c r="D28" s="96">
        <v>0.5</v>
      </c>
      <c r="E28" s="97">
        <f>E9+15</f>
        <v>44710</v>
      </c>
      <c r="F28" s="98">
        <v>5</v>
      </c>
      <c r="G28" s="97">
        <f t="shared" ref="G28:G52" si="8">E28+F28</f>
        <v>44715</v>
      </c>
      <c r="H28" s="57"/>
      <c r="I28" s="57">
        <f t="shared" si="4"/>
        <v>6</v>
      </c>
      <c r="J28" s="50"/>
      <c r="K28" s="50"/>
      <c r="L28" s="50"/>
      <c r="M28" s="50"/>
      <c r="N28" s="50"/>
      <c r="O28" s="50"/>
      <c r="P28" s="50"/>
      <c r="Q28" s="50"/>
      <c r="R28" s="50"/>
      <c r="S28" s="50"/>
      <c r="T28" s="50"/>
      <c r="U28" s="50"/>
      <c r="V28" s="50"/>
      <c r="W28" s="50"/>
      <c r="X28" s="50"/>
      <c r="Y28" s="50"/>
      <c r="Z28" s="50"/>
      <c r="AA28" s="50"/>
      <c r="AB28" s="50"/>
      <c r="AC28" s="50"/>
      <c r="AD28" s="50"/>
      <c r="AE28" s="50"/>
      <c r="AF28" s="50"/>
      <c r="AG28" s="50"/>
      <c r="AH28" s="50"/>
      <c r="AI28" s="50"/>
      <c r="AJ28" s="50"/>
      <c r="AK28" s="50"/>
      <c r="AL28" s="50"/>
      <c r="AM28" s="50"/>
      <c r="AN28" s="50"/>
      <c r="AO28" s="50"/>
      <c r="AP28" s="50"/>
      <c r="AQ28" s="50"/>
      <c r="AR28" s="50"/>
      <c r="AS28" s="50"/>
      <c r="AT28" s="50"/>
      <c r="AU28" s="50"/>
      <c r="AV28" s="50"/>
      <c r="AW28" s="50"/>
      <c r="AX28" s="50"/>
      <c r="AY28" s="50"/>
      <c r="AZ28" s="50"/>
      <c r="BA28" s="50"/>
      <c r="BB28" s="50"/>
      <c r="BC28" s="50"/>
      <c r="BD28" s="50"/>
      <c r="BE28" s="50"/>
      <c r="BF28" s="50"/>
      <c r="BG28" s="50"/>
      <c r="BH28" s="50"/>
      <c r="BI28" s="50"/>
      <c r="BJ28" s="50"/>
      <c r="BK28" s="50"/>
      <c r="BL28" s="50"/>
      <c r="BM28" s="50"/>
    </row>
    <row r="29" spans="1:65" s="58" customFormat="1" ht="30" customHeight="1" thickBot="1" x14ac:dyDescent="0.3">
      <c r="A29" s="29"/>
      <c r="B29" s="94" t="s">
        <v>86</v>
      </c>
      <c r="C29" s="95" t="s">
        <v>186</v>
      </c>
      <c r="D29" s="96">
        <v>0.2</v>
      </c>
      <c r="E29" s="97">
        <f>G28+1</f>
        <v>44716</v>
      </c>
      <c r="F29" s="98">
        <v>5</v>
      </c>
      <c r="G29" s="97">
        <f t="shared" si="8"/>
        <v>44721</v>
      </c>
      <c r="H29" s="57"/>
      <c r="I29" s="57">
        <f t="shared" si="4"/>
        <v>6</v>
      </c>
      <c r="J29" s="50"/>
      <c r="K29" s="50"/>
      <c r="L29" s="50"/>
      <c r="M29" s="50"/>
      <c r="N29" s="50"/>
      <c r="O29" s="50"/>
      <c r="P29" s="50"/>
      <c r="Q29" s="50"/>
      <c r="R29" s="50"/>
      <c r="S29" s="50"/>
      <c r="T29" s="50"/>
      <c r="U29" s="50"/>
      <c r="V29" s="50"/>
      <c r="W29" s="50"/>
      <c r="X29" s="50"/>
      <c r="Y29" s="50"/>
      <c r="Z29" s="50"/>
      <c r="AA29" s="50"/>
      <c r="AB29" s="50"/>
      <c r="AC29" s="50"/>
      <c r="AD29" s="50"/>
      <c r="AE29" s="50"/>
      <c r="AF29" s="50"/>
      <c r="AG29" s="50"/>
      <c r="AH29" s="50"/>
      <c r="AI29" s="50"/>
      <c r="AJ29" s="50"/>
      <c r="AK29" s="50"/>
      <c r="AL29" s="50"/>
      <c r="AM29" s="50"/>
      <c r="AN29" s="50"/>
      <c r="AO29" s="50"/>
      <c r="AP29" s="50"/>
      <c r="AQ29" s="50"/>
      <c r="AR29" s="50"/>
      <c r="AS29" s="50"/>
      <c r="AT29" s="50"/>
      <c r="AU29" s="50"/>
      <c r="AV29" s="50"/>
      <c r="AW29" s="50"/>
      <c r="AX29" s="50"/>
      <c r="AY29" s="50"/>
      <c r="AZ29" s="50"/>
      <c r="BA29" s="50"/>
      <c r="BB29" s="50"/>
      <c r="BC29" s="50"/>
      <c r="BD29" s="50"/>
      <c r="BE29" s="50"/>
      <c r="BF29" s="50"/>
      <c r="BG29" s="50"/>
      <c r="BH29" s="50"/>
      <c r="BI29" s="50"/>
      <c r="BJ29" s="50"/>
      <c r="BK29" s="50"/>
      <c r="BL29" s="50"/>
      <c r="BM29" s="50"/>
    </row>
    <row r="30" spans="1:65" s="58" customFormat="1" ht="30" customHeight="1" thickBot="1" x14ac:dyDescent="0.3">
      <c r="A30" s="29"/>
      <c r="B30" s="94" t="s">
        <v>87</v>
      </c>
      <c r="C30" s="95" t="s">
        <v>186</v>
      </c>
      <c r="D30" s="96">
        <v>0.01</v>
      </c>
      <c r="E30" s="97">
        <f>E29+5</f>
        <v>44721</v>
      </c>
      <c r="F30" s="98">
        <v>10</v>
      </c>
      <c r="G30" s="97">
        <f t="shared" si="8"/>
        <v>44731</v>
      </c>
      <c r="H30" s="57"/>
      <c r="I30" s="57">
        <f t="shared" si="4"/>
        <v>11</v>
      </c>
      <c r="J30" s="50"/>
      <c r="K30" s="50"/>
      <c r="L30" s="50"/>
      <c r="M30" s="50"/>
      <c r="N30" s="50"/>
      <c r="O30" s="50"/>
      <c r="P30" s="50"/>
      <c r="Q30" s="50"/>
      <c r="R30" s="50"/>
      <c r="S30" s="50"/>
      <c r="T30" s="50"/>
      <c r="U30" s="50"/>
      <c r="V30" s="50"/>
      <c r="W30" s="50"/>
      <c r="X30" s="50"/>
      <c r="Y30" s="50"/>
      <c r="Z30" s="50"/>
      <c r="AA30" s="50"/>
      <c r="AB30" s="50"/>
      <c r="AC30" s="50"/>
      <c r="AD30" s="50"/>
      <c r="AE30" s="50"/>
      <c r="AF30" s="50"/>
      <c r="AG30" s="50"/>
      <c r="AH30" s="50"/>
      <c r="AI30" s="50"/>
      <c r="AJ30" s="50"/>
      <c r="AK30" s="50"/>
      <c r="AL30" s="50"/>
      <c r="AM30" s="50"/>
      <c r="AN30" s="50"/>
      <c r="AO30" s="50"/>
      <c r="AP30" s="50"/>
      <c r="AQ30" s="50"/>
      <c r="AR30" s="50"/>
      <c r="AS30" s="50"/>
      <c r="AT30" s="50"/>
      <c r="AU30" s="50"/>
      <c r="AV30" s="50"/>
      <c r="AW30" s="50"/>
      <c r="AX30" s="50"/>
      <c r="AY30" s="50"/>
      <c r="AZ30" s="50"/>
      <c r="BA30" s="50"/>
      <c r="BB30" s="50"/>
      <c r="BC30" s="50"/>
      <c r="BD30" s="50"/>
      <c r="BE30" s="50"/>
      <c r="BF30" s="50"/>
      <c r="BG30" s="50"/>
      <c r="BH30" s="50"/>
      <c r="BI30" s="50"/>
      <c r="BJ30" s="50"/>
      <c r="BK30" s="50"/>
      <c r="BL30" s="50"/>
      <c r="BM30" s="50"/>
    </row>
    <row r="31" spans="1:65" s="58" customFormat="1" ht="30" customHeight="1" thickBot="1" x14ac:dyDescent="0.3">
      <c r="A31" s="29"/>
      <c r="B31" s="94" t="s">
        <v>88</v>
      </c>
      <c r="C31" s="95" t="s">
        <v>186</v>
      </c>
      <c r="D31" s="96">
        <v>0.1</v>
      </c>
      <c r="E31" s="97">
        <f>G30+1</f>
        <v>44732</v>
      </c>
      <c r="F31" s="98">
        <v>8</v>
      </c>
      <c r="G31" s="97">
        <f t="shared" si="8"/>
        <v>44740</v>
      </c>
      <c r="H31" s="57"/>
      <c r="I31" s="57">
        <f t="shared" si="4"/>
        <v>9</v>
      </c>
      <c r="J31" s="50"/>
      <c r="K31" s="50"/>
      <c r="L31" s="50"/>
      <c r="M31" s="50"/>
      <c r="N31" s="50"/>
      <c r="O31" s="50"/>
      <c r="P31" s="50"/>
      <c r="Q31" s="50"/>
      <c r="R31" s="50"/>
      <c r="S31" s="50"/>
      <c r="T31" s="50"/>
      <c r="U31" s="50"/>
      <c r="V31" s="50"/>
      <c r="W31" s="50"/>
      <c r="X31" s="50"/>
      <c r="Y31" s="50"/>
      <c r="Z31" s="50"/>
      <c r="AA31" s="50"/>
      <c r="AB31" s="50"/>
      <c r="AC31" s="50"/>
      <c r="AD31" s="50"/>
      <c r="AE31" s="50"/>
      <c r="AF31" s="50"/>
      <c r="AG31" s="50"/>
      <c r="AH31" s="50"/>
      <c r="AI31" s="50"/>
      <c r="AJ31" s="50"/>
      <c r="AK31" s="50"/>
      <c r="AL31" s="50"/>
      <c r="AM31" s="50"/>
      <c r="AN31" s="50"/>
      <c r="AO31" s="50"/>
      <c r="AP31" s="50"/>
      <c r="AQ31" s="50"/>
      <c r="AR31" s="50"/>
      <c r="AS31" s="50"/>
      <c r="AT31" s="50"/>
      <c r="AU31" s="50"/>
      <c r="AV31" s="50"/>
      <c r="AW31" s="50"/>
      <c r="AX31" s="50"/>
      <c r="AY31" s="50"/>
      <c r="AZ31" s="50"/>
      <c r="BA31" s="50"/>
      <c r="BB31" s="50"/>
      <c r="BC31" s="50"/>
      <c r="BD31" s="50"/>
      <c r="BE31" s="50"/>
      <c r="BF31" s="50"/>
      <c r="BG31" s="50"/>
      <c r="BH31" s="50"/>
      <c r="BI31" s="50"/>
      <c r="BJ31" s="50"/>
      <c r="BK31" s="50"/>
      <c r="BL31" s="50"/>
      <c r="BM31" s="50"/>
    </row>
    <row r="32" spans="1:65" s="58" customFormat="1" ht="30" customHeight="1" thickBot="1" x14ac:dyDescent="0.3">
      <c r="A32" s="29"/>
      <c r="B32" s="94" t="s">
        <v>188</v>
      </c>
      <c r="C32" s="95" t="s">
        <v>186</v>
      </c>
      <c r="D32" s="96">
        <v>0.1</v>
      </c>
      <c r="E32" s="97">
        <f>E30</f>
        <v>44721</v>
      </c>
      <c r="F32" s="98">
        <v>10</v>
      </c>
      <c r="G32" s="97">
        <f t="shared" si="8"/>
        <v>44731</v>
      </c>
      <c r="H32" s="57"/>
      <c r="I32" s="57">
        <f t="shared" si="4"/>
        <v>11</v>
      </c>
      <c r="J32" s="50"/>
      <c r="K32" s="50"/>
      <c r="L32" s="50"/>
      <c r="M32" s="50"/>
      <c r="N32" s="50"/>
      <c r="O32" s="50"/>
      <c r="P32" s="50"/>
      <c r="Q32" s="50"/>
      <c r="R32" s="50"/>
      <c r="S32" s="50"/>
      <c r="T32" s="50"/>
      <c r="U32" s="50"/>
      <c r="V32" s="50"/>
      <c r="W32" s="50"/>
      <c r="X32" s="50"/>
      <c r="Y32" s="50"/>
      <c r="Z32" s="50"/>
      <c r="AA32" s="50"/>
      <c r="AB32" s="50"/>
      <c r="AC32" s="50"/>
      <c r="AD32" s="50"/>
      <c r="AE32" s="50"/>
      <c r="AF32" s="50"/>
      <c r="AG32" s="50"/>
      <c r="AH32" s="50"/>
      <c r="AI32" s="50"/>
      <c r="AJ32" s="50"/>
      <c r="AK32" s="50"/>
      <c r="AL32" s="50"/>
      <c r="AM32" s="50"/>
      <c r="AN32" s="50"/>
      <c r="AO32" s="50"/>
      <c r="AP32" s="50"/>
      <c r="AQ32" s="50"/>
      <c r="AR32" s="50"/>
      <c r="AS32" s="50"/>
      <c r="AT32" s="50"/>
      <c r="AU32" s="50"/>
      <c r="AV32" s="50"/>
      <c r="AW32" s="50"/>
      <c r="AX32" s="50"/>
      <c r="AY32" s="50"/>
      <c r="AZ32" s="50"/>
      <c r="BA32" s="50"/>
      <c r="BB32" s="50"/>
      <c r="BC32" s="50"/>
      <c r="BD32" s="50"/>
      <c r="BE32" s="50"/>
      <c r="BF32" s="50"/>
      <c r="BG32" s="50"/>
      <c r="BH32" s="50"/>
      <c r="BI32" s="50"/>
      <c r="BJ32" s="50"/>
      <c r="BK32" s="50"/>
      <c r="BL32" s="50"/>
      <c r="BM32" s="50"/>
    </row>
    <row r="33" spans="1:65" s="58" customFormat="1" ht="30" customHeight="1" thickBot="1" x14ac:dyDescent="0.3">
      <c r="A33" s="29" t="s">
        <v>191</v>
      </c>
      <c r="B33" s="99" t="s">
        <v>196</v>
      </c>
      <c r="C33" s="100"/>
      <c r="D33" s="101"/>
      <c r="E33" s="102"/>
      <c r="F33" s="103"/>
      <c r="G33" s="104"/>
      <c r="H33" s="57"/>
      <c r="I33" s="57" t="str">
        <f t="shared" si="4"/>
        <v/>
      </c>
      <c r="J33" s="50"/>
      <c r="K33" s="50"/>
      <c r="L33" s="50"/>
      <c r="M33" s="50"/>
      <c r="N33" s="50"/>
      <c r="O33" s="50"/>
      <c r="P33" s="50"/>
      <c r="Q33" s="50"/>
      <c r="R33" s="50"/>
      <c r="S33" s="50"/>
      <c r="T33" s="50"/>
      <c r="U33" s="50"/>
      <c r="V33" s="50"/>
      <c r="W33" s="50"/>
      <c r="X33" s="50"/>
      <c r="Y33" s="50"/>
      <c r="Z33" s="50"/>
      <c r="AA33" s="50"/>
      <c r="AB33" s="50"/>
      <c r="AC33" s="50"/>
      <c r="AD33" s="50"/>
      <c r="AE33" s="50"/>
      <c r="AF33" s="50"/>
      <c r="AG33" s="50"/>
      <c r="AH33" s="50"/>
      <c r="AI33" s="50"/>
      <c r="AJ33" s="50"/>
      <c r="AK33" s="50"/>
      <c r="AL33" s="50"/>
      <c r="AM33" s="50"/>
      <c r="AN33" s="50"/>
      <c r="AO33" s="50"/>
      <c r="AP33" s="50"/>
      <c r="AQ33" s="50"/>
      <c r="AR33" s="50"/>
      <c r="AS33" s="50"/>
      <c r="AT33" s="50"/>
      <c r="AU33" s="50"/>
      <c r="AV33" s="50"/>
      <c r="AW33" s="50"/>
      <c r="AX33" s="50"/>
      <c r="AY33" s="50"/>
      <c r="AZ33" s="50"/>
      <c r="BA33" s="50"/>
      <c r="BB33" s="50"/>
      <c r="BC33" s="50"/>
      <c r="BD33" s="50"/>
      <c r="BE33" s="50"/>
      <c r="BF33" s="50"/>
      <c r="BG33" s="50"/>
      <c r="BH33" s="50"/>
      <c r="BI33" s="50"/>
      <c r="BJ33" s="50"/>
      <c r="BK33" s="50"/>
      <c r="BL33" s="50"/>
      <c r="BM33" s="50"/>
    </row>
    <row r="34" spans="1:65" s="58" customFormat="1" ht="30" customHeight="1" thickBot="1" x14ac:dyDescent="0.3">
      <c r="A34" s="29"/>
      <c r="B34" s="105" t="s">
        <v>197</v>
      </c>
      <c r="C34" s="106"/>
      <c r="D34" s="107">
        <v>0.5</v>
      </c>
      <c r="E34" s="108">
        <f>Início_do_projeto</f>
        <v>44695</v>
      </c>
      <c r="F34" s="109">
        <v>15</v>
      </c>
      <c r="G34" s="108">
        <f t="shared" ref="G34:G47" si="9">E34+F34</f>
        <v>44710</v>
      </c>
      <c r="H34" s="57"/>
      <c r="I34" s="57">
        <f t="shared" si="4"/>
        <v>16</v>
      </c>
      <c r="J34" s="50"/>
      <c r="K34" s="50"/>
      <c r="L34" s="50"/>
      <c r="M34" s="50"/>
      <c r="N34" s="50"/>
      <c r="O34" s="50"/>
      <c r="P34" s="50"/>
      <c r="Q34" s="50"/>
      <c r="R34" s="50"/>
      <c r="S34" s="50"/>
      <c r="T34" s="50"/>
      <c r="U34" s="50"/>
      <c r="V34" s="50"/>
      <c r="W34" s="50"/>
      <c r="X34" s="50"/>
      <c r="Y34" s="50"/>
      <c r="Z34" s="50"/>
      <c r="AA34" s="50"/>
      <c r="AB34" s="50"/>
      <c r="AC34" s="50"/>
      <c r="AD34" s="50"/>
      <c r="AE34" s="50"/>
      <c r="AF34" s="50"/>
      <c r="AG34" s="50"/>
      <c r="AH34" s="50"/>
      <c r="AI34" s="50"/>
      <c r="AJ34" s="50"/>
      <c r="AK34" s="50"/>
      <c r="AL34" s="50"/>
      <c r="AM34" s="50"/>
      <c r="AN34" s="50"/>
      <c r="AO34" s="50"/>
      <c r="AP34" s="50"/>
      <c r="AQ34" s="50"/>
      <c r="AR34" s="50"/>
      <c r="AS34" s="50"/>
      <c r="AT34" s="50"/>
      <c r="AU34" s="50"/>
      <c r="AV34" s="50"/>
      <c r="AW34" s="50"/>
      <c r="AX34" s="50"/>
      <c r="AY34" s="50"/>
      <c r="AZ34" s="50"/>
      <c r="BA34" s="50"/>
      <c r="BB34" s="50"/>
      <c r="BC34" s="50"/>
      <c r="BD34" s="50"/>
      <c r="BE34" s="50"/>
      <c r="BF34" s="50"/>
      <c r="BG34" s="50"/>
      <c r="BH34" s="50"/>
      <c r="BI34" s="50"/>
      <c r="BJ34" s="50"/>
      <c r="BK34" s="50"/>
      <c r="BL34" s="50"/>
      <c r="BM34" s="50"/>
    </row>
    <row r="35" spans="1:65" s="58" customFormat="1" ht="30" customHeight="1" thickBot="1" x14ac:dyDescent="0.3">
      <c r="A35" s="29"/>
      <c r="B35" s="105" t="s">
        <v>198</v>
      </c>
      <c r="C35" s="106"/>
      <c r="D35" s="107">
        <v>0.6</v>
      </c>
      <c r="E35" s="108">
        <f>G34+1</f>
        <v>44711</v>
      </c>
      <c r="F35" s="109">
        <v>5</v>
      </c>
      <c r="G35" s="108">
        <f t="shared" si="9"/>
        <v>44716</v>
      </c>
      <c r="H35" s="57"/>
      <c r="I35" s="57">
        <f t="shared" si="4"/>
        <v>6</v>
      </c>
      <c r="J35" s="50"/>
      <c r="K35" s="50"/>
      <c r="L35" s="50"/>
      <c r="M35" s="50"/>
      <c r="N35" s="50"/>
      <c r="O35" s="50"/>
      <c r="P35" s="50"/>
      <c r="Q35" s="50"/>
      <c r="R35" s="50"/>
      <c r="S35" s="50"/>
      <c r="T35" s="50"/>
      <c r="U35" s="50"/>
      <c r="V35" s="50"/>
      <c r="W35" s="50"/>
      <c r="X35" s="50"/>
      <c r="Y35" s="50"/>
      <c r="Z35" s="50"/>
      <c r="AA35" s="50"/>
      <c r="AB35" s="50"/>
      <c r="AC35" s="50"/>
      <c r="AD35" s="50"/>
      <c r="AE35" s="50"/>
      <c r="AF35" s="50"/>
      <c r="AG35" s="50"/>
      <c r="AH35" s="50"/>
      <c r="AI35" s="50"/>
      <c r="AJ35" s="50"/>
      <c r="AK35" s="50"/>
      <c r="AL35" s="50"/>
      <c r="AM35" s="50"/>
      <c r="AN35" s="50"/>
      <c r="AO35" s="50"/>
      <c r="AP35" s="50"/>
      <c r="AQ35" s="50"/>
      <c r="AR35" s="50"/>
      <c r="AS35" s="50"/>
      <c r="AT35" s="50"/>
      <c r="AU35" s="50"/>
      <c r="AV35" s="50"/>
      <c r="AW35" s="50"/>
      <c r="AX35" s="50"/>
      <c r="AY35" s="50"/>
      <c r="AZ35" s="50"/>
      <c r="BA35" s="50"/>
      <c r="BB35" s="50"/>
      <c r="BC35" s="50"/>
      <c r="BD35" s="50"/>
      <c r="BE35" s="50"/>
      <c r="BF35" s="50"/>
      <c r="BG35" s="50"/>
      <c r="BH35" s="50"/>
      <c r="BI35" s="50"/>
      <c r="BJ35" s="50"/>
      <c r="BK35" s="50"/>
      <c r="BL35" s="50"/>
      <c r="BM35" s="50"/>
    </row>
    <row r="36" spans="1:65" s="58" customFormat="1" ht="30" customHeight="1" thickBot="1" x14ac:dyDescent="0.3">
      <c r="A36" s="29"/>
      <c r="B36" s="105" t="s">
        <v>198</v>
      </c>
      <c r="C36" s="106"/>
      <c r="D36" s="107">
        <v>0.6</v>
      </c>
      <c r="E36" s="108">
        <f t="shared" ref="E36:E47" si="10">G35+1</f>
        <v>44717</v>
      </c>
      <c r="F36" s="109">
        <v>3</v>
      </c>
      <c r="G36" s="108">
        <f t="shared" si="9"/>
        <v>44720</v>
      </c>
      <c r="H36" s="57"/>
      <c r="I36" s="57">
        <f t="shared" si="4"/>
        <v>4</v>
      </c>
      <c r="J36" s="50"/>
      <c r="K36" s="50"/>
      <c r="L36" s="50"/>
      <c r="M36" s="50"/>
      <c r="N36" s="50"/>
      <c r="O36" s="50"/>
      <c r="P36" s="50"/>
      <c r="Q36" s="50"/>
      <c r="R36" s="50"/>
      <c r="S36" s="50"/>
      <c r="T36" s="50"/>
      <c r="U36" s="50"/>
      <c r="V36" s="50"/>
      <c r="W36" s="50"/>
      <c r="X36" s="50"/>
      <c r="Y36" s="50"/>
      <c r="Z36" s="50"/>
      <c r="AA36" s="50"/>
      <c r="AB36" s="50"/>
      <c r="AC36" s="50"/>
      <c r="AD36" s="50"/>
      <c r="AE36" s="50"/>
      <c r="AF36" s="50"/>
      <c r="AG36" s="50"/>
      <c r="AH36" s="50"/>
      <c r="AI36" s="50"/>
      <c r="AJ36" s="50"/>
      <c r="AK36" s="50"/>
      <c r="AL36" s="50"/>
      <c r="AM36" s="50"/>
      <c r="AN36" s="50"/>
      <c r="AO36" s="50"/>
      <c r="AP36" s="50"/>
      <c r="AQ36" s="50"/>
      <c r="AR36" s="50"/>
      <c r="AS36" s="50"/>
      <c r="AT36" s="50"/>
      <c r="AU36" s="50"/>
      <c r="AV36" s="50"/>
      <c r="AW36" s="50"/>
      <c r="AX36" s="50"/>
      <c r="AY36" s="50"/>
      <c r="AZ36" s="50"/>
      <c r="BA36" s="50"/>
      <c r="BB36" s="50"/>
      <c r="BC36" s="50"/>
      <c r="BD36" s="50"/>
      <c r="BE36" s="50"/>
      <c r="BF36" s="50"/>
      <c r="BG36" s="50"/>
      <c r="BH36" s="50"/>
      <c r="BI36" s="50"/>
      <c r="BJ36" s="50"/>
      <c r="BK36" s="50"/>
      <c r="BL36" s="50"/>
      <c r="BM36" s="50"/>
    </row>
    <row r="37" spans="1:65" s="58" customFormat="1" ht="30" customHeight="1" thickBot="1" x14ac:dyDescent="0.3">
      <c r="A37" s="29"/>
      <c r="B37" s="105" t="s">
        <v>188</v>
      </c>
      <c r="C37" s="106"/>
      <c r="D37" s="107">
        <v>0.5</v>
      </c>
      <c r="E37" s="108">
        <f t="shared" si="10"/>
        <v>44721</v>
      </c>
      <c r="F37" s="109">
        <v>5</v>
      </c>
      <c r="G37" s="108">
        <f t="shared" si="9"/>
        <v>44726</v>
      </c>
      <c r="H37" s="57"/>
      <c r="I37" s="57">
        <f t="shared" si="4"/>
        <v>6</v>
      </c>
      <c r="J37" s="50"/>
      <c r="K37" s="50"/>
      <c r="L37" s="50"/>
      <c r="M37" s="50"/>
      <c r="N37" s="50"/>
      <c r="O37" s="50"/>
      <c r="P37" s="50"/>
      <c r="Q37" s="50"/>
      <c r="R37" s="50"/>
      <c r="S37" s="50"/>
      <c r="T37" s="50"/>
      <c r="U37" s="50"/>
      <c r="V37" s="50"/>
      <c r="W37" s="50"/>
      <c r="X37" s="50"/>
      <c r="Y37" s="50"/>
      <c r="Z37" s="50"/>
      <c r="AA37" s="50"/>
      <c r="AB37" s="50"/>
      <c r="AC37" s="50"/>
      <c r="AD37" s="50"/>
      <c r="AE37" s="50"/>
      <c r="AF37" s="50"/>
      <c r="AG37" s="50"/>
      <c r="AH37" s="50"/>
      <c r="AI37" s="50"/>
      <c r="AJ37" s="50"/>
      <c r="AK37" s="50"/>
      <c r="AL37" s="50"/>
      <c r="AM37" s="50"/>
      <c r="AN37" s="50"/>
      <c r="AO37" s="50"/>
      <c r="AP37" s="50"/>
      <c r="AQ37" s="50"/>
      <c r="AR37" s="50"/>
      <c r="AS37" s="50"/>
      <c r="AT37" s="50"/>
      <c r="AU37" s="50"/>
      <c r="AV37" s="50"/>
      <c r="AW37" s="50"/>
      <c r="AX37" s="50"/>
      <c r="AY37" s="50"/>
      <c r="AZ37" s="50"/>
      <c r="BA37" s="50"/>
      <c r="BB37" s="50"/>
      <c r="BC37" s="50"/>
      <c r="BD37" s="50"/>
      <c r="BE37" s="50"/>
      <c r="BF37" s="50"/>
      <c r="BG37" s="50"/>
      <c r="BH37" s="50"/>
      <c r="BI37" s="50"/>
      <c r="BJ37" s="50"/>
      <c r="BK37" s="50"/>
      <c r="BL37" s="50"/>
      <c r="BM37" s="50"/>
    </row>
    <row r="38" spans="1:65" s="58" customFormat="1" ht="30" customHeight="1" thickBot="1" x14ac:dyDescent="0.3">
      <c r="A38" s="29"/>
      <c r="B38" s="105" t="s">
        <v>188</v>
      </c>
      <c r="C38" s="106"/>
      <c r="D38" s="107">
        <v>0.04</v>
      </c>
      <c r="E38" s="108">
        <f t="shared" si="10"/>
        <v>44727</v>
      </c>
      <c r="F38" s="109">
        <v>10</v>
      </c>
      <c r="G38" s="108">
        <f t="shared" si="9"/>
        <v>44737</v>
      </c>
      <c r="H38" s="57"/>
      <c r="I38" s="57">
        <f t="shared" si="4"/>
        <v>11</v>
      </c>
      <c r="J38" s="50"/>
      <c r="K38" s="50"/>
      <c r="L38" s="50"/>
      <c r="M38" s="50"/>
      <c r="N38" s="50"/>
      <c r="O38" s="50"/>
      <c r="P38" s="50"/>
      <c r="Q38" s="50"/>
      <c r="R38" s="50"/>
      <c r="S38" s="50"/>
      <c r="T38" s="50"/>
      <c r="U38" s="50"/>
      <c r="V38" s="50"/>
      <c r="W38" s="50"/>
      <c r="X38" s="50"/>
      <c r="Y38" s="50"/>
      <c r="Z38" s="50"/>
      <c r="AA38" s="50"/>
      <c r="AB38" s="50"/>
      <c r="AC38" s="50"/>
      <c r="AD38" s="50"/>
      <c r="AE38" s="50"/>
      <c r="AF38" s="50"/>
      <c r="AG38" s="50"/>
      <c r="AH38" s="50"/>
      <c r="AI38" s="50"/>
      <c r="AJ38" s="50"/>
      <c r="AK38" s="50"/>
      <c r="AL38" s="50"/>
      <c r="AM38" s="50"/>
      <c r="AN38" s="50"/>
      <c r="AO38" s="50"/>
      <c r="AP38" s="50"/>
      <c r="AQ38" s="50"/>
      <c r="AR38" s="50"/>
      <c r="AS38" s="50"/>
      <c r="AT38" s="50"/>
      <c r="AU38" s="50"/>
      <c r="AV38" s="50"/>
      <c r="AW38" s="50"/>
      <c r="AX38" s="50"/>
      <c r="AY38" s="50"/>
      <c r="AZ38" s="50"/>
      <c r="BA38" s="50"/>
      <c r="BB38" s="50"/>
      <c r="BC38" s="50"/>
      <c r="BD38" s="50"/>
      <c r="BE38" s="50"/>
      <c r="BF38" s="50"/>
      <c r="BG38" s="50"/>
      <c r="BH38" s="50"/>
      <c r="BI38" s="50"/>
      <c r="BJ38" s="50"/>
      <c r="BK38" s="50"/>
      <c r="BL38" s="50"/>
      <c r="BM38" s="50"/>
    </row>
    <row r="39" spans="1:65" s="58" customFormat="1" ht="30" customHeight="1" thickBot="1" x14ac:dyDescent="0.3">
      <c r="A39" s="29"/>
      <c r="B39" s="105" t="s">
        <v>198</v>
      </c>
      <c r="C39" s="106"/>
      <c r="D39" s="107">
        <v>0.6</v>
      </c>
      <c r="E39" s="108">
        <f t="shared" si="10"/>
        <v>44738</v>
      </c>
      <c r="F39" s="109">
        <v>1</v>
      </c>
      <c r="G39" s="108">
        <f t="shared" si="9"/>
        <v>44739</v>
      </c>
      <c r="H39" s="57"/>
      <c r="I39" s="57">
        <f t="shared" si="4"/>
        <v>2</v>
      </c>
      <c r="J39" s="50"/>
      <c r="K39" s="50"/>
      <c r="L39" s="50"/>
      <c r="M39" s="50"/>
      <c r="N39" s="50"/>
      <c r="O39" s="50"/>
      <c r="P39" s="50"/>
      <c r="Q39" s="50"/>
      <c r="R39" s="50"/>
      <c r="S39" s="50"/>
      <c r="T39" s="50"/>
      <c r="U39" s="50"/>
      <c r="V39" s="50"/>
      <c r="W39" s="50"/>
      <c r="X39" s="50"/>
      <c r="Y39" s="50"/>
      <c r="Z39" s="50"/>
      <c r="AA39" s="50"/>
      <c r="AB39" s="50"/>
      <c r="AC39" s="50"/>
      <c r="AD39" s="50"/>
      <c r="AE39" s="50"/>
      <c r="AF39" s="50"/>
      <c r="AG39" s="50"/>
      <c r="AH39" s="50"/>
      <c r="AI39" s="50"/>
      <c r="AJ39" s="50"/>
      <c r="AK39" s="50"/>
      <c r="AL39" s="50"/>
      <c r="AM39" s="50"/>
      <c r="AN39" s="50"/>
      <c r="AO39" s="50"/>
      <c r="AP39" s="50"/>
      <c r="AQ39" s="50"/>
      <c r="AR39" s="50"/>
      <c r="AS39" s="50"/>
      <c r="AT39" s="50"/>
      <c r="AU39" s="50"/>
      <c r="AV39" s="50"/>
      <c r="AW39" s="50"/>
      <c r="AX39" s="50"/>
      <c r="AY39" s="50"/>
      <c r="AZ39" s="50"/>
      <c r="BA39" s="50"/>
      <c r="BB39" s="50"/>
      <c r="BC39" s="50"/>
      <c r="BD39" s="50"/>
      <c r="BE39" s="50"/>
      <c r="BF39" s="50"/>
      <c r="BG39" s="50"/>
      <c r="BH39" s="50"/>
      <c r="BI39" s="50"/>
      <c r="BJ39" s="50"/>
      <c r="BK39" s="50"/>
      <c r="BL39" s="50"/>
      <c r="BM39" s="50"/>
    </row>
    <row r="40" spans="1:65" s="58" customFormat="1" ht="30" customHeight="1" thickBot="1" x14ac:dyDescent="0.3">
      <c r="A40" s="29"/>
      <c r="B40" s="105" t="s">
        <v>198</v>
      </c>
      <c r="C40" s="106"/>
      <c r="D40" s="107">
        <v>0.6</v>
      </c>
      <c r="E40" s="108">
        <f t="shared" si="10"/>
        <v>44740</v>
      </c>
      <c r="F40" s="109">
        <v>5</v>
      </c>
      <c r="G40" s="108">
        <f t="shared" si="9"/>
        <v>44745</v>
      </c>
      <c r="H40" s="57"/>
      <c r="I40" s="57">
        <f t="shared" si="4"/>
        <v>6</v>
      </c>
      <c r="J40" s="50"/>
      <c r="K40" s="50"/>
      <c r="L40" s="50"/>
      <c r="M40" s="50"/>
      <c r="N40" s="50"/>
      <c r="O40" s="50"/>
      <c r="P40" s="50"/>
      <c r="Q40" s="50"/>
      <c r="R40" s="50"/>
      <c r="S40" s="50"/>
      <c r="T40" s="50"/>
      <c r="U40" s="50"/>
      <c r="V40" s="50"/>
      <c r="W40" s="50"/>
      <c r="X40" s="50"/>
      <c r="Y40" s="50"/>
      <c r="Z40" s="50"/>
      <c r="AA40" s="50"/>
      <c r="AB40" s="50"/>
      <c r="AC40" s="50"/>
      <c r="AD40" s="50"/>
      <c r="AE40" s="50"/>
      <c r="AF40" s="50"/>
      <c r="AG40" s="50"/>
      <c r="AH40" s="50"/>
      <c r="AI40" s="50"/>
      <c r="AJ40" s="50"/>
      <c r="AK40" s="50"/>
      <c r="AL40" s="50"/>
      <c r="AM40" s="50"/>
      <c r="AN40" s="50"/>
      <c r="AO40" s="50"/>
      <c r="AP40" s="50"/>
      <c r="AQ40" s="50"/>
      <c r="AR40" s="50"/>
      <c r="AS40" s="50"/>
      <c r="AT40" s="50"/>
      <c r="AU40" s="50"/>
      <c r="AV40" s="50"/>
      <c r="AW40" s="50"/>
      <c r="AX40" s="50"/>
      <c r="AY40" s="50"/>
      <c r="AZ40" s="50"/>
      <c r="BA40" s="50"/>
      <c r="BB40" s="50"/>
      <c r="BC40" s="50"/>
      <c r="BD40" s="50"/>
      <c r="BE40" s="50"/>
      <c r="BF40" s="50"/>
      <c r="BG40" s="50"/>
      <c r="BH40" s="50"/>
      <c r="BI40" s="50"/>
      <c r="BJ40" s="50"/>
      <c r="BK40" s="50"/>
      <c r="BL40" s="50"/>
      <c r="BM40" s="50"/>
    </row>
    <row r="41" spans="1:65" s="58" customFormat="1" ht="30" customHeight="1" thickBot="1" x14ac:dyDescent="0.3">
      <c r="A41" s="29"/>
      <c r="B41" s="105" t="s">
        <v>188</v>
      </c>
      <c r="C41" s="106"/>
      <c r="D41" s="107">
        <v>0.5</v>
      </c>
      <c r="E41" s="108">
        <f t="shared" si="10"/>
        <v>44746</v>
      </c>
      <c r="F41" s="109">
        <v>5</v>
      </c>
      <c r="G41" s="108">
        <f t="shared" si="9"/>
        <v>44751</v>
      </c>
      <c r="H41" s="57"/>
      <c r="I41" s="57">
        <f t="shared" si="4"/>
        <v>6</v>
      </c>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c r="AK41" s="50"/>
      <c r="AL41" s="50"/>
      <c r="AM41" s="50"/>
      <c r="AN41" s="50"/>
      <c r="AO41" s="50"/>
      <c r="AP41" s="50"/>
      <c r="AQ41" s="50"/>
      <c r="AR41" s="50"/>
      <c r="AS41" s="50"/>
      <c r="AT41" s="50"/>
      <c r="AU41" s="50"/>
      <c r="AV41" s="50"/>
      <c r="AW41" s="50"/>
      <c r="AX41" s="50"/>
      <c r="AY41" s="50"/>
      <c r="AZ41" s="50"/>
      <c r="BA41" s="50"/>
      <c r="BB41" s="50"/>
      <c r="BC41" s="50"/>
      <c r="BD41" s="50"/>
      <c r="BE41" s="50"/>
      <c r="BF41" s="50"/>
      <c r="BG41" s="50"/>
      <c r="BH41" s="50"/>
      <c r="BI41" s="50"/>
      <c r="BJ41" s="50"/>
      <c r="BK41" s="50"/>
      <c r="BL41" s="50"/>
      <c r="BM41" s="50"/>
    </row>
    <row r="42" spans="1:65" s="58" customFormat="1" ht="30" customHeight="1" thickBot="1" x14ac:dyDescent="0.3">
      <c r="A42" s="29"/>
      <c r="B42" s="105" t="s">
        <v>188</v>
      </c>
      <c r="C42" s="106"/>
      <c r="D42" s="107">
        <v>0.04</v>
      </c>
      <c r="E42" s="108">
        <f t="shared" si="10"/>
        <v>44752</v>
      </c>
      <c r="F42" s="109">
        <v>6</v>
      </c>
      <c r="G42" s="108">
        <f t="shared" si="9"/>
        <v>44758</v>
      </c>
      <c r="H42" s="57"/>
      <c r="I42" s="57">
        <f t="shared" si="4"/>
        <v>7</v>
      </c>
      <c r="J42" s="50"/>
      <c r="K42" s="50"/>
      <c r="L42" s="50"/>
      <c r="M42" s="50"/>
      <c r="N42" s="50"/>
      <c r="O42" s="50"/>
      <c r="P42" s="50"/>
      <c r="Q42" s="50"/>
      <c r="R42" s="50"/>
      <c r="S42" s="50"/>
      <c r="T42" s="50"/>
      <c r="U42" s="50"/>
      <c r="V42" s="50"/>
      <c r="W42" s="50"/>
      <c r="X42" s="50"/>
      <c r="Y42" s="50"/>
      <c r="Z42" s="50"/>
      <c r="AA42" s="50"/>
      <c r="AB42" s="50"/>
      <c r="AC42" s="50"/>
      <c r="AD42" s="50"/>
      <c r="AE42" s="50"/>
      <c r="AF42" s="50"/>
      <c r="AG42" s="50"/>
      <c r="AH42" s="50"/>
      <c r="AI42" s="50"/>
      <c r="AJ42" s="50"/>
      <c r="AK42" s="50"/>
      <c r="AL42" s="50"/>
      <c r="AM42" s="50"/>
      <c r="AN42" s="50"/>
      <c r="AO42" s="50"/>
      <c r="AP42" s="50"/>
      <c r="AQ42" s="50"/>
      <c r="AR42" s="50"/>
      <c r="AS42" s="50"/>
      <c r="AT42" s="50"/>
      <c r="AU42" s="50"/>
      <c r="AV42" s="50"/>
      <c r="AW42" s="50"/>
      <c r="AX42" s="50"/>
      <c r="AY42" s="50"/>
      <c r="AZ42" s="50"/>
      <c r="BA42" s="50"/>
      <c r="BB42" s="50"/>
      <c r="BC42" s="50"/>
      <c r="BD42" s="50"/>
      <c r="BE42" s="50"/>
      <c r="BF42" s="50"/>
      <c r="BG42" s="50"/>
      <c r="BH42" s="50"/>
      <c r="BI42" s="50"/>
      <c r="BJ42" s="50"/>
      <c r="BK42" s="50"/>
      <c r="BL42" s="50"/>
      <c r="BM42" s="50"/>
    </row>
    <row r="43" spans="1:65" s="58" customFormat="1" ht="30" customHeight="1" thickBot="1" x14ac:dyDescent="0.3">
      <c r="A43" s="29"/>
      <c r="B43" s="105" t="s">
        <v>197</v>
      </c>
      <c r="C43" s="106"/>
      <c r="D43" s="107">
        <v>0.1</v>
      </c>
      <c r="E43" s="108">
        <f t="shared" si="10"/>
        <v>44759</v>
      </c>
      <c r="F43" s="109">
        <v>1</v>
      </c>
      <c r="G43" s="108">
        <f t="shared" si="9"/>
        <v>44760</v>
      </c>
      <c r="H43" s="57"/>
      <c r="I43" s="57">
        <f t="shared" si="4"/>
        <v>2</v>
      </c>
      <c r="J43" s="50"/>
      <c r="K43" s="50"/>
      <c r="L43" s="50"/>
      <c r="M43" s="50"/>
      <c r="N43" s="50"/>
      <c r="O43" s="50"/>
      <c r="P43" s="50"/>
      <c r="Q43" s="50"/>
      <c r="R43" s="50"/>
      <c r="S43" s="50"/>
      <c r="T43" s="50"/>
      <c r="U43" s="50"/>
      <c r="V43" s="50"/>
      <c r="W43" s="50"/>
      <c r="X43" s="50"/>
      <c r="Y43" s="50"/>
      <c r="Z43" s="50"/>
      <c r="AA43" s="50"/>
      <c r="AB43" s="50"/>
      <c r="AC43" s="50"/>
      <c r="AD43" s="50"/>
      <c r="AE43" s="50"/>
      <c r="AF43" s="50"/>
      <c r="AG43" s="50"/>
      <c r="AH43" s="50"/>
      <c r="AI43" s="50"/>
      <c r="AJ43" s="50"/>
      <c r="AK43" s="50"/>
      <c r="AL43" s="50"/>
      <c r="AM43" s="50"/>
      <c r="AN43" s="50"/>
      <c r="AO43" s="50"/>
      <c r="AP43" s="50"/>
      <c r="AQ43" s="50"/>
      <c r="AR43" s="50"/>
      <c r="AS43" s="50"/>
      <c r="AT43" s="50"/>
      <c r="AU43" s="50"/>
      <c r="AV43" s="50"/>
      <c r="AW43" s="50"/>
      <c r="AX43" s="50"/>
      <c r="AY43" s="50"/>
      <c r="AZ43" s="50"/>
      <c r="BA43" s="50"/>
      <c r="BB43" s="50"/>
      <c r="BC43" s="50"/>
      <c r="BD43" s="50"/>
      <c r="BE43" s="50"/>
      <c r="BF43" s="50"/>
      <c r="BG43" s="50"/>
      <c r="BH43" s="50"/>
      <c r="BI43" s="50"/>
      <c r="BJ43" s="50"/>
      <c r="BK43" s="50"/>
      <c r="BL43" s="50"/>
      <c r="BM43" s="50"/>
    </row>
    <row r="44" spans="1:65" s="58" customFormat="1" ht="30" customHeight="1" thickBot="1" x14ac:dyDescent="0.3">
      <c r="A44" s="29"/>
      <c r="B44" s="105" t="s">
        <v>198</v>
      </c>
      <c r="C44" s="106"/>
      <c r="D44" s="107">
        <v>0.01</v>
      </c>
      <c r="E44" s="108">
        <f t="shared" si="10"/>
        <v>44761</v>
      </c>
      <c r="F44" s="109">
        <v>12</v>
      </c>
      <c r="G44" s="108">
        <f t="shared" si="9"/>
        <v>44773</v>
      </c>
      <c r="H44" s="57"/>
      <c r="I44" s="57">
        <f t="shared" si="4"/>
        <v>13</v>
      </c>
      <c r="J44" s="50"/>
      <c r="K44" s="50"/>
      <c r="L44" s="50"/>
      <c r="M44" s="50"/>
      <c r="N44" s="50"/>
      <c r="O44" s="50"/>
      <c r="P44" s="50"/>
      <c r="Q44" s="50"/>
      <c r="R44" s="50"/>
      <c r="S44" s="50"/>
      <c r="T44" s="50"/>
      <c r="U44" s="50"/>
      <c r="V44" s="50"/>
      <c r="W44" s="50"/>
      <c r="X44" s="50"/>
      <c r="Y44" s="50"/>
      <c r="Z44" s="50"/>
      <c r="AA44" s="50"/>
      <c r="AB44" s="50"/>
      <c r="AC44" s="50"/>
      <c r="AD44" s="50"/>
      <c r="AE44" s="50"/>
      <c r="AF44" s="50"/>
      <c r="AG44" s="50"/>
      <c r="AH44" s="50"/>
      <c r="AI44" s="50"/>
      <c r="AJ44" s="50"/>
      <c r="AK44" s="50"/>
      <c r="AL44" s="50"/>
      <c r="AM44" s="50"/>
      <c r="AN44" s="50"/>
      <c r="AO44" s="50"/>
      <c r="AP44" s="50"/>
      <c r="AQ44" s="50"/>
      <c r="AR44" s="50"/>
      <c r="AS44" s="50"/>
      <c r="AT44" s="50"/>
      <c r="AU44" s="50"/>
      <c r="AV44" s="50"/>
      <c r="AW44" s="50"/>
      <c r="AX44" s="50"/>
      <c r="AY44" s="50"/>
      <c r="AZ44" s="50"/>
      <c r="BA44" s="50"/>
      <c r="BB44" s="50"/>
      <c r="BC44" s="50"/>
      <c r="BD44" s="50"/>
      <c r="BE44" s="50"/>
      <c r="BF44" s="50"/>
      <c r="BG44" s="50"/>
      <c r="BH44" s="50"/>
      <c r="BI44" s="50"/>
      <c r="BJ44" s="50"/>
      <c r="BK44" s="50"/>
      <c r="BL44" s="50"/>
      <c r="BM44" s="50"/>
    </row>
    <row r="45" spans="1:65" s="58" customFormat="1" ht="30" customHeight="1" thickBot="1" x14ac:dyDescent="0.3">
      <c r="A45" s="29"/>
      <c r="B45" s="105" t="s">
        <v>188</v>
      </c>
      <c r="C45" s="106"/>
      <c r="D45" s="107">
        <v>0</v>
      </c>
      <c r="E45" s="108">
        <f t="shared" si="10"/>
        <v>44774</v>
      </c>
      <c r="F45" s="109">
        <v>5</v>
      </c>
      <c r="G45" s="108">
        <f t="shared" si="9"/>
        <v>44779</v>
      </c>
      <c r="H45" s="57"/>
      <c r="I45" s="57">
        <f t="shared" si="4"/>
        <v>6</v>
      </c>
      <c r="J45" s="50"/>
      <c r="K45" s="50"/>
      <c r="L45" s="50"/>
      <c r="M45" s="50"/>
      <c r="N45" s="50"/>
      <c r="O45" s="50"/>
      <c r="P45" s="50"/>
      <c r="Q45" s="50"/>
      <c r="R45" s="50"/>
      <c r="S45" s="50"/>
      <c r="T45" s="50"/>
      <c r="U45" s="50"/>
      <c r="V45" s="50"/>
      <c r="W45" s="50"/>
      <c r="X45" s="50"/>
      <c r="Y45" s="50"/>
      <c r="Z45" s="50"/>
      <c r="AA45" s="50"/>
      <c r="AB45" s="50"/>
      <c r="AC45" s="50"/>
      <c r="AD45" s="50"/>
      <c r="AE45" s="50"/>
      <c r="AF45" s="50"/>
      <c r="AG45" s="50"/>
      <c r="AH45" s="50"/>
      <c r="AI45" s="50"/>
      <c r="AJ45" s="50"/>
      <c r="AK45" s="50"/>
      <c r="AL45" s="50"/>
      <c r="AM45" s="50"/>
      <c r="AN45" s="50"/>
      <c r="AO45" s="50"/>
      <c r="AP45" s="50"/>
      <c r="AQ45" s="50"/>
      <c r="AR45" s="50"/>
      <c r="AS45" s="50"/>
      <c r="AT45" s="50"/>
      <c r="AU45" s="50"/>
      <c r="AV45" s="50"/>
      <c r="AW45" s="50"/>
      <c r="AX45" s="50"/>
      <c r="AY45" s="50"/>
      <c r="AZ45" s="50"/>
      <c r="BA45" s="50"/>
      <c r="BB45" s="50"/>
      <c r="BC45" s="50"/>
      <c r="BD45" s="50"/>
      <c r="BE45" s="50"/>
      <c r="BF45" s="50"/>
      <c r="BG45" s="50"/>
      <c r="BH45" s="50"/>
      <c r="BI45" s="50"/>
      <c r="BJ45" s="50"/>
      <c r="BK45" s="50"/>
      <c r="BL45" s="50"/>
      <c r="BM45" s="50"/>
    </row>
    <row r="46" spans="1:65" s="58" customFormat="1" ht="30" customHeight="1" thickBot="1" x14ac:dyDescent="0.3">
      <c r="A46" s="29"/>
      <c r="B46" s="105" t="s">
        <v>188</v>
      </c>
      <c r="C46" s="106"/>
      <c r="D46" s="107">
        <v>0.6</v>
      </c>
      <c r="E46" s="108">
        <f t="shared" si="10"/>
        <v>44780</v>
      </c>
      <c r="F46" s="109">
        <v>7</v>
      </c>
      <c r="G46" s="108">
        <f t="shared" si="9"/>
        <v>44787</v>
      </c>
      <c r="H46" s="57"/>
      <c r="I46" s="57">
        <f t="shared" si="4"/>
        <v>8</v>
      </c>
      <c r="J46" s="50"/>
      <c r="K46" s="50"/>
      <c r="L46" s="50"/>
      <c r="M46" s="50"/>
      <c r="N46" s="50"/>
      <c r="O46" s="50"/>
      <c r="P46" s="50"/>
      <c r="Q46" s="50"/>
      <c r="R46" s="50"/>
      <c r="S46" s="50"/>
      <c r="T46" s="50"/>
      <c r="U46" s="50"/>
      <c r="V46" s="50"/>
      <c r="W46" s="50"/>
      <c r="X46" s="50"/>
      <c r="Y46" s="50"/>
      <c r="Z46" s="50"/>
      <c r="AA46" s="50"/>
      <c r="AB46" s="50"/>
      <c r="AC46" s="50"/>
      <c r="AD46" s="50"/>
      <c r="AE46" s="50"/>
      <c r="AF46" s="50"/>
      <c r="AG46" s="50"/>
      <c r="AH46" s="50"/>
      <c r="AI46" s="50"/>
      <c r="AJ46" s="50"/>
      <c r="AK46" s="50"/>
      <c r="AL46" s="50"/>
      <c r="AM46" s="50"/>
      <c r="AN46" s="50"/>
      <c r="AO46" s="50"/>
      <c r="AP46" s="50"/>
      <c r="AQ46" s="50"/>
      <c r="AR46" s="50"/>
      <c r="AS46" s="50"/>
      <c r="AT46" s="50"/>
      <c r="AU46" s="50"/>
      <c r="AV46" s="50"/>
      <c r="AW46" s="50"/>
      <c r="AX46" s="50"/>
      <c r="AY46" s="50"/>
      <c r="AZ46" s="50"/>
      <c r="BA46" s="50"/>
      <c r="BB46" s="50"/>
      <c r="BC46" s="50"/>
      <c r="BD46" s="50"/>
      <c r="BE46" s="50"/>
      <c r="BF46" s="50"/>
      <c r="BG46" s="50"/>
      <c r="BH46" s="50"/>
      <c r="BI46" s="50"/>
      <c r="BJ46" s="50"/>
      <c r="BK46" s="50"/>
      <c r="BL46" s="50"/>
      <c r="BM46" s="50"/>
    </row>
    <row r="47" spans="1:65" s="58" customFormat="1" ht="30" customHeight="1" thickBot="1" x14ac:dyDescent="0.3">
      <c r="A47" s="29"/>
      <c r="B47" s="105" t="s">
        <v>188</v>
      </c>
      <c r="C47" s="106"/>
      <c r="D47" s="107">
        <v>0.7</v>
      </c>
      <c r="E47" s="108">
        <f t="shared" si="10"/>
        <v>44788</v>
      </c>
      <c r="F47" s="109">
        <v>9</v>
      </c>
      <c r="G47" s="108">
        <f t="shared" si="9"/>
        <v>44797</v>
      </c>
      <c r="H47" s="57"/>
      <c r="I47" s="57">
        <f t="shared" si="4"/>
        <v>10</v>
      </c>
      <c r="J47" s="50"/>
      <c r="K47" s="50"/>
      <c r="L47" s="50"/>
      <c r="M47" s="50"/>
      <c r="N47" s="50"/>
      <c r="O47" s="50"/>
      <c r="P47" s="50"/>
      <c r="Q47" s="50"/>
      <c r="R47" s="50"/>
      <c r="S47" s="50"/>
      <c r="T47" s="50"/>
      <c r="U47" s="50"/>
      <c r="V47" s="50"/>
      <c r="W47" s="50"/>
      <c r="X47" s="50"/>
      <c r="Y47" s="50"/>
      <c r="Z47" s="50"/>
      <c r="AA47" s="50"/>
      <c r="AB47" s="50"/>
      <c r="AC47" s="50"/>
      <c r="AD47" s="50"/>
      <c r="AE47" s="50"/>
      <c r="AF47" s="50"/>
      <c r="AG47" s="50"/>
      <c r="AH47" s="50"/>
      <c r="AI47" s="50"/>
      <c r="AJ47" s="50"/>
      <c r="AK47" s="50"/>
      <c r="AL47" s="50"/>
      <c r="AM47" s="50"/>
      <c r="AN47" s="50"/>
      <c r="AO47" s="50"/>
      <c r="AP47" s="50"/>
      <c r="AQ47" s="50"/>
      <c r="AR47" s="50"/>
      <c r="AS47" s="50"/>
      <c r="AT47" s="50"/>
      <c r="AU47" s="50"/>
      <c r="AV47" s="50"/>
      <c r="AW47" s="50"/>
      <c r="AX47" s="50"/>
      <c r="AY47" s="50"/>
      <c r="AZ47" s="50"/>
      <c r="BA47" s="50"/>
      <c r="BB47" s="50"/>
      <c r="BC47" s="50"/>
      <c r="BD47" s="50"/>
      <c r="BE47" s="50"/>
      <c r="BF47" s="50"/>
      <c r="BG47" s="50"/>
      <c r="BH47" s="50"/>
      <c r="BI47" s="50"/>
      <c r="BJ47" s="50"/>
      <c r="BK47" s="50"/>
      <c r="BL47" s="50"/>
      <c r="BM47" s="50"/>
    </row>
    <row r="48" spans="1:65" s="58" customFormat="1" ht="30" customHeight="1" thickBot="1" x14ac:dyDescent="0.3">
      <c r="A48" s="29" t="s">
        <v>191</v>
      </c>
      <c r="B48" s="110" t="s">
        <v>196</v>
      </c>
      <c r="C48" s="111"/>
      <c r="D48" s="112"/>
      <c r="E48" s="113"/>
      <c r="F48" s="114"/>
      <c r="G48" s="115"/>
      <c r="H48" s="57"/>
      <c r="I48" s="57" t="str">
        <f t="shared" si="4"/>
        <v/>
      </c>
      <c r="J48" s="50"/>
      <c r="K48" s="50"/>
      <c r="L48" s="50"/>
      <c r="M48" s="50"/>
      <c r="N48" s="50"/>
      <c r="O48" s="50"/>
      <c r="P48" s="50"/>
      <c r="Q48" s="50"/>
      <c r="R48" s="50"/>
      <c r="S48" s="50"/>
      <c r="T48" s="50"/>
      <c r="U48" s="50"/>
      <c r="V48" s="50"/>
      <c r="W48" s="50"/>
      <c r="X48" s="50"/>
      <c r="Y48" s="50"/>
      <c r="Z48" s="50"/>
      <c r="AA48" s="50"/>
      <c r="AB48" s="50"/>
      <c r="AC48" s="50"/>
      <c r="AD48" s="50"/>
      <c r="AE48" s="50"/>
      <c r="AF48" s="50"/>
      <c r="AG48" s="50"/>
      <c r="AH48" s="50"/>
      <c r="AI48" s="50"/>
      <c r="AJ48" s="50"/>
      <c r="AK48" s="50"/>
      <c r="AL48" s="50"/>
      <c r="AM48" s="50"/>
      <c r="AN48" s="50"/>
      <c r="AO48" s="50"/>
      <c r="AP48" s="50"/>
      <c r="AQ48" s="50"/>
      <c r="AR48" s="50"/>
      <c r="AS48" s="50"/>
      <c r="AT48" s="50"/>
      <c r="AU48" s="50"/>
      <c r="AV48" s="50"/>
      <c r="AW48" s="50"/>
      <c r="AX48" s="50"/>
      <c r="AY48" s="50"/>
      <c r="AZ48" s="50"/>
      <c r="BA48" s="50"/>
      <c r="BB48" s="50"/>
      <c r="BC48" s="50"/>
      <c r="BD48" s="50"/>
      <c r="BE48" s="50"/>
      <c r="BF48" s="50"/>
      <c r="BG48" s="50"/>
      <c r="BH48" s="50"/>
      <c r="BI48" s="50"/>
      <c r="BJ48" s="50"/>
      <c r="BK48" s="50"/>
      <c r="BL48" s="50"/>
      <c r="BM48" s="50"/>
    </row>
    <row r="49" spans="1:65" s="58" customFormat="1" ht="30" customHeight="1" thickBot="1" x14ac:dyDescent="0.3">
      <c r="A49" s="29"/>
      <c r="B49" s="116" t="s">
        <v>90</v>
      </c>
      <c r="C49" s="117"/>
      <c r="D49" s="118">
        <v>0.5</v>
      </c>
      <c r="E49" s="119">
        <f>G47</f>
        <v>44797</v>
      </c>
      <c r="F49" s="120">
        <v>15</v>
      </c>
      <c r="G49" s="119">
        <f t="shared" si="8"/>
        <v>44812</v>
      </c>
      <c r="H49" s="57"/>
      <c r="I49" s="57">
        <f t="shared" si="4"/>
        <v>16</v>
      </c>
      <c r="J49" s="50"/>
      <c r="K49" s="50"/>
      <c r="L49" s="50"/>
      <c r="M49" s="50"/>
      <c r="N49" s="50"/>
      <c r="O49" s="50"/>
      <c r="P49" s="50"/>
      <c r="Q49" s="50"/>
      <c r="R49" s="50"/>
      <c r="S49" s="50"/>
      <c r="T49" s="50"/>
      <c r="U49" s="50"/>
      <c r="V49" s="50"/>
      <c r="W49" s="50"/>
      <c r="X49" s="50"/>
      <c r="Y49" s="50"/>
      <c r="Z49" s="50"/>
      <c r="AA49" s="50"/>
      <c r="AB49" s="50"/>
      <c r="AC49" s="50"/>
      <c r="AD49" s="50"/>
      <c r="AE49" s="50"/>
      <c r="AF49" s="50"/>
      <c r="AG49" s="50"/>
      <c r="AH49" s="50"/>
      <c r="AI49" s="50"/>
      <c r="AJ49" s="50"/>
      <c r="AK49" s="50"/>
      <c r="AL49" s="50"/>
      <c r="AM49" s="50"/>
      <c r="AN49" s="50"/>
      <c r="AO49" s="50"/>
      <c r="AP49" s="50"/>
      <c r="AQ49" s="50"/>
      <c r="AR49" s="50"/>
      <c r="AS49" s="50"/>
      <c r="AT49" s="50"/>
      <c r="AU49" s="50"/>
      <c r="AV49" s="50"/>
      <c r="AW49" s="50"/>
      <c r="AX49" s="50"/>
      <c r="AY49" s="50"/>
      <c r="AZ49" s="50"/>
      <c r="BA49" s="50"/>
      <c r="BB49" s="50"/>
      <c r="BC49" s="50"/>
      <c r="BD49" s="50"/>
      <c r="BE49" s="50"/>
      <c r="BF49" s="50"/>
      <c r="BG49" s="50"/>
      <c r="BH49" s="50"/>
      <c r="BI49" s="50"/>
      <c r="BJ49" s="50"/>
      <c r="BK49" s="50"/>
      <c r="BL49" s="50"/>
      <c r="BM49" s="50"/>
    </row>
    <row r="50" spans="1:65" s="58" customFormat="1" ht="30" customHeight="1" thickBot="1" x14ac:dyDescent="0.3">
      <c r="A50" s="29"/>
      <c r="B50" s="116" t="s">
        <v>91</v>
      </c>
      <c r="C50" s="117"/>
      <c r="D50" s="118">
        <v>0.6</v>
      </c>
      <c r="E50" s="119">
        <f>G29+1</f>
        <v>44722</v>
      </c>
      <c r="F50" s="120">
        <v>10</v>
      </c>
      <c r="G50" s="119">
        <f t="shared" si="8"/>
        <v>44732</v>
      </c>
      <c r="H50" s="57"/>
      <c r="I50" s="57">
        <f t="shared" si="4"/>
        <v>11</v>
      </c>
      <c r="J50" s="50"/>
      <c r="K50" s="50"/>
      <c r="L50" s="50"/>
      <c r="M50" s="50"/>
      <c r="N50" s="50"/>
      <c r="O50" s="50"/>
      <c r="P50" s="50"/>
      <c r="Q50" s="50"/>
      <c r="R50" s="50"/>
      <c r="S50" s="50"/>
      <c r="T50" s="50"/>
      <c r="U50" s="50"/>
      <c r="V50" s="50"/>
      <c r="W50" s="50"/>
      <c r="X50" s="50"/>
      <c r="Y50" s="50"/>
      <c r="Z50" s="50"/>
      <c r="AA50" s="50"/>
      <c r="AB50" s="50"/>
      <c r="AC50" s="50"/>
      <c r="AD50" s="50"/>
      <c r="AE50" s="50"/>
      <c r="AF50" s="50"/>
      <c r="AG50" s="50"/>
      <c r="AH50" s="50"/>
      <c r="AI50" s="50"/>
      <c r="AJ50" s="50"/>
      <c r="AK50" s="50"/>
      <c r="AL50" s="50"/>
      <c r="AM50" s="50"/>
      <c r="AN50" s="50"/>
      <c r="AO50" s="50"/>
      <c r="AP50" s="50"/>
      <c r="AQ50" s="50"/>
      <c r="AR50" s="50"/>
      <c r="AS50" s="50"/>
      <c r="AT50" s="50"/>
      <c r="AU50" s="50"/>
      <c r="AV50" s="50"/>
      <c r="AW50" s="50"/>
      <c r="AX50" s="50"/>
      <c r="AY50" s="50"/>
      <c r="AZ50" s="50"/>
      <c r="BA50" s="50"/>
      <c r="BB50" s="50"/>
      <c r="BC50" s="50"/>
      <c r="BD50" s="50"/>
      <c r="BE50" s="50"/>
      <c r="BF50" s="50"/>
      <c r="BG50" s="50"/>
      <c r="BH50" s="50"/>
      <c r="BI50" s="50"/>
      <c r="BJ50" s="50"/>
      <c r="BK50" s="50"/>
      <c r="BL50" s="50"/>
      <c r="BM50" s="50"/>
    </row>
    <row r="51" spans="1:65" s="58" customFormat="1" ht="30" customHeight="1" thickBot="1" x14ac:dyDescent="0.3">
      <c r="A51" s="29"/>
      <c r="B51" s="116" t="s">
        <v>92</v>
      </c>
      <c r="C51" s="117"/>
      <c r="D51" s="118">
        <v>0.6</v>
      </c>
      <c r="E51" s="119">
        <f>G30+1</f>
        <v>44732</v>
      </c>
      <c r="F51" s="120">
        <v>10</v>
      </c>
      <c r="G51" s="119">
        <f t="shared" si="8"/>
        <v>44742</v>
      </c>
      <c r="H51" s="57"/>
      <c r="I51" s="57">
        <f t="shared" si="4"/>
        <v>11</v>
      </c>
      <c r="J51" s="50"/>
      <c r="K51" s="50"/>
      <c r="L51" s="50"/>
      <c r="M51" s="50"/>
      <c r="N51" s="50"/>
      <c r="O51" s="50"/>
      <c r="P51" s="50"/>
      <c r="Q51" s="50"/>
      <c r="R51" s="50"/>
      <c r="S51" s="50"/>
      <c r="T51" s="50"/>
      <c r="U51" s="50"/>
      <c r="V51" s="50"/>
      <c r="W51" s="50"/>
      <c r="X51" s="50"/>
      <c r="Y51" s="50"/>
      <c r="Z51" s="50"/>
      <c r="AA51" s="50"/>
      <c r="AB51" s="50"/>
      <c r="AC51" s="50"/>
      <c r="AD51" s="50"/>
      <c r="AE51" s="50"/>
      <c r="AF51" s="50"/>
      <c r="AG51" s="50"/>
      <c r="AH51" s="50"/>
      <c r="AI51" s="50"/>
      <c r="AJ51" s="50"/>
      <c r="AK51" s="50"/>
      <c r="AL51" s="50"/>
      <c r="AM51" s="50"/>
      <c r="AN51" s="50"/>
      <c r="AO51" s="50"/>
      <c r="AP51" s="50"/>
      <c r="AQ51" s="50"/>
      <c r="AR51" s="50"/>
      <c r="AS51" s="50"/>
      <c r="AT51" s="50"/>
      <c r="AU51" s="50"/>
      <c r="AV51" s="50"/>
      <c r="AW51" s="50"/>
      <c r="AX51" s="50"/>
      <c r="AY51" s="50"/>
      <c r="AZ51" s="50"/>
      <c r="BA51" s="50"/>
      <c r="BB51" s="50"/>
      <c r="BC51" s="50"/>
      <c r="BD51" s="50"/>
      <c r="BE51" s="50"/>
      <c r="BF51" s="50"/>
      <c r="BG51" s="50"/>
      <c r="BH51" s="50"/>
      <c r="BI51" s="50"/>
      <c r="BJ51" s="50"/>
      <c r="BK51" s="50"/>
      <c r="BL51" s="50"/>
      <c r="BM51" s="50"/>
    </row>
    <row r="52" spans="1:65" s="58" customFormat="1" ht="30" customHeight="1" thickBot="1" x14ac:dyDescent="0.3">
      <c r="A52" s="29"/>
      <c r="B52" s="116" t="s">
        <v>93</v>
      </c>
      <c r="C52" s="117"/>
      <c r="D52" s="118">
        <v>0.6</v>
      </c>
      <c r="E52" s="119">
        <f t="shared" ref="E52" si="11">G51+1</f>
        <v>44743</v>
      </c>
      <c r="F52" s="120">
        <v>10</v>
      </c>
      <c r="G52" s="119">
        <f t="shared" si="8"/>
        <v>44753</v>
      </c>
      <c r="H52" s="57"/>
      <c r="I52" s="57">
        <f t="shared" si="4"/>
        <v>11</v>
      </c>
      <c r="J52" s="50"/>
      <c r="K52" s="50"/>
      <c r="L52" s="50"/>
      <c r="M52" s="50"/>
      <c r="N52" s="50"/>
      <c r="O52" s="50"/>
      <c r="P52" s="50"/>
      <c r="Q52" s="50"/>
      <c r="R52" s="50"/>
      <c r="S52" s="50"/>
      <c r="T52" s="50"/>
      <c r="U52" s="50"/>
      <c r="V52" s="50"/>
      <c r="W52" s="50"/>
      <c r="X52" s="50"/>
      <c r="Y52" s="50"/>
      <c r="Z52" s="50"/>
      <c r="AA52" s="50"/>
      <c r="AB52" s="50"/>
      <c r="AC52" s="50"/>
      <c r="AD52" s="50"/>
      <c r="AE52" s="50"/>
      <c r="AF52" s="50"/>
      <c r="AG52" s="50"/>
      <c r="AH52" s="50"/>
      <c r="AI52" s="50"/>
      <c r="AJ52" s="50"/>
      <c r="AK52" s="50"/>
      <c r="AL52" s="50"/>
      <c r="AM52" s="50"/>
      <c r="AN52" s="50"/>
      <c r="AO52" s="50"/>
      <c r="AP52" s="50"/>
      <c r="AQ52" s="50"/>
      <c r="AR52" s="50"/>
      <c r="AS52" s="50"/>
      <c r="AT52" s="50"/>
      <c r="AU52" s="50"/>
      <c r="AV52" s="50"/>
      <c r="AW52" s="50"/>
      <c r="AX52" s="50"/>
      <c r="AY52" s="50"/>
      <c r="AZ52" s="50"/>
      <c r="BA52" s="50"/>
      <c r="BB52" s="50"/>
      <c r="BC52" s="50"/>
      <c r="BD52" s="50"/>
      <c r="BE52" s="50"/>
      <c r="BF52" s="50"/>
      <c r="BG52" s="50"/>
      <c r="BH52" s="50"/>
      <c r="BI52" s="50"/>
      <c r="BJ52" s="50"/>
      <c r="BK52" s="50"/>
      <c r="BL52" s="50"/>
      <c r="BM52" s="50"/>
    </row>
    <row r="53" spans="1:65" s="58" customFormat="1" ht="30" customHeight="1" thickBot="1" x14ac:dyDescent="0.3">
      <c r="A53" s="29" t="s">
        <v>199</v>
      </c>
      <c r="B53" s="121"/>
      <c r="C53" s="122"/>
      <c r="D53" s="123"/>
      <c r="E53" s="124"/>
      <c r="F53" s="125"/>
      <c r="G53" s="124"/>
      <c r="H53" s="57"/>
      <c r="I53" s="57" t="str">
        <f t="shared" si="4"/>
        <v/>
      </c>
      <c r="J53" s="50"/>
      <c r="K53" s="50"/>
      <c r="L53" s="50"/>
      <c r="M53" s="50"/>
      <c r="N53" s="50"/>
      <c r="O53" s="50"/>
      <c r="P53" s="50"/>
      <c r="Q53" s="50"/>
      <c r="R53" s="50"/>
      <c r="S53" s="50"/>
      <c r="T53" s="50"/>
      <c r="U53" s="50"/>
      <c r="V53" s="50"/>
      <c r="W53" s="50"/>
      <c r="X53" s="50"/>
      <c r="Y53" s="50"/>
      <c r="Z53" s="50"/>
      <c r="AA53" s="50"/>
      <c r="AB53" s="50"/>
      <c r="AC53" s="50"/>
      <c r="AD53" s="50"/>
      <c r="AE53" s="50"/>
      <c r="AF53" s="50"/>
      <c r="AG53" s="50"/>
      <c r="AH53" s="50"/>
      <c r="AI53" s="50"/>
      <c r="AJ53" s="50"/>
      <c r="AK53" s="50"/>
      <c r="AL53" s="50"/>
      <c r="AM53" s="50"/>
      <c r="AN53" s="50"/>
      <c r="AO53" s="50"/>
      <c r="AP53" s="50"/>
      <c r="AQ53" s="50"/>
      <c r="AR53" s="50"/>
      <c r="AS53" s="50"/>
      <c r="AT53" s="50"/>
      <c r="AU53" s="50"/>
      <c r="AV53" s="50"/>
      <c r="AW53" s="50"/>
      <c r="AX53" s="50"/>
      <c r="AY53" s="50"/>
      <c r="AZ53" s="50"/>
      <c r="BA53" s="50"/>
      <c r="BB53" s="50"/>
      <c r="BC53" s="50"/>
      <c r="BD53" s="50"/>
      <c r="BE53" s="50"/>
      <c r="BF53" s="50"/>
      <c r="BG53" s="50"/>
      <c r="BH53" s="50"/>
      <c r="BI53" s="50"/>
      <c r="BJ53" s="50"/>
      <c r="BK53" s="50"/>
      <c r="BL53" s="50"/>
      <c r="BM53" s="50"/>
    </row>
    <row r="54" spans="1:65" s="58" customFormat="1" ht="30" customHeight="1" thickBot="1" x14ac:dyDescent="0.3">
      <c r="A54" s="21" t="s">
        <v>200</v>
      </c>
      <c r="B54" s="126" t="s">
        <v>201</v>
      </c>
      <c r="C54" s="127"/>
      <c r="D54" s="128"/>
      <c r="E54" s="129"/>
      <c r="F54" s="130"/>
      <c r="G54" s="131"/>
      <c r="H54" s="132"/>
      <c r="I54" s="132" t="str">
        <f t="shared" si="4"/>
        <v/>
      </c>
      <c r="J54" s="133"/>
      <c r="K54" s="133"/>
      <c r="L54" s="133"/>
      <c r="M54" s="133"/>
      <c r="N54" s="133"/>
      <c r="O54" s="133"/>
      <c r="P54" s="133"/>
      <c r="Q54" s="133"/>
      <c r="R54" s="133"/>
      <c r="S54" s="133"/>
      <c r="T54" s="133"/>
      <c r="U54" s="133"/>
      <c r="V54" s="133"/>
      <c r="W54" s="133"/>
      <c r="X54" s="133"/>
      <c r="Y54" s="133"/>
      <c r="Z54" s="133"/>
      <c r="AA54" s="133"/>
      <c r="AB54" s="133"/>
      <c r="AC54" s="133"/>
      <c r="AD54" s="133"/>
      <c r="AE54" s="133"/>
      <c r="AF54" s="133"/>
      <c r="AG54" s="133"/>
      <c r="AH54" s="133"/>
      <c r="AI54" s="133"/>
      <c r="AJ54" s="133"/>
      <c r="AK54" s="133"/>
      <c r="AL54" s="133"/>
      <c r="AM54" s="133"/>
      <c r="AN54" s="133"/>
      <c r="AO54" s="133"/>
      <c r="AP54" s="133"/>
      <c r="AQ54" s="133"/>
      <c r="AR54" s="133"/>
      <c r="AS54" s="133"/>
      <c r="AT54" s="133"/>
      <c r="AU54" s="133"/>
      <c r="AV54" s="133"/>
      <c r="AW54" s="133"/>
      <c r="AX54" s="133"/>
      <c r="AY54" s="133"/>
      <c r="AZ54" s="133"/>
      <c r="BA54" s="133"/>
      <c r="BB54" s="133"/>
      <c r="BC54" s="133"/>
      <c r="BD54" s="133"/>
      <c r="BE54" s="133"/>
      <c r="BF54" s="133"/>
      <c r="BG54" s="133"/>
      <c r="BH54" s="133"/>
      <c r="BI54" s="133"/>
      <c r="BJ54" s="133"/>
      <c r="BK54" s="133"/>
      <c r="BL54" s="133"/>
      <c r="BM54" s="133"/>
    </row>
    <row r="55" spans="1:65" ht="30" customHeight="1" x14ac:dyDescent="0.25">
      <c r="H55" s="134"/>
    </row>
    <row r="56" spans="1:65" ht="30" customHeight="1" x14ac:dyDescent="0.25">
      <c r="C56" s="135"/>
      <c r="G56" s="136"/>
    </row>
    <row r="57" spans="1:65" ht="30" customHeight="1" x14ac:dyDescent="0.25">
      <c r="C57" s="137"/>
    </row>
  </sheetData>
  <autoFilter ref="A6:BM54" xr:uid="{00000000-0001-0000-0000-000000000000}"/>
  <mergeCells count="11">
    <mergeCell ref="X4:AD4"/>
    <mergeCell ref="C3:D3"/>
    <mergeCell ref="E3:G3"/>
    <mergeCell ref="C4:D4"/>
    <mergeCell ref="J4:P4"/>
    <mergeCell ref="Q4:W4"/>
    <mergeCell ref="AE4:AK4"/>
    <mergeCell ref="AL4:AR4"/>
    <mergeCell ref="AS4:AY4"/>
    <mergeCell ref="AZ4:BF4"/>
    <mergeCell ref="BG4:BM4"/>
  </mergeCells>
  <conditionalFormatting sqref="D7:D54">
    <cfRule type="dataBar" priority="5">
      <dataBar>
        <cfvo type="num" val="0"/>
        <cfvo type="num" val="1"/>
        <color theme="0" tint="-0.14999847407452621"/>
      </dataBar>
      <extLst>
        <ext xmlns:x14="http://schemas.microsoft.com/office/spreadsheetml/2009/9/main" uri="{B025F937-C7B1-47D3-B67F-A62EFF666E3E}">
          <x14:id>{938734C6-91F6-4212-9BE9-0EDF0345E770}</x14:id>
        </ext>
      </extLst>
    </cfRule>
  </conditionalFormatting>
  <conditionalFormatting sqref="J5:BM54">
    <cfRule type="expression" dxfId="9" priority="8">
      <formula>AND(TODAY()&gt;=J$5,TODAY()&lt;K$5)</formula>
    </cfRule>
  </conditionalFormatting>
  <conditionalFormatting sqref="J7:BM54">
    <cfRule type="expression" dxfId="8" priority="6">
      <formula>AND(Início_da_tarefa&lt;=J$5,ROUNDDOWN((Término_da_tarefa-Início_da_tarefa+1)*Progresso_da_tarefa,0)+Início_da_tarefa-1&gt;=J$5)</formula>
    </cfRule>
    <cfRule type="expression" dxfId="7" priority="7" stopIfTrue="1">
      <formula>AND(Término_da_tarefa&gt;=J$5,Início_da_tarefa&lt;K$5)</formula>
    </cfRule>
  </conditionalFormatting>
  <conditionalFormatting sqref="H27">
    <cfRule type="expression" dxfId="6" priority="4">
      <formula>AND(TODAY()&gt;=H$5,TODAY()&lt;I$5)</formula>
    </cfRule>
  </conditionalFormatting>
  <conditionalFormatting sqref="H27">
    <cfRule type="expression" dxfId="5" priority="2">
      <formula>AND(Início_da_tarefa&lt;=H$5,ROUNDDOWN((Término_da_tarefa-Início_da_tarefa+1)*Progresso_da_tarefa,0)+Início_da_tarefa-1&gt;=H$5)</formula>
    </cfRule>
    <cfRule type="expression" dxfId="4" priority="3" stopIfTrue="1">
      <formula>AND(Término_da_tarefa&gt;=H$5,Início_da_tarefa&lt;I$5)</formula>
    </cfRule>
  </conditionalFormatting>
  <conditionalFormatting sqref="Q3">
    <cfRule type="dataBar" priority="1">
      <dataBar>
        <cfvo type="min"/>
        <cfvo type="max"/>
        <color rgb="FF638EC6"/>
      </dataBar>
      <extLst>
        <ext xmlns:x14="http://schemas.microsoft.com/office/spreadsheetml/2009/9/main" uri="{B025F937-C7B1-47D3-B67F-A62EFF666E3E}">
          <x14:id>{6D36E356-7603-48FD-8548-0A0B9F6B68B2}</x14:id>
        </ext>
      </extLst>
    </cfRule>
  </conditionalFormatting>
  <dataValidations count="1">
    <dataValidation type="whole" operator="greaterThanOrEqual" allowBlank="1" showInputMessage="1" promptTitle="Semana de exibição" prompt="Alterar esse número rola a exibição do Gráfico de Gantt." sqref="E4:F4" xr:uid="{30630B1D-DA95-4CB6-9B2D-6E6974C0F528}">
      <formula1>1</formula1>
    </dataValidation>
  </dataValidations>
  <printOptions horizontalCentered="1"/>
  <pageMargins left="0.35" right="0.35" top="0.35" bottom="0.5" header="0.3" footer="0.3"/>
  <pageSetup paperSize="9" scale="60" fitToHeight="0" orientation="landscape" r:id="rId1"/>
  <headerFooter differentFirst="1" scaleWithDoc="0">
    <oddFooter>Page &amp;P of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41" r:id="rId4" name="Spinner 1">
              <controlPr defaultSize="0" autoPict="0">
                <anchor moveWithCells="1" sizeWithCells="1">
                  <from>
                    <xdr:col>5</xdr:col>
                    <xdr:colOff>19050</xdr:colOff>
                    <xdr:row>3</xdr:row>
                    <xdr:rowOff>9525</xdr:rowOff>
                  </from>
                  <to>
                    <xdr:col>5</xdr:col>
                    <xdr:colOff>247650</xdr:colOff>
                    <xdr:row>4</xdr:row>
                    <xdr:rowOff>9525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dataBar" id="{938734C6-91F6-4212-9BE9-0EDF0345E770}">
            <x14:dataBar minLength="0" maxLength="100" gradient="0">
              <x14:cfvo type="num">
                <xm:f>0</xm:f>
              </x14:cfvo>
              <x14:cfvo type="num">
                <xm:f>1</xm:f>
              </x14:cfvo>
              <x14:negativeFillColor rgb="FFFF0000"/>
              <x14:axisColor rgb="FF000000"/>
            </x14:dataBar>
          </x14:cfRule>
          <xm:sqref>D7:D54</xm:sqref>
        </x14:conditionalFormatting>
        <x14:conditionalFormatting xmlns:xm="http://schemas.microsoft.com/office/excel/2006/main">
          <x14:cfRule type="dataBar" id="{6D36E356-7603-48FD-8548-0A0B9F6B68B2}">
            <x14:dataBar minLength="0" maxLength="100" border="1" negativeBarBorderColorSameAsPositive="0">
              <x14:cfvo type="autoMin"/>
              <x14:cfvo type="autoMax"/>
              <x14:borderColor rgb="FF638EC6"/>
              <x14:negativeFillColor rgb="FFFF0000"/>
              <x14:negativeBorderColor rgb="FFFF0000"/>
              <x14:axisColor rgb="FF000000"/>
            </x14:dataBar>
          </x14:cfRule>
          <xm:sqref>Q3</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103B29-912B-4319-8011-4E2B1B9559AE}">
  <sheetPr>
    <outlinePr summaryBelow="0" summaryRight="0"/>
  </sheetPr>
  <dimension ref="A2:G10"/>
  <sheetViews>
    <sheetView showGridLines="0" workbookViewId="0"/>
  </sheetViews>
  <sheetFormatPr defaultColWidth="12.7109375" defaultRowHeight="15.75" customHeight="1" x14ac:dyDescent="0.2"/>
  <cols>
    <col min="1" max="1" width="13.28515625" style="16" bestFit="1" customWidth="1"/>
    <col min="2" max="2" width="9.7109375" style="16" bestFit="1" customWidth="1"/>
    <col min="3" max="3" width="11.42578125" style="16" bestFit="1" customWidth="1"/>
    <col min="4" max="4" width="14.85546875" style="16" bestFit="1" customWidth="1"/>
    <col min="5" max="6" width="16.28515625" style="16" bestFit="1" customWidth="1"/>
    <col min="7" max="7" width="10" style="16" bestFit="1" customWidth="1"/>
    <col min="8" max="16384" width="12.7109375" style="16"/>
  </cols>
  <sheetData>
    <row r="2" spans="1:7" ht="15.75" customHeight="1" x14ac:dyDescent="0.25">
      <c r="A2" s="185" t="s">
        <v>158</v>
      </c>
      <c r="B2" s="186"/>
      <c r="C2" s="186"/>
      <c r="D2" s="186"/>
      <c r="E2" s="186"/>
      <c r="F2" s="186"/>
      <c r="G2" s="186"/>
    </row>
    <row r="3" spans="1:7" ht="15.75" customHeight="1" x14ac:dyDescent="0.2">
      <c r="A3" s="17" t="s">
        <v>146</v>
      </c>
      <c r="B3" s="17" t="s">
        <v>148</v>
      </c>
      <c r="C3" s="17" t="s">
        <v>159</v>
      </c>
      <c r="D3" s="17" t="s">
        <v>150</v>
      </c>
      <c r="E3" s="17" t="s">
        <v>24</v>
      </c>
      <c r="F3" s="17" t="s">
        <v>151</v>
      </c>
      <c r="G3" s="17" t="s">
        <v>118</v>
      </c>
    </row>
    <row r="4" spans="1:7" ht="15.75" customHeight="1" x14ac:dyDescent="0.2">
      <c r="A4" s="17" t="s">
        <v>160</v>
      </c>
      <c r="B4" s="17" t="s">
        <v>161</v>
      </c>
      <c r="C4" s="18" t="s">
        <v>162</v>
      </c>
      <c r="D4" s="18">
        <v>200</v>
      </c>
      <c r="E4" s="17">
        <v>2</v>
      </c>
      <c r="F4" s="18">
        <f>E4*D4</f>
        <v>400</v>
      </c>
      <c r="G4" s="17" t="s">
        <v>163</v>
      </c>
    </row>
    <row r="5" spans="1:7" ht="15.75" customHeight="1" x14ac:dyDescent="0.2">
      <c r="A5" s="17" t="s">
        <v>160</v>
      </c>
      <c r="B5" s="17" t="s">
        <v>164</v>
      </c>
      <c r="C5" s="18" t="s">
        <v>162</v>
      </c>
      <c r="D5" s="18">
        <v>120</v>
      </c>
      <c r="E5" s="17">
        <v>2</v>
      </c>
      <c r="F5" s="18">
        <f>E5*D5</f>
        <v>240</v>
      </c>
      <c r="G5" s="17" t="s">
        <v>165</v>
      </c>
    </row>
    <row r="6" spans="1:7" ht="15.75" customHeight="1" x14ac:dyDescent="0.2">
      <c r="A6" s="158" t="s">
        <v>228</v>
      </c>
      <c r="B6" s="158"/>
      <c r="C6" s="158"/>
      <c r="D6" s="158"/>
      <c r="E6" s="158"/>
      <c r="F6" s="159">
        <f>SUBTOTAL(109,Tabela3[VALOR TOTAL])</f>
        <v>640</v>
      </c>
      <c r="G6" s="158">
        <f>SUBTOTAL(103,Tabela3[OBS])</f>
        <v>2</v>
      </c>
    </row>
    <row r="7" spans="1:7" ht="15.75" customHeight="1" x14ac:dyDescent="0.2">
      <c r="A7" s="17"/>
      <c r="B7" s="17"/>
      <c r="C7" s="18"/>
      <c r="D7" s="18"/>
      <c r="E7" s="17"/>
      <c r="F7" s="18"/>
      <c r="G7" s="17"/>
    </row>
    <row r="8" spans="1:7" ht="15.75" customHeight="1" x14ac:dyDescent="0.2">
      <c r="A8" s="17"/>
      <c r="B8" s="17"/>
      <c r="C8" s="18"/>
      <c r="D8" s="18"/>
      <c r="E8" s="17"/>
      <c r="F8" s="18"/>
      <c r="G8" s="17"/>
    </row>
    <row r="9" spans="1:7" ht="15.75" customHeight="1" x14ac:dyDescent="0.2">
      <c r="A9" s="17"/>
      <c r="B9" s="17"/>
      <c r="C9" s="18"/>
      <c r="D9" s="18"/>
      <c r="E9" s="17"/>
      <c r="F9" s="18"/>
      <c r="G9" s="17"/>
    </row>
    <row r="10" spans="1:7" ht="15.75" customHeight="1" x14ac:dyDescent="0.2">
      <c r="A10" s="187"/>
      <c r="B10" s="188"/>
      <c r="C10" s="188"/>
      <c r="D10" s="188"/>
      <c r="E10" s="188"/>
      <c r="F10" s="19"/>
      <c r="G10" s="20"/>
    </row>
  </sheetData>
  <mergeCells count="2">
    <mergeCell ref="A2:G2"/>
    <mergeCell ref="A10:E10"/>
  </mergeCells>
  <pageMargins left="0.511811024" right="0.511811024" top="0.78740157499999996" bottom="0.78740157499999996" header="0.31496062000000002" footer="0.31496062000000002"/>
  <drawing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4B97EF-869E-4246-B949-17185F88CF98}">
  <dimension ref="B1:D10"/>
  <sheetViews>
    <sheetView showGridLines="0" zoomScale="130" zoomScaleNormal="130" workbookViewId="0">
      <selection activeCell="U4" sqref="U4"/>
    </sheetView>
  </sheetViews>
  <sheetFormatPr defaultRowHeight="15" x14ac:dyDescent="0.25"/>
  <cols>
    <col min="1" max="1" width="4.42578125" customWidth="1"/>
    <col min="2" max="2" width="10.7109375" bestFit="1" customWidth="1"/>
    <col min="3" max="3" width="12.85546875" bestFit="1" customWidth="1"/>
    <col min="4" max="4" width="5.85546875" style="31" bestFit="1" customWidth="1"/>
  </cols>
  <sheetData>
    <row r="1" spans="2:4" ht="28.5" x14ac:dyDescent="0.45">
      <c r="B1" s="214" t="s">
        <v>251</v>
      </c>
    </row>
    <row r="4" spans="2:4" x14ac:dyDescent="0.25">
      <c r="B4" s="173" t="s">
        <v>248</v>
      </c>
      <c r="C4" t="s">
        <v>247</v>
      </c>
      <c r="D4" s="31" t="s">
        <v>246</v>
      </c>
    </row>
    <row r="5" spans="2:4" x14ac:dyDescent="0.25">
      <c r="B5" s="174" t="s">
        <v>229</v>
      </c>
      <c r="C5" s="175">
        <v>50</v>
      </c>
      <c r="D5" s="176">
        <v>8.7873462214411256E-3</v>
      </c>
    </row>
    <row r="6" spans="2:4" x14ac:dyDescent="0.25">
      <c r="B6" s="174" t="s">
        <v>230</v>
      </c>
      <c r="C6" s="175">
        <v>125</v>
      </c>
      <c r="D6" s="176">
        <v>2.1968365553602813E-2</v>
      </c>
    </row>
    <row r="7" spans="2:4" x14ac:dyDescent="0.25">
      <c r="B7" s="174" t="s">
        <v>55</v>
      </c>
      <c r="C7" s="175">
        <v>1515</v>
      </c>
      <c r="D7" s="176">
        <v>0.2662565905096661</v>
      </c>
    </row>
    <row r="8" spans="2:4" x14ac:dyDescent="0.25">
      <c r="B8" s="174" t="s">
        <v>231</v>
      </c>
      <c r="C8" s="175">
        <v>1500</v>
      </c>
      <c r="D8" s="176">
        <v>0.26362038664323373</v>
      </c>
    </row>
    <row r="9" spans="2:4" x14ac:dyDescent="0.25">
      <c r="B9" s="174" t="s">
        <v>47</v>
      </c>
      <c r="C9" s="175">
        <v>2500</v>
      </c>
      <c r="D9" s="176">
        <v>0.43936731107205623</v>
      </c>
    </row>
    <row r="10" spans="2:4" x14ac:dyDescent="0.25">
      <c r="B10" s="174" t="s">
        <v>245</v>
      </c>
      <c r="C10" s="175">
        <v>5690</v>
      </c>
      <c r="D10" s="176">
        <v>1</v>
      </c>
    </row>
  </sheetData>
  <pageMargins left="0.511811024" right="0.511811024" top="0.78740157499999996" bottom="0.78740157499999996" header="0.31496062000000002" footer="0.31496062000000002"/>
  <drawing r:id="rId2"/>
  <extLst>
    <ext xmlns:x14="http://schemas.microsoft.com/office/spreadsheetml/2009/9/main" uri="{A8765BA9-456A-4dab-B4F3-ACF838C121DE}">
      <x14:slicerList>
        <x14:slicer r:id="rId3"/>
      </x14:slicerList>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51FEC6-956B-4D8D-A706-5B1A38F24043}">
  <dimension ref="A3:B6"/>
  <sheetViews>
    <sheetView zoomScale="160" zoomScaleNormal="160" workbookViewId="0">
      <selection activeCell="B5" sqref="B5"/>
    </sheetView>
  </sheetViews>
  <sheetFormatPr defaultRowHeight="15" x14ac:dyDescent="0.25"/>
  <cols>
    <col min="1" max="1" width="18" bestFit="1" customWidth="1"/>
    <col min="2" max="2" width="21.42578125" bestFit="1" customWidth="1"/>
  </cols>
  <sheetData>
    <row r="3" spans="1:2" x14ac:dyDescent="0.25">
      <c r="A3" s="173" t="s">
        <v>249</v>
      </c>
      <c r="B3" t="s">
        <v>250</v>
      </c>
    </row>
    <row r="4" spans="1:2" x14ac:dyDescent="0.25">
      <c r="A4" s="174" t="s">
        <v>157</v>
      </c>
      <c r="B4" s="175">
        <v>1490</v>
      </c>
    </row>
    <row r="5" spans="1:2" x14ac:dyDescent="0.25">
      <c r="A5" s="174" t="s">
        <v>153</v>
      </c>
      <c r="B5" s="175">
        <v>4200</v>
      </c>
    </row>
    <row r="6" spans="1:2" x14ac:dyDescent="0.25">
      <c r="A6" s="174" t="s">
        <v>245</v>
      </c>
      <c r="B6" s="175">
        <v>5690</v>
      </c>
    </row>
  </sheetData>
  <pageMargins left="0.511811024" right="0.511811024" top="0.78740157499999996" bottom="0.78740157499999996" header="0.31496062000000002" footer="0.31496062000000002"/>
  <pageSetup paperSize="9"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031B58-94E4-4BA9-8178-A3F88EA80AD5}">
  <sheetPr>
    <outlinePr summaryBelow="0" summaryRight="0"/>
  </sheetPr>
  <dimension ref="A1:AC44"/>
  <sheetViews>
    <sheetView showGridLines="0" topLeftCell="A2" zoomScale="130" zoomScaleNormal="130" workbookViewId="0">
      <selection activeCell="D12" sqref="D12"/>
    </sheetView>
  </sheetViews>
  <sheetFormatPr defaultColWidth="12.7109375" defaultRowHeight="15.75" customHeight="1" x14ac:dyDescent="0.2"/>
  <cols>
    <col min="1" max="2" width="17.28515625" style="1" customWidth="1"/>
    <col min="3" max="3" width="17.28515625" style="171" customWidth="1"/>
    <col min="4" max="7" width="17.28515625" style="1" customWidth="1"/>
    <col min="8" max="8" width="22.42578125" style="1" bestFit="1" customWidth="1"/>
    <col min="9" max="16384" width="12.7109375" style="1"/>
  </cols>
  <sheetData>
    <row r="1" spans="1:29" s="153" customFormat="1" ht="15.75" customHeight="1" x14ac:dyDescent="0.2">
      <c r="C1" s="171"/>
    </row>
    <row r="2" spans="1:29" s="153" customFormat="1" ht="15.75" customHeight="1" x14ac:dyDescent="0.2">
      <c r="C2" s="171"/>
    </row>
    <row r="3" spans="1:29" ht="15.75" customHeight="1" x14ac:dyDescent="0.2">
      <c r="A3" s="163" t="s">
        <v>227</v>
      </c>
      <c r="B3" s="164" t="s">
        <v>145</v>
      </c>
      <c r="C3" s="172"/>
      <c r="D3" s="163"/>
      <c r="E3" s="163"/>
      <c r="F3" s="163"/>
      <c r="G3" s="163"/>
      <c r="H3" s="163"/>
      <c r="I3" s="163"/>
    </row>
    <row r="4" spans="1:29" ht="15.75" customHeight="1" x14ac:dyDescent="0.2">
      <c r="A4" s="163"/>
      <c r="B4" s="163"/>
      <c r="C4" s="172"/>
      <c r="D4" s="163"/>
      <c r="E4" s="163"/>
      <c r="F4" s="163"/>
      <c r="G4" s="163"/>
      <c r="H4" s="163"/>
      <c r="I4" s="163"/>
    </row>
    <row r="5" spans="1:29" ht="15.75" customHeight="1" x14ac:dyDescent="0.2">
      <c r="A5" s="165" t="s">
        <v>146</v>
      </c>
      <c r="B5" s="165" t="s">
        <v>147</v>
      </c>
      <c r="C5" s="165" t="s">
        <v>148</v>
      </c>
      <c r="D5" s="165" t="s">
        <v>149</v>
      </c>
      <c r="E5" s="165" t="s">
        <v>150</v>
      </c>
      <c r="F5" s="165" t="s">
        <v>24</v>
      </c>
      <c r="G5" s="165" t="s">
        <v>151</v>
      </c>
      <c r="H5" s="165" t="s">
        <v>118</v>
      </c>
      <c r="I5" s="166"/>
      <c r="J5" s="3"/>
      <c r="K5" s="3"/>
      <c r="L5" s="3"/>
      <c r="M5" s="3"/>
      <c r="N5" s="3"/>
      <c r="O5" s="3"/>
      <c r="P5" s="3"/>
      <c r="Q5" s="3"/>
      <c r="R5" s="3"/>
      <c r="S5" s="3"/>
      <c r="T5" s="3"/>
      <c r="U5" s="3"/>
      <c r="V5" s="3"/>
      <c r="W5" s="3"/>
      <c r="X5" s="3"/>
      <c r="Y5" s="3"/>
      <c r="Z5" s="3"/>
      <c r="AA5" s="3"/>
      <c r="AB5" s="3"/>
      <c r="AC5" s="3"/>
    </row>
    <row r="6" spans="1:29" s="153" customFormat="1" ht="15.75" customHeight="1" x14ac:dyDescent="0.2">
      <c r="A6" s="160" t="s">
        <v>230</v>
      </c>
      <c r="B6" s="160" t="s">
        <v>155</v>
      </c>
      <c r="C6" s="171" t="s">
        <v>236</v>
      </c>
      <c r="D6" s="161" t="s">
        <v>153</v>
      </c>
      <c r="E6" s="161">
        <v>25</v>
      </c>
      <c r="F6" s="160">
        <v>1</v>
      </c>
      <c r="G6" s="161">
        <f>Esp_mob[[#This Row],[QUANTIDADE]]*Esp_mob[[#This Row],[VALOR UNI.]]</f>
        <v>25</v>
      </c>
      <c r="H6" s="165"/>
      <c r="I6" s="166"/>
      <c r="J6" s="154"/>
      <c r="K6" s="154"/>
      <c r="L6" s="154"/>
      <c r="M6" s="154"/>
      <c r="N6" s="154"/>
      <c r="O6" s="154"/>
      <c r="P6" s="154"/>
      <c r="Q6" s="154"/>
      <c r="R6" s="154"/>
      <c r="S6" s="154"/>
      <c r="T6" s="154"/>
      <c r="U6" s="154"/>
      <c r="V6" s="154"/>
      <c r="W6" s="154"/>
      <c r="X6" s="154"/>
      <c r="Y6" s="154"/>
      <c r="Z6" s="154"/>
      <c r="AA6" s="154"/>
      <c r="AB6" s="154"/>
      <c r="AC6" s="154"/>
    </row>
    <row r="7" spans="1:29" s="153" customFormat="1" ht="15.75" customHeight="1" x14ac:dyDescent="0.2">
      <c r="A7" s="160" t="s">
        <v>230</v>
      </c>
      <c r="B7" s="160" t="s">
        <v>155</v>
      </c>
      <c r="C7" s="171" t="s">
        <v>239</v>
      </c>
      <c r="D7" s="161" t="s">
        <v>153</v>
      </c>
      <c r="E7" s="161">
        <v>25</v>
      </c>
      <c r="F7" s="160">
        <v>1</v>
      </c>
      <c r="G7" s="161">
        <f>Esp_mob[[#This Row],[QUANTIDADE]]*Esp_mob[[#This Row],[VALOR UNI.]]</f>
        <v>25</v>
      </c>
      <c r="H7" s="165"/>
      <c r="I7" s="166"/>
      <c r="J7" s="154"/>
      <c r="K7" s="154"/>
      <c r="L7" s="154"/>
      <c r="M7" s="154"/>
      <c r="N7" s="154"/>
      <c r="O7" s="154"/>
      <c r="P7" s="154"/>
      <c r="Q7" s="154"/>
      <c r="R7" s="154"/>
      <c r="S7" s="154"/>
      <c r="T7" s="154"/>
      <c r="U7" s="154"/>
      <c r="V7" s="154"/>
      <c r="W7" s="154"/>
      <c r="X7" s="154"/>
      <c r="Y7" s="154"/>
      <c r="Z7" s="154"/>
      <c r="AA7" s="154"/>
      <c r="AB7" s="154"/>
      <c r="AC7" s="154"/>
    </row>
    <row r="8" spans="1:29" s="153" customFormat="1" ht="15.75" customHeight="1" x14ac:dyDescent="0.2">
      <c r="A8" s="160" t="s">
        <v>231</v>
      </c>
      <c r="B8" s="160" t="s">
        <v>152</v>
      </c>
      <c r="C8" s="171" t="s">
        <v>239</v>
      </c>
      <c r="D8" s="161" t="s">
        <v>153</v>
      </c>
      <c r="E8" s="161">
        <v>50</v>
      </c>
      <c r="F8" s="160">
        <v>10</v>
      </c>
      <c r="G8" s="161">
        <f>Esp_mob[[#This Row],[QUANTIDADE]]*Esp_mob[[#This Row],[VALOR UNI.]]</f>
        <v>500</v>
      </c>
      <c r="H8" s="165"/>
      <c r="I8" s="166"/>
      <c r="J8" s="154"/>
      <c r="K8" s="154"/>
      <c r="L8" s="154"/>
      <c r="M8" s="154"/>
      <c r="N8" s="154"/>
      <c r="O8" s="154"/>
      <c r="P8" s="154"/>
      <c r="Q8" s="154"/>
      <c r="R8" s="154"/>
      <c r="S8" s="154"/>
      <c r="T8" s="154"/>
      <c r="U8" s="154"/>
      <c r="V8" s="154"/>
      <c r="W8" s="154"/>
      <c r="X8" s="154"/>
      <c r="Y8" s="154"/>
      <c r="Z8" s="154"/>
      <c r="AA8" s="154"/>
      <c r="AB8" s="154"/>
      <c r="AC8" s="154"/>
    </row>
    <row r="9" spans="1:29" s="153" customFormat="1" ht="15.75" customHeight="1" x14ac:dyDescent="0.2">
      <c r="A9" s="160" t="s">
        <v>55</v>
      </c>
      <c r="B9" s="160" t="s">
        <v>155</v>
      </c>
      <c r="C9" s="171" t="s">
        <v>236</v>
      </c>
      <c r="D9" s="161" t="s">
        <v>153</v>
      </c>
      <c r="E9" s="161">
        <v>25</v>
      </c>
      <c r="F9" s="160">
        <v>1</v>
      </c>
      <c r="G9" s="161">
        <f>Esp_mob[[#This Row],[QUANTIDADE]]*Esp_mob[[#This Row],[VALOR UNI.]]</f>
        <v>25</v>
      </c>
      <c r="H9" s="165"/>
      <c r="I9" s="166"/>
      <c r="J9" s="154"/>
      <c r="K9" s="154"/>
      <c r="L9" s="154"/>
      <c r="M9" s="154"/>
      <c r="N9" s="154"/>
      <c r="O9" s="154"/>
      <c r="P9" s="154"/>
      <c r="Q9" s="154"/>
      <c r="R9" s="154"/>
      <c r="S9" s="154"/>
      <c r="T9" s="154"/>
      <c r="U9" s="154"/>
      <c r="V9" s="154"/>
      <c r="W9" s="154"/>
      <c r="X9" s="154"/>
      <c r="Y9" s="154"/>
      <c r="Z9" s="154"/>
      <c r="AA9" s="154"/>
      <c r="AB9" s="154"/>
      <c r="AC9" s="154"/>
    </row>
    <row r="10" spans="1:29" s="153" customFormat="1" ht="15.75" customHeight="1" x14ac:dyDescent="0.2">
      <c r="A10" s="160" t="s">
        <v>47</v>
      </c>
      <c r="B10" s="160" t="s">
        <v>152</v>
      </c>
      <c r="C10" s="171" t="s">
        <v>239</v>
      </c>
      <c r="D10" s="161" t="s">
        <v>153</v>
      </c>
      <c r="E10" s="161">
        <v>50</v>
      </c>
      <c r="F10" s="160">
        <v>10</v>
      </c>
      <c r="G10" s="161">
        <f>Esp_mob[[#This Row],[QUANTIDADE]]*Esp_mob[[#This Row],[VALOR UNI.]]</f>
        <v>500</v>
      </c>
      <c r="H10" s="165"/>
      <c r="I10" s="166"/>
      <c r="J10" s="154"/>
      <c r="K10" s="154"/>
      <c r="L10" s="154"/>
      <c r="M10" s="154"/>
      <c r="N10" s="154"/>
      <c r="O10" s="154"/>
      <c r="P10" s="154"/>
      <c r="Q10" s="154"/>
      <c r="R10" s="154"/>
      <c r="S10" s="154"/>
      <c r="T10" s="154"/>
      <c r="U10" s="154"/>
      <c r="V10" s="154"/>
      <c r="W10" s="154"/>
      <c r="X10" s="154"/>
      <c r="Y10" s="154"/>
      <c r="Z10" s="154"/>
      <c r="AA10" s="154"/>
      <c r="AB10" s="154"/>
      <c r="AC10" s="154"/>
    </row>
    <row r="11" spans="1:29" s="153" customFormat="1" ht="15.75" customHeight="1" x14ac:dyDescent="0.2">
      <c r="A11" s="160" t="s">
        <v>55</v>
      </c>
      <c r="B11" s="160" t="s">
        <v>156</v>
      </c>
      <c r="C11" s="171" t="s">
        <v>237</v>
      </c>
      <c r="D11" s="161" t="s">
        <v>157</v>
      </c>
      <c r="E11" s="161">
        <v>95</v>
      </c>
      <c r="F11" s="160">
        <v>10</v>
      </c>
      <c r="G11" s="161">
        <f>Esp_mob[[#This Row],[QUANTIDADE]]*Esp_mob[[#This Row],[VALOR UNI.]]</f>
        <v>950</v>
      </c>
      <c r="H11" s="165"/>
      <c r="I11" s="166"/>
      <c r="J11" s="154"/>
      <c r="K11" s="154"/>
      <c r="L11" s="154"/>
      <c r="M11" s="154"/>
      <c r="N11" s="154"/>
      <c r="O11" s="154"/>
      <c r="P11" s="154"/>
      <c r="Q11" s="154"/>
      <c r="R11" s="154"/>
      <c r="S11" s="154"/>
      <c r="T11" s="154"/>
      <c r="U11" s="154"/>
      <c r="V11" s="154"/>
      <c r="W11" s="154"/>
      <c r="X11" s="154"/>
      <c r="Y11" s="154"/>
      <c r="Z11" s="154"/>
      <c r="AA11" s="154"/>
      <c r="AB11" s="154"/>
      <c r="AC11" s="154"/>
    </row>
    <row r="12" spans="1:29" s="153" customFormat="1" ht="15.75" customHeight="1" x14ac:dyDescent="0.2">
      <c r="A12" s="160" t="s">
        <v>55</v>
      </c>
      <c r="B12" s="160" t="s">
        <v>156</v>
      </c>
      <c r="C12" s="171" t="s">
        <v>234</v>
      </c>
      <c r="D12" s="161" t="s">
        <v>157</v>
      </c>
      <c r="E12" s="161">
        <v>45</v>
      </c>
      <c r="F12" s="160"/>
      <c r="G12" s="161">
        <f>Esp_mob[[#This Row],[QUANTIDADE]]*Esp_mob[[#This Row],[VALOR UNI.]]</f>
        <v>0</v>
      </c>
      <c r="H12" s="165"/>
      <c r="I12" s="166"/>
      <c r="J12" s="154"/>
      <c r="K12" s="154"/>
      <c r="L12" s="154"/>
      <c r="M12" s="154"/>
      <c r="N12" s="154"/>
      <c r="O12" s="154"/>
      <c r="P12" s="154"/>
      <c r="Q12" s="154"/>
      <c r="R12" s="154"/>
      <c r="S12" s="154"/>
      <c r="T12" s="154"/>
      <c r="U12" s="154"/>
      <c r="V12" s="154"/>
      <c r="W12" s="154"/>
      <c r="X12" s="154"/>
      <c r="Y12" s="154"/>
      <c r="Z12" s="154"/>
      <c r="AA12" s="154"/>
      <c r="AB12" s="154"/>
      <c r="AC12" s="154"/>
    </row>
    <row r="13" spans="1:29" s="153" customFormat="1" ht="15.75" customHeight="1" x14ac:dyDescent="0.2">
      <c r="A13" s="160" t="s">
        <v>47</v>
      </c>
      <c r="B13" s="160" t="s">
        <v>152</v>
      </c>
      <c r="C13" s="171" t="s">
        <v>236</v>
      </c>
      <c r="D13" s="161" t="s">
        <v>153</v>
      </c>
      <c r="E13" s="161">
        <v>50</v>
      </c>
      <c r="F13" s="160">
        <v>10</v>
      </c>
      <c r="G13" s="161">
        <f>Esp_mob[[#This Row],[QUANTIDADE]]*Esp_mob[[#This Row],[VALOR UNI.]]</f>
        <v>500</v>
      </c>
      <c r="H13" s="165"/>
      <c r="I13" s="166"/>
      <c r="J13" s="154"/>
      <c r="K13" s="154"/>
      <c r="L13" s="154"/>
      <c r="M13" s="154"/>
      <c r="N13" s="154"/>
      <c r="O13" s="154"/>
      <c r="P13" s="154"/>
      <c r="Q13" s="154"/>
      <c r="R13" s="154"/>
      <c r="S13" s="154"/>
      <c r="T13" s="154"/>
      <c r="U13" s="154"/>
      <c r="V13" s="154"/>
      <c r="W13" s="154"/>
      <c r="X13" s="154"/>
      <c r="Y13" s="154"/>
      <c r="Z13" s="154"/>
      <c r="AA13" s="154"/>
      <c r="AB13" s="154"/>
      <c r="AC13" s="154"/>
    </row>
    <row r="14" spans="1:29" s="153" customFormat="1" ht="15.75" customHeight="1" x14ac:dyDescent="0.2">
      <c r="A14" s="160" t="s">
        <v>230</v>
      </c>
      <c r="B14" s="160" t="s">
        <v>155</v>
      </c>
      <c r="C14" s="171" t="s">
        <v>239</v>
      </c>
      <c r="D14" s="161" t="s">
        <v>153</v>
      </c>
      <c r="E14" s="161">
        <v>25</v>
      </c>
      <c r="F14" s="160">
        <v>1</v>
      </c>
      <c r="G14" s="161">
        <f>Esp_mob[[#This Row],[QUANTIDADE]]*Esp_mob[[#This Row],[VALOR UNI.]]</f>
        <v>25</v>
      </c>
      <c r="H14" s="165"/>
      <c r="I14" s="166"/>
      <c r="J14" s="154"/>
      <c r="K14" s="154"/>
      <c r="L14" s="154"/>
      <c r="M14" s="154"/>
      <c r="N14" s="154"/>
      <c r="O14" s="154"/>
      <c r="P14" s="154"/>
      <c r="Q14" s="154"/>
      <c r="R14" s="154"/>
      <c r="S14" s="154"/>
      <c r="T14" s="154"/>
      <c r="U14" s="154"/>
      <c r="V14" s="154"/>
      <c r="W14" s="154"/>
      <c r="X14" s="154"/>
      <c r="Y14" s="154"/>
      <c r="Z14" s="154"/>
      <c r="AA14" s="154"/>
      <c r="AB14" s="154"/>
      <c r="AC14" s="154"/>
    </row>
    <row r="15" spans="1:29" s="153" customFormat="1" ht="15.75" customHeight="1" x14ac:dyDescent="0.2">
      <c r="A15" s="160" t="s">
        <v>231</v>
      </c>
      <c r="B15" s="160" t="s">
        <v>152</v>
      </c>
      <c r="C15" s="171" t="s">
        <v>234</v>
      </c>
      <c r="D15" s="161" t="s">
        <v>153</v>
      </c>
      <c r="E15" s="161">
        <v>50</v>
      </c>
      <c r="F15" s="160">
        <v>10</v>
      </c>
      <c r="G15" s="161">
        <f>Esp_mob[[#This Row],[QUANTIDADE]]*Esp_mob[[#This Row],[VALOR UNI.]]</f>
        <v>500</v>
      </c>
      <c r="H15" s="165"/>
      <c r="I15" s="166"/>
      <c r="J15" s="154"/>
      <c r="K15" s="154"/>
      <c r="L15" s="154"/>
      <c r="M15" s="154"/>
      <c r="N15" s="154"/>
      <c r="O15" s="154"/>
      <c r="P15" s="154"/>
      <c r="Q15" s="154"/>
      <c r="R15" s="154"/>
      <c r="S15" s="154"/>
      <c r="T15" s="154"/>
      <c r="U15" s="154"/>
      <c r="V15" s="154"/>
      <c r="W15" s="154"/>
      <c r="X15" s="154"/>
      <c r="Y15" s="154"/>
      <c r="Z15" s="154"/>
      <c r="AA15" s="154"/>
      <c r="AB15" s="154"/>
      <c r="AC15" s="154"/>
    </row>
    <row r="16" spans="1:29" s="153" customFormat="1" ht="15.75" customHeight="1" x14ac:dyDescent="0.2">
      <c r="A16" s="160" t="s">
        <v>55</v>
      </c>
      <c r="B16" s="160" t="s">
        <v>156</v>
      </c>
      <c r="C16" s="171" t="s">
        <v>234</v>
      </c>
      <c r="D16" s="161" t="s">
        <v>157</v>
      </c>
      <c r="E16" s="161">
        <v>45</v>
      </c>
      <c r="F16" s="160">
        <v>2</v>
      </c>
      <c r="G16" s="161">
        <f>Esp_mob[[#This Row],[QUANTIDADE]]*Esp_mob[[#This Row],[VALOR UNI.]]</f>
        <v>90</v>
      </c>
      <c r="H16" s="165"/>
      <c r="I16" s="166"/>
      <c r="J16" s="154"/>
      <c r="K16" s="154"/>
      <c r="L16" s="154"/>
      <c r="M16" s="154"/>
      <c r="N16" s="154"/>
      <c r="O16" s="154"/>
      <c r="P16" s="154"/>
      <c r="Q16" s="154"/>
      <c r="R16" s="154"/>
      <c r="S16" s="154"/>
      <c r="T16" s="154"/>
      <c r="U16" s="154"/>
      <c r="V16" s="154"/>
      <c r="W16" s="154"/>
      <c r="X16" s="154"/>
      <c r="Y16" s="154"/>
      <c r="Z16" s="154"/>
      <c r="AA16" s="154"/>
      <c r="AB16" s="154"/>
      <c r="AC16" s="154"/>
    </row>
    <row r="17" spans="1:29" s="153" customFormat="1" ht="15.75" customHeight="1" x14ac:dyDescent="0.2">
      <c r="A17" s="160" t="s">
        <v>55</v>
      </c>
      <c r="B17" s="160" t="s">
        <v>156</v>
      </c>
      <c r="C17" s="171" t="s">
        <v>237</v>
      </c>
      <c r="D17" s="161" t="s">
        <v>157</v>
      </c>
      <c r="E17" s="161">
        <v>45</v>
      </c>
      <c r="F17" s="160">
        <v>2</v>
      </c>
      <c r="G17" s="161">
        <f>Esp_mob[[#This Row],[QUANTIDADE]]*Esp_mob[[#This Row],[VALOR UNI.]]</f>
        <v>90</v>
      </c>
      <c r="H17" s="165"/>
      <c r="I17" s="166"/>
      <c r="J17" s="154"/>
      <c r="K17" s="154"/>
      <c r="L17" s="154"/>
      <c r="M17" s="154"/>
      <c r="N17" s="154"/>
      <c r="O17" s="154"/>
      <c r="P17" s="154"/>
      <c r="Q17" s="154"/>
      <c r="R17" s="154"/>
      <c r="S17" s="154"/>
      <c r="T17" s="154"/>
      <c r="U17" s="154"/>
      <c r="V17" s="154"/>
      <c r="W17" s="154"/>
      <c r="X17" s="154"/>
      <c r="Y17" s="154"/>
      <c r="Z17" s="154"/>
      <c r="AA17" s="154"/>
      <c r="AB17" s="154"/>
      <c r="AC17" s="154"/>
    </row>
    <row r="18" spans="1:29" ht="15.75" customHeight="1" x14ac:dyDescent="0.2">
      <c r="A18" s="160" t="s">
        <v>230</v>
      </c>
      <c r="B18" s="160" t="s">
        <v>155</v>
      </c>
      <c r="C18" s="171" t="s">
        <v>236</v>
      </c>
      <c r="D18" s="161" t="s">
        <v>153</v>
      </c>
      <c r="E18" s="161">
        <v>25</v>
      </c>
      <c r="F18" s="160">
        <v>1</v>
      </c>
      <c r="G18" s="161">
        <f>Esp_mob[[#This Row],[QUANTIDADE]]*Esp_mob[[#This Row],[VALOR UNI.]]</f>
        <v>25</v>
      </c>
      <c r="H18" s="162"/>
      <c r="I18" s="163"/>
    </row>
    <row r="19" spans="1:29" ht="15.75" customHeight="1" x14ac:dyDescent="0.2">
      <c r="A19" s="160" t="s">
        <v>229</v>
      </c>
      <c r="B19" s="160" t="s">
        <v>155</v>
      </c>
      <c r="C19" s="171" t="s">
        <v>239</v>
      </c>
      <c r="D19" s="161" t="s">
        <v>153</v>
      </c>
      <c r="E19" s="161">
        <v>25</v>
      </c>
      <c r="F19" s="160">
        <v>1</v>
      </c>
      <c r="G19" s="161">
        <f>Esp_mob[[#This Row],[QUANTIDADE]]*Esp_mob[[#This Row],[VALOR UNI.]]</f>
        <v>25</v>
      </c>
      <c r="H19" s="162"/>
      <c r="I19" s="163"/>
    </row>
    <row r="20" spans="1:29" ht="15.75" customHeight="1" x14ac:dyDescent="0.2">
      <c r="A20" s="160" t="s">
        <v>47</v>
      </c>
      <c r="B20" s="160" t="s">
        <v>152</v>
      </c>
      <c r="C20" s="171" t="s">
        <v>239</v>
      </c>
      <c r="D20" s="161" t="s">
        <v>153</v>
      </c>
      <c r="E20" s="161">
        <v>50</v>
      </c>
      <c r="F20" s="160">
        <v>10</v>
      </c>
      <c r="G20" s="161">
        <f>Esp_mob[[#This Row],[QUANTIDADE]]*Esp_mob[[#This Row],[VALOR UNI.]]</f>
        <v>500</v>
      </c>
      <c r="H20" s="162"/>
      <c r="I20" s="163"/>
    </row>
    <row r="21" spans="1:29" s="153" customFormat="1" ht="15.75" customHeight="1" x14ac:dyDescent="0.2">
      <c r="A21" s="160" t="s">
        <v>229</v>
      </c>
      <c r="B21" s="160" t="s">
        <v>155</v>
      </c>
      <c r="C21" s="171" t="s">
        <v>236</v>
      </c>
      <c r="D21" s="161" t="s">
        <v>153</v>
      </c>
      <c r="E21" s="161">
        <v>25</v>
      </c>
      <c r="F21" s="160">
        <v>1</v>
      </c>
      <c r="G21" s="161">
        <f>Esp_mob[[#This Row],[QUANTIDADE]]*Esp_mob[[#This Row],[VALOR UNI.]]</f>
        <v>25</v>
      </c>
      <c r="H21" s="162"/>
      <c r="I21" s="163"/>
    </row>
    <row r="22" spans="1:29" s="153" customFormat="1" ht="15.75" customHeight="1" x14ac:dyDescent="0.2">
      <c r="A22" s="160" t="s">
        <v>47</v>
      </c>
      <c r="B22" s="160" t="s">
        <v>152</v>
      </c>
      <c r="C22" s="171" t="s">
        <v>239</v>
      </c>
      <c r="D22" s="161" t="s">
        <v>153</v>
      </c>
      <c r="E22" s="161">
        <v>50</v>
      </c>
      <c r="F22" s="160">
        <v>10</v>
      </c>
      <c r="G22" s="161">
        <f>Esp_mob[[#This Row],[QUANTIDADE]]*Esp_mob[[#This Row],[VALOR UNI.]]</f>
        <v>500</v>
      </c>
      <c r="H22" s="167" t="s">
        <v>154</v>
      </c>
      <c r="I22" s="163"/>
    </row>
    <row r="23" spans="1:29" s="153" customFormat="1" ht="15.75" customHeight="1" x14ac:dyDescent="0.2">
      <c r="A23" s="160" t="s">
        <v>55</v>
      </c>
      <c r="B23" s="160" t="s">
        <v>156</v>
      </c>
      <c r="C23" s="171" t="s">
        <v>237</v>
      </c>
      <c r="D23" s="161" t="s">
        <v>157</v>
      </c>
      <c r="E23" s="161">
        <v>45</v>
      </c>
      <c r="F23" s="160">
        <v>2</v>
      </c>
      <c r="G23" s="161">
        <f>Esp_mob[[#This Row],[QUANTIDADE]]*Esp_mob[[#This Row],[VALOR UNI.]]</f>
        <v>90</v>
      </c>
      <c r="H23" s="162"/>
      <c r="I23" s="163"/>
    </row>
    <row r="24" spans="1:29" s="153" customFormat="1" ht="15.75" customHeight="1" x14ac:dyDescent="0.2">
      <c r="A24" s="160" t="s">
        <v>55</v>
      </c>
      <c r="B24" s="160" t="s">
        <v>156</v>
      </c>
      <c r="C24" s="171" t="s">
        <v>234</v>
      </c>
      <c r="D24" s="161" t="s">
        <v>157</v>
      </c>
      <c r="E24" s="161">
        <v>45</v>
      </c>
      <c r="F24" s="160">
        <v>2</v>
      </c>
      <c r="G24" s="161">
        <f>Esp_mob[[#This Row],[QUANTIDADE]]*Esp_mob[[#This Row],[VALOR UNI.]]</f>
        <v>90</v>
      </c>
      <c r="H24" s="162"/>
      <c r="I24" s="163"/>
    </row>
    <row r="25" spans="1:29" s="153" customFormat="1" ht="15.75" customHeight="1" x14ac:dyDescent="0.2">
      <c r="A25" s="160" t="s">
        <v>47</v>
      </c>
      <c r="B25" s="160" t="s">
        <v>152</v>
      </c>
      <c r="C25" s="171" t="s">
        <v>236</v>
      </c>
      <c r="D25" s="161" t="s">
        <v>153</v>
      </c>
      <c r="E25" s="161">
        <v>50</v>
      </c>
      <c r="F25" s="160">
        <v>10</v>
      </c>
      <c r="G25" s="161">
        <f>Esp_mob[[#This Row],[QUANTIDADE]]*Esp_mob[[#This Row],[VALOR UNI.]]</f>
        <v>500</v>
      </c>
      <c r="H25" s="162"/>
      <c r="I25" s="163"/>
    </row>
    <row r="26" spans="1:29" s="153" customFormat="1" ht="15.75" customHeight="1" x14ac:dyDescent="0.2">
      <c r="A26" s="160" t="s">
        <v>230</v>
      </c>
      <c r="B26" s="160" t="s">
        <v>155</v>
      </c>
      <c r="C26" s="171" t="s">
        <v>239</v>
      </c>
      <c r="D26" s="161" t="s">
        <v>153</v>
      </c>
      <c r="E26" s="161">
        <v>25</v>
      </c>
      <c r="F26" s="160">
        <v>1</v>
      </c>
      <c r="G26" s="161">
        <f>Esp_mob[[#This Row],[QUANTIDADE]]*Esp_mob[[#This Row],[VALOR UNI.]]</f>
        <v>25</v>
      </c>
      <c r="H26" s="162"/>
      <c r="I26" s="163"/>
    </row>
    <row r="27" spans="1:29" s="153" customFormat="1" ht="15.75" customHeight="1" x14ac:dyDescent="0.2">
      <c r="A27" s="160" t="s">
        <v>231</v>
      </c>
      <c r="B27" s="160" t="s">
        <v>152</v>
      </c>
      <c r="C27" s="171" t="s">
        <v>234</v>
      </c>
      <c r="D27" s="161" t="s">
        <v>153</v>
      </c>
      <c r="E27" s="161">
        <v>50</v>
      </c>
      <c r="F27" s="160">
        <v>10</v>
      </c>
      <c r="G27" s="161">
        <f>Esp_mob[[#This Row],[QUANTIDADE]]*Esp_mob[[#This Row],[VALOR UNI.]]</f>
        <v>500</v>
      </c>
      <c r="H27" s="162"/>
      <c r="I27" s="163"/>
    </row>
    <row r="28" spans="1:29" ht="15.75" customHeight="1" x14ac:dyDescent="0.2">
      <c r="A28" s="160" t="s">
        <v>55</v>
      </c>
      <c r="B28" s="160" t="s">
        <v>156</v>
      </c>
      <c r="C28" s="171" t="s">
        <v>234</v>
      </c>
      <c r="D28" s="161" t="s">
        <v>157</v>
      </c>
      <c r="E28" s="161">
        <v>45</v>
      </c>
      <c r="F28" s="160">
        <v>2</v>
      </c>
      <c r="G28" s="161">
        <f>Esp_mob[[#This Row],[QUANTIDADE]]*Esp_mob[[#This Row],[VALOR UNI.]]</f>
        <v>90</v>
      </c>
      <c r="H28" s="162"/>
      <c r="I28" s="163"/>
    </row>
    <row r="29" spans="1:29" ht="15.75" customHeight="1" x14ac:dyDescent="0.2">
      <c r="A29" s="160" t="s">
        <v>55</v>
      </c>
      <c r="B29" s="160" t="s">
        <v>156</v>
      </c>
      <c r="C29" s="171" t="s">
        <v>237</v>
      </c>
      <c r="D29" s="161" t="s">
        <v>157</v>
      </c>
      <c r="E29" s="161">
        <v>45</v>
      </c>
      <c r="F29" s="160">
        <v>2</v>
      </c>
      <c r="G29" s="161">
        <f>Esp_mob[[#This Row],[QUANTIDADE]]*Esp_mob[[#This Row],[VALOR UNI.]]</f>
        <v>90</v>
      </c>
      <c r="H29" s="162"/>
      <c r="I29" s="163"/>
    </row>
    <row r="30" spans="1:29" ht="15.75" customHeight="1" x14ac:dyDescent="0.2">
      <c r="A30" s="169" t="s">
        <v>228</v>
      </c>
      <c r="B30" s="169"/>
      <c r="C30" s="169"/>
      <c r="D30" s="169"/>
      <c r="E30" s="169"/>
      <c r="F30" s="169">
        <f>SUBTOTAL(109,Esp_mob[QUANTIDADE])</f>
        <v>110</v>
      </c>
      <c r="G30" s="170">
        <f>SUBTOTAL(109,Esp_mob[VALOR TOTAL])</f>
        <v>5690</v>
      </c>
      <c r="H30" s="168"/>
      <c r="I30" s="163"/>
    </row>
    <row r="31" spans="1:29" ht="15.75" customHeight="1" x14ac:dyDescent="0.2">
      <c r="A31" s="153"/>
      <c r="B31" s="153"/>
      <c r="D31" s="153"/>
      <c r="E31" s="153"/>
      <c r="F31" s="153"/>
      <c r="G31" s="153"/>
      <c r="H31" s="153"/>
      <c r="I31" s="163"/>
    </row>
    <row r="32" spans="1:29" ht="15.75" customHeight="1" x14ac:dyDescent="0.2">
      <c r="A32" s="153"/>
      <c r="B32" s="153"/>
      <c r="C32" s="153"/>
      <c r="D32" s="153"/>
      <c r="E32" s="153"/>
      <c r="F32" s="153"/>
      <c r="G32" s="153"/>
      <c r="H32" s="153"/>
    </row>
    <row r="33" spans="1:8" ht="15.75" customHeight="1" x14ac:dyDescent="0.2">
      <c r="A33" s="153"/>
      <c r="B33" s="153"/>
      <c r="C33" s="153"/>
      <c r="D33" s="153"/>
      <c r="E33" s="153"/>
      <c r="F33" s="153"/>
      <c r="G33" s="153"/>
      <c r="H33" s="153"/>
    </row>
    <row r="34" spans="1:8" ht="15.75" customHeight="1" x14ac:dyDescent="0.2">
      <c r="A34" s="153"/>
      <c r="B34" s="153"/>
      <c r="C34" s="153"/>
      <c r="D34" s="153"/>
      <c r="E34" s="153"/>
      <c r="F34" s="153"/>
      <c r="G34" s="153"/>
      <c r="H34" s="153"/>
    </row>
    <row r="35" spans="1:8" ht="15.75" customHeight="1" x14ac:dyDescent="0.2">
      <c r="B35" s="153"/>
      <c r="C35" s="153"/>
      <c r="D35" s="153"/>
      <c r="G35" s="15"/>
    </row>
    <row r="36" spans="1:8" ht="15.75" customHeight="1" x14ac:dyDescent="0.2">
      <c r="B36" s="153"/>
      <c r="C36" s="153"/>
      <c r="D36" s="153"/>
      <c r="G36" s="15"/>
    </row>
    <row r="37" spans="1:8" ht="15.75" customHeight="1" x14ac:dyDescent="0.2">
      <c r="B37" s="153"/>
      <c r="C37" s="153"/>
      <c r="D37" s="153"/>
      <c r="G37" s="15"/>
    </row>
    <row r="38" spans="1:8" ht="15.75" customHeight="1" x14ac:dyDescent="0.2">
      <c r="B38" s="153"/>
      <c r="C38" s="153"/>
      <c r="D38" s="153"/>
      <c r="G38" s="15"/>
    </row>
    <row r="39" spans="1:8" ht="15.75" customHeight="1" x14ac:dyDescent="0.2">
      <c r="B39" s="153"/>
      <c r="C39" s="153"/>
      <c r="D39" s="153"/>
      <c r="G39" s="15"/>
    </row>
    <row r="40" spans="1:8" ht="15.75" customHeight="1" x14ac:dyDescent="0.2">
      <c r="B40" s="153"/>
      <c r="C40" s="153"/>
      <c r="D40" s="153"/>
      <c r="G40" s="15"/>
    </row>
    <row r="41" spans="1:8" ht="15.75" customHeight="1" x14ac:dyDescent="0.2">
      <c r="B41" s="153"/>
      <c r="C41" s="153"/>
      <c r="D41" s="153"/>
      <c r="G41" s="15"/>
    </row>
    <row r="42" spans="1:8" ht="15.75" customHeight="1" x14ac:dyDescent="0.2">
      <c r="B42" s="153"/>
      <c r="C42" s="153"/>
      <c r="D42" s="153"/>
      <c r="G42" s="15"/>
    </row>
    <row r="43" spans="1:8" ht="15.75" customHeight="1" x14ac:dyDescent="0.2">
      <c r="G43" s="15"/>
    </row>
    <row r="44" spans="1:8" ht="15.75" customHeight="1" x14ac:dyDescent="0.2">
      <c r="G44" s="15"/>
    </row>
  </sheetData>
  <conditionalFormatting sqref="C18:C29">
    <cfRule type="cellIs" dxfId="3" priority="7" operator="equal">
      <formula>"azul"</formula>
    </cfRule>
    <cfRule type="cellIs" dxfId="2" priority="8" operator="equal">
      <formula>"Preto"</formula>
    </cfRule>
  </conditionalFormatting>
  <conditionalFormatting sqref="C6:C17">
    <cfRule type="cellIs" dxfId="1" priority="2" operator="equal">
      <formula>"azul"</formula>
    </cfRule>
    <cfRule type="cellIs" dxfId="0" priority="3" operator="equal">
      <formula>"Preto"</formula>
    </cfRule>
  </conditionalFormatting>
  <pageMargins left="0.511811024" right="0.511811024" top="0.78740157499999996" bottom="0.78740157499999996" header="0.31496062000000002" footer="0.31496062000000002"/>
  <drawing r:id="rId1"/>
  <tableParts count="1">
    <tablePart r:id="rId2"/>
  </tableParts>
  <extLst>
    <ext xmlns:x14="http://schemas.microsoft.com/office/spreadsheetml/2009/9/main" uri="{78C0D931-6437-407d-A8EE-F0AAD7539E65}">
      <x14:conditionalFormattings>
        <x14:conditionalFormatting xmlns:xm="http://schemas.microsoft.com/office/excel/2006/main">
          <x14:cfRule type="iconSet" priority="1" id="{6206B2DF-0458-4385-B441-41F908257177}">
            <x14:iconSet custom="1">
              <x14:cfvo type="percent">
                <xm:f>0</xm:f>
              </x14:cfvo>
              <x14:cfvo type="percent">
                <xm:f>33</xm:f>
              </x14:cfvo>
              <x14:cfvo type="percent">
                <xm:f>67</xm:f>
              </x14:cfvo>
              <x14:cfIcon iconSet="3TrafficLights1" iconId="2"/>
              <x14:cfIcon iconSet="3TrafficLights1" iconId="1"/>
              <x14:cfIcon iconSet="3TrafficLights1" iconId="0"/>
            </x14:iconSet>
          </x14:cfRule>
          <xm:sqref>G6:G29</xm:sqref>
        </x14:conditionalFormatting>
      </x14:conditionalFormattings>
    </ext>
    <ext xmlns:x14="http://schemas.microsoft.com/office/spreadsheetml/2009/9/main" uri="{CCE6A557-97BC-4b89-ADB6-D9C93CAAB3DF}">
      <x14:dataValidations xmlns:xm="http://schemas.microsoft.com/office/excel/2006/main" disablePrompts="1" count="1">
        <x14:dataValidation type="list" allowBlank="1" showInputMessage="1" showErrorMessage="1" xr:uid="{4DBC5DAD-5F3A-4908-BC84-365AB69648D1}">
          <x14:formula1>
            <xm:f>Planilha2!$A$2:$A$15</xm:f>
          </x14:formula1>
          <xm:sqref>C6:C29</xm:sqref>
        </x14:dataValidation>
      </x14:dataValidations>
    </ext>
    <ext xmlns:x15="http://schemas.microsoft.com/office/spreadsheetml/2010/11/main" uri="{3A4CF648-6AED-40f4-86FF-DC5316D8AED3}">
      <x14:slicerList xmlns:x14="http://schemas.microsoft.com/office/spreadsheetml/2009/9/main">
        <x14:slicer r:id="rId3"/>
      </x14:slicerList>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60E911-C402-4C3F-8564-21A44D97EBEE}">
  <dimension ref="A1:C9"/>
  <sheetViews>
    <sheetView zoomScale="190" zoomScaleNormal="190" workbookViewId="0">
      <selection activeCell="C5" sqref="C5"/>
    </sheetView>
  </sheetViews>
  <sheetFormatPr defaultRowHeight="15" x14ac:dyDescent="0.25"/>
  <cols>
    <col min="3" max="3" width="16.5703125" bestFit="1" customWidth="1"/>
  </cols>
  <sheetData>
    <row r="1" spans="1:3" x14ac:dyDescent="0.25">
      <c r="A1" t="s">
        <v>233</v>
      </c>
      <c r="C1" t="s">
        <v>241</v>
      </c>
    </row>
    <row r="2" spans="1:3" x14ac:dyDescent="0.25">
      <c r="A2" t="s">
        <v>232</v>
      </c>
      <c r="C2" t="s">
        <v>242</v>
      </c>
    </row>
    <row r="3" spans="1:3" x14ac:dyDescent="0.25">
      <c r="A3" t="s">
        <v>234</v>
      </c>
      <c r="C3" t="s">
        <v>243</v>
      </c>
    </row>
    <row r="4" spans="1:3" x14ac:dyDescent="0.25">
      <c r="A4" t="s">
        <v>235</v>
      </c>
      <c r="C4" t="s">
        <v>244</v>
      </c>
    </row>
    <row r="5" spans="1:3" x14ac:dyDescent="0.25">
      <c r="A5" t="s">
        <v>236</v>
      </c>
    </row>
    <row r="6" spans="1:3" x14ac:dyDescent="0.25">
      <c r="A6" t="s">
        <v>237</v>
      </c>
    </row>
    <row r="7" spans="1:3" x14ac:dyDescent="0.25">
      <c r="A7" t="s">
        <v>238</v>
      </c>
    </row>
    <row r="8" spans="1:3" x14ac:dyDescent="0.25">
      <c r="A8" t="s">
        <v>239</v>
      </c>
    </row>
    <row r="9" spans="1:3" x14ac:dyDescent="0.25">
      <c r="A9" t="s">
        <v>240</v>
      </c>
    </row>
  </sheetData>
  <pageMargins left="0.511811024" right="0.511811024" top="0.78740157499999996" bottom="0.78740157499999996" header="0.31496062000000002" footer="0.3149606200000000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14</vt:i4>
      </vt:variant>
      <vt:variant>
        <vt:lpstr>Intervalos Nomeados</vt:lpstr>
      </vt:variant>
      <vt:variant>
        <vt:i4>12</vt:i4>
      </vt:variant>
    </vt:vector>
  </HeadingPairs>
  <TitlesOfParts>
    <vt:vector size="26" baseType="lpstr">
      <vt:lpstr>Home</vt:lpstr>
      <vt:lpstr>Planilha1</vt:lpstr>
      <vt:lpstr>RESUMO DO ORÇAMENTO</vt:lpstr>
      <vt:lpstr>Cronograma do Projeto</vt:lpstr>
      <vt:lpstr>Louças e Metais</vt:lpstr>
      <vt:lpstr>Dashboard</vt:lpstr>
      <vt:lpstr>Planilha4</vt:lpstr>
      <vt:lpstr>ESPECIFICAÇÃO DE MOBILIÁRIO</vt:lpstr>
      <vt:lpstr>Planilha2</vt:lpstr>
      <vt:lpstr>Esquadrias</vt:lpstr>
      <vt:lpstr>Instalações</vt:lpstr>
      <vt:lpstr>QUANTITATIVO DE REVESTIMENTOS</vt:lpstr>
      <vt:lpstr>Memorial Descritivo</vt:lpstr>
      <vt:lpstr>Quadro de Áreas</vt:lpstr>
      <vt:lpstr>'Cronograma do Projeto'!Início_da_tarefa</vt:lpstr>
      <vt:lpstr>Início_do_projeto</vt:lpstr>
      <vt:lpstr>'Cronograma do Projeto'!Progresso_da_tarefa</vt:lpstr>
      <vt:lpstr>RegiãoDeTítuloDaLinha1..C11</vt:lpstr>
      <vt:lpstr>RótudoDaVerbaUtilizada</vt:lpstr>
      <vt:lpstr>RótuloDaVerbaRestante</vt:lpstr>
      <vt:lpstr>Semana_de_exibição</vt:lpstr>
      <vt:lpstr>'Cronograma do Projeto'!Término_da_tarefa</vt:lpstr>
      <vt:lpstr>Título1</vt:lpstr>
      <vt:lpstr>'Cronograma do Projeto'!Titulos_de_impressao</vt:lpstr>
      <vt:lpstr>VerbaPrevista</vt:lpstr>
      <vt:lpstr>VerbaUtilizada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Cliente</dc:creator>
  <cp:lastModifiedBy>Edson Cavalcante</cp:lastModifiedBy>
  <dcterms:created xsi:type="dcterms:W3CDTF">2022-05-13T16:21:25Z</dcterms:created>
  <dcterms:modified xsi:type="dcterms:W3CDTF">2022-05-13T21:45:10Z</dcterms:modified>
</cp:coreProperties>
</file>