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E9BF1660-A0C1-45CA-8A02-9FEF0B6DB138}" xr6:coauthVersionLast="36" xr6:coauthVersionMax="41" xr10:uidLastSave="{00000000-0000-0000-0000-000000000000}"/>
  <bookViews>
    <workbookView xWindow="0" yWindow="0" windowWidth="19200" windowHeight="7410" tabRatio="812" xr2:uid="{00000000-000D-0000-FFFF-FFFF00000000}"/>
  </bookViews>
  <sheets>
    <sheet name="Lucros" sheetId="38" r:id="rId1"/>
    <sheet name="Ano Data" sheetId="33" r:id="rId2"/>
    <sheet name="Barra de Erros" sheetId="42" r:id="rId3"/>
    <sheet name="Gráfico de Linhas" sheetId="35" r:id="rId4"/>
    <sheet name="Dados do Gráfico" sheetId="41" r:id="rId5"/>
    <sheet name="Venda por Cidade" sheetId="39" r:id="rId6"/>
    <sheet name="Linha de Tendência" sheetId="40" r:id="rId7"/>
  </sheets>
  <definedNames>
    <definedName name="_xlnm._FilterDatabase" localSheetId="1" hidden="1">'Ano Data'!#REF!</definedName>
    <definedName name="_xlnm._FilterDatabase" localSheetId="2" hidden="1">'Barra de Erros'!$A$3:$A$7</definedName>
    <definedName name="_xlnm._FilterDatabase" localSheetId="4" hidden="1">'Dados do Gráfico'!$A$3:$A$7</definedName>
    <definedName name="ee" localSheetId="1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6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" hidden="1">{"FirstQ",#N/A,FALSE,"Budget2000";"SecondQ",#N/A,FALSE,"Budget2000"}</definedName>
    <definedName name="rr" localSheetId="2" hidden="1">{"FirstQ",#N/A,FALSE,"Budget2000";"SecondQ",#N/A,FALSE,"Budget2000"}</definedName>
    <definedName name="rr" localSheetId="4" hidden="1">{"FirstQ",#N/A,FALSE,"Budget2000";"SecondQ",#N/A,FALSE,"Budget2000"}</definedName>
    <definedName name="rr" localSheetId="6" hidden="1">{"FirstQ",#N/A,FALSE,"Budget2000";"SecondQ",#N/A,FALSE,"Budget2000"}</definedName>
    <definedName name="rr" hidden="1">{"FirstQ",#N/A,FALSE,"Budget2000";"SecondQ",#N/A,FALSE,"Budget2000"}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olver_adj" localSheetId="0" hidden="1">Lucros!$B$4:$G$4,Lucros!$B$5:$G$5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Lucros!$B$4:$G$4</definedName>
    <definedName name="solver_lhs2" localSheetId="0" hidden="1">Lucros!$B$5:$G$5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Lucros!$H$6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6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6" hidden="1">{"FirstQ",#N/A,FALSE,"Budget2000";"SecondQ",#N/A,FALSE,"Budget2000"}</definedName>
    <definedName name="wrn.FirstHalf." hidden="1">{"FirstQ",#N/A,FALSE,"Budget2000";"SecondQ",#N/A,FALSE,"Budget2000"}</definedName>
    <definedName name="x" localSheetId="1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6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customWorkbookViews>
    <customWorkbookView name="Dennis Taylor - Personal View" guid="{32E1B1E0-F29A-4FB3-9E7F-F78F245BC75E}" mergeInterval="0" personalView="1" maximized="1" xWindow="1" yWindow="1" windowWidth="1362" windowHeight="525" tabRatio="849" activeSheetId="9"/>
  </customWorkbookViews>
</workbook>
</file>

<file path=xl/calcChain.xml><?xml version="1.0" encoding="utf-8"?>
<calcChain xmlns="http://schemas.openxmlformats.org/spreadsheetml/2006/main">
  <c r="F2" i="40" l="1"/>
  <c r="E2" i="40"/>
  <c r="D2" i="40"/>
  <c r="H10" i="41" l="1"/>
  <c r="G10" i="41"/>
  <c r="F10" i="41"/>
  <c r="E10" i="41"/>
  <c r="D10" i="41"/>
  <c r="C10" i="41"/>
  <c r="B10" i="41"/>
  <c r="E2" i="35"/>
  <c r="F2" i="35" s="1"/>
  <c r="D2" i="35"/>
  <c r="G10" i="42" l="1"/>
  <c r="F10" i="42"/>
  <c r="E10" i="42"/>
  <c r="D10" i="42"/>
  <c r="C10" i="42"/>
  <c r="B10" i="42"/>
  <c r="G9" i="42"/>
  <c r="F9" i="42"/>
  <c r="E9" i="42"/>
  <c r="D9" i="42"/>
  <c r="C9" i="42"/>
  <c r="B9" i="42"/>
  <c r="H7" i="42"/>
  <c r="H6" i="42"/>
  <c r="H5" i="42"/>
  <c r="H4" i="42"/>
  <c r="I4" i="42" s="1"/>
  <c r="H4" i="41"/>
  <c r="H5" i="41"/>
  <c r="H6" i="41"/>
  <c r="H7" i="41"/>
  <c r="B9" i="41"/>
  <c r="C9" i="41"/>
  <c r="D9" i="41"/>
  <c r="E9" i="41"/>
  <c r="H9" i="41" s="1"/>
  <c r="F9" i="41"/>
  <c r="G9" i="41"/>
  <c r="H4" i="38"/>
  <c r="I4" i="38"/>
  <c r="H5" i="38"/>
  <c r="I5" i="38"/>
  <c r="B6" i="38"/>
  <c r="C6" i="38"/>
  <c r="C11" i="38" s="1"/>
  <c r="D6" i="38"/>
  <c r="D14" i="38" s="1"/>
  <c r="E6" i="38"/>
  <c r="E15" i="38" s="1"/>
  <c r="F6" i="38"/>
  <c r="F15" i="38" s="1"/>
  <c r="G6" i="38"/>
  <c r="H11" i="38" s="1"/>
  <c r="C9" i="38"/>
  <c r="D9" i="38"/>
  <c r="E9" i="38"/>
  <c r="F9" i="38"/>
  <c r="G9" i="38"/>
  <c r="H9" i="38"/>
  <c r="I9" i="38"/>
  <c r="C10" i="38"/>
  <c r="D10" i="38"/>
  <c r="E10" i="38"/>
  <c r="F10" i="38"/>
  <c r="G10" i="38"/>
  <c r="H10" i="38"/>
  <c r="I10" i="38"/>
  <c r="G11" i="38"/>
  <c r="B13" i="38"/>
  <c r="C13" i="38"/>
  <c r="D13" i="38"/>
  <c r="E13" i="38"/>
  <c r="F13" i="38"/>
  <c r="G13" i="38"/>
  <c r="F14" i="38"/>
  <c r="B15" i="38"/>
  <c r="C15" i="38"/>
  <c r="H6" i="38" l="1"/>
  <c r="H14" i="38" s="1"/>
  <c r="E14" i="38"/>
  <c r="F11" i="38"/>
  <c r="I6" i="42"/>
  <c r="G15" i="38"/>
  <c r="C14" i="38"/>
  <c r="I11" i="38"/>
  <c r="E11" i="38"/>
  <c r="I6" i="38"/>
  <c r="G14" i="38"/>
  <c r="B14" i="38"/>
  <c r="B7" i="38"/>
  <c r="C7" i="38" s="1"/>
  <c r="D7" i="38" s="1"/>
  <c r="E7" i="38" s="1"/>
  <c r="F7" i="38" s="1"/>
  <c r="G7" i="38" s="1"/>
  <c r="H13" i="38"/>
  <c r="I5" i="42"/>
  <c r="I7" i="42"/>
  <c r="I4" i="41"/>
  <c r="I6" i="41"/>
  <c r="I5" i="41"/>
  <c r="I7" i="41"/>
  <c r="H15" i="38"/>
  <c r="D15" i="38"/>
  <c r="D11" i="38"/>
  <c r="I9" i="41" l="1"/>
  <c r="E5" i="33" l="1"/>
  <c r="E6" i="33"/>
  <c r="E7" i="33"/>
  <c r="E8" i="33"/>
  <c r="E9" i="33"/>
  <c r="E10" i="33"/>
  <c r="E11" i="33"/>
  <c r="E12" i="33"/>
  <c r="E13" i="33"/>
  <c r="E14" i="33"/>
  <c r="E15" i="33"/>
  <c r="E16" i="33"/>
  <c r="B18" i="33"/>
  <c r="C18" i="33"/>
  <c r="D18" i="33"/>
  <c r="E18" i="33"/>
  <c r="B20" i="33" s="1"/>
  <c r="D20" i="33" l="1"/>
  <c r="C20" i="33"/>
</calcChain>
</file>

<file path=xl/sharedStrings.xml><?xml version="1.0" encoding="utf-8"?>
<sst xmlns="http://schemas.openxmlformats.org/spreadsheetml/2006/main" count="97" uniqueCount="49">
  <si>
    <t>Jul</t>
  </si>
  <si>
    <t>Nov</t>
  </si>
  <si>
    <t>Jan</t>
  </si>
  <si>
    <t>Mar</t>
  </si>
  <si>
    <t>Jun</t>
  </si>
  <si>
    <t>Total</t>
  </si>
  <si>
    <t>Item</t>
  </si>
  <si>
    <t>Fev</t>
  </si>
  <si>
    <t>Abr</t>
  </si>
  <si>
    <t>Mai</t>
  </si>
  <si>
    <t>Venda Divisão Doméstica</t>
  </si>
  <si>
    <t>Média</t>
  </si>
  <si>
    <t>Vendas</t>
  </si>
  <si>
    <t>Despesas</t>
  </si>
  <si>
    <t>Vendas:Despesas</t>
  </si>
  <si>
    <t>Lucros</t>
  </si>
  <si>
    <t>YTD Lucros</t>
  </si>
  <si>
    <t>Vendas:Lucros</t>
  </si>
  <si>
    <t>Despesas:Lucros</t>
  </si>
  <si>
    <t>% Vendas Variação</t>
  </si>
  <si>
    <t>% Despesas Variação</t>
  </si>
  <si>
    <t>% Lucros Variação</t>
  </si>
  <si>
    <t>Vendas Projetadas - Milhões de Reais - Por Ano 2018</t>
  </si>
  <si>
    <t>Domésticas</t>
  </si>
  <si>
    <t>Europa</t>
  </si>
  <si>
    <t>Ásia</t>
  </si>
  <si>
    <t>Ago</t>
  </si>
  <si>
    <t>Set</t>
  </si>
  <si>
    <t>Dez</t>
  </si>
  <si>
    <t>Out</t>
  </si>
  <si>
    <t>% do Total</t>
  </si>
  <si>
    <t>Vendas WEB - Milhões de Reais</t>
  </si>
  <si>
    <t>Divisão Doméstica</t>
  </si>
  <si>
    <t>Vendas Projetadas - Milhões de Reais</t>
  </si>
  <si>
    <t>Mais Baixo</t>
  </si>
  <si>
    <t>Mais Alto</t>
  </si>
  <si>
    <t>América Latina</t>
  </si>
  <si>
    <t>Mês</t>
  </si>
  <si>
    <t>Paraíba</t>
  </si>
  <si>
    <t>São Paulo</t>
  </si>
  <si>
    <t>Rondônia</t>
  </si>
  <si>
    <t>Rio Grande do Sul</t>
  </si>
  <si>
    <t>Sofás</t>
  </si>
  <si>
    <t>Camas</t>
  </si>
  <si>
    <t>Mesas</t>
  </si>
  <si>
    <t>Escrivaninhas</t>
  </si>
  <si>
    <t>Cadeiras</t>
  </si>
  <si>
    <t>Horário</t>
  </si>
  <si>
    <t>Manaus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</si>
</sst>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h:mm;@"/>
    <numFmt numFmtId="170" formatCode="0.0%;[Red]\-0.0%"/>
    <numFmt numFmtId="171" formatCode="#,##0.0"/>
    <numFmt numFmtId="172" formatCode="mmm/yyyy"/>
  </numFmts>
  <fonts count="24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8"/>
      <color theme="0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6"/>
      <color rgb="FF000000"/>
      <name val="Calibri Light"/>
      <family val="2"/>
      <scheme val="major"/>
    </font>
    <font>
      <sz val="16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0" fontId="4" fillId="2" borderId="1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0" xfId="0" applyFont="1"/>
    <xf numFmtId="0" fontId="10" fillId="0" borderId="0" xfId="9" applyFont="1"/>
    <xf numFmtId="0" fontId="10" fillId="0" borderId="0" xfId="3" applyFont="1"/>
    <xf numFmtId="17" fontId="10" fillId="0" borderId="0" xfId="9" applyNumberFormat="1" applyFont="1"/>
    <xf numFmtId="0" fontId="9" fillId="0" borderId="0" xfId="9" applyFont="1"/>
    <xf numFmtId="0" fontId="9" fillId="0" borderId="0" xfId="3" applyFont="1"/>
    <xf numFmtId="164" fontId="6" fillId="0" borderId="0" xfId="0" applyNumberFormat="1" applyFont="1"/>
    <xf numFmtId="0" fontId="6" fillId="0" borderId="0" xfId="0" applyFont="1" applyFill="1"/>
    <xf numFmtId="166" fontId="6" fillId="0" borderId="0" xfId="1" applyNumberFormat="1" applyFont="1" applyFill="1"/>
    <xf numFmtId="0" fontId="7" fillId="0" borderId="0" xfId="0" applyFont="1" applyBorder="1"/>
    <xf numFmtId="0" fontId="7" fillId="0" borderId="0" xfId="0" applyFont="1" applyFill="1"/>
    <xf numFmtId="0" fontId="7" fillId="0" borderId="0" xfId="0" applyFont="1" applyFill="1" applyBorder="1"/>
    <xf numFmtId="40" fontId="7" fillId="0" borderId="0" xfId="0" applyNumberFormat="1" applyFont="1" applyFill="1" applyBorder="1"/>
    <xf numFmtId="18" fontId="6" fillId="0" borderId="0" xfId="0" applyNumberFormat="1" applyFont="1" applyFill="1"/>
    <xf numFmtId="14" fontId="6" fillId="0" borderId="0" xfId="0" applyNumberFormat="1" applyFont="1" applyFill="1"/>
    <xf numFmtId="165" fontId="6" fillId="0" borderId="0" xfId="1" applyFont="1" applyFill="1"/>
    <xf numFmtId="0" fontId="6" fillId="0" borderId="0" xfId="0" applyFont="1" applyFill="1" applyBorder="1" applyAlignment="1">
      <alignment horizontal="right"/>
    </xf>
    <xf numFmtId="0" fontId="6" fillId="0" borderId="0" xfId="9" applyFont="1"/>
    <xf numFmtId="10" fontId="6" fillId="0" borderId="0" xfId="9" applyNumberFormat="1" applyFont="1" applyFill="1"/>
    <xf numFmtId="3" fontId="6" fillId="0" borderId="0" xfId="10" applyNumberFormat="1" applyFont="1" applyFill="1"/>
    <xf numFmtId="168" fontId="6" fillId="0" borderId="0" xfId="9" applyNumberFormat="1" applyFont="1" applyFill="1"/>
    <xf numFmtId="0" fontId="6" fillId="0" borderId="0" xfId="9" applyFont="1" applyFill="1"/>
    <xf numFmtId="3" fontId="6" fillId="0" borderId="0" xfId="9" applyNumberFormat="1" applyFont="1"/>
    <xf numFmtId="3" fontId="6" fillId="3" borderId="0" xfId="10" applyNumberFormat="1" applyFont="1" applyFill="1"/>
    <xf numFmtId="0" fontId="6" fillId="3" borderId="0" xfId="9" applyFont="1" applyFill="1"/>
    <xf numFmtId="0" fontId="5" fillId="0" borderId="0" xfId="9" applyFont="1"/>
    <xf numFmtId="0" fontId="5" fillId="0" borderId="0" xfId="9" applyFont="1" applyAlignment="1">
      <alignment horizontal="right"/>
    </xf>
    <xf numFmtId="0" fontId="5" fillId="3" borderId="0" xfId="9" applyFont="1" applyFill="1" applyAlignment="1">
      <alignment horizontal="right"/>
    </xf>
    <xf numFmtId="167" fontId="7" fillId="0" borderId="0" xfId="1" applyNumberFormat="1" applyFont="1"/>
    <xf numFmtId="167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0" applyNumberFormat="1" applyFont="1" applyFill="1"/>
    <xf numFmtId="169" fontId="7" fillId="0" borderId="0" xfId="0" applyNumberFormat="1" applyFont="1"/>
    <xf numFmtId="0" fontId="12" fillId="0" borderId="0" xfId="9" applyFont="1" applyFill="1" applyBorder="1" applyAlignment="1"/>
    <xf numFmtId="0" fontId="7" fillId="0" borderId="0" xfId="9" applyFont="1"/>
    <xf numFmtId="0" fontId="12" fillId="0" borderId="0" xfId="9" applyFont="1" applyBorder="1" applyAlignment="1"/>
    <xf numFmtId="3" fontId="7" fillId="0" borderId="0" xfId="10" applyNumberFormat="1" applyFont="1" applyFill="1"/>
    <xf numFmtId="0" fontId="12" fillId="0" borderId="0" xfId="9" applyFont="1" applyAlignment="1">
      <alignment horizontal="right"/>
    </xf>
    <xf numFmtId="0" fontId="12" fillId="0" borderId="0" xfId="9" applyFont="1"/>
    <xf numFmtId="168" fontId="7" fillId="0" borderId="0" xfId="9" applyNumberFormat="1" applyFont="1" applyFill="1"/>
    <xf numFmtId="3" fontId="7" fillId="0" borderId="0" xfId="9" applyNumberFormat="1" applyFont="1"/>
    <xf numFmtId="0" fontId="7" fillId="0" borderId="0" xfId="9" applyFont="1" applyFill="1"/>
    <xf numFmtId="10" fontId="7" fillId="0" borderId="0" xfId="9" applyNumberFormat="1" applyFont="1" applyFill="1"/>
    <xf numFmtId="40" fontId="7" fillId="0" borderId="0" xfId="10" applyFont="1" applyFill="1"/>
    <xf numFmtId="44" fontId="7" fillId="0" borderId="0" xfId="11" applyNumberFormat="1" applyFont="1" applyFill="1" applyBorder="1"/>
    <xf numFmtId="4" fontId="7" fillId="0" borderId="0" xfId="1" applyNumberFormat="1" applyFont="1" applyFill="1" applyBorder="1"/>
    <xf numFmtId="171" fontId="7" fillId="0" borderId="0" xfId="1" applyNumberFormat="1" applyFont="1" applyFill="1" applyBorder="1"/>
    <xf numFmtId="172" fontId="10" fillId="0" borderId="0" xfId="9" applyNumberFormat="1" applyFont="1"/>
    <xf numFmtId="3" fontId="10" fillId="0" borderId="0" xfId="10" applyNumberFormat="1" applyFont="1"/>
    <xf numFmtId="3" fontId="10" fillId="0" borderId="0" xfId="9" applyNumberFormat="1" applyFont="1"/>
    <xf numFmtId="3" fontId="10" fillId="0" borderId="0" xfId="9" applyNumberFormat="1" applyFont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14" fillId="5" borderId="0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right"/>
    </xf>
    <xf numFmtId="171" fontId="7" fillId="0" borderId="0" xfId="1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8" fontId="7" fillId="0" borderId="0" xfId="4" applyNumberFormat="1" applyFont="1" applyFill="1" applyAlignment="1">
      <alignment horizontal="center"/>
    </xf>
    <xf numFmtId="170" fontId="7" fillId="0" borderId="0" xfId="0" applyNumberFormat="1" applyFont="1" applyFill="1" applyAlignment="1">
      <alignment horizontal="center"/>
    </xf>
    <xf numFmtId="0" fontId="14" fillId="5" borderId="0" xfId="9" applyFont="1" applyFill="1" applyAlignment="1">
      <alignment horizontal="right"/>
    </xf>
    <xf numFmtId="0" fontId="12" fillId="0" borderId="3" xfId="0" applyNumberFormat="1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Continuous" vertical="center" readingOrder="1"/>
    </xf>
    <xf numFmtId="0" fontId="17" fillId="6" borderId="4" xfId="0" applyFont="1" applyFill="1" applyBorder="1" applyAlignment="1">
      <alignment horizontal="centerContinuous" vertical="center" readingOrder="1"/>
    </xf>
    <xf numFmtId="0" fontId="17" fillId="6" borderId="5" xfId="0" applyFont="1" applyFill="1" applyBorder="1" applyAlignment="1">
      <alignment horizontal="centerContinuous" vertical="center" readingOrder="1"/>
    </xf>
    <xf numFmtId="0" fontId="19" fillId="6" borderId="0" xfId="9" applyFont="1" applyFill="1" applyBorder="1" applyAlignment="1">
      <alignment horizontal="centerContinuous"/>
    </xf>
    <xf numFmtId="172" fontId="20" fillId="4" borderId="0" xfId="0" applyNumberFormat="1" applyFont="1" applyFill="1" applyAlignment="1">
      <alignment horizontal="centerContinuous" vertical="center" readingOrder="1"/>
    </xf>
    <xf numFmtId="172" fontId="13" fillId="6" borderId="0" xfId="9" applyNumberFormat="1" applyFont="1" applyFill="1" applyAlignment="1">
      <alignment horizontal="center" vertical="center"/>
    </xf>
    <xf numFmtId="3" fontId="13" fillId="6" borderId="0" xfId="10" applyNumberFormat="1" applyFont="1" applyFill="1" applyAlignment="1">
      <alignment horizontal="center" vertical="center"/>
    </xf>
    <xf numFmtId="0" fontId="21" fillId="6" borderId="0" xfId="9" applyFont="1" applyFill="1" applyBorder="1" applyAlignment="1">
      <alignment horizontal="centerContinuous"/>
    </xf>
    <xf numFmtId="0" fontId="22" fillId="6" borderId="3" xfId="0" applyNumberFormat="1" applyFont="1" applyFill="1" applyBorder="1" applyAlignment="1">
      <alignment horizontal="center" textRotation="45"/>
    </xf>
    <xf numFmtId="1" fontId="23" fillId="5" borderId="0" xfId="0" applyNumberFormat="1" applyFont="1" applyFill="1" applyAlignment="1">
      <alignment horizontal="left"/>
    </xf>
    <xf numFmtId="172" fontId="19" fillId="6" borderId="0" xfId="0" applyNumberFormat="1" applyFont="1" applyFill="1" applyAlignment="1">
      <alignment horizontal="centerContinuous" vertical="center" readingOrder="1"/>
    </xf>
    <xf numFmtId="3" fontId="19" fillId="6" borderId="0" xfId="9" applyNumberFormat="1" applyFont="1" applyFill="1" applyAlignment="1">
      <alignment horizontal="centerContinuous"/>
    </xf>
    <xf numFmtId="3" fontId="13" fillId="7" borderId="0" xfId="9" applyNumberFormat="1" applyFont="1" applyFill="1" applyAlignment="1">
      <alignment horizontal="center"/>
    </xf>
    <xf numFmtId="172" fontId="13" fillId="7" borderId="0" xfId="9" applyNumberFormat="1" applyFont="1" applyFill="1" applyAlignment="1">
      <alignment horizontal="center"/>
    </xf>
    <xf numFmtId="3" fontId="10" fillId="0" borderId="0" xfId="10" applyNumberFormat="1" applyFont="1" applyAlignment="1">
      <alignment horizontal="center"/>
    </xf>
    <xf numFmtId="42" fontId="7" fillId="0" borderId="0" xfId="11" applyNumberFormat="1" applyFont="1" applyFill="1" applyBorder="1"/>
    <xf numFmtId="42" fontId="7" fillId="0" borderId="0" xfId="1" applyNumberFormat="1" applyFont="1" applyFill="1" applyBorder="1"/>
    <xf numFmtId="0" fontId="16" fillId="0" borderId="0" xfId="0" applyFont="1" applyAlignment="1">
      <alignment horizontal="center"/>
    </xf>
    <xf numFmtId="0" fontId="18" fillId="0" borderId="2" xfId="9" applyFont="1" applyBorder="1" applyAlignment="1">
      <alignment horizontal="center"/>
    </xf>
  </cellXfs>
  <cellStyles count="13">
    <cellStyle name="Comma 2" xfId="7" xr:uid="{00000000-0005-0000-0000-000001000000}"/>
    <cellStyle name="Comma 3" xfId="12" xr:uid="{00000000-0005-0000-0000-000002000000}"/>
    <cellStyle name="Comma_Chartdata" xfId="10" xr:uid="{00000000-0005-0000-0000-000003000000}"/>
    <cellStyle name="Currency 2" xfId="11" xr:uid="{00000000-0005-0000-0000-000004000000}"/>
    <cellStyle name="MyBlue" xfId="2" xr:uid="{00000000-0005-0000-0000-000005000000}"/>
    <cellStyle name="Normal" xfId="0" builtinId="0"/>
    <cellStyle name="Normal 2" xfId="3" xr:uid="{00000000-0005-0000-0000-000007000000}"/>
    <cellStyle name="Normal 3" xfId="5" xr:uid="{00000000-0005-0000-0000-000008000000}"/>
    <cellStyle name="Normal 4" xfId="6" xr:uid="{00000000-0005-0000-0000-000009000000}"/>
    <cellStyle name="Normal_Chartdata" xfId="9" xr:uid="{00000000-0005-0000-0000-00000A000000}"/>
    <cellStyle name="Percent 2" xfId="8" xr:uid="{00000000-0005-0000-0000-00000C000000}"/>
    <cellStyle name="Porcentagem" xfId="4" builtinId="5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66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Lucros!$A$19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Lucros!$B$18:$G$18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Lucros!$B$19:$G$19</c:f>
              <c:numCache>
                <c:formatCode>_("R$"* #,##0.00_);_("R$"* \(#,##0.00\);_("R$"* "-"??_);_(@_)</c:formatCode>
                <c:ptCount val="6"/>
                <c:pt idx="0">
                  <c:v>800</c:v>
                </c:pt>
                <c:pt idx="1">
                  <c:v>830</c:v>
                </c:pt>
                <c:pt idx="2">
                  <c:v>850</c:v>
                </c:pt>
                <c:pt idx="3">
                  <c:v>840</c:v>
                </c:pt>
                <c:pt idx="4">
                  <c:v>885</c:v>
                </c:pt>
                <c:pt idx="5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8-4959-B0ED-5366D40EC4F2}"/>
            </c:ext>
          </c:extLst>
        </c:ser>
        <c:ser>
          <c:idx val="1"/>
          <c:order val="1"/>
          <c:tx>
            <c:strRef>
              <c:f>Lucros!$A$20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Lucros!$B$18:$G$18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Lucros!$B$20:$G$20</c:f>
              <c:numCache>
                <c:formatCode>#,##0.00</c:formatCode>
                <c:ptCount val="6"/>
                <c:pt idx="0">
                  <c:v>760</c:v>
                </c:pt>
                <c:pt idx="1">
                  <c:v>800</c:v>
                </c:pt>
                <c:pt idx="2">
                  <c:v>750</c:v>
                </c:pt>
                <c:pt idx="3">
                  <c:v>820</c:v>
                </c:pt>
                <c:pt idx="4">
                  <c:v>860</c:v>
                </c:pt>
                <c:pt idx="5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8-4959-B0ED-5366D40E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320528"/>
        <c:axId val="731320920"/>
      </c:barChart>
      <c:catAx>
        <c:axId val="73132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1320920"/>
        <c:crosses val="autoZero"/>
        <c:auto val="1"/>
        <c:lblAlgn val="ctr"/>
        <c:lblOffset val="100"/>
        <c:noMultiLvlLbl val="0"/>
      </c:catAx>
      <c:valAx>
        <c:axId val="73132092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73132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do Gráfico'!$A$4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90</c:v>
                </c:pt>
                <c:pt idx="3">
                  <c:v>130</c:v>
                </c:pt>
                <c:pt idx="4">
                  <c:v>120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2D-44DF-B2EC-9588B3549A60}"/>
            </c:ext>
          </c:extLst>
        </c:ser>
        <c:ser>
          <c:idx val="1"/>
          <c:order val="1"/>
          <c:tx>
            <c:strRef>
              <c:f>'Dados do Gráfico'!$A$5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D-44DF-B2EC-9588B3549A60}"/>
            </c:ext>
          </c:extLst>
        </c:ser>
        <c:ser>
          <c:idx val="2"/>
          <c:order val="2"/>
          <c:tx>
            <c:strRef>
              <c:f>'Dados do Gráfico'!$A$6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D-44DF-B2EC-9588B3549A60}"/>
            </c:ext>
          </c:extLst>
        </c:ser>
        <c:ser>
          <c:idx val="3"/>
          <c:order val="3"/>
          <c:tx>
            <c:strRef>
              <c:f>'Dados do Gráfico'!$A$7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60</c:v>
                </c:pt>
                <c:pt idx="1">
                  <c:v>40</c:v>
                </c:pt>
                <c:pt idx="2">
                  <c:v>150</c:v>
                </c:pt>
                <c:pt idx="3">
                  <c:v>60</c:v>
                </c:pt>
                <c:pt idx="4">
                  <c:v>150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2D-44DF-B2EC-9588B354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556448"/>
        <c:axId val="713559584"/>
      </c:lineChart>
      <c:catAx>
        <c:axId val="713556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3559584"/>
        <c:crosses val="autoZero"/>
        <c:auto val="1"/>
        <c:lblAlgn val="ctr"/>
        <c:lblOffset val="100"/>
        <c:noMultiLvlLbl val="0"/>
      </c:catAx>
      <c:valAx>
        <c:axId val="71355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13556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Divisão Doméstica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do Gráfico'!$A$4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90</c:v>
                </c:pt>
                <c:pt idx="3">
                  <c:v>130</c:v>
                </c:pt>
                <c:pt idx="4">
                  <c:v>120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9-4502-8A09-0E751AA716BD}"/>
            </c:ext>
          </c:extLst>
        </c:ser>
        <c:ser>
          <c:idx val="3"/>
          <c:order val="1"/>
          <c:tx>
            <c:strRef>
              <c:f>'Dados do Gráfico'!$A$7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'Dados do Gráfico'!$B$3:$G$3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60</c:v>
                </c:pt>
                <c:pt idx="1">
                  <c:v>40</c:v>
                </c:pt>
                <c:pt idx="2">
                  <c:v>150</c:v>
                </c:pt>
                <c:pt idx="3">
                  <c:v>60</c:v>
                </c:pt>
                <c:pt idx="4">
                  <c:v>150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9-4502-8A09-0E751AA71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559192"/>
        <c:axId val="713556056"/>
      </c:lineChart>
      <c:catAx>
        <c:axId val="713559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3556056"/>
        <c:crosses val="autoZero"/>
        <c:auto val="1"/>
        <c:lblAlgn val="ctr"/>
        <c:lblOffset val="100"/>
        <c:noMultiLvlLbl val="0"/>
      </c:catAx>
      <c:valAx>
        <c:axId val="713556056"/>
        <c:scaling>
          <c:orientation val="minMax"/>
        </c:scaling>
        <c:delete val="0"/>
        <c:axPos val="l"/>
        <c:majorGridlines/>
        <c:title>
          <c:tx>
            <c:strRef>
              <c:f>'Dados do Gráfico'!$A$1</c:f>
              <c:strCache>
                <c:ptCount val="1"/>
                <c:pt idx="0">
                  <c:v>Vendas WEB - Milhões de Reais</c:v>
                </c:pt>
              </c:strCache>
            </c:strRef>
          </c:tx>
          <c:overlay val="0"/>
        </c:title>
        <c:numFmt formatCode="#,##0" sourceLinked="1"/>
        <c:majorTickMark val="out"/>
        <c:minorTickMark val="none"/>
        <c:tickLblPos val="nextTo"/>
        <c:crossAx val="71355919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8629521546271"/>
          <c:y val="4.6336989654611971E-2"/>
          <c:w val="0.719460796006129"/>
          <c:h val="0.776522370782156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'Venda por Cidade'!$A$2</c:f>
              <c:strCache>
                <c:ptCount val="1"/>
                <c:pt idx="0">
                  <c:v>Sofás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'Venda por Cidade'!$B$2:$F$2</c:f>
              <c:numCache>
                <c:formatCode>_(* #,##0_);_(* \(#,##0\);_(* "-"??_);_(@_)</c:formatCode>
                <c:ptCount val="5"/>
                <c:pt idx="0">
                  <c:v>13965</c:v>
                </c:pt>
                <c:pt idx="1">
                  <c:v>13702.5</c:v>
                </c:pt>
                <c:pt idx="2">
                  <c:v>14452.5</c:v>
                </c:pt>
                <c:pt idx="3">
                  <c:v>12282.5</c:v>
                </c:pt>
                <c:pt idx="4">
                  <c:v>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3-45FD-827C-2FB70F3E7102}"/>
            </c:ext>
          </c:extLst>
        </c:ser>
        <c:ser>
          <c:idx val="1"/>
          <c:order val="1"/>
          <c:tx>
            <c:strRef>
              <c:f>'Venda por Cidade'!$A$3</c:f>
              <c:strCache>
                <c:ptCount val="1"/>
                <c:pt idx="0">
                  <c:v>Escrivaninhas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'Venda por Cidade'!$B$3:$F$3</c:f>
              <c:numCache>
                <c:formatCode>_(* #,##0_);_(* \(#,##0\);_(* "-"??_);_(@_)</c:formatCode>
                <c:ptCount val="5"/>
                <c:pt idx="0">
                  <c:v>8780</c:v>
                </c:pt>
                <c:pt idx="1">
                  <c:v>21987.5</c:v>
                </c:pt>
                <c:pt idx="2">
                  <c:v>17187.5</c:v>
                </c:pt>
                <c:pt idx="3">
                  <c:v>8830</c:v>
                </c:pt>
                <c:pt idx="4">
                  <c:v>14851.5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3-45FD-827C-2FB70F3E7102}"/>
            </c:ext>
          </c:extLst>
        </c:ser>
        <c:ser>
          <c:idx val="2"/>
          <c:order val="2"/>
          <c:tx>
            <c:strRef>
              <c:f>CitySales!#REF!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CitySales!#REF!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3-45FD-827C-2FB70F3E7102}"/>
            </c:ext>
          </c:extLst>
        </c:ser>
        <c:ser>
          <c:idx val="3"/>
          <c:order val="3"/>
          <c:tx>
            <c:strRef>
              <c:f>'Venda por Cidade'!$A$4</c:f>
              <c:strCache>
                <c:ptCount val="1"/>
                <c:pt idx="0">
                  <c:v>Mesas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'Venda por Cidade'!$B$4:$F$4</c:f>
              <c:numCache>
                <c:formatCode>_(* #,##0_);_(* \(#,##0\);_(* "-"??_);_(@_)</c:formatCode>
                <c:ptCount val="5"/>
                <c:pt idx="0">
                  <c:v>11957.5</c:v>
                </c:pt>
                <c:pt idx="1">
                  <c:v>9155</c:v>
                </c:pt>
                <c:pt idx="2">
                  <c:v>14297.5</c:v>
                </c:pt>
                <c:pt idx="3">
                  <c:v>16397.5</c:v>
                </c:pt>
                <c:pt idx="4">
                  <c:v>16442.5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3-45FD-827C-2FB70F3E7102}"/>
            </c:ext>
          </c:extLst>
        </c:ser>
        <c:ser>
          <c:idx val="4"/>
          <c:order val="4"/>
          <c:tx>
            <c:strRef>
              <c:f>'Venda por Cidade'!$A$5</c:f>
              <c:strCache>
                <c:ptCount val="1"/>
                <c:pt idx="0">
                  <c:v>Camas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'Venda por Cidade'!$B$5:$F$5</c:f>
              <c:numCache>
                <c:formatCode>_(* #,##0_);_(* \(#,##0\);_(* "-"??_);_(@_)</c:formatCode>
                <c:ptCount val="5"/>
                <c:pt idx="0">
                  <c:v>17135</c:v>
                </c:pt>
                <c:pt idx="1">
                  <c:v>20410</c:v>
                </c:pt>
                <c:pt idx="2">
                  <c:v>20327.5</c:v>
                </c:pt>
                <c:pt idx="3">
                  <c:v>9712.5</c:v>
                </c:pt>
                <c:pt idx="4">
                  <c:v>11686.75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3-45FD-827C-2FB70F3E7102}"/>
            </c:ext>
          </c:extLst>
        </c:ser>
        <c:ser>
          <c:idx val="5"/>
          <c:order val="5"/>
          <c:tx>
            <c:strRef>
              <c:f>'Venda por Cidade'!$A$6</c:f>
              <c:strCache>
                <c:ptCount val="1"/>
                <c:pt idx="0">
                  <c:v>Cadeiras</c:v>
                </c:pt>
              </c:strCache>
            </c:strRef>
          </c:tx>
          <c:invertIfNegative val="0"/>
          <c:cat>
            <c:strRef>
              <c:f>'Venda por Cidade'!$B$1:$F$1</c:f>
              <c:strCache>
                <c:ptCount val="5"/>
                <c:pt idx="0">
                  <c:v>Paraíba</c:v>
                </c:pt>
                <c:pt idx="1">
                  <c:v>Manaus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Rondônia</c:v>
                </c:pt>
              </c:strCache>
            </c:strRef>
          </c:cat>
          <c:val>
            <c:numRef>
              <c:f>'Venda por Cidade'!$B$6:$F$6</c:f>
              <c:numCache>
                <c:formatCode>_(* #,##0_);_(* \(#,##0\);_(* "-"??_);_(@_)</c:formatCode>
                <c:ptCount val="5"/>
                <c:pt idx="0">
                  <c:v>19077.5</c:v>
                </c:pt>
                <c:pt idx="1">
                  <c:v>19230</c:v>
                </c:pt>
                <c:pt idx="2">
                  <c:v>14277.5</c:v>
                </c:pt>
                <c:pt idx="3">
                  <c:v>13270</c:v>
                </c:pt>
                <c:pt idx="4">
                  <c:v>11300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E3-45FD-827C-2FB70F3E7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05784"/>
        <c:axId val="736200112"/>
      </c:barChart>
      <c:catAx>
        <c:axId val="7362057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36200112"/>
        <c:crosses val="autoZero"/>
        <c:auto val="1"/>
        <c:lblAlgn val="ctr"/>
        <c:lblOffset val="100"/>
        <c:noMultiLvlLbl val="0"/>
      </c:catAx>
      <c:valAx>
        <c:axId val="73620011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36205784"/>
        <c:crosses val="autoZero"/>
        <c:crossBetween val="between"/>
        <c:majorUnit val="2500"/>
      </c:valAx>
    </c:plotArea>
    <c:legend>
      <c:legendPos val="r"/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strRef>
          <c:f>'Linha de Tendência'!$F$2</c:f>
          <c:strCache>
            <c:ptCount val="1"/>
            <c:pt idx="0">
              <c:v>Venda Produtos Domésticos - Janeiro 2017 - Junho 2019</c:v>
            </c:pt>
          </c:strCache>
        </c:strRef>
      </c:tx>
      <c:overlay val="0"/>
      <c:txPr>
        <a:bodyPr/>
        <a:lstStyle/>
        <a:p>
          <a:pPr>
            <a:defRPr b="0">
              <a:latin typeface="+mj-lt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'Linha de Tendência'!$B$2</c:f>
              <c:strCache>
                <c:ptCount val="1"/>
                <c:pt idx="0">
                  <c:v>Vendas</c:v>
                </c:pt>
              </c:strCache>
            </c:strRef>
          </c:tx>
          <c:marker>
            <c:symbol val="diamond"/>
            <c:size val="9"/>
          </c:marker>
          <c:cat>
            <c:numRef>
              <c:f>'Linha de Tendência'!$A$3:$A$32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'Linha de Tendência'!$B$3:$B$32</c:f>
              <c:numCache>
                <c:formatCode>#,##0</c:formatCode>
                <c:ptCount val="30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  <c:pt idx="4">
                  <c:v>2669994</c:v>
                </c:pt>
                <c:pt idx="5">
                  <c:v>5081937</c:v>
                </c:pt>
                <c:pt idx="6">
                  <c:v>3360840</c:v>
                </c:pt>
                <c:pt idx="7">
                  <c:v>6989238</c:v>
                </c:pt>
                <c:pt idx="8">
                  <c:v>7729650</c:v>
                </c:pt>
                <c:pt idx="9">
                  <c:v>6038549</c:v>
                </c:pt>
                <c:pt idx="10">
                  <c:v>5484312</c:v>
                </c:pt>
                <c:pt idx="11">
                  <c:v>8551452</c:v>
                </c:pt>
                <c:pt idx="12">
                  <c:v>8238174</c:v>
                </c:pt>
                <c:pt idx="13">
                  <c:v>8831025</c:v>
                </c:pt>
                <c:pt idx="14">
                  <c:v>6924096</c:v>
                </c:pt>
                <c:pt idx="15">
                  <c:v>13085376</c:v>
                </c:pt>
                <c:pt idx="16">
                  <c:v>8230572</c:v>
                </c:pt>
                <c:pt idx="17">
                  <c:v>12352017</c:v>
                </c:pt>
                <c:pt idx="18">
                  <c:v>8246180</c:v>
                </c:pt>
                <c:pt idx="19">
                  <c:v>12531645</c:v>
                </c:pt>
                <c:pt idx="20">
                  <c:v>11636328</c:v>
                </c:pt>
                <c:pt idx="21">
                  <c:v>14015464</c:v>
                </c:pt>
                <c:pt idx="22">
                  <c:v>19252800</c:v>
                </c:pt>
                <c:pt idx="23">
                  <c:v>19362725</c:v>
                </c:pt>
                <c:pt idx="24">
                  <c:v>12495600</c:v>
                </c:pt>
                <c:pt idx="25">
                  <c:v>19798587</c:v>
                </c:pt>
                <c:pt idx="26">
                  <c:v>17511312</c:v>
                </c:pt>
                <c:pt idx="27">
                  <c:v>22216929</c:v>
                </c:pt>
                <c:pt idx="28">
                  <c:v>14804280</c:v>
                </c:pt>
                <c:pt idx="29">
                  <c:v>17176170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3-4DE9-8A37-1C2CFB920160}"/>
            </c:ext>
          </c:extLst>
        </c:ser>
        <c:ser>
          <c:idx val="1"/>
          <c:order val="1"/>
          <c:marker>
            <c:symbol val="square"/>
            <c:size val="9"/>
          </c:marker>
          <c:cat>
            <c:numRef>
              <c:f>'Linha de Tendência'!$A$3:$A$32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'Linha de Tendência'!$C$3:$C$32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3-4DE9-8A37-1C2CFB920160}"/>
            </c:ext>
          </c:extLst>
        </c:ser>
        <c:ser>
          <c:idx val="2"/>
          <c:order val="2"/>
          <c:marker>
            <c:symbol val="triangle"/>
            <c:size val="9"/>
          </c:marker>
          <c:cat>
            <c:numRef>
              <c:f>'Linha de Tendência'!$A$3:$A$32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'Linha de Tendência'!$D$3:$D$31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3-4DE9-8A37-1C2CFB92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00896"/>
        <c:axId val="736199720"/>
      </c:lineChart>
      <c:dateAx>
        <c:axId val="736200896"/>
        <c:scaling>
          <c:orientation val="minMax"/>
        </c:scaling>
        <c:delete val="0"/>
        <c:axPos val="b"/>
        <c:numFmt formatCode="mmm/yyyy" sourceLinked="1"/>
        <c:majorTickMark val="cross"/>
        <c:minorTickMark val="none"/>
        <c:tickLblPos val="nextTo"/>
        <c:crossAx val="736199720"/>
        <c:crosses val="autoZero"/>
        <c:auto val="1"/>
        <c:lblOffset val="100"/>
        <c:baseTimeUnit val="months"/>
      </c:dateAx>
      <c:valAx>
        <c:axId val="736199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3620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Lucros!$A$4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Lucros!$B$3:$G$3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Lucros!$B$4:$G$4</c:f>
              <c:numCache>
                <c:formatCode>_("R$"* #,##0_);_("R$"* \(#,##0\);_("R$"* "-"_);_(@_)</c:formatCode>
                <c:ptCount val="6"/>
                <c:pt idx="0">
                  <c:v>200</c:v>
                </c:pt>
                <c:pt idx="1">
                  <c:v>230</c:v>
                </c:pt>
                <c:pt idx="2">
                  <c:v>250</c:v>
                </c:pt>
                <c:pt idx="3">
                  <c:v>240</c:v>
                </c:pt>
                <c:pt idx="4">
                  <c:v>285</c:v>
                </c:pt>
                <c:pt idx="5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F-4775-893A-F25A11DEFF80}"/>
            </c:ext>
          </c:extLst>
        </c:ser>
        <c:ser>
          <c:idx val="1"/>
          <c:order val="1"/>
          <c:tx>
            <c:strRef>
              <c:f>Lucros!$A$5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Lucros!$B$3:$G$3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Lucros!$B$5:$G$5</c:f>
              <c:numCache>
                <c:formatCode>_("R$"* #,##0_);_("R$"* \(#,##0\);_("R$"* "-"_);_(@_)</c:formatCode>
                <c:ptCount val="6"/>
                <c:pt idx="0">
                  <c:v>160</c:v>
                </c:pt>
                <c:pt idx="1">
                  <c:v>200</c:v>
                </c:pt>
                <c:pt idx="2">
                  <c:v>150</c:v>
                </c:pt>
                <c:pt idx="3">
                  <c:v>220</c:v>
                </c:pt>
                <c:pt idx="4">
                  <c:v>260</c:v>
                </c:pt>
                <c:pt idx="5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F-4775-893A-F25A11DE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233320"/>
        <c:axId val="736233712"/>
      </c:barChart>
      <c:catAx>
        <c:axId val="73623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3712"/>
        <c:crosses val="autoZero"/>
        <c:auto val="1"/>
        <c:lblAlgn val="ctr"/>
        <c:lblOffset val="100"/>
        <c:noMultiLvlLbl val="0"/>
      </c:catAx>
      <c:valAx>
        <c:axId val="7362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_);_(&quot;R$&quot;* \(#,##0\);_(&quot;R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10428554730253"/>
          <c:y val="5.4537209823723863E-2"/>
          <c:w val="0.27598123510423267"/>
          <c:h val="8.2853423242307489E-2"/>
        </c:manualLayout>
      </c:layout>
      <c:overlay val="0"/>
      <c:spPr>
        <a:gradFill rotWithShape="1">
          <a:gsLst>
            <a:gs pos="0">
              <a:schemeClr val="accent6">
                <a:satMod val="103000"/>
                <a:lumMod val="102000"/>
                <a:tint val="94000"/>
              </a:schemeClr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lumMod val="110000"/>
            <a:satMod val="105000"/>
            <a:tint val="67000"/>
          </a:schemeClr>
        </a:gs>
        <a:gs pos="50000">
          <a:schemeClr val="accent6">
            <a:lumMod val="105000"/>
            <a:satMod val="103000"/>
            <a:tint val="73000"/>
          </a:schemeClr>
        </a:gs>
        <a:gs pos="100000">
          <a:schemeClr val="accent6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Lucros!$J$19</c:f>
              <c:strCache>
                <c:ptCount val="1"/>
                <c:pt idx="0">
                  <c:v>Vendas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Lucros!$I$20:$I$38</c:f>
              <c:numCache>
                <c:formatCode>h:mm;@</c:formatCode>
                <c:ptCount val="19"/>
                <c:pt idx="0">
                  <c:v>0.34097222222222223</c:v>
                </c:pt>
                <c:pt idx="1">
                  <c:v>0.36249999999999999</c:v>
                </c:pt>
                <c:pt idx="2">
                  <c:v>0.38263888888888892</c:v>
                </c:pt>
                <c:pt idx="3">
                  <c:v>0.39513888888888887</c:v>
                </c:pt>
                <c:pt idx="4">
                  <c:v>0.40902777777777777</c:v>
                </c:pt>
                <c:pt idx="5">
                  <c:v>0.43055555555555558</c:v>
                </c:pt>
                <c:pt idx="6">
                  <c:v>0.43194444444444446</c:v>
                </c:pt>
                <c:pt idx="7">
                  <c:v>0.43541666666666667</c:v>
                </c:pt>
                <c:pt idx="8">
                  <c:v>0.47361111111111109</c:v>
                </c:pt>
                <c:pt idx="9">
                  <c:v>0.48055555555555551</c:v>
                </c:pt>
                <c:pt idx="10">
                  <c:v>0.49791666666666667</c:v>
                </c:pt>
                <c:pt idx="11">
                  <c:v>0.50208333333333333</c:v>
                </c:pt>
                <c:pt idx="12">
                  <c:v>0.56944444444444442</c:v>
                </c:pt>
                <c:pt idx="13">
                  <c:v>0.58263888888888882</c:v>
                </c:pt>
                <c:pt idx="14">
                  <c:v>0.58750000000000002</c:v>
                </c:pt>
                <c:pt idx="15">
                  <c:v>0.66805555555555551</c:v>
                </c:pt>
                <c:pt idx="16">
                  <c:v>0.68124999999999991</c:v>
                </c:pt>
                <c:pt idx="17">
                  <c:v>0.71875</c:v>
                </c:pt>
                <c:pt idx="18">
                  <c:v>0.7416666666666667</c:v>
                </c:pt>
              </c:numCache>
            </c:numRef>
          </c:xVal>
          <c:yVal>
            <c:numRef>
              <c:f>Lucros!$J$20:$J$38</c:f>
              <c:numCache>
                <c:formatCode>General</c:formatCode>
                <c:ptCount val="19"/>
                <c:pt idx="0">
                  <c:v>732</c:v>
                </c:pt>
                <c:pt idx="1">
                  <c:v>1572</c:v>
                </c:pt>
                <c:pt idx="2">
                  <c:v>258</c:v>
                </c:pt>
                <c:pt idx="3">
                  <c:v>405</c:v>
                </c:pt>
                <c:pt idx="4">
                  <c:v>671</c:v>
                </c:pt>
                <c:pt idx="5">
                  <c:v>631</c:v>
                </c:pt>
                <c:pt idx="6">
                  <c:v>436</c:v>
                </c:pt>
                <c:pt idx="7">
                  <c:v>830</c:v>
                </c:pt>
                <c:pt idx="8">
                  <c:v>816</c:v>
                </c:pt>
                <c:pt idx="9">
                  <c:v>471</c:v>
                </c:pt>
                <c:pt idx="10">
                  <c:v>1890</c:v>
                </c:pt>
                <c:pt idx="11">
                  <c:v>1215</c:v>
                </c:pt>
                <c:pt idx="12">
                  <c:v>1819</c:v>
                </c:pt>
                <c:pt idx="13">
                  <c:v>419</c:v>
                </c:pt>
                <c:pt idx="14">
                  <c:v>1873</c:v>
                </c:pt>
                <c:pt idx="15">
                  <c:v>690</c:v>
                </c:pt>
                <c:pt idx="16">
                  <c:v>724</c:v>
                </c:pt>
                <c:pt idx="17">
                  <c:v>984</c:v>
                </c:pt>
                <c:pt idx="18">
                  <c:v>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3-4CBA-B5F7-FEDAAC230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236064"/>
        <c:axId val="736232536"/>
      </c:scatterChart>
      <c:valAx>
        <c:axId val="73623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2536"/>
        <c:crosses val="autoZero"/>
        <c:crossBetween val="midCat"/>
      </c:valAx>
      <c:valAx>
        <c:axId val="73623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Divisão Doméstica e Europa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71236399587982"/>
          <c:y val="0.21884353046204327"/>
          <c:w val="0.67328786294918108"/>
          <c:h val="0.63727117400770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'Barra de Erros'!$A$4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8-4A8C-A5BC-FAD801D6BB80}"/>
            </c:ext>
          </c:extLst>
        </c:ser>
        <c:ser>
          <c:idx val="1"/>
          <c:order val="1"/>
          <c:tx>
            <c:strRef>
              <c:f>'Barra de Erros'!$A$5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Erros'!$B$5:$G$5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8-4A8C-A5BC-FAD801D6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03824"/>
        <c:axId val="736204608"/>
      </c:barChart>
      <c:catAx>
        <c:axId val="73620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204608"/>
        <c:crosses val="autoZero"/>
        <c:auto val="1"/>
        <c:lblAlgn val="ctr"/>
        <c:lblOffset val="100"/>
        <c:noMultiLvlLbl val="0"/>
      </c:catAx>
      <c:valAx>
        <c:axId val="736204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Milhões de Reais</a:t>
                </a:r>
              </a:p>
            </c:rich>
          </c:tx>
          <c:layout>
            <c:manualLayout>
              <c:xMode val="edge"/>
              <c:yMode val="edge"/>
              <c:x val="2.6971780509172014E-2"/>
              <c:y val="0.251341830156056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3620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Data'!$B$4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'Ano Data'!$A$5:$A$16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'Ano Data'!$B$5:$B$16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E-4015-8DE7-AE4C60C2774A}"/>
            </c:ext>
          </c:extLst>
        </c:ser>
        <c:ser>
          <c:idx val="1"/>
          <c:order val="1"/>
          <c:tx>
            <c:strRef>
              <c:f>'Ano Data'!$C$4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'Ano Data'!$A$5:$A$16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'Ano Data'!$C$5:$C$16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E-4015-8DE7-AE4C60C2774A}"/>
            </c:ext>
          </c:extLst>
        </c:ser>
        <c:ser>
          <c:idx val="2"/>
          <c:order val="2"/>
          <c:tx>
            <c:strRef>
              <c:f>'Ano Data'!$D$4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'Ano Data'!$A$5:$A$16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'Ano Data'!$D$5:$D$16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E-4015-8DE7-AE4C60C27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888544"/>
        <c:axId val="295891168"/>
      </c:barChart>
      <c:catAx>
        <c:axId val="2958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91168"/>
        <c:crosses val="autoZero"/>
        <c:auto val="1"/>
        <c:lblAlgn val="ctr"/>
        <c:lblOffset val="100"/>
        <c:noMultiLvlLbl val="0"/>
      </c:catAx>
      <c:valAx>
        <c:axId val="29589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8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'Barra de Erros'!$A$4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BF-49EA-A66B-87366214D83B}"/>
            </c:ext>
          </c:extLst>
        </c:ser>
        <c:ser>
          <c:idx val="1"/>
          <c:order val="1"/>
          <c:tx>
            <c:strRef>
              <c:f>'Barra de Erros'!$A$5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Erros'!$B$5:$G$5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9EA-A66B-87366214D83B}"/>
            </c:ext>
          </c:extLst>
        </c:ser>
        <c:ser>
          <c:idx val="2"/>
          <c:order val="2"/>
          <c:tx>
            <c:strRef>
              <c:f>'Barra de Erros'!$A$6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Erros'!$B$6:$G$6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F-49EA-A66B-87366214D83B}"/>
            </c:ext>
          </c:extLst>
        </c:ser>
        <c:ser>
          <c:idx val="3"/>
          <c:order val="3"/>
          <c:tx>
            <c:strRef>
              <c:f>'Barra de Erros'!$A$7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Erros'!$B$7:$G$7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BF-49EA-A66B-87366214D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03248"/>
        <c:axId val="736200504"/>
      </c:lineChart>
      <c:catAx>
        <c:axId val="73620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200504"/>
        <c:crosses val="autoZero"/>
        <c:auto val="1"/>
        <c:lblAlgn val="ctr"/>
        <c:lblOffset val="100"/>
        <c:noMultiLvlLbl val="0"/>
      </c:catAx>
      <c:valAx>
        <c:axId val="73620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36203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Divisão Doméstica</a:t>
            </a:r>
            <a:endParaRPr lang="en-US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64912025024918"/>
          <c:y val="0.21657086614173229"/>
          <c:w val="0.67328786294918108"/>
          <c:h val="0.58727099737532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'Barra de Erros'!$A$4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6-4FBA-87A7-403144155BDC}"/>
            </c:ext>
          </c:extLst>
        </c:ser>
        <c:ser>
          <c:idx val="1"/>
          <c:order val="1"/>
          <c:tx>
            <c:strRef>
              <c:f>'Barra de Erros'!$A$5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Erros'!$B$5:$G$5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6-4FBA-87A7-40314415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axId val="736201680"/>
        <c:axId val="736202072"/>
      </c:barChart>
      <c:catAx>
        <c:axId val="736201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202072"/>
        <c:crosses val="autoZero"/>
        <c:auto val="1"/>
        <c:lblAlgn val="ctr"/>
        <c:lblOffset val="100"/>
        <c:noMultiLvlLbl val="0"/>
      </c:catAx>
      <c:valAx>
        <c:axId val="73620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Milhões</a:t>
                </a:r>
                <a:r>
                  <a:rPr lang="en-US" baseline="0"/>
                  <a:t> de Reais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0054738660394495E-2"/>
              <c:y val="0.24520863708211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3620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j-lt"/>
              </a:defRPr>
            </a:pPr>
            <a:r>
              <a:rPr lang="en-US" sz="1400" b="0" i="0" baseline="0">
                <a:effectLst/>
                <a:latin typeface="+mj-lt"/>
              </a:rPr>
              <a:t>Divisão Doméstica</a:t>
            </a:r>
            <a:endParaRPr lang="en-US" sz="1400" b="0">
              <a:effectLst/>
              <a:latin typeface="+mj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69363310075097"/>
          <c:y val="0.22535560049085329"/>
          <c:w val="0.85910576234027447"/>
          <c:h val="0.66776709074792029"/>
        </c:manualLayout>
      </c:layout>
      <c:lineChart>
        <c:grouping val="standard"/>
        <c:varyColors val="0"/>
        <c:ser>
          <c:idx val="0"/>
          <c:order val="0"/>
          <c:tx>
            <c:strRef>
              <c:f>'Barra de Erros'!$A$4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'Barra de Erros'!$B$3:$G$3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'Barra de Erros'!$B$4:$G$4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1AD-B9A5-DBEF44E6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558408"/>
        <c:axId val="713557232"/>
      </c:lineChart>
      <c:catAx>
        <c:axId val="713558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3557232"/>
        <c:crosses val="autoZero"/>
        <c:auto val="1"/>
        <c:lblAlgn val="ctr"/>
        <c:lblOffset val="100"/>
        <c:noMultiLvlLbl val="0"/>
      </c:catAx>
      <c:valAx>
        <c:axId val="713557232"/>
        <c:scaling>
          <c:orientation val="minMax"/>
        </c:scaling>
        <c:delete val="0"/>
        <c:axPos val="l"/>
        <c:majorGridlines/>
        <c:title>
          <c:tx>
            <c:strRef>
              <c:f>'Barra de Erros'!$A$1:$H$1</c:f>
              <c:strCache>
                <c:ptCount val="8"/>
                <c:pt idx="0">
                  <c:v>Vendas Projetadas - Milhões de Reais</c:v>
                </c:pt>
              </c:strCache>
            </c:strRef>
          </c:tx>
          <c:layout>
            <c:manualLayout>
              <c:xMode val="edge"/>
              <c:yMode val="edge"/>
              <c:x val="1.242216151568244E-2"/>
              <c:y val="0.17670309063404901"/>
            </c:manualLayout>
          </c:layout>
          <c:overlay val="0"/>
          <c:txPr>
            <a:bodyPr/>
            <a:lstStyle/>
            <a:p>
              <a:pPr>
                <a:defRPr sz="800" b="0">
                  <a:latin typeface="+mj-lt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713558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44151774802138"/>
          <c:y val="0.18086539894948203"/>
          <c:w val="0.20626491125275567"/>
          <c:h val="8.2855086983787518E-2"/>
        </c:manualLayout>
      </c:layout>
      <c:overlay val="0"/>
      <c:spPr>
        <a:solidFill>
          <a:srgbClr val="92D050"/>
        </a:solidFill>
      </c:spPr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Linhas'!$F$2</c:f>
          <c:strCache>
            <c:ptCount val="1"/>
            <c:pt idx="0">
              <c:v>Venda Produtos Domésticos - Janeiro 2016 - Junho 2018</c:v>
            </c:pt>
          </c:strCache>
        </c:strRef>
      </c:tx>
      <c:layout>
        <c:manualLayout>
          <c:xMode val="edge"/>
          <c:yMode val="edge"/>
          <c:x val="0.22354781519709252"/>
          <c:y val="2.5225225225225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Linhas'!$B$2</c:f>
              <c:strCache>
                <c:ptCount val="1"/>
                <c:pt idx="0">
                  <c:v>Vendas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'Gráfico de Linhas'!$A$3:$A$32</c:f>
              <c:numCache>
                <c:formatCode>mmm/yyyy</c:formatCode>
                <c:ptCount val="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</c:numCache>
            </c:numRef>
          </c:cat>
          <c:val>
            <c:numRef>
              <c:f>'Gráfico de Linhas'!$B$3:$B$32</c:f>
              <c:numCache>
                <c:formatCode>#,##0</c:formatCode>
                <c:ptCount val="30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  <c:pt idx="4">
                  <c:v>2669994</c:v>
                </c:pt>
                <c:pt idx="5">
                  <c:v>5081937</c:v>
                </c:pt>
                <c:pt idx="6">
                  <c:v>3360840</c:v>
                </c:pt>
                <c:pt idx="7">
                  <c:v>6989238</c:v>
                </c:pt>
                <c:pt idx="8">
                  <c:v>7729650</c:v>
                </c:pt>
                <c:pt idx="9">
                  <c:v>6038549</c:v>
                </c:pt>
                <c:pt idx="10">
                  <c:v>5484312</c:v>
                </c:pt>
                <c:pt idx="11">
                  <c:v>8551452</c:v>
                </c:pt>
                <c:pt idx="12">
                  <c:v>8238174</c:v>
                </c:pt>
                <c:pt idx="13">
                  <c:v>8831025</c:v>
                </c:pt>
                <c:pt idx="14">
                  <c:v>6924096</c:v>
                </c:pt>
                <c:pt idx="15">
                  <c:v>13085376</c:v>
                </c:pt>
                <c:pt idx="16">
                  <c:v>8230572</c:v>
                </c:pt>
                <c:pt idx="17">
                  <c:v>12352016</c:v>
                </c:pt>
                <c:pt idx="18">
                  <c:v>8246180</c:v>
                </c:pt>
                <c:pt idx="19">
                  <c:v>12531645</c:v>
                </c:pt>
                <c:pt idx="20">
                  <c:v>11636328</c:v>
                </c:pt>
                <c:pt idx="21">
                  <c:v>14015464</c:v>
                </c:pt>
                <c:pt idx="22">
                  <c:v>19252800</c:v>
                </c:pt>
                <c:pt idx="23">
                  <c:v>19362725</c:v>
                </c:pt>
                <c:pt idx="24">
                  <c:v>12495600</c:v>
                </c:pt>
                <c:pt idx="25">
                  <c:v>19798587</c:v>
                </c:pt>
                <c:pt idx="26">
                  <c:v>17511312</c:v>
                </c:pt>
                <c:pt idx="27">
                  <c:v>22216929</c:v>
                </c:pt>
                <c:pt idx="28">
                  <c:v>14804280</c:v>
                </c:pt>
                <c:pt idx="29">
                  <c:v>17176170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6-4CB5-81FC-DEA4408F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736204216"/>
        <c:axId val="736205000"/>
      </c:lineChart>
      <c:dateAx>
        <c:axId val="736204216"/>
        <c:scaling>
          <c:orientation val="minMax"/>
        </c:scaling>
        <c:delete val="0"/>
        <c:axPos val="b"/>
        <c:numFmt formatCode="mmm/yyyy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05000"/>
        <c:crosses val="autoZero"/>
        <c:auto val="1"/>
        <c:lblOffset val="100"/>
        <c:baseTimeUnit val="months"/>
      </c:dateAx>
      <c:valAx>
        <c:axId val="73620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100012</xdr:rowOff>
    </xdr:from>
    <xdr:to>
      <xdr:col>6</xdr:col>
      <xdr:colOff>485775</xdr:colOff>
      <xdr:row>37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121920</xdr:colOff>
      <xdr:row>0</xdr:row>
      <xdr:rowOff>167640</xdr:rowOff>
    </xdr:from>
    <xdr:to>
      <xdr:col>16</xdr:col>
      <xdr:colOff>426720</xdr:colOff>
      <xdr:row>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161925</xdr:colOff>
      <xdr:row>19</xdr:row>
      <xdr:rowOff>33336</xdr:rowOff>
    </xdr:from>
    <xdr:to>
      <xdr:col>17</xdr:col>
      <xdr:colOff>304800</xdr:colOff>
      <xdr:row>37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9</xdr:col>
      <xdr:colOff>262680</xdr:colOff>
      <xdr:row>39</xdr:row>
      <xdr:rowOff>10075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0</xdr:row>
      <xdr:rowOff>180975</xdr:rowOff>
    </xdr:from>
    <xdr:to>
      <xdr:col>13</xdr:col>
      <xdr:colOff>581025</xdr:colOff>
      <xdr:row>14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88</xdr:row>
      <xdr:rowOff>34290</xdr:rowOff>
    </xdr:from>
    <xdr:to>
      <xdr:col>29</xdr:col>
      <xdr:colOff>514350</xdr:colOff>
      <xdr:row>104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74545</xdr:colOff>
      <xdr:row>12</xdr:row>
      <xdr:rowOff>132521</xdr:rowOff>
    </xdr:from>
    <xdr:to>
      <xdr:col>13</xdr:col>
      <xdr:colOff>198784</xdr:colOff>
      <xdr:row>22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106441</xdr:colOff>
      <xdr:row>0</xdr:row>
      <xdr:rowOff>32071</xdr:rowOff>
    </xdr:from>
    <xdr:to>
      <xdr:col>15</xdr:col>
      <xdr:colOff>604630</xdr:colOff>
      <xdr:row>12</xdr:row>
      <xdr:rowOff>107673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0</xdr:row>
      <xdr:rowOff>180976</xdr:rowOff>
    </xdr:from>
    <xdr:to>
      <xdr:col>16</xdr:col>
      <xdr:colOff>47625</xdr:colOff>
      <xdr:row>19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91</xdr:row>
      <xdr:rowOff>34290</xdr:rowOff>
    </xdr:from>
    <xdr:to>
      <xdr:col>29</xdr:col>
      <xdr:colOff>514350</xdr:colOff>
      <xdr:row>107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201706</xdr:colOff>
      <xdr:row>0</xdr:row>
      <xdr:rowOff>0</xdr:rowOff>
    </xdr:from>
    <xdr:to>
      <xdr:col>21</xdr:col>
      <xdr:colOff>459441</xdr:colOff>
      <xdr:row>19</xdr:row>
      <xdr:rowOff>78442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215760</xdr:colOff>
      <xdr:row>0</xdr:row>
      <xdr:rowOff>358636</xdr:rowOff>
    </xdr:from>
    <xdr:to>
      <xdr:col>16</xdr:col>
      <xdr:colOff>16978</xdr:colOff>
      <xdr:row>17</xdr:row>
      <xdr:rowOff>126723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660027</xdr:colOff>
      <xdr:row>0</xdr:row>
      <xdr:rowOff>24654</xdr:rowOff>
    </xdr:from>
    <xdr:to>
      <xdr:col>15</xdr:col>
      <xdr:colOff>71158</xdr:colOff>
      <xdr:row>20</xdr:row>
      <xdr:rowOff>186579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indexed="11"/>
  </sheetPr>
  <dimension ref="A1:L42"/>
  <sheetViews>
    <sheetView tabSelected="1" zoomScaleNormal="100" workbookViewId="0"/>
  </sheetViews>
  <sheetFormatPr defaultColWidth="9.140625" defaultRowHeight="12.75" x14ac:dyDescent="0.2"/>
  <cols>
    <col min="1" max="1" width="19.28515625" style="1" customWidth="1"/>
    <col min="2" max="7" width="10.7109375" style="1" bestFit="1" customWidth="1"/>
    <col min="8" max="8" width="12.140625" style="1" bestFit="1" customWidth="1"/>
    <col min="9" max="9" width="10.5703125" style="1" bestFit="1" customWidth="1"/>
    <col min="10" max="10" width="7.5703125" style="1" bestFit="1" customWidth="1"/>
    <col min="11" max="11" width="12.7109375" style="1" bestFit="1" customWidth="1"/>
    <col min="12" max="16384" width="9.140625" style="1"/>
  </cols>
  <sheetData>
    <row r="1" spans="1:12" ht="31.9" customHeight="1" x14ac:dyDescent="0.2">
      <c r="A1" s="65" t="s">
        <v>10</v>
      </c>
      <c r="B1" s="65"/>
      <c r="C1" s="65"/>
      <c r="D1" s="65"/>
      <c r="E1" s="65"/>
      <c r="F1" s="65"/>
      <c r="G1" s="65"/>
      <c r="H1" s="65"/>
      <c r="I1" s="65"/>
    </row>
    <row r="2" spans="1:12" ht="15" x14ac:dyDescent="0.25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10"/>
      <c r="K2" s="19"/>
      <c r="L2" s="10"/>
    </row>
    <row r="3" spans="1:12" ht="15" x14ac:dyDescent="0.25">
      <c r="A3" s="12"/>
      <c r="B3" s="54" t="s">
        <v>2</v>
      </c>
      <c r="C3" s="54" t="s">
        <v>7</v>
      </c>
      <c r="D3" s="54" t="s">
        <v>3</v>
      </c>
      <c r="E3" s="54" t="s">
        <v>8</v>
      </c>
      <c r="F3" s="54" t="s">
        <v>9</v>
      </c>
      <c r="G3" s="54" t="s">
        <v>4</v>
      </c>
      <c r="H3" s="54" t="s">
        <v>5</v>
      </c>
      <c r="I3" s="54" t="s">
        <v>11</v>
      </c>
      <c r="J3" s="10"/>
      <c r="K3" s="18"/>
      <c r="L3" s="10"/>
    </row>
    <row r="4" spans="1:12" ht="15" x14ac:dyDescent="0.25">
      <c r="A4" s="55" t="s">
        <v>12</v>
      </c>
      <c r="B4" s="80">
        <v>200</v>
      </c>
      <c r="C4" s="80">
        <v>230</v>
      </c>
      <c r="D4" s="80">
        <v>250</v>
      </c>
      <c r="E4" s="80">
        <v>240</v>
      </c>
      <c r="F4" s="80">
        <v>285</v>
      </c>
      <c r="G4" s="80">
        <v>340</v>
      </c>
      <c r="H4" s="80">
        <f>SUM(B4:G4)</f>
        <v>1545</v>
      </c>
      <c r="I4" s="80">
        <f>AVERAGE(B4:G4)</f>
        <v>257.5</v>
      </c>
      <c r="J4" s="10"/>
      <c r="K4" s="10"/>
      <c r="L4" s="10"/>
    </row>
    <row r="5" spans="1:12" ht="15" x14ac:dyDescent="0.25">
      <c r="A5" s="55" t="s">
        <v>13</v>
      </c>
      <c r="B5" s="81">
        <v>160</v>
      </c>
      <c r="C5" s="81">
        <v>200</v>
      </c>
      <c r="D5" s="81">
        <v>150</v>
      </c>
      <c r="E5" s="81">
        <v>220</v>
      </c>
      <c r="F5" s="81">
        <v>260</v>
      </c>
      <c r="G5" s="81">
        <v>280</v>
      </c>
      <c r="H5" s="81">
        <f>SUM(B5:G5)</f>
        <v>1270</v>
      </c>
      <c r="I5" s="81">
        <f>AVERAGE(B5:G5)</f>
        <v>211.66666666666666</v>
      </c>
      <c r="J5" s="10"/>
      <c r="K5" s="17"/>
      <c r="L5" s="10"/>
    </row>
    <row r="6" spans="1:12" ht="15" x14ac:dyDescent="0.25">
      <c r="A6" s="55" t="s">
        <v>15</v>
      </c>
      <c r="B6" s="49">
        <f t="shared" ref="B6:G6" si="0">B4-B5</f>
        <v>40</v>
      </c>
      <c r="C6" s="49">
        <f t="shared" si="0"/>
        <v>30</v>
      </c>
      <c r="D6" s="49">
        <f t="shared" si="0"/>
        <v>100</v>
      </c>
      <c r="E6" s="49">
        <f t="shared" si="0"/>
        <v>20</v>
      </c>
      <c r="F6" s="49">
        <f t="shared" si="0"/>
        <v>25</v>
      </c>
      <c r="G6" s="49">
        <f t="shared" si="0"/>
        <v>60</v>
      </c>
      <c r="H6" s="49">
        <f>SUM(B6:G6)</f>
        <v>275</v>
      </c>
      <c r="I6" s="49">
        <f>AVERAGE(B6:G6)</f>
        <v>45.833333333333336</v>
      </c>
      <c r="J6" s="10"/>
      <c r="K6" s="16"/>
      <c r="L6" s="10"/>
    </row>
    <row r="7" spans="1:12" ht="15" x14ac:dyDescent="0.25">
      <c r="A7" s="55" t="s">
        <v>16</v>
      </c>
      <c r="B7" s="49">
        <f>B6</f>
        <v>40</v>
      </c>
      <c r="C7" s="49">
        <f>C6+B7</f>
        <v>70</v>
      </c>
      <c r="D7" s="49">
        <f>D6+C7</f>
        <v>170</v>
      </c>
      <c r="E7" s="49">
        <f>E6+D7</f>
        <v>190</v>
      </c>
      <c r="F7" s="49">
        <f>F6+E7</f>
        <v>215</v>
      </c>
      <c r="G7" s="49">
        <f>G6+F7</f>
        <v>275</v>
      </c>
      <c r="H7" s="49"/>
      <c r="I7" s="49"/>
      <c r="J7" s="10"/>
      <c r="K7" s="10"/>
      <c r="L7" s="10"/>
    </row>
    <row r="8" spans="1:12" ht="20.25" customHeight="1" x14ac:dyDescent="0.25">
      <c r="A8" s="55"/>
      <c r="B8" s="15"/>
      <c r="C8" s="15"/>
      <c r="D8" s="15"/>
      <c r="E8" s="15"/>
      <c r="F8" s="15"/>
      <c r="G8" s="15"/>
      <c r="H8" s="14"/>
      <c r="I8" s="14"/>
      <c r="J8" s="10"/>
      <c r="K8" s="10"/>
      <c r="L8" s="10"/>
    </row>
    <row r="9" spans="1:12" ht="15" x14ac:dyDescent="0.25">
      <c r="A9" s="56" t="s">
        <v>19</v>
      </c>
      <c r="B9" s="60"/>
      <c r="C9" s="61">
        <f t="shared" ref="C9:G11" si="1">(C4-B4)/B4</f>
        <v>0.15</v>
      </c>
      <c r="D9" s="61">
        <f t="shared" si="1"/>
        <v>8.6956521739130432E-2</v>
      </c>
      <c r="E9" s="61">
        <f t="shared" si="1"/>
        <v>-0.04</v>
      </c>
      <c r="F9" s="61">
        <f t="shared" si="1"/>
        <v>0.1875</v>
      </c>
      <c r="G9" s="61">
        <f t="shared" si="1"/>
        <v>0.19298245614035087</v>
      </c>
      <c r="H9" s="61">
        <f>(G4-B4)/B4</f>
        <v>0.7</v>
      </c>
      <c r="I9" s="62">
        <f>(G4/B4)^(1/5)-1</f>
        <v>0.11196158593857874</v>
      </c>
      <c r="J9" s="10"/>
      <c r="K9" s="10"/>
      <c r="L9" s="10"/>
    </row>
    <row r="10" spans="1:12" ht="15" x14ac:dyDescent="0.25">
      <c r="A10" s="56" t="s">
        <v>20</v>
      </c>
      <c r="B10" s="60"/>
      <c r="C10" s="61">
        <f t="shared" si="1"/>
        <v>0.25</v>
      </c>
      <c r="D10" s="61">
        <f t="shared" si="1"/>
        <v>-0.25</v>
      </c>
      <c r="E10" s="61">
        <f t="shared" si="1"/>
        <v>0.46666666666666667</v>
      </c>
      <c r="F10" s="61">
        <f t="shared" si="1"/>
        <v>0.18181818181818182</v>
      </c>
      <c r="G10" s="61">
        <f t="shared" si="1"/>
        <v>7.6923076923076927E-2</v>
      </c>
      <c r="H10" s="61">
        <f>(G5-B5)/B5</f>
        <v>0.75</v>
      </c>
      <c r="I10" s="62">
        <f>(G5/B5)^(1/5)-1</f>
        <v>0.11842691472014466</v>
      </c>
      <c r="J10" s="10"/>
      <c r="K10" s="10"/>
      <c r="L10" s="10"/>
    </row>
    <row r="11" spans="1:12" ht="15" x14ac:dyDescent="0.25">
      <c r="A11" s="56" t="s">
        <v>21</v>
      </c>
      <c r="B11" s="60"/>
      <c r="C11" s="61">
        <f t="shared" si="1"/>
        <v>-0.25</v>
      </c>
      <c r="D11" s="61">
        <f t="shared" si="1"/>
        <v>2.3333333333333335</v>
      </c>
      <c r="E11" s="61">
        <f t="shared" si="1"/>
        <v>-0.8</v>
      </c>
      <c r="F11" s="61">
        <f t="shared" si="1"/>
        <v>0.25</v>
      </c>
      <c r="G11" s="61">
        <f t="shared" si="1"/>
        <v>1.4</v>
      </c>
      <c r="H11" s="61">
        <f>(G6-B6)/B6</f>
        <v>0.5</v>
      </c>
      <c r="I11" s="62">
        <f>(G6/B6)^(1/5)-1</f>
        <v>8.4471771197698553E-2</v>
      </c>
      <c r="J11" s="10"/>
      <c r="K11" s="10"/>
      <c r="L11" s="10"/>
    </row>
    <row r="12" spans="1:12" ht="15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0"/>
      <c r="K12" s="10"/>
      <c r="L12" s="10"/>
    </row>
    <row r="13" spans="1:12" ht="15" x14ac:dyDescent="0.25">
      <c r="A13" s="58" t="s">
        <v>14</v>
      </c>
      <c r="B13" s="59">
        <f t="shared" ref="B13:H13" si="2">B4/B5</f>
        <v>1.25</v>
      </c>
      <c r="C13" s="59">
        <f t="shared" si="2"/>
        <v>1.1499999999999999</v>
      </c>
      <c r="D13" s="59">
        <f t="shared" si="2"/>
        <v>1.6666666666666667</v>
      </c>
      <c r="E13" s="59">
        <f t="shared" si="2"/>
        <v>1.0909090909090908</v>
      </c>
      <c r="F13" s="59">
        <f t="shared" si="2"/>
        <v>1.0961538461538463</v>
      </c>
      <c r="G13" s="59">
        <f t="shared" si="2"/>
        <v>1.2142857142857142</v>
      </c>
      <c r="H13" s="59">
        <f t="shared" si="2"/>
        <v>1.2165354330708662</v>
      </c>
      <c r="I13" s="13"/>
      <c r="J13" s="10"/>
      <c r="K13" s="10"/>
      <c r="L13" s="10"/>
    </row>
    <row r="14" spans="1:12" ht="15" x14ac:dyDescent="0.25">
      <c r="A14" s="58" t="s">
        <v>17</v>
      </c>
      <c r="B14" s="59">
        <f t="shared" ref="B14:H14" si="3">B4/B6</f>
        <v>5</v>
      </c>
      <c r="C14" s="59">
        <f t="shared" si="3"/>
        <v>7.666666666666667</v>
      </c>
      <c r="D14" s="59">
        <f t="shared" si="3"/>
        <v>2.5</v>
      </c>
      <c r="E14" s="59">
        <f t="shared" si="3"/>
        <v>12</v>
      </c>
      <c r="F14" s="59">
        <f t="shared" si="3"/>
        <v>11.4</v>
      </c>
      <c r="G14" s="59">
        <f t="shared" si="3"/>
        <v>5.666666666666667</v>
      </c>
      <c r="H14" s="59">
        <f t="shared" si="3"/>
        <v>5.6181818181818182</v>
      </c>
      <c r="I14" s="13"/>
      <c r="J14" s="10"/>
      <c r="K14" s="10"/>
      <c r="L14" s="10"/>
    </row>
    <row r="15" spans="1:12" ht="15" x14ac:dyDescent="0.25">
      <c r="A15" s="58" t="s">
        <v>18</v>
      </c>
      <c r="B15" s="59">
        <f t="shared" ref="B15:H15" si="4">B5/B6</f>
        <v>4</v>
      </c>
      <c r="C15" s="59">
        <f t="shared" si="4"/>
        <v>6.666666666666667</v>
      </c>
      <c r="D15" s="59">
        <f t="shared" si="4"/>
        <v>1.5</v>
      </c>
      <c r="E15" s="59">
        <f t="shared" si="4"/>
        <v>11</v>
      </c>
      <c r="F15" s="59">
        <f t="shared" si="4"/>
        <v>10.4</v>
      </c>
      <c r="G15" s="59">
        <f t="shared" si="4"/>
        <v>4.666666666666667</v>
      </c>
      <c r="H15" s="59">
        <f t="shared" si="4"/>
        <v>4.6181818181818182</v>
      </c>
      <c r="I15" s="13"/>
      <c r="J15" s="10"/>
      <c r="K15" s="10"/>
      <c r="L15" s="10"/>
    </row>
    <row r="16" spans="1:12" x14ac:dyDescent="0.2">
      <c r="A16" s="2"/>
      <c r="B16" s="11"/>
      <c r="C16" s="11"/>
      <c r="D16" s="11"/>
      <c r="E16" s="11"/>
      <c r="F16" s="11"/>
      <c r="G16" s="11"/>
      <c r="H16" s="11"/>
      <c r="I16" s="10"/>
      <c r="J16" s="10"/>
      <c r="K16" s="10"/>
      <c r="L16" s="10"/>
    </row>
    <row r="17" spans="1:12" x14ac:dyDescent="0.2">
      <c r="A17" s="2"/>
      <c r="B17" s="11"/>
      <c r="C17" s="11"/>
      <c r="D17" s="11"/>
      <c r="E17" s="11"/>
      <c r="F17" s="11"/>
      <c r="G17" s="11"/>
      <c r="H17" s="11"/>
      <c r="I17" s="10"/>
      <c r="J17" s="10"/>
      <c r="K17" s="10"/>
      <c r="L17" s="10"/>
    </row>
    <row r="18" spans="1:12" ht="15" x14ac:dyDescent="0.25">
      <c r="A18" s="12"/>
      <c r="B18" s="54" t="s">
        <v>2</v>
      </c>
      <c r="C18" s="54" t="s">
        <v>7</v>
      </c>
      <c r="D18" s="54" t="s">
        <v>3</v>
      </c>
      <c r="E18" s="54" t="s">
        <v>8</v>
      </c>
      <c r="F18" s="54" t="s">
        <v>9</v>
      </c>
      <c r="G18" s="54" t="s">
        <v>4</v>
      </c>
      <c r="H18" s="11"/>
      <c r="I18" s="10"/>
      <c r="J18" s="10"/>
      <c r="K18" s="10"/>
      <c r="L18" s="10"/>
    </row>
    <row r="19" spans="1:12" ht="15" x14ac:dyDescent="0.25">
      <c r="A19" s="55" t="s">
        <v>12</v>
      </c>
      <c r="B19" s="47">
        <v>800</v>
      </c>
      <c r="C19" s="47">
        <v>830</v>
      </c>
      <c r="D19" s="47">
        <v>850</v>
      </c>
      <c r="E19" s="47">
        <v>840</v>
      </c>
      <c r="F19" s="47">
        <v>885</v>
      </c>
      <c r="G19" s="47">
        <v>935</v>
      </c>
      <c r="H19" s="11"/>
      <c r="I19" s="57" t="s">
        <v>47</v>
      </c>
      <c r="J19" s="57" t="s">
        <v>12</v>
      </c>
      <c r="K19" s="10"/>
      <c r="L19" s="10"/>
    </row>
    <row r="20" spans="1:12" ht="15" x14ac:dyDescent="0.25">
      <c r="A20" s="55" t="s">
        <v>13</v>
      </c>
      <c r="B20" s="48">
        <v>760</v>
      </c>
      <c r="C20" s="48">
        <v>800</v>
      </c>
      <c r="D20" s="48">
        <v>750</v>
      </c>
      <c r="E20" s="48">
        <v>820</v>
      </c>
      <c r="F20" s="48">
        <v>860</v>
      </c>
      <c r="G20" s="48">
        <v>880</v>
      </c>
      <c r="H20" s="11"/>
      <c r="I20" s="34">
        <v>0.34097222222222223</v>
      </c>
      <c r="J20" s="13">
        <v>732</v>
      </c>
      <c r="K20" s="10"/>
      <c r="L20" s="10"/>
    </row>
    <row r="21" spans="1:12" ht="15" x14ac:dyDescent="0.25">
      <c r="B21" s="9"/>
      <c r="C21" s="9"/>
      <c r="D21" s="9"/>
      <c r="E21" s="9"/>
      <c r="F21" s="9"/>
      <c r="G21" s="9"/>
      <c r="I21" s="35">
        <v>0.36249999999999999</v>
      </c>
      <c r="J21" s="3">
        <v>1572</v>
      </c>
    </row>
    <row r="22" spans="1:12" ht="15" x14ac:dyDescent="0.25">
      <c r="B22" s="9"/>
      <c r="C22" s="9"/>
      <c r="D22" s="9"/>
      <c r="E22" s="9"/>
      <c r="F22" s="9"/>
      <c r="G22" s="9"/>
      <c r="I22" s="35">
        <v>0.38263888888888892</v>
      </c>
      <c r="J22" s="3">
        <v>258</v>
      </c>
    </row>
    <row r="23" spans="1:12" ht="15" x14ac:dyDescent="0.25">
      <c r="I23" s="35">
        <v>0.39513888888888887</v>
      </c>
      <c r="J23" s="3">
        <v>405</v>
      </c>
    </row>
    <row r="24" spans="1:12" ht="15" x14ac:dyDescent="0.25">
      <c r="I24" s="35">
        <v>0.40902777777777777</v>
      </c>
      <c r="J24" s="3">
        <v>671</v>
      </c>
    </row>
    <row r="25" spans="1:12" ht="15" x14ac:dyDescent="0.25">
      <c r="I25" s="35">
        <v>0.43055555555555558</v>
      </c>
      <c r="J25" s="3">
        <v>631</v>
      </c>
    </row>
    <row r="26" spans="1:12" ht="15" x14ac:dyDescent="0.25">
      <c r="I26" s="35">
        <v>0.43194444444444446</v>
      </c>
      <c r="J26" s="3">
        <v>436</v>
      </c>
    </row>
    <row r="27" spans="1:12" ht="15" x14ac:dyDescent="0.25">
      <c r="I27" s="35">
        <v>0.43541666666666667</v>
      </c>
      <c r="J27" s="3">
        <v>830</v>
      </c>
    </row>
    <row r="28" spans="1:12" ht="15" x14ac:dyDescent="0.25">
      <c r="I28" s="35">
        <v>0.47361111111111109</v>
      </c>
      <c r="J28" s="3">
        <v>816</v>
      </c>
    </row>
    <row r="29" spans="1:12" ht="15" x14ac:dyDescent="0.25">
      <c r="I29" s="35">
        <v>0.48055555555555551</v>
      </c>
      <c r="J29" s="3">
        <v>471</v>
      </c>
    </row>
    <row r="30" spans="1:12" ht="15" x14ac:dyDescent="0.25">
      <c r="I30" s="35">
        <v>0.49791666666666667</v>
      </c>
      <c r="J30" s="3">
        <v>1890</v>
      </c>
    </row>
    <row r="31" spans="1:12" ht="15" x14ac:dyDescent="0.25">
      <c r="I31" s="35">
        <v>0.50208333333333333</v>
      </c>
      <c r="J31" s="3">
        <v>1215</v>
      </c>
    </row>
    <row r="32" spans="1:12" ht="15" x14ac:dyDescent="0.25">
      <c r="I32" s="35">
        <v>0.56944444444444442</v>
      </c>
      <c r="J32" s="3">
        <v>1819</v>
      </c>
    </row>
    <row r="33" spans="9:10" ht="15" x14ac:dyDescent="0.25">
      <c r="I33" s="35">
        <v>0.58263888888888882</v>
      </c>
      <c r="J33" s="3">
        <v>419</v>
      </c>
    </row>
    <row r="34" spans="9:10" ht="15" x14ac:dyDescent="0.25">
      <c r="I34" s="35">
        <v>0.58750000000000002</v>
      </c>
      <c r="J34" s="3">
        <v>1873</v>
      </c>
    </row>
    <row r="35" spans="9:10" ht="15" x14ac:dyDescent="0.25">
      <c r="I35" s="35">
        <v>0.66805555555555551</v>
      </c>
      <c r="J35" s="3">
        <v>690</v>
      </c>
    </row>
    <row r="36" spans="9:10" ht="15" x14ac:dyDescent="0.25">
      <c r="I36" s="35">
        <v>0.68124999999999991</v>
      </c>
      <c r="J36" s="3">
        <v>724</v>
      </c>
    </row>
    <row r="37" spans="9:10" ht="15" x14ac:dyDescent="0.25">
      <c r="I37" s="35">
        <v>0.71875</v>
      </c>
      <c r="J37" s="3">
        <v>984</v>
      </c>
    </row>
    <row r="38" spans="9:10" ht="15" x14ac:dyDescent="0.25">
      <c r="I38" s="35">
        <v>0.7416666666666667</v>
      </c>
      <c r="J38" s="3">
        <v>377</v>
      </c>
    </row>
    <row r="39" spans="9:10" ht="15" x14ac:dyDescent="0.25">
      <c r="I39" s="3"/>
      <c r="J39" s="3"/>
    </row>
    <row r="40" spans="9:10" ht="15" x14ac:dyDescent="0.25">
      <c r="I40" s="3"/>
      <c r="J40" s="3"/>
    </row>
    <row r="41" spans="9:10" ht="15" x14ac:dyDescent="0.25">
      <c r="I41" s="3"/>
      <c r="J41" s="3"/>
    </row>
    <row r="42" spans="9:10" ht="15" x14ac:dyDescent="0.25">
      <c r="I42" s="3"/>
      <c r="J42" s="3"/>
    </row>
  </sheetData>
  <mergeCells count="1">
    <mergeCell ref="A2:I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00B0F0"/>
  </sheetPr>
  <dimension ref="A1:Y20"/>
  <sheetViews>
    <sheetView zoomScaleNormal="100" workbookViewId="0"/>
  </sheetViews>
  <sheetFormatPr defaultColWidth="9.140625" defaultRowHeight="15" x14ac:dyDescent="0.25"/>
  <cols>
    <col min="1" max="1" width="10.140625" style="37" bestFit="1" customWidth="1"/>
    <col min="2" max="2" width="11.140625" style="37" bestFit="1" customWidth="1"/>
    <col min="3" max="3" width="7.140625" style="37" bestFit="1" customWidth="1"/>
    <col min="4" max="4" width="6.140625" style="37" bestFit="1" customWidth="1"/>
    <col min="5" max="5" width="5.5703125" style="37" bestFit="1" customWidth="1"/>
    <col min="6" max="6" width="8.28515625" style="37" customWidth="1"/>
    <col min="7" max="7" width="5.85546875" style="37" bestFit="1" customWidth="1"/>
    <col min="8" max="8" width="8.140625" style="37" bestFit="1" customWidth="1"/>
    <col min="9" max="9" width="11.28515625" style="37" customWidth="1"/>
    <col min="10" max="16384" width="9.140625" style="37"/>
  </cols>
  <sheetData>
    <row r="1" spans="1:25" ht="21.75" thickBot="1" x14ac:dyDescent="0.3">
      <c r="A1" s="66" t="s">
        <v>32</v>
      </c>
      <c r="B1" s="66"/>
      <c r="C1" s="66"/>
      <c r="D1" s="66"/>
      <c r="E1" s="66"/>
      <c r="F1" s="67"/>
      <c r="G1" s="36"/>
      <c r="H1" s="36"/>
      <c r="I1" s="36"/>
    </row>
    <row r="2" spans="1:25" ht="15.75" x14ac:dyDescent="0.25">
      <c r="A2" s="83" t="s">
        <v>31</v>
      </c>
      <c r="B2" s="83"/>
      <c r="C2" s="83"/>
      <c r="D2" s="83"/>
      <c r="E2" s="83"/>
      <c r="F2" s="83"/>
      <c r="G2" s="38"/>
      <c r="H2" s="38"/>
      <c r="I2" s="38"/>
    </row>
    <row r="3" spans="1:25" x14ac:dyDescent="0.25">
      <c r="V3" s="39"/>
      <c r="W3" s="39"/>
      <c r="X3" s="39"/>
      <c r="Y3" s="39"/>
    </row>
    <row r="4" spans="1:25" x14ac:dyDescent="0.25">
      <c r="B4" s="63" t="s">
        <v>23</v>
      </c>
      <c r="C4" s="63" t="s">
        <v>24</v>
      </c>
      <c r="D4" s="63" t="s">
        <v>25</v>
      </c>
      <c r="E4" s="63" t="s">
        <v>5</v>
      </c>
      <c r="H4" s="40"/>
      <c r="I4" s="41"/>
      <c r="V4" s="39"/>
      <c r="W4" s="39"/>
      <c r="X4" s="39"/>
      <c r="Y4" s="39"/>
    </row>
    <row r="5" spans="1:25" ht="12.75" customHeight="1" x14ac:dyDescent="0.25">
      <c r="A5" s="63" t="s">
        <v>2</v>
      </c>
      <c r="B5" s="39">
        <v>80</v>
      </c>
      <c r="C5" s="39">
        <v>60</v>
      </c>
      <c r="D5" s="39">
        <v>110</v>
      </c>
      <c r="E5" s="39">
        <f t="shared" ref="E5:E16" si="0">SUM(B5:D5)</f>
        <v>250</v>
      </c>
      <c r="H5" s="39"/>
      <c r="I5" s="42"/>
      <c r="J5" s="43"/>
      <c r="K5" s="43"/>
      <c r="L5" s="43"/>
      <c r="M5" s="43"/>
      <c r="N5" s="43"/>
      <c r="O5" s="43"/>
      <c r="V5" s="39"/>
      <c r="W5" s="39"/>
      <c r="X5" s="39"/>
      <c r="Y5" s="39"/>
    </row>
    <row r="6" spans="1:25" x14ac:dyDescent="0.25">
      <c r="A6" s="63" t="s">
        <v>7</v>
      </c>
      <c r="B6" s="39">
        <v>140</v>
      </c>
      <c r="C6" s="39">
        <v>80</v>
      </c>
      <c r="D6" s="39">
        <v>120</v>
      </c>
      <c r="E6" s="39">
        <f t="shared" si="0"/>
        <v>340</v>
      </c>
      <c r="H6" s="39"/>
      <c r="I6" s="42"/>
      <c r="J6" s="43"/>
      <c r="K6" s="43"/>
      <c r="L6" s="43"/>
      <c r="M6" s="43"/>
      <c r="N6" s="43"/>
      <c r="O6" s="43"/>
      <c r="V6" s="39"/>
      <c r="W6" s="39"/>
      <c r="X6" s="39"/>
      <c r="Y6" s="39"/>
    </row>
    <row r="7" spans="1:25" x14ac:dyDescent="0.25">
      <c r="A7" s="63" t="s">
        <v>3</v>
      </c>
      <c r="B7" s="39">
        <v>125</v>
      </c>
      <c r="C7" s="39">
        <v>80</v>
      </c>
      <c r="D7" s="39">
        <v>110</v>
      </c>
      <c r="E7" s="39">
        <f t="shared" si="0"/>
        <v>315</v>
      </c>
      <c r="H7" s="39"/>
      <c r="I7" s="42"/>
      <c r="J7" s="43"/>
      <c r="K7" s="43"/>
      <c r="L7" s="43"/>
      <c r="M7" s="43"/>
      <c r="N7" s="43"/>
      <c r="O7" s="43"/>
      <c r="V7" s="39"/>
      <c r="W7" s="39"/>
      <c r="X7" s="39"/>
      <c r="Y7" s="39"/>
    </row>
    <row r="8" spans="1:25" x14ac:dyDescent="0.25">
      <c r="A8" s="63" t="s">
        <v>8</v>
      </c>
      <c r="B8" s="39">
        <v>130</v>
      </c>
      <c r="C8" s="39">
        <v>100</v>
      </c>
      <c r="D8" s="39">
        <v>120</v>
      </c>
      <c r="E8" s="39">
        <f t="shared" si="0"/>
        <v>350</v>
      </c>
      <c r="H8" s="39"/>
      <c r="I8" s="42"/>
      <c r="J8" s="43"/>
      <c r="K8" s="43"/>
      <c r="L8" s="43"/>
      <c r="M8" s="43"/>
      <c r="N8" s="43"/>
      <c r="O8" s="43"/>
      <c r="V8" s="39"/>
      <c r="W8" s="39"/>
      <c r="X8" s="39"/>
      <c r="Y8" s="39"/>
    </row>
    <row r="9" spans="1:25" x14ac:dyDescent="0.25">
      <c r="A9" s="63" t="s">
        <v>9</v>
      </c>
      <c r="B9" s="39">
        <v>140</v>
      </c>
      <c r="C9" s="39">
        <v>90</v>
      </c>
      <c r="D9" s="39">
        <v>140</v>
      </c>
      <c r="E9" s="39">
        <f t="shared" si="0"/>
        <v>370</v>
      </c>
      <c r="H9" s="39"/>
      <c r="I9" s="44"/>
    </row>
    <row r="10" spans="1:25" x14ac:dyDescent="0.25">
      <c r="A10" s="63" t="s">
        <v>4</v>
      </c>
      <c r="B10" s="39">
        <v>170</v>
      </c>
      <c r="C10" s="39">
        <v>100</v>
      </c>
      <c r="D10" s="39">
        <v>130</v>
      </c>
      <c r="E10" s="39">
        <f t="shared" si="0"/>
        <v>400</v>
      </c>
      <c r="H10" s="39"/>
      <c r="I10" s="42"/>
    </row>
    <row r="11" spans="1:25" x14ac:dyDescent="0.25">
      <c r="A11" s="63" t="s">
        <v>0</v>
      </c>
      <c r="B11" s="37">
        <v>190</v>
      </c>
      <c r="C11" s="37">
        <v>120</v>
      </c>
      <c r="D11" s="37">
        <v>145</v>
      </c>
      <c r="E11" s="39">
        <f t="shared" si="0"/>
        <v>455</v>
      </c>
      <c r="H11" s="39"/>
      <c r="I11" s="45"/>
    </row>
    <row r="12" spans="1:25" x14ac:dyDescent="0.25">
      <c r="A12" s="63" t="s">
        <v>26</v>
      </c>
      <c r="B12" s="37">
        <v>210</v>
      </c>
      <c r="C12" s="37">
        <v>130</v>
      </c>
      <c r="D12" s="37">
        <v>160</v>
      </c>
      <c r="E12" s="39">
        <f t="shared" si="0"/>
        <v>500</v>
      </c>
      <c r="H12" s="39"/>
      <c r="I12" s="44"/>
    </row>
    <row r="13" spans="1:25" x14ac:dyDescent="0.25">
      <c r="A13" s="63" t="s">
        <v>27</v>
      </c>
      <c r="B13" s="37">
        <v>160</v>
      </c>
      <c r="C13" s="37">
        <v>140</v>
      </c>
      <c r="D13" s="37">
        <v>185</v>
      </c>
      <c r="E13" s="39">
        <f t="shared" si="0"/>
        <v>485</v>
      </c>
      <c r="H13" s="39"/>
      <c r="I13" s="46"/>
    </row>
    <row r="14" spans="1:25" x14ac:dyDescent="0.25">
      <c r="A14" s="63" t="s">
        <v>29</v>
      </c>
      <c r="B14" s="37">
        <v>210</v>
      </c>
      <c r="C14" s="37">
        <v>130</v>
      </c>
      <c r="D14" s="37">
        <v>180</v>
      </c>
      <c r="E14" s="39">
        <f t="shared" si="0"/>
        <v>520</v>
      </c>
      <c r="H14" s="39"/>
      <c r="I14" s="46"/>
      <c r="V14" s="39"/>
      <c r="W14" s="39"/>
      <c r="X14" s="39"/>
      <c r="Y14" s="39"/>
    </row>
    <row r="15" spans="1:25" x14ac:dyDescent="0.25">
      <c r="A15" s="63" t="s">
        <v>1</v>
      </c>
      <c r="B15" s="37">
        <v>250</v>
      </c>
      <c r="C15" s="37">
        <v>125</v>
      </c>
      <c r="D15" s="37">
        <v>190</v>
      </c>
      <c r="E15" s="39">
        <f t="shared" si="0"/>
        <v>565</v>
      </c>
      <c r="H15" s="39"/>
      <c r="I15" s="46"/>
      <c r="V15" s="39"/>
      <c r="W15" s="39"/>
      <c r="X15" s="39"/>
      <c r="Y15" s="39"/>
    </row>
    <row r="16" spans="1:25" x14ac:dyDescent="0.25">
      <c r="A16" s="63" t="s">
        <v>28</v>
      </c>
      <c r="B16" s="39">
        <v>300</v>
      </c>
      <c r="C16" s="39">
        <v>135</v>
      </c>
      <c r="D16" s="39">
        <v>200</v>
      </c>
      <c r="E16" s="39">
        <f t="shared" si="0"/>
        <v>635</v>
      </c>
      <c r="H16" s="43"/>
      <c r="V16" s="42"/>
      <c r="W16" s="44"/>
      <c r="X16" s="42"/>
      <c r="Y16" s="45"/>
    </row>
    <row r="18" spans="1:8" x14ac:dyDescent="0.25">
      <c r="A18" s="40" t="s">
        <v>5</v>
      </c>
      <c r="B18" s="39">
        <f>SUM(B5:B16)</f>
        <v>2105</v>
      </c>
      <c r="C18" s="39">
        <f>SUM(C5:C16)</f>
        <v>1290</v>
      </c>
      <c r="D18" s="39">
        <f>SUM(D5:D16)</f>
        <v>1790</v>
      </c>
      <c r="E18" s="39">
        <f>SUM(B18:D18)</f>
        <v>5185</v>
      </c>
      <c r="H18" s="43"/>
    </row>
    <row r="19" spans="1:8" x14ac:dyDescent="0.25">
      <c r="B19" s="43"/>
      <c r="C19" s="43"/>
      <c r="D19" s="43"/>
    </row>
    <row r="20" spans="1:8" x14ac:dyDescent="0.25">
      <c r="A20" s="41" t="s">
        <v>30</v>
      </c>
      <c r="B20" s="42">
        <f>B18/$E$18</f>
        <v>0.40597878495660561</v>
      </c>
      <c r="C20" s="42">
        <f>C18/$E$18</f>
        <v>0.24879459980713597</v>
      </c>
      <c r="D20" s="42">
        <f>D18/$E$18</f>
        <v>0.34522661523625842</v>
      </c>
    </row>
  </sheetData>
  <mergeCells count="1">
    <mergeCell ref="A2:F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00"/>
  </sheetPr>
  <dimension ref="A1:J10"/>
  <sheetViews>
    <sheetView zoomScale="115" zoomScaleNormal="115" workbookViewId="0"/>
  </sheetViews>
  <sheetFormatPr defaultColWidth="9.140625" defaultRowHeight="12.75" x14ac:dyDescent="0.2"/>
  <cols>
    <col min="1" max="1" width="12.140625" style="20" bestFit="1" customWidth="1"/>
    <col min="2" max="3" width="4.140625" style="20" bestFit="1" customWidth="1"/>
    <col min="4" max="4" width="4.28515625" style="20" bestFit="1" customWidth="1"/>
    <col min="5" max="5" width="4.140625" style="20" bestFit="1" customWidth="1"/>
    <col min="6" max="6" width="4.5703125" style="20" bestFit="1" customWidth="1"/>
    <col min="7" max="7" width="4.140625" style="20" bestFit="1" customWidth="1"/>
    <col min="8" max="8" width="5.7109375" style="20" bestFit="1" customWidth="1"/>
    <col min="9" max="9" width="8.5703125" style="20" bestFit="1" customWidth="1"/>
    <col min="10" max="17" width="9.5703125" style="20" customWidth="1"/>
    <col min="18" max="16384" width="9.140625" style="20"/>
  </cols>
  <sheetData>
    <row r="1" spans="1:10" ht="18.75" x14ac:dyDescent="0.3">
      <c r="A1" s="68" t="s">
        <v>33</v>
      </c>
      <c r="B1" s="68"/>
      <c r="C1" s="68"/>
      <c r="D1" s="68"/>
      <c r="E1" s="68"/>
      <c r="F1" s="68"/>
      <c r="G1" s="68"/>
      <c r="H1" s="68"/>
      <c r="I1" s="68"/>
    </row>
    <row r="3" spans="1:10" x14ac:dyDescent="0.2">
      <c r="A3" s="27"/>
      <c r="B3" s="30" t="s">
        <v>2</v>
      </c>
      <c r="C3" s="30" t="s">
        <v>7</v>
      </c>
      <c r="D3" s="30" t="s">
        <v>3</v>
      </c>
      <c r="E3" s="30" t="s">
        <v>8</v>
      </c>
      <c r="F3" s="30" t="s">
        <v>9</v>
      </c>
      <c r="G3" s="30" t="s">
        <v>4</v>
      </c>
      <c r="H3" s="29" t="s">
        <v>5</v>
      </c>
      <c r="I3" s="28" t="s">
        <v>30</v>
      </c>
    </row>
    <row r="4" spans="1:10" x14ac:dyDescent="0.2">
      <c r="A4" s="27" t="s">
        <v>23</v>
      </c>
      <c r="B4" s="26">
        <v>80</v>
      </c>
      <c r="C4" s="26">
        <v>130</v>
      </c>
      <c r="D4" s="26">
        <v>125</v>
      </c>
      <c r="E4" s="26">
        <v>130</v>
      </c>
      <c r="F4" s="26">
        <v>140</v>
      </c>
      <c r="G4" s="26">
        <v>180</v>
      </c>
      <c r="H4" s="22">
        <f>SUM(B4:G4)</f>
        <v>785</v>
      </c>
      <c r="I4" s="23">
        <f>H4/SUM($H$4:$H$7)</f>
        <v>0.33052631578947367</v>
      </c>
      <c r="J4" s="25"/>
    </row>
    <row r="5" spans="1:10" x14ac:dyDescent="0.2">
      <c r="A5" s="27" t="s">
        <v>24</v>
      </c>
      <c r="B5" s="26">
        <v>60</v>
      </c>
      <c r="C5" s="26">
        <v>80</v>
      </c>
      <c r="D5" s="26">
        <v>80</v>
      </c>
      <c r="E5" s="26">
        <v>100</v>
      </c>
      <c r="F5" s="26">
        <v>90</v>
      </c>
      <c r="G5" s="26">
        <v>100</v>
      </c>
      <c r="H5" s="22">
        <f>SUM(B5:G5)</f>
        <v>510</v>
      </c>
      <c r="I5" s="23">
        <f>H5/SUM($H$4:$H$7)</f>
        <v>0.21473684210526317</v>
      </c>
      <c r="J5" s="25"/>
    </row>
    <row r="6" spans="1:10" x14ac:dyDescent="0.2">
      <c r="A6" s="27" t="s">
        <v>25</v>
      </c>
      <c r="B6" s="26">
        <v>110</v>
      </c>
      <c r="C6" s="26">
        <v>120</v>
      </c>
      <c r="D6" s="26">
        <v>110</v>
      </c>
      <c r="E6" s="26">
        <v>120</v>
      </c>
      <c r="F6" s="26">
        <v>120</v>
      </c>
      <c r="G6" s="26">
        <v>130</v>
      </c>
      <c r="H6" s="22">
        <f>SUM(B6:G6)</f>
        <v>710</v>
      </c>
      <c r="I6" s="23">
        <f>H6/SUM($H$4:$H$7)</f>
        <v>0.29894736842105263</v>
      </c>
      <c r="J6" s="25"/>
    </row>
    <row r="7" spans="1:10" ht="12.75" customHeight="1" x14ac:dyDescent="0.2">
      <c r="A7" s="27" t="s">
        <v>36</v>
      </c>
      <c r="B7" s="26">
        <v>40</v>
      </c>
      <c r="C7" s="26">
        <v>60</v>
      </c>
      <c r="D7" s="26">
        <v>70</v>
      </c>
      <c r="E7" s="26">
        <v>60</v>
      </c>
      <c r="F7" s="26">
        <v>60</v>
      </c>
      <c r="G7" s="26">
        <v>80</v>
      </c>
      <c r="H7" s="22">
        <f>SUM(B7:G7)</f>
        <v>370</v>
      </c>
      <c r="I7" s="23">
        <f>H7/SUM($H$4:$H$7)</f>
        <v>0.15578947368421053</v>
      </c>
      <c r="J7" s="25"/>
    </row>
    <row r="8" spans="1:10" x14ac:dyDescent="0.2">
      <c r="B8" s="22"/>
      <c r="C8" s="22"/>
      <c r="D8" s="22"/>
      <c r="E8" s="22"/>
      <c r="F8" s="22"/>
      <c r="G8" s="22"/>
      <c r="H8" s="22"/>
      <c r="I8" s="24"/>
    </row>
    <row r="9" spans="1:10" x14ac:dyDescent="0.2">
      <c r="A9" s="20" t="s">
        <v>34</v>
      </c>
      <c r="B9" s="20">
        <f t="shared" ref="B9:G9" si="0">B4*0.75</f>
        <v>60</v>
      </c>
      <c r="C9" s="20">
        <f t="shared" si="0"/>
        <v>97.5</v>
      </c>
      <c r="D9" s="20">
        <f t="shared" si="0"/>
        <v>93.75</v>
      </c>
      <c r="E9" s="20">
        <f t="shared" si="0"/>
        <v>97.5</v>
      </c>
      <c r="F9" s="20">
        <f t="shared" si="0"/>
        <v>105</v>
      </c>
      <c r="G9" s="20">
        <f t="shared" si="0"/>
        <v>135</v>
      </c>
    </row>
    <row r="10" spans="1:10" x14ac:dyDescent="0.2">
      <c r="A10" s="20" t="s">
        <v>35</v>
      </c>
      <c r="B10" s="20">
        <f t="shared" ref="B10:G10" si="1">B4*1.25</f>
        <v>100</v>
      </c>
      <c r="C10" s="20">
        <f t="shared" si="1"/>
        <v>162.5</v>
      </c>
      <c r="D10" s="20">
        <f t="shared" si="1"/>
        <v>156.25</v>
      </c>
      <c r="E10" s="20">
        <f t="shared" si="1"/>
        <v>162.5</v>
      </c>
      <c r="F10" s="20">
        <f t="shared" si="1"/>
        <v>175</v>
      </c>
      <c r="G10" s="20">
        <f t="shared" si="1"/>
        <v>225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FF00"/>
  </sheetPr>
  <dimension ref="A1:N32"/>
  <sheetViews>
    <sheetView zoomScaleNormal="100" workbookViewId="0"/>
  </sheetViews>
  <sheetFormatPr defaultColWidth="9.140625" defaultRowHeight="15" x14ac:dyDescent="0.25"/>
  <cols>
    <col min="1" max="1" width="13.7109375" style="50" customWidth="1"/>
    <col min="2" max="2" width="13.7109375" style="52" customWidth="1"/>
    <col min="3" max="13" width="9.140625" style="4"/>
    <col min="14" max="14" width="9.140625" style="5"/>
    <col min="15" max="16384" width="9.140625" style="4"/>
  </cols>
  <sheetData>
    <row r="1" spans="1:14" s="7" customFormat="1" ht="21" x14ac:dyDescent="0.3">
      <c r="A1" s="69" t="s">
        <v>32</v>
      </c>
      <c r="B1" s="69"/>
      <c r="C1" s="4"/>
      <c r="D1" s="4"/>
      <c r="E1" s="4"/>
      <c r="N1" s="8"/>
    </row>
    <row r="2" spans="1:14" x14ac:dyDescent="0.25">
      <c r="A2" s="70" t="s">
        <v>37</v>
      </c>
      <c r="B2" s="71" t="s">
        <v>12</v>
      </c>
      <c r="D2" s="4" t="str">
        <f>CHOOSE(MONTH(A3),"Janeiro","Fevruary","March","Abril","Mai","June","July","August","September","October","November","December")</f>
        <v>Janeiro</v>
      </c>
      <c r="E2" s="4" t="str">
        <f>CHOOSE(MONTH(INDEX(A:A,COUNTA(A:A))),"Janeiro","Fevereiro","Março","Abril","Maio","Junho","Julho","Agosto","Setembro","Outubro","Novembro","Dezembro")</f>
        <v>Junho</v>
      </c>
      <c r="F2" s="4" t="str">
        <f>"Venda Produtos Domésticos - "&amp;D2&amp;" "&amp;YEAR(A3)&amp;" - "&amp;E2&amp;" "&amp;YEAR(INDEX(A:A,COUNTA(A:A)))</f>
        <v>Venda Produtos Domésticos - Janeiro 2016 - Junho 2018</v>
      </c>
    </row>
    <row r="3" spans="1:14" x14ac:dyDescent="0.25">
      <c r="A3" s="50">
        <v>42370</v>
      </c>
      <c r="B3" s="51">
        <v>1592398</v>
      </c>
      <c r="L3" s="6"/>
    </row>
    <row r="4" spans="1:14" x14ac:dyDescent="0.25">
      <c r="A4" s="50">
        <v>42401</v>
      </c>
      <c r="B4" s="51">
        <v>1597197</v>
      </c>
      <c r="L4" s="6"/>
    </row>
    <row r="5" spans="1:14" x14ac:dyDescent="0.25">
      <c r="A5" s="50">
        <v>42430</v>
      </c>
      <c r="B5" s="51">
        <v>1666080</v>
      </c>
      <c r="L5" s="6"/>
    </row>
    <row r="6" spans="1:14" x14ac:dyDescent="0.25">
      <c r="A6" s="50">
        <v>42461</v>
      </c>
      <c r="B6" s="51">
        <v>2484340</v>
      </c>
      <c r="L6" s="6"/>
    </row>
    <row r="7" spans="1:14" x14ac:dyDescent="0.25">
      <c r="A7" s="50">
        <v>42491</v>
      </c>
      <c r="B7" s="51">
        <v>2669994</v>
      </c>
      <c r="L7" s="6"/>
    </row>
    <row r="8" spans="1:14" x14ac:dyDescent="0.25">
      <c r="A8" s="50">
        <v>42522</v>
      </c>
      <c r="B8" s="51">
        <v>5081937</v>
      </c>
      <c r="L8" s="6"/>
    </row>
    <row r="9" spans="1:14" x14ac:dyDescent="0.25">
      <c r="A9" s="50">
        <v>42552</v>
      </c>
      <c r="B9" s="51">
        <v>3360840</v>
      </c>
      <c r="L9" s="6"/>
    </row>
    <row r="10" spans="1:14" x14ac:dyDescent="0.25">
      <c r="A10" s="50">
        <v>42583</v>
      </c>
      <c r="B10" s="51">
        <v>6989238</v>
      </c>
      <c r="L10" s="6"/>
    </row>
    <row r="11" spans="1:14" x14ac:dyDescent="0.25">
      <c r="A11" s="50">
        <v>42614</v>
      </c>
      <c r="B11" s="51">
        <v>7729650</v>
      </c>
      <c r="L11" s="6"/>
    </row>
    <row r="12" spans="1:14" x14ac:dyDescent="0.25">
      <c r="A12" s="50">
        <v>42644</v>
      </c>
      <c r="B12" s="51">
        <v>6038549</v>
      </c>
      <c r="L12" s="6"/>
    </row>
    <row r="13" spans="1:14" x14ac:dyDescent="0.25">
      <c r="A13" s="50">
        <v>42675</v>
      </c>
      <c r="B13" s="51">
        <v>5484312</v>
      </c>
      <c r="L13" s="6"/>
    </row>
    <row r="14" spans="1:14" x14ac:dyDescent="0.25">
      <c r="A14" s="50">
        <v>42705</v>
      </c>
      <c r="B14" s="51">
        <v>8551452</v>
      </c>
      <c r="L14" s="6"/>
    </row>
    <row r="15" spans="1:14" x14ac:dyDescent="0.25">
      <c r="A15" s="50">
        <v>42736</v>
      </c>
      <c r="B15" s="51">
        <v>8238174</v>
      </c>
      <c r="L15" s="6"/>
    </row>
    <row r="16" spans="1:14" x14ac:dyDescent="0.25">
      <c r="A16" s="50">
        <v>42767</v>
      </c>
      <c r="B16" s="51">
        <v>8831025</v>
      </c>
      <c r="L16" s="6"/>
    </row>
    <row r="17" spans="1:12" x14ac:dyDescent="0.25">
      <c r="A17" s="50">
        <v>42795</v>
      </c>
      <c r="B17" s="51">
        <v>6924096</v>
      </c>
      <c r="L17" s="6"/>
    </row>
    <row r="18" spans="1:12" x14ac:dyDescent="0.25">
      <c r="A18" s="50">
        <v>42826</v>
      </c>
      <c r="B18" s="51">
        <v>13085376</v>
      </c>
      <c r="L18" s="6"/>
    </row>
    <row r="19" spans="1:12" x14ac:dyDescent="0.25">
      <c r="A19" s="50">
        <v>42856</v>
      </c>
      <c r="B19" s="51">
        <v>8230572</v>
      </c>
      <c r="L19" s="6"/>
    </row>
    <row r="20" spans="1:12" x14ac:dyDescent="0.25">
      <c r="A20" s="50">
        <v>42887</v>
      </c>
      <c r="B20" s="51">
        <v>12352016</v>
      </c>
      <c r="L20" s="6"/>
    </row>
    <row r="21" spans="1:12" x14ac:dyDescent="0.25">
      <c r="A21" s="50">
        <v>42917</v>
      </c>
      <c r="B21" s="51">
        <v>8246180</v>
      </c>
      <c r="L21" s="6"/>
    </row>
    <row r="22" spans="1:12" x14ac:dyDescent="0.25">
      <c r="A22" s="50">
        <v>42948</v>
      </c>
      <c r="B22" s="51">
        <v>12531645</v>
      </c>
      <c r="L22" s="6"/>
    </row>
    <row r="23" spans="1:12" x14ac:dyDescent="0.25">
      <c r="A23" s="50">
        <v>42979</v>
      </c>
      <c r="B23" s="51">
        <v>11636328</v>
      </c>
      <c r="L23" s="6"/>
    </row>
    <row r="24" spans="1:12" x14ac:dyDescent="0.25">
      <c r="A24" s="50">
        <v>43009</v>
      </c>
      <c r="B24" s="51">
        <v>14015464</v>
      </c>
      <c r="L24" s="6"/>
    </row>
    <row r="25" spans="1:12" x14ac:dyDescent="0.25">
      <c r="A25" s="50">
        <v>43040</v>
      </c>
      <c r="B25" s="51">
        <v>19252800</v>
      </c>
      <c r="L25" s="6"/>
    </row>
    <row r="26" spans="1:12" x14ac:dyDescent="0.25">
      <c r="A26" s="50">
        <v>43070</v>
      </c>
      <c r="B26" s="51">
        <v>19362725</v>
      </c>
      <c r="L26" s="6"/>
    </row>
    <row r="27" spans="1:12" x14ac:dyDescent="0.25">
      <c r="A27" s="50">
        <v>43101</v>
      </c>
      <c r="B27" s="51">
        <v>12495600</v>
      </c>
    </row>
    <row r="28" spans="1:12" x14ac:dyDescent="0.25">
      <c r="A28" s="50">
        <v>43132</v>
      </c>
      <c r="B28" s="51">
        <v>19798587</v>
      </c>
    </row>
    <row r="29" spans="1:12" x14ac:dyDescent="0.25">
      <c r="A29" s="50">
        <v>43160</v>
      </c>
      <c r="B29" s="51">
        <v>17511312</v>
      </c>
    </row>
    <row r="30" spans="1:12" x14ac:dyDescent="0.25">
      <c r="A30" s="50">
        <v>43191</v>
      </c>
      <c r="B30" s="51">
        <v>22216929</v>
      </c>
    </row>
    <row r="31" spans="1:12" x14ac:dyDescent="0.25">
      <c r="A31" s="50">
        <v>43221</v>
      </c>
      <c r="B31" s="51">
        <v>14804280</v>
      </c>
    </row>
    <row r="32" spans="1:12" x14ac:dyDescent="0.25">
      <c r="A32" s="50">
        <v>43252</v>
      </c>
      <c r="B32" s="51">
        <v>17176170</v>
      </c>
    </row>
  </sheetData>
  <sortState ref="A2:A31">
    <sortCondition descending="1" ref="A12"/>
  </sortState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00B0F0"/>
  </sheetPr>
  <dimension ref="A1:J10"/>
  <sheetViews>
    <sheetView zoomScale="85" zoomScaleNormal="85" workbookViewId="0"/>
  </sheetViews>
  <sheetFormatPr defaultColWidth="9.140625" defaultRowHeight="12.75" x14ac:dyDescent="0.2"/>
  <cols>
    <col min="1" max="1" width="13.140625" style="20" bestFit="1" customWidth="1"/>
    <col min="2" max="8" width="7.5703125" style="20" bestFit="1" customWidth="1"/>
    <col min="9" max="9" width="9" style="20" bestFit="1" customWidth="1"/>
    <col min="10" max="17" width="9.5703125" style="20" customWidth="1"/>
    <col min="18" max="16384" width="9.140625" style="20"/>
  </cols>
  <sheetData>
    <row r="1" spans="1:10" ht="21" x14ac:dyDescent="0.35">
      <c r="A1" s="72" t="s">
        <v>31</v>
      </c>
      <c r="B1" s="72"/>
      <c r="C1" s="72"/>
      <c r="D1" s="72"/>
      <c r="E1" s="72"/>
      <c r="F1" s="72"/>
      <c r="G1" s="72"/>
      <c r="H1" s="72"/>
      <c r="I1" s="72"/>
    </row>
    <row r="3" spans="1:10" x14ac:dyDescent="0.2">
      <c r="A3" s="27"/>
      <c r="B3" s="30" t="s">
        <v>2</v>
      </c>
      <c r="C3" s="30" t="s">
        <v>7</v>
      </c>
      <c r="D3" s="30" t="s">
        <v>3</v>
      </c>
      <c r="E3" s="30" t="s">
        <v>8</v>
      </c>
      <c r="F3" s="30" t="s">
        <v>9</v>
      </c>
      <c r="G3" s="30" t="s">
        <v>4</v>
      </c>
      <c r="H3" s="29" t="s">
        <v>5</v>
      </c>
      <c r="I3" s="28" t="s">
        <v>30</v>
      </c>
    </row>
    <row r="4" spans="1:10" x14ac:dyDescent="0.2">
      <c r="A4" s="27" t="s">
        <v>23</v>
      </c>
      <c r="B4" s="26">
        <v>80</v>
      </c>
      <c r="C4" s="26">
        <v>130</v>
      </c>
      <c r="D4" s="26">
        <v>90</v>
      </c>
      <c r="E4" s="26">
        <v>130</v>
      </c>
      <c r="F4" s="26">
        <v>120</v>
      </c>
      <c r="G4" s="26">
        <v>180</v>
      </c>
      <c r="H4" s="22">
        <f>SUM(B4:G4)</f>
        <v>730</v>
      </c>
      <c r="I4" s="23">
        <f>H4/$H$9</f>
        <v>0.29317269076305219</v>
      </c>
      <c r="J4" s="25"/>
    </row>
    <row r="5" spans="1:10" x14ac:dyDescent="0.2">
      <c r="A5" s="27" t="s">
        <v>24</v>
      </c>
      <c r="B5" s="26">
        <v>60</v>
      </c>
      <c r="C5" s="26">
        <v>80</v>
      </c>
      <c r="D5" s="26">
        <v>80</v>
      </c>
      <c r="E5" s="26">
        <v>100</v>
      </c>
      <c r="F5" s="26">
        <v>90</v>
      </c>
      <c r="G5" s="26">
        <v>100</v>
      </c>
      <c r="H5" s="22">
        <f>SUM(B5:G5)</f>
        <v>510</v>
      </c>
      <c r="I5" s="23">
        <f>H5/$H$9</f>
        <v>0.20481927710843373</v>
      </c>
      <c r="J5" s="25"/>
    </row>
    <row r="6" spans="1:10" x14ac:dyDescent="0.2">
      <c r="A6" s="27" t="s">
        <v>25</v>
      </c>
      <c r="B6" s="26">
        <v>110</v>
      </c>
      <c r="C6" s="26">
        <v>120</v>
      </c>
      <c r="D6" s="26">
        <v>110</v>
      </c>
      <c r="E6" s="26">
        <v>120</v>
      </c>
      <c r="F6" s="26">
        <v>120</v>
      </c>
      <c r="G6" s="26">
        <v>130</v>
      </c>
      <c r="H6" s="22">
        <f>SUM(B6:G6)</f>
        <v>710</v>
      </c>
      <c r="I6" s="23">
        <f>H6/$H$9</f>
        <v>0.28514056224899598</v>
      </c>
      <c r="J6" s="25"/>
    </row>
    <row r="7" spans="1:10" ht="12.75" customHeight="1" x14ac:dyDescent="0.2">
      <c r="A7" s="27" t="s">
        <v>36</v>
      </c>
      <c r="B7" s="26">
        <v>60</v>
      </c>
      <c r="C7" s="26">
        <v>40</v>
      </c>
      <c r="D7" s="26">
        <v>150</v>
      </c>
      <c r="E7" s="26">
        <v>60</v>
      </c>
      <c r="F7" s="26">
        <v>150</v>
      </c>
      <c r="G7" s="26">
        <v>80</v>
      </c>
      <c r="H7" s="22">
        <f>SUM(B7:G7)</f>
        <v>540</v>
      </c>
      <c r="I7" s="23">
        <f>H7/$H$9</f>
        <v>0.21686746987951808</v>
      </c>
      <c r="J7" s="25"/>
    </row>
    <row r="8" spans="1:10" x14ac:dyDescent="0.2">
      <c r="B8" s="22"/>
      <c r="C8" s="22"/>
      <c r="D8" s="22"/>
      <c r="E8" s="22"/>
      <c r="F8" s="22"/>
      <c r="G8" s="22"/>
      <c r="H8" s="22"/>
      <c r="I8" s="24"/>
    </row>
    <row r="9" spans="1:10" x14ac:dyDescent="0.2">
      <c r="A9" s="20" t="s">
        <v>5</v>
      </c>
      <c r="B9" s="22">
        <f t="shared" ref="B9:G9" si="0">SUM(B4:B7)</f>
        <v>310</v>
      </c>
      <c r="C9" s="22">
        <f t="shared" si="0"/>
        <v>370</v>
      </c>
      <c r="D9" s="22">
        <f t="shared" si="0"/>
        <v>430</v>
      </c>
      <c r="E9" s="22">
        <f t="shared" si="0"/>
        <v>410</v>
      </c>
      <c r="F9" s="22">
        <f t="shared" si="0"/>
        <v>480</v>
      </c>
      <c r="G9" s="22">
        <f t="shared" si="0"/>
        <v>490</v>
      </c>
      <c r="H9" s="22">
        <f>SUM(B9:G9)</f>
        <v>2490</v>
      </c>
      <c r="I9" s="23">
        <f>SUM(I4:I8)</f>
        <v>1</v>
      </c>
    </row>
    <row r="10" spans="1:10" x14ac:dyDescent="0.2">
      <c r="A10" s="20" t="s">
        <v>11</v>
      </c>
      <c r="B10" s="22">
        <f t="shared" ref="B10:H10" si="1">AVERAGE(B4:B7)</f>
        <v>77.5</v>
      </c>
      <c r="C10" s="22">
        <f t="shared" si="1"/>
        <v>92.5</v>
      </c>
      <c r="D10" s="22">
        <f t="shared" si="1"/>
        <v>107.5</v>
      </c>
      <c r="E10" s="22">
        <f t="shared" si="1"/>
        <v>102.5</v>
      </c>
      <c r="F10" s="22">
        <f t="shared" si="1"/>
        <v>120</v>
      </c>
      <c r="G10" s="22">
        <f t="shared" si="1"/>
        <v>122.5</v>
      </c>
      <c r="H10" s="22">
        <f t="shared" si="1"/>
        <v>622.5</v>
      </c>
      <c r="I10" s="21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FFFF00"/>
  </sheetPr>
  <dimension ref="A1:F6"/>
  <sheetViews>
    <sheetView zoomScaleNormal="100" workbookViewId="0"/>
  </sheetViews>
  <sheetFormatPr defaultColWidth="8.85546875" defaultRowHeight="15" x14ac:dyDescent="0.25"/>
  <cols>
    <col min="1" max="1" width="12.85546875" style="33" bestFit="1" customWidth="1"/>
    <col min="2" max="6" width="8.42578125" style="3" bestFit="1" customWidth="1"/>
    <col min="7" max="16384" width="8.85546875" style="3"/>
  </cols>
  <sheetData>
    <row r="1" spans="1:6" ht="79.5" x14ac:dyDescent="0.25">
      <c r="A1" s="64" t="s">
        <v>6</v>
      </c>
      <c r="B1" s="73" t="s">
        <v>38</v>
      </c>
      <c r="C1" s="73" t="s">
        <v>48</v>
      </c>
      <c r="D1" s="73" t="s">
        <v>39</v>
      </c>
      <c r="E1" s="73" t="s">
        <v>41</v>
      </c>
      <c r="F1" s="73" t="s">
        <v>40</v>
      </c>
    </row>
    <row r="2" spans="1:6" x14ac:dyDescent="0.25">
      <c r="A2" s="74" t="s">
        <v>42</v>
      </c>
      <c r="B2" s="31">
        <v>13965</v>
      </c>
      <c r="C2" s="31">
        <v>13702.5</v>
      </c>
      <c r="D2" s="31">
        <v>14452.5</v>
      </c>
      <c r="E2" s="31">
        <v>12282.5</v>
      </c>
      <c r="F2" s="32">
        <v>5625</v>
      </c>
    </row>
    <row r="3" spans="1:6" x14ac:dyDescent="0.25">
      <c r="A3" s="74" t="s">
        <v>45</v>
      </c>
      <c r="B3" s="31">
        <v>8780</v>
      </c>
      <c r="C3" s="31">
        <v>21987.5</v>
      </c>
      <c r="D3" s="31">
        <v>17187.5</v>
      </c>
      <c r="E3" s="31">
        <v>8830</v>
      </c>
      <c r="F3" s="32">
        <v>14851.5</v>
      </c>
    </row>
    <row r="4" spans="1:6" x14ac:dyDescent="0.25">
      <c r="A4" s="74" t="s">
        <v>44</v>
      </c>
      <c r="B4" s="31">
        <v>11957.5</v>
      </c>
      <c r="C4" s="31">
        <v>9155</v>
      </c>
      <c r="D4" s="31">
        <v>14297.5</v>
      </c>
      <c r="E4" s="31">
        <v>16397.5</v>
      </c>
      <c r="F4" s="32">
        <v>16442.5</v>
      </c>
    </row>
    <row r="5" spans="1:6" x14ac:dyDescent="0.25">
      <c r="A5" s="74" t="s">
        <v>43</v>
      </c>
      <c r="B5" s="31">
        <v>17135</v>
      </c>
      <c r="C5" s="31">
        <v>20410</v>
      </c>
      <c r="D5" s="31">
        <v>20327.5</v>
      </c>
      <c r="E5" s="31">
        <v>9712.5</v>
      </c>
      <c r="F5" s="32">
        <v>11686.75</v>
      </c>
    </row>
    <row r="6" spans="1:6" x14ac:dyDescent="0.25">
      <c r="A6" s="74" t="s">
        <v>46</v>
      </c>
      <c r="B6" s="31">
        <v>19077.5</v>
      </c>
      <c r="C6" s="31">
        <v>19230</v>
      </c>
      <c r="D6" s="31">
        <v>14277.5</v>
      </c>
      <c r="E6" s="31">
        <v>13270</v>
      </c>
      <c r="F6" s="32">
        <v>11300</v>
      </c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00FF00"/>
  </sheetPr>
  <dimension ref="A1:N32"/>
  <sheetViews>
    <sheetView zoomScaleNormal="100" workbookViewId="0"/>
  </sheetViews>
  <sheetFormatPr defaultColWidth="9.140625" defaultRowHeight="15" x14ac:dyDescent="0.25"/>
  <cols>
    <col min="1" max="1" width="10.5703125" style="50" customWidth="1"/>
    <col min="2" max="2" width="17.42578125" style="53" customWidth="1"/>
    <col min="3" max="4" width="11.5703125" style="4" bestFit="1" customWidth="1"/>
    <col min="5" max="13" width="9.140625" style="4"/>
    <col min="14" max="14" width="9.140625" style="5"/>
    <col min="15" max="16384" width="9.140625" style="4"/>
  </cols>
  <sheetData>
    <row r="1" spans="1:14" s="7" customFormat="1" ht="18.75" x14ac:dyDescent="0.3">
      <c r="A1" s="75" t="s">
        <v>32</v>
      </c>
      <c r="B1" s="76"/>
      <c r="C1" s="4"/>
      <c r="D1" s="4"/>
      <c r="E1" s="4"/>
      <c r="N1" s="8"/>
    </row>
    <row r="2" spans="1:14" x14ac:dyDescent="0.25">
      <c r="A2" s="78" t="s">
        <v>37</v>
      </c>
      <c r="B2" s="77" t="s">
        <v>12</v>
      </c>
      <c r="D2" s="4" t="str">
        <f>CHOOSE(MONTH(A3),"Janeiro","Fevereiro","Março","Abril","Maio","Junho","Julho","Agosto","Setembro","Outubro","Novembro","Dezembro")</f>
        <v>Janeiro</v>
      </c>
      <c r="E2" s="4" t="str">
        <f>CHOOSE(MONTH(INDEX(A:A,COUNTA(A:A))),"Janeiro","Fevereiro","Março","Abril","Maio","Junho","Julho","Agosto","Setembro","Outubro","Novembro","Dezembro")</f>
        <v>Junho</v>
      </c>
      <c r="F2" s="4" t="str">
        <f>"Venda Produtos Domésticos - "&amp;D2&amp;" "&amp;YEAR(A3)&amp;" - "&amp;E2&amp;" "&amp;YEAR(INDEX(A:A,COUNTA(A:A)))</f>
        <v>Venda Produtos Domésticos - Janeiro 2017 - Junho 2019</v>
      </c>
    </row>
    <row r="3" spans="1:14" x14ac:dyDescent="0.25">
      <c r="A3" s="50">
        <v>42736</v>
      </c>
      <c r="B3" s="79">
        <v>1592398</v>
      </c>
      <c r="L3" s="6"/>
    </row>
    <row r="4" spans="1:14" x14ac:dyDescent="0.25">
      <c r="A4" s="50">
        <v>42767</v>
      </c>
      <c r="B4" s="79">
        <v>1597197</v>
      </c>
      <c r="L4" s="6"/>
    </row>
    <row r="5" spans="1:14" x14ac:dyDescent="0.25">
      <c r="A5" s="50">
        <v>42795</v>
      </c>
      <c r="B5" s="79">
        <v>1666080</v>
      </c>
      <c r="L5" s="6"/>
    </row>
    <row r="6" spans="1:14" x14ac:dyDescent="0.25">
      <c r="A6" s="50">
        <v>42826</v>
      </c>
      <c r="B6" s="79">
        <v>2484340</v>
      </c>
      <c r="L6" s="6"/>
    </row>
    <row r="7" spans="1:14" x14ac:dyDescent="0.25">
      <c r="A7" s="50">
        <v>42856</v>
      </c>
      <c r="B7" s="79">
        <v>2669994</v>
      </c>
      <c r="L7" s="6"/>
    </row>
    <row r="8" spans="1:14" x14ac:dyDescent="0.25">
      <c r="A8" s="50">
        <v>42887</v>
      </c>
      <c r="B8" s="79">
        <v>5081937</v>
      </c>
      <c r="L8" s="6"/>
    </row>
    <row r="9" spans="1:14" x14ac:dyDescent="0.25">
      <c r="A9" s="50">
        <v>42917</v>
      </c>
      <c r="B9" s="79">
        <v>3360840</v>
      </c>
      <c r="L9" s="6"/>
    </row>
    <row r="10" spans="1:14" x14ac:dyDescent="0.25">
      <c r="A10" s="50">
        <v>42948</v>
      </c>
      <c r="B10" s="79">
        <v>6989238</v>
      </c>
      <c r="L10" s="6"/>
    </row>
    <row r="11" spans="1:14" x14ac:dyDescent="0.25">
      <c r="A11" s="50">
        <v>42979</v>
      </c>
      <c r="B11" s="79">
        <v>7729650</v>
      </c>
      <c r="L11" s="6"/>
    </row>
    <row r="12" spans="1:14" x14ac:dyDescent="0.25">
      <c r="A12" s="50">
        <v>43009</v>
      </c>
      <c r="B12" s="79">
        <v>6038549</v>
      </c>
      <c r="L12" s="6"/>
    </row>
    <row r="13" spans="1:14" x14ac:dyDescent="0.25">
      <c r="A13" s="50">
        <v>43040</v>
      </c>
      <c r="B13" s="79">
        <v>5484312</v>
      </c>
      <c r="L13" s="6"/>
    </row>
    <row r="14" spans="1:14" x14ac:dyDescent="0.25">
      <c r="A14" s="50">
        <v>43070</v>
      </c>
      <c r="B14" s="79">
        <v>8551452</v>
      </c>
      <c r="L14" s="6"/>
    </row>
    <row r="15" spans="1:14" x14ac:dyDescent="0.25">
      <c r="A15" s="50">
        <v>43101</v>
      </c>
      <c r="B15" s="79">
        <v>8238174</v>
      </c>
      <c r="L15" s="6"/>
    </row>
    <row r="16" spans="1:14" x14ac:dyDescent="0.25">
      <c r="A16" s="50">
        <v>43132</v>
      </c>
      <c r="B16" s="79">
        <v>8831025</v>
      </c>
      <c r="L16" s="6"/>
    </row>
    <row r="17" spans="1:12" x14ac:dyDescent="0.25">
      <c r="A17" s="50">
        <v>43160</v>
      </c>
      <c r="B17" s="79">
        <v>6924096</v>
      </c>
      <c r="L17" s="6"/>
    </row>
    <row r="18" spans="1:12" x14ac:dyDescent="0.25">
      <c r="A18" s="50">
        <v>43191</v>
      </c>
      <c r="B18" s="79">
        <v>13085376</v>
      </c>
      <c r="L18" s="6"/>
    </row>
    <row r="19" spans="1:12" x14ac:dyDescent="0.25">
      <c r="A19" s="50">
        <v>43221</v>
      </c>
      <c r="B19" s="79">
        <v>8230572</v>
      </c>
      <c r="L19" s="6"/>
    </row>
    <row r="20" spans="1:12" x14ac:dyDescent="0.25">
      <c r="A20" s="50">
        <v>43252</v>
      </c>
      <c r="B20" s="79">
        <v>12352017</v>
      </c>
      <c r="L20" s="6"/>
    </row>
    <row r="21" spans="1:12" x14ac:dyDescent="0.25">
      <c r="A21" s="50">
        <v>43282</v>
      </c>
      <c r="B21" s="79">
        <v>8246180</v>
      </c>
      <c r="L21" s="6"/>
    </row>
    <row r="22" spans="1:12" x14ac:dyDescent="0.25">
      <c r="A22" s="50">
        <v>43313</v>
      </c>
      <c r="B22" s="79">
        <v>12531645</v>
      </c>
      <c r="L22" s="6"/>
    </row>
    <row r="23" spans="1:12" x14ac:dyDescent="0.25">
      <c r="A23" s="50">
        <v>43344</v>
      </c>
      <c r="B23" s="79">
        <v>11636328</v>
      </c>
      <c r="L23" s="6"/>
    </row>
    <row r="24" spans="1:12" x14ac:dyDescent="0.25">
      <c r="A24" s="50">
        <v>43374</v>
      </c>
      <c r="B24" s="79">
        <v>14015464</v>
      </c>
      <c r="L24" s="6"/>
    </row>
    <row r="25" spans="1:12" x14ac:dyDescent="0.25">
      <c r="A25" s="50">
        <v>43405</v>
      </c>
      <c r="B25" s="79">
        <v>19252800</v>
      </c>
      <c r="L25" s="6"/>
    </row>
    <row r="26" spans="1:12" x14ac:dyDescent="0.25">
      <c r="A26" s="50">
        <v>43435</v>
      </c>
      <c r="B26" s="79">
        <v>19362725</v>
      </c>
      <c r="L26" s="6"/>
    </row>
    <row r="27" spans="1:12" x14ac:dyDescent="0.25">
      <c r="A27" s="50">
        <v>43466</v>
      </c>
      <c r="B27" s="79">
        <v>12495600</v>
      </c>
    </row>
    <row r="28" spans="1:12" x14ac:dyDescent="0.25">
      <c r="A28" s="50">
        <v>43497</v>
      </c>
      <c r="B28" s="79">
        <v>19798587</v>
      </c>
    </row>
    <row r="29" spans="1:12" x14ac:dyDescent="0.25">
      <c r="A29" s="50">
        <v>43525</v>
      </c>
      <c r="B29" s="79">
        <v>17511312</v>
      </c>
    </row>
    <row r="30" spans="1:12" x14ac:dyDescent="0.25">
      <c r="A30" s="50">
        <v>43556</v>
      </c>
      <c r="B30" s="79">
        <v>22216929</v>
      </c>
    </row>
    <row r="31" spans="1:12" x14ac:dyDescent="0.25">
      <c r="A31" s="50">
        <v>43586</v>
      </c>
      <c r="B31" s="79">
        <v>14804280</v>
      </c>
    </row>
    <row r="32" spans="1:12" x14ac:dyDescent="0.25">
      <c r="A32" s="50">
        <v>43617</v>
      </c>
      <c r="B32" s="79">
        <v>17176170</v>
      </c>
    </row>
  </sheetData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Lucros</vt:lpstr>
      <vt:lpstr>Ano Data</vt:lpstr>
      <vt:lpstr>Barra de Erros</vt:lpstr>
      <vt:lpstr>Gráfico de Linhas</vt:lpstr>
      <vt:lpstr>Dados do Gráfico</vt:lpstr>
      <vt:lpstr>Venda por Cidade</vt:lpstr>
      <vt:lpstr>Linha de Tendência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2019-11-21T08:49:23Z</dcterms:created>
  <dcterms:modified xsi:type="dcterms:W3CDTF">2019-11-22T10:47:54Z</dcterms:modified>
</cp:coreProperties>
</file>