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uardo\# Me Poupe\Minha Carteira N1\Módulo 3 - Análise Fundamentalista\"/>
    </mc:Choice>
  </mc:AlternateContent>
  <xr:revisionPtr revIDLastSave="0" documentId="13_ncr:1_{5C58612E-BAFF-461D-A948-27991EDEA8E3}" xr6:coauthVersionLast="46" xr6:coauthVersionMax="46" xr10:uidLastSave="{00000000-0000-0000-0000-000000000000}"/>
  <bookViews>
    <workbookView xWindow="28680" yWindow="-105" windowWidth="29040" windowHeight="16440" xr2:uid="{24AA6655-928B-4139-B968-EC884D5229DA}"/>
  </bookViews>
  <sheets>
    <sheet name="Planilha1" sheetId="1" r:id="rId1"/>
    <sheet name="Planilha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J17" i="1"/>
  <c r="H19" i="2" l="1"/>
  <c r="H19" i="1"/>
  <c r="F14" i="1" l="1"/>
  <c r="I14" i="1" s="1"/>
  <c r="F15" i="1"/>
  <c r="I15" i="1" s="1"/>
  <c r="L7" i="2"/>
  <c r="F7" i="2"/>
  <c r="L14" i="2"/>
  <c r="F14" i="2"/>
  <c r="F11" i="2"/>
  <c r="L11" i="2"/>
  <c r="L10" i="2"/>
  <c r="F10" i="2"/>
  <c r="L6" i="2"/>
  <c r="F6" i="2"/>
  <c r="F16" i="2"/>
  <c r="L16" i="2"/>
  <c r="L15" i="2"/>
  <c r="F15" i="2"/>
  <c r="F12" i="2"/>
  <c r="L12" i="2"/>
  <c r="L9" i="2"/>
  <c r="F9" i="2"/>
  <c r="F8" i="2"/>
  <c r="L8" i="2"/>
  <c r="L13" i="2"/>
  <c r="F13" i="2"/>
  <c r="F6" i="1"/>
  <c r="F13" i="1"/>
  <c r="I13" i="1" s="1"/>
  <c r="F10" i="1"/>
  <c r="I10" i="1" s="1"/>
  <c r="F9" i="1"/>
  <c r="I9" i="1" s="1"/>
  <c r="F11" i="1"/>
  <c r="I11" i="1" s="1"/>
  <c r="F8" i="1"/>
  <c r="I8" i="1" s="1"/>
  <c r="F12" i="1"/>
  <c r="I12" i="1" s="1"/>
  <c r="F16" i="1"/>
  <c r="I16" i="1" s="1"/>
  <c r="F7" i="1"/>
  <c r="I7" i="1" s="1"/>
  <c r="I6" i="1"/>
  <c r="I10" i="2" l="1"/>
  <c r="I12" i="2"/>
  <c r="I13" i="2"/>
  <c r="I15" i="2"/>
  <c r="I11" i="2"/>
  <c r="I14" i="2"/>
  <c r="I8" i="2"/>
  <c r="I16" i="2"/>
  <c r="I9" i="2"/>
  <c r="I6" i="2"/>
  <c r="F17" i="2"/>
  <c r="G11" i="2" s="1"/>
  <c r="I7" i="2"/>
  <c r="I17" i="1"/>
  <c r="F17" i="1"/>
  <c r="G6" i="2" l="1"/>
  <c r="G15" i="2"/>
  <c r="G13" i="2"/>
  <c r="G16" i="2"/>
  <c r="G7" i="2"/>
  <c r="G8" i="2"/>
  <c r="G12" i="2"/>
  <c r="G14" i="2"/>
  <c r="I17" i="2"/>
  <c r="J17" i="2" s="1"/>
  <c r="G9" i="2"/>
  <c r="G10" i="2"/>
  <c r="G14" i="1"/>
  <c r="G15" i="1"/>
  <c r="G16" i="1"/>
  <c r="G10" i="1"/>
  <c r="G7" i="1"/>
  <c r="G8" i="1"/>
  <c r="G13" i="1"/>
  <c r="G12" i="1"/>
  <c r="G6" i="1"/>
  <c r="G11" i="1"/>
  <c r="G9" i="1"/>
  <c r="G17" i="2" l="1"/>
  <c r="G17" i="1"/>
</calcChain>
</file>

<file path=xl/sharedStrings.xml><?xml version="1.0" encoding="utf-8"?>
<sst xmlns="http://schemas.openxmlformats.org/spreadsheetml/2006/main" count="126" uniqueCount="44">
  <si>
    <t>Ativo</t>
  </si>
  <si>
    <t>Setor</t>
  </si>
  <si>
    <t>Quantidade</t>
  </si>
  <si>
    <t>Investimento</t>
  </si>
  <si>
    <t>Percentual na carteira</t>
  </si>
  <si>
    <t>Crescimento Esperado</t>
  </si>
  <si>
    <t>Projeção</t>
  </si>
  <si>
    <t>SAPR11</t>
  </si>
  <si>
    <t>Total</t>
  </si>
  <si>
    <t>Meta 20%</t>
  </si>
  <si>
    <t>Cotação</t>
  </si>
  <si>
    <t>JHSF3</t>
  </si>
  <si>
    <t>BPAC11</t>
  </si>
  <si>
    <t>BPAN4</t>
  </si>
  <si>
    <t>BGIP4</t>
  </si>
  <si>
    <t>BNBR3</t>
  </si>
  <si>
    <t>ALUP11</t>
  </si>
  <si>
    <t>CEPE5</t>
  </si>
  <si>
    <t>CEPE6</t>
  </si>
  <si>
    <t>TRPL4</t>
  </si>
  <si>
    <t>TAEE11</t>
  </si>
  <si>
    <t>mais ou menos</t>
  </si>
  <si>
    <t>caro</t>
  </si>
  <si>
    <t>sem liquidez</t>
  </si>
  <si>
    <t>saneamento</t>
  </si>
  <si>
    <t>energia</t>
  </si>
  <si>
    <t>banco</t>
  </si>
  <si>
    <t>TPIS3</t>
  </si>
  <si>
    <t>EUCA4</t>
  </si>
  <si>
    <t>CYRE3</t>
  </si>
  <si>
    <t>MTSA3</t>
  </si>
  <si>
    <t>MTSA4</t>
  </si>
  <si>
    <t>EALT4</t>
  </si>
  <si>
    <t>DOHL4</t>
  </si>
  <si>
    <t>CAML3</t>
  </si>
  <si>
    <t>PEAB3</t>
  </si>
  <si>
    <t>PEAB4</t>
  </si>
  <si>
    <t>ok</t>
  </si>
  <si>
    <t>logítica</t>
  </si>
  <si>
    <t>consturção</t>
  </si>
  <si>
    <t>alimentos</t>
  </si>
  <si>
    <t>maq e equip</t>
  </si>
  <si>
    <t>tecido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</si>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</sst>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39207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92077"/>
        <bgColor indexed="64"/>
      </patternFill>
    </fill>
    <fill>
      <patternFill patternType="solid">
        <fgColor rgb="FFCCCC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0" fontId="0" fillId="2" borderId="4" xfId="2" applyNumberFormat="1" applyFont="1" applyFill="1" applyBorder="1" applyAlignment="1">
      <alignment horizontal="center"/>
    </xf>
    <xf numFmtId="10" fontId="0" fillId="2" borderId="4" xfId="0" applyNumberFormat="1" applyFill="1" applyBorder="1" applyAlignment="1">
      <alignment horizontal="center"/>
    </xf>
    <xf numFmtId="44" fontId="2" fillId="2" borderId="5" xfId="1" applyFont="1" applyFill="1" applyBorder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2" borderId="7" xfId="0" applyFill="1" applyBorder="1" applyAlignment="1">
      <alignment horizontal="center"/>
    </xf>
    <xf numFmtId="44" fontId="0" fillId="2" borderId="7" xfId="1" applyFont="1" applyFill="1" applyBorder="1" applyAlignment="1">
      <alignment horizontal="center"/>
    </xf>
    <xf numFmtId="10" fontId="0" fillId="2" borderId="7" xfId="2" applyNumberFormat="1" applyFon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44" fontId="2" fillId="2" borderId="8" xfId="1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0" fontId="0" fillId="3" borderId="7" xfId="2" applyNumberFormat="1" applyFont="1" applyFill="1" applyBorder="1" applyAlignment="1">
      <alignment horizontal="center"/>
    </xf>
    <xf numFmtId="10" fontId="0" fillId="3" borderId="7" xfId="0" applyNumberFormat="1" applyFill="1" applyBorder="1" applyAlignment="1">
      <alignment horizontal="center"/>
    </xf>
    <xf numFmtId="44" fontId="2" fillId="3" borderId="8" xfId="1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0" borderId="0" xfId="1" applyFont="1" applyAlignment="1">
      <alignment horizontal="center"/>
    </xf>
    <xf numFmtId="10" fontId="0" fillId="0" borderId="0" xfId="1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0" fillId="0" borderId="11" xfId="2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0" fontId="0" fillId="0" borderId="0" xfId="0" applyNumberFormat="1"/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center"/>
    </xf>
    <xf numFmtId="10" fontId="0" fillId="4" borderId="9" xfId="0" applyNumberFormat="1" applyFill="1" applyBorder="1" applyAlignment="1">
      <alignment horizontal="center"/>
    </xf>
    <xf numFmtId="44" fontId="2" fillId="4" borderId="10" xfId="1" applyFont="1" applyFill="1" applyBorder="1" applyAlignment="1">
      <alignment horizontal="center"/>
    </xf>
    <xf numFmtId="10" fontId="0" fillId="4" borderId="7" xfId="2" applyNumberFormat="1" applyFont="1" applyFill="1" applyBorder="1" applyAlignment="1">
      <alignment horizontal="center"/>
    </xf>
    <xf numFmtId="44" fontId="0" fillId="0" borderId="0" xfId="1" applyFont="1"/>
    <xf numFmtId="0" fontId="4" fillId="3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44" fontId="0" fillId="3" borderId="7" xfId="1" applyFont="1" applyFill="1" applyBorder="1" applyAlignment="1">
      <alignment horizontal="center"/>
    </xf>
    <xf numFmtId="0" fontId="4" fillId="3" borderId="12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center"/>
    </xf>
    <xf numFmtId="44" fontId="0" fillId="3" borderId="13" xfId="1" applyFont="1" applyFill="1" applyBorder="1" applyAlignment="1">
      <alignment horizontal="center"/>
    </xf>
    <xf numFmtId="10" fontId="0" fillId="3" borderId="13" xfId="2" applyNumberFormat="1" applyFont="1" applyFill="1" applyBorder="1" applyAlignment="1">
      <alignment horizontal="center"/>
    </xf>
    <xf numFmtId="10" fontId="0" fillId="3" borderId="13" xfId="0" applyNumberFormat="1" applyFill="1" applyBorder="1" applyAlignment="1">
      <alignment horizontal="center"/>
    </xf>
    <xf numFmtId="44" fontId="2" fillId="3" borderId="14" xfId="1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44" fontId="0" fillId="4" borderId="7" xfId="1" applyFont="1" applyFill="1" applyBorder="1" applyAlignment="1">
      <alignment horizontal="center"/>
    </xf>
    <xf numFmtId="10" fontId="0" fillId="4" borderId="7" xfId="0" applyNumberFormat="1" applyFill="1" applyBorder="1" applyAlignment="1">
      <alignment horizontal="center"/>
    </xf>
    <xf numFmtId="0" fontId="4" fillId="4" borderId="17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/>
    </xf>
    <xf numFmtId="44" fontId="0" fillId="4" borderId="4" xfId="1" applyFont="1" applyFill="1" applyBorder="1" applyAlignment="1">
      <alignment horizontal="center"/>
    </xf>
    <xf numFmtId="10" fontId="0" fillId="4" borderId="4" xfId="2" applyNumberFormat="1" applyFont="1" applyFill="1" applyBorder="1" applyAlignment="1">
      <alignment horizontal="center"/>
    </xf>
    <xf numFmtId="10" fontId="0" fillId="4" borderId="4" xfId="0" applyNumberFormat="1" applyFill="1" applyBorder="1" applyAlignment="1">
      <alignment horizontal="center"/>
    </xf>
    <xf numFmtId="44" fontId="2" fillId="4" borderId="5" xfId="1" applyFont="1" applyFill="1" applyBorder="1" applyAlignment="1">
      <alignment horizontal="center"/>
    </xf>
    <xf numFmtId="44" fontId="2" fillId="4" borderId="8" xfId="1" applyFont="1" applyFill="1" applyBorder="1" applyAlignment="1">
      <alignment horizontal="center"/>
    </xf>
    <xf numFmtId="0" fontId="4" fillId="4" borderId="18" xfId="0" applyFont="1" applyFill="1" applyBorder="1" applyAlignment="1">
      <alignment horizontal="left" vertical="center"/>
    </xf>
    <xf numFmtId="44" fontId="0" fillId="4" borderId="9" xfId="1" applyFont="1" applyFill="1" applyBorder="1" applyAlignment="1">
      <alignment horizontal="center"/>
    </xf>
    <xf numFmtId="10" fontId="0" fillId="4" borderId="9" xfId="2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center"/>
    </xf>
    <xf numFmtId="44" fontId="0" fillId="3" borderId="16" xfId="1" applyFont="1" applyFill="1" applyBorder="1" applyAlignment="1">
      <alignment horizontal="center"/>
    </xf>
    <xf numFmtId="10" fontId="0" fillId="3" borderId="16" xfId="2" applyNumberFormat="1" applyFont="1" applyFill="1" applyBorder="1" applyAlignment="1">
      <alignment horizontal="center"/>
    </xf>
    <xf numFmtId="10" fontId="0" fillId="3" borderId="16" xfId="0" applyNumberFormat="1" applyFill="1" applyBorder="1" applyAlignment="1">
      <alignment horizontal="center"/>
    </xf>
    <xf numFmtId="44" fontId="2" fillId="3" borderId="19" xfId="1" applyFont="1" applyFill="1" applyBorder="1" applyAlignment="1">
      <alignment horizont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/>
    </xf>
    <xf numFmtId="44" fontId="0" fillId="2" borderId="9" xfId="1" applyFont="1" applyFill="1" applyBorder="1" applyAlignment="1">
      <alignment horizontal="center"/>
    </xf>
    <xf numFmtId="10" fontId="0" fillId="2" borderId="9" xfId="2" applyNumberFormat="1" applyFont="1" applyFill="1" applyBorder="1" applyAlignment="1">
      <alignment horizontal="center"/>
    </xf>
    <xf numFmtId="10" fontId="0" fillId="2" borderId="9" xfId="0" applyNumberFormat="1" applyFill="1" applyBorder="1" applyAlignment="1">
      <alignment horizontal="center"/>
    </xf>
    <xf numFmtId="44" fontId="2" fillId="2" borderId="10" xfId="1" applyFont="1" applyFill="1" applyBorder="1" applyAlignment="1">
      <alignment horizontal="center"/>
    </xf>
    <xf numFmtId="0" fontId="5" fillId="5" borderId="0" xfId="0" applyFont="1" applyFill="1"/>
    <xf numFmtId="0" fontId="6" fillId="6" borderId="1" xfId="0" applyFont="1" applyFill="1" applyBorder="1" applyAlignment="1">
      <alignment horizontal="left"/>
    </xf>
    <xf numFmtId="14" fontId="3" fillId="6" borderId="2" xfId="0" applyNumberFormat="1" applyFont="1" applyFill="1" applyBorder="1" applyAlignment="1">
      <alignment vertical="center"/>
    </xf>
    <xf numFmtId="14" fontId="7" fillId="6" borderId="2" xfId="0" applyNumberFormat="1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left"/>
    </xf>
    <xf numFmtId="10" fontId="8" fillId="6" borderId="0" xfId="2" quotePrefix="1" applyNumberFormat="1" applyFont="1" applyFill="1" applyBorder="1" applyAlignment="1">
      <alignment vertical="center"/>
    </xf>
    <xf numFmtId="10" fontId="8" fillId="6" borderId="0" xfId="2" applyNumberFormat="1" applyFont="1" applyFill="1" applyBorder="1" applyAlignment="1">
      <alignment vertical="center"/>
    </xf>
    <xf numFmtId="10" fontId="7" fillId="6" borderId="0" xfId="2" applyNumberFormat="1" applyFont="1" applyFill="1" applyBorder="1" applyAlignment="1">
      <alignment horizontal="center" vertical="center"/>
    </xf>
    <xf numFmtId="10" fontId="3" fillId="6" borderId="0" xfId="2" applyNumberFormat="1" applyFont="1" applyFill="1" applyBorder="1" applyAlignment="1">
      <alignment vertical="center"/>
    </xf>
    <xf numFmtId="0" fontId="7" fillId="6" borderId="23" xfId="0" applyFont="1" applyFill="1" applyBorder="1" applyAlignment="1">
      <alignment horizontal="center" vertical="center"/>
    </xf>
    <xf numFmtId="10" fontId="3" fillId="6" borderId="24" xfId="2" applyNumberFormat="1" applyFont="1" applyFill="1" applyBorder="1" applyAlignment="1">
      <alignment vertical="center"/>
    </xf>
    <xf numFmtId="10" fontId="7" fillId="6" borderId="24" xfId="2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5" fillId="0" borderId="0" xfId="0" applyFont="1" applyFill="1"/>
    <xf numFmtId="10" fontId="7" fillId="0" borderId="0" xfId="2" applyNumberFormat="1" applyFont="1" applyFill="1" applyBorder="1" applyAlignment="1">
      <alignment horizontal="center" vertical="center"/>
    </xf>
    <xf numFmtId="0" fontId="0" fillId="0" borderId="0" xfId="0" applyFill="1"/>
    <xf numFmtId="10" fontId="0" fillId="0" borderId="0" xfId="2" applyNumberFormat="1" applyFont="1" applyFill="1" applyAlignment="1">
      <alignment horizontal="center"/>
    </xf>
    <xf numFmtId="44" fontId="0" fillId="0" borderId="0" xfId="1" applyFont="1" applyFill="1"/>
    <xf numFmtId="10" fontId="0" fillId="0" borderId="11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8" fillId="6" borderId="2" xfId="2" quotePrefix="1" applyNumberFormat="1" applyFont="1" applyFill="1" applyBorder="1" applyAlignment="1">
      <alignment vertical="center"/>
    </xf>
    <xf numFmtId="14" fontId="7" fillId="6" borderId="3" xfId="0" applyNumberFormat="1" applyFont="1" applyFill="1" applyBorder="1" applyAlignment="1">
      <alignment horizontal="center" vertical="center"/>
    </xf>
    <xf numFmtId="10" fontId="7" fillId="6" borderId="22" xfId="2" applyNumberFormat="1" applyFont="1" applyFill="1" applyBorder="1" applyAlignment="1">
      <alignment horizontal="center" vertical="center"/>
    </xf>
    <xf numFmtId="10" fontId="8" fillId="6" borderId="24" xfId="2" quotePrefix="1" applyNumberFormat="1" applyFont="1" applyFill="1" applyBorder="1" applyAlignment="1">
      <alignment vertical="center"/>
    </xf>
    <xf numFmtId="10" fontId="7" fillId="6" borderId="25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18379</xdr:colOff>
      <xdr:row>0</xdr:row>
      <xdr:rowOff>134030</xdr:rowOff>
    </xdr:from>
    <xdr:ext cx="2732169" cy="798634"/>
    <xdr:pic>
      <xdr:nvPicPr>
        <xdr:cNvPr id="2" name="image3.png">
          <a:extLst>
            <a:ext uri="{FF2B5EF4-FFF2-40B4-BE49-F238E27FC236}">
              <a16:creationId xmlns:a16="http://schemas.microsoft.com/office/drawing/2014/main" id="{5FE033EF-2F25-458C-A88D-0052DC6583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7636" y="134030"/>
          <a:ext cx="2732169" cy="79863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17349</xdr:colOff>
      <xdr:row>1</xdr:row>
      <xdr:rowOff>120765</xdr:rowOff>
    </xdr:from>
    <xdr:to>
      <xdr:col>3</xdr:col>
      <xdr:colOff>168729</xdr:colOff>
      <xdr:row>2</xdr:row>
      <xdr:rowOff>261258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C06DB9-C61A-4347-9A96-726A0F6E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649" y="409236"/>
          <a:ext cx="1675380" cy="428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18379</xdr:colOff>
      <xdr:row>0</xdr:row>
      <xdr:rowOff>134030</xdr:rowOff>
    </xdr:from>
    <xdr:ext cx="2732169" cy="798634"/>
    <xdr:pic>
      <xdr:nvPicPr>
        <xdr:cNvPr id="2" name="image3.png">
          <a:extLst>
            <a:ext uri="{FF2B5EF4-FFF2-40B4-BE49-F238E27FC236}">
              <a16:creationId xmlns:a16="http://schemas.microsoft.com/office/drawing/2014/main" id="{1EF920F6-7ADC-4E38-8A40-2AF695D39B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3554" y="134030"/>
          <a:ext cx="2732169" cy="79863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17349</xdr:colOff>
      <xdr:row>1</xdr:row>
      <xdr:rowOff>120766</xdr:rowOff>
    </xdr:from>
    <xdr:to>
      <xdr:col>3</xdr:col>
      <xdr:colOff>168729</xdr:colOff>
      <xdr:row>3</xdr:row>
      <xdr:rowOff>7328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C32908-D8BF-4D11-84F6-3E5968725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580" y="406516"/>
          <a:ext cx="1682707" cy="458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5F0B-A241-41C2-AB1D-CEAE76AA8A97}">
  <dimension ref="B1:AB45"/>
  <sheetViews>
    <sheetView tabSelected="1" zoomScale="115" zoomScaleNormal="115" workbookViewId="0">
      <selection activeCell="I24" sqref="I24"/>
    </sheetView>
  </sheetViews>
  <sheetFormatPr defaultRowHeight="15" x14ac:dyDescent="0.25"/>
  <cols>
    <col min="1" max="1" width="1.7109375" customWidth="1"/>
    <col min="2" max="2" width="7.85546875" customWidth="1"/>
    <col min="3" max="3" width="15" customWidth="1"/>
    <col min="4" max="4" width="14.42578125" bestFit="1" customWidth="1"/>
    <col min="5" max="5" width="11.140625" bestFit="1" customWidth="1"/>
    <col min="6" max="6" width="15.42578125" bestFit="1" customWidth="1"/>
    <col min="7" max="7" width="11.28515625" bestFit="1" customWidth="1"/>
    <col min="8" max="8" width="13.140625" bestFit="1" customWidth="1"/>
    <col min="9" max="9" width="14.28515625" bestFit="1" customWidth="1"/>
    <col min="10" max="10" width="9.140625" style="82"/>
    <col min="11" max="11" width="12.5703125" style="82" customWidth="1"/>
    <col min="12" max="28" width="9.140625" style="82"/>
  </cols>
  <sheetData>
    <row r="1" spans="2:28" s="66" customFormat="1" ht="22.5" customHeight="1" x14ac:dyDescent="0.2">
      <c r="B1" s="67"/>
      <c r="C1" s="89"/>
      <c r="D1" s="89"/>
      <c r="E1" s="89"/>
      <c r="F1" s="68"/>
      <c r="G1" s="68"/>
      <c r="H1" s="69"/>
      <c r="I1" s="90"/>
      <c r="J1" s="87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0"/>
      <c r="Z1" s="80"/>
      <c r="AA1" s="80"/>
      <c r="AB1" s="80"/>
    </row>
    <row r="2" spans="2:28" s="66" customFormat="1" ht="22.5" customHeight="1" x14ac:dyDescent="0.2">
      <c r="B2" s="70"/>
      <c r="C2" s="71"/>
      <c r="D2" s="71"/>
      <c r="E2" s="71"/>
      <c r="F2" s="71" t="s">
        <v>43</v>
      </c>
      <c r="G2" s="72"/>
      <c r="H2" s="73"/>
      <c r="I2" s="91"/>
      <c r="J2" s="81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0"/>
      <c r="Z2" s="80"/>
      <c r="AA2" s="80"/>
      <c r="AB2" s="80"/>
    </row>
    <row r="3" spans="2:28" s="66" customFormat="1" ht="22.5" customHeight="1" x14ac:dyDescent="0.2">
      <c r="B3" s="70"/>
      <c r="C3" s="71"/>
      <c r="D3" s="71"/>
      <c r="E3" s="71"/>
      <c r="F3" s="74"/>
      <c r="G3" s="74"/>
      <c r="H3" s="73"/>
      <c r="I3" s="91"/>
      <c r="J3" s="81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0"/>
      <c r="Z3" s="80"/>
      <c r="AA3" s="80"/>
      <c r="AB3" s="80"/>
    </row>
    <row r="4" spans="2:28" s="66" customFormat="1" ht="22.5" customHeight="1" thickBot="1" x14ac:dyDescent="0.25">
      <c r="B4" s="75"/>
      <c r="C4" s="92"/>
      <c r="D4" s="92"/>
      <c r="E4" s="92"/>
      <c r="F4" s="76"/>
      <c r="G4" s="76"/>
      <c r="H4" s="77"/>
      <c r="I4" s="93"/>
      <c r="J4" s="81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0"/>
      <c r="Z4" s="80"/>
      <c r="AA4" s="80"/>
      <c r="AB4" s="80"/>
    </row>
    <row r="5" spans="2:28" s="94" customFormat="1" ht="31.5" customHeight="1" thickBot="1" x14ac:dyDescent="0.3">
      <c r="B5" s="79" t="s">
        <v>0</v>
      </c>
      <c r="C5" s="79" t="s">
        <v>1</v>
      </c>
      <c r="D5" s="79" t="s">
        <v>2</v>
      </c>
      <c r="E5" s="79" t="s">
        <v>10</v>
      </c>
      <c r="F5" s="79" t="s">
        <v>3</v>
      </c>
      <c r="G5" s="79" t="s">
        <v>4</v>
      </c>
      <c r="H5" s="79" t="s">
        <v>5</v>
      </c>
      <c r="I5" s="78" t="s">
        <v>6</v>
      </c>
      <c r="J5" s="95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</row>
    <row r="6" spans="2:28" x14ac:dyDescent="0.25">
      <c r="B6" s="59" t="s">
        <v>7</v>
      </c>
      <c r="C6" s="1" t="s">
        <v>24</v>
      </c>
      <c r="D6" s="1">
        <v>48</v>
      </c>
      <c r="E6" s="2">
        <v>20.41</v>
      </c>
      <c r="F6" s="2">
        <f>E6*D6</f>
        <v>979.68000000000006</v>
      </c>
      <c r="G6" s="3">
        <f t="shared" ref="G6:G13" si="0">F6/$F$17</f>
        <v>9.8197684383773645E-2</v>
      </c>
      <c r="H6" s="4">
        <v>0.14000000000000001</v>
      </c>
      <c r="I6" s="5">
        <f t="shared" ref="I6:I16" si="1">F6*(1+H6)</f>
        <v>1116.8352000000002</v>
      </c>
      <c r="J6" s="83"/>
      <c r="K6" s="84">
        <v>1000</v>
      </c>
      <c r="L6" s="82">
        <f>K6/E6</f>
        <v>48.99559039686428</v>
      </c>
    </row>
    <row r="7" spans="2:28" x14ac:dyDescent="0.25">
      <c r="B7" s="32" t="s">
        <v>19</v>
      </c>
      <c r="C7" s="7" t="s">
        <v>25</v>
      </c>
      <c r="D7" s="7">
        <v>39</v>
      </c>
      <c r="E7" s="8">
        <v>25.62</v>
      </c>
      <c r="F7" s="8">
        <f t="shared" ref="F7:F16" si="2">E7*D7</f>
        <v>999.18000000000006</v>
      </c>
      <c r="G7" s="9">
        <f t="shared" si="0"/>
        <v>0.10015225612708124</v>
      </c>
      <c r="H7" s="10">
        <v>0.2843</v>
      </c>
      <c r="I7" s="11">
        <f t="shared" si="1"/>
        <v>1283.2468740000002</v>
      </c>
      <c r="J7" s="83"/>
      <c r="K7" s="84">
        <v>1000</v>
      </c>
      <c r="L7" s="82">
        <f t="shared" ref="L7:L16" si="3">K7/E7</f>
        <v>39.032006245120996</v>
      </c>
    </row>
    <row r="8" spans="2:28" x14ac:dyDescent="0.25">
      <c r="B8" s="32" t="s">
        <v>12</v>
      </c>
      <c r="C8" s="7" t="s">
        <v>26</v>
      </c>
      <c r="D8" s="7">
        <v>9</v>
      </c>
      <c r="E8" s="8">
        <v>110</v>
      </c>
      <c r="F8" s="8">
        <f t="shared" si="2"/>
        <v>990</v>
      </c>
      <c r="G8" s="9">
        <f t="shared" si="0"/>
        <v>9.9232103891001039E-2</v>
      </c>
      <c r="H8" s="10">
        <v>0.24840000000000001</v>
      </c>
      <c r="I8" s="11">
        <f t="shared" si="1"/>
        <v>1235.9159999999999</v>
      </c>
      <c r="J8" s="83"/>
      <c r="K8" s="84">
        <v>1000</v>
      </c>
      <c r="L8" s="82">
        <f t="shared" si="3"/>
        <v>9.0909090909090917</v>
      </c>
    </row>
    <row r="9" spans="2:28" ht="15.75" thickBot="1" x14ac:dyDescent="0.3">
      <c r="B9" s="60" t="s">
        <v>16</v>
      </c>
      <c r="C9" s="61" t="s">
        <v>25</v>
      </c>
      <c r="D9" s="61">
        <v>37</v>
      </c>
      <c r="E9" s="62">
        <v>26.99</v>
      </c>
      <c r="F9" s="62">
        <f t="shared" si="2"/>
        <v>998.63</v>
      </c>
      <c r="G9" s="63">
        <f t="shared" si="0"/>
        <v>0.10009712718047513</v>
      </c>
      <c r="H9" s="64">
        <v>0.18479999999999999</v>
      </c>
      <c r="I9" s="65">
        <f t="shared" si="1"/>
        <v>1183.1768240000001</v>
      </c>
      <c r="J9" s="83"/>
      <c r="K9" s="84">
        <v>1000</v>
      </c>
      <c r="L9" s="82">
        <f t="shared" si="3"/>
        <v>37.050759540570581</v>
      </c>
    </row>
    <row r="10" spans="2:28" x14ac:dyDescent="0.25">
      <c r="B10" s="53" t="s">
        <v>27</v>
      </c>
      <c r="C10" s="54" t="s">
        <v>38</v>
      </c>
      <c r="D10" s="54">
        <v>243</v>
      </c>
      <c r="E10" s="55">
        <v>4.0999999999999996</v>
      </c>
      <c r="F10" s="55">
        <f t="shared" si="2"/>
        <v>996.3</v>
      </c>
      <c r="G10" s="56">
        <f t="shared" si="0"/>
        <v>9.986358091576196E-2</v>
      </c>
      <c r="H10" s="57">
        <v>0.13200000000000001</v>
      </c>
      <c r="I10" s="58">
        <f t="shared" si="1"/>
        <v>1127.8116</v>
      </c>
      <c r="J10" s="83"/>
      <c r="K10" s="84">
        <v>1000</v>
      </c>
      <c r="L10" s="82">
        <f t="shared" si="3"/>
        <v>243.90243902439028</v>
      </c>
    </row>
    <row r="11" spans="2:28" x14ac:dyDescent="0.25">
      <c r="B11" s="31" t="s">
        <v>29</v>
      </c>
      <c r="C11" s="12" t="s">
        <v>39</v>
      </c>
      <c r="D11" s="12">
        <v>42</v>
      </c>
      <c r="E11" s="33">
        <v>23.31</v>
      </c>
      <c r="F11" s="33">
        <f t="shared" si="2"/>
        <v>979.02</v>
      </c>
      <c r="G11" s="13">
        <f t="shared" si="0"/>
        <v>9.81315296478463E-2</v>
      </c>
      <c r="H11" s="14">
        <v>0.17799999999999999</v>
      </c>
      <c r="I11" s="15">
        <f t="shared" si="1"/>
        <v>1153.2855599999998</v>
      </c>
      <c r="J11" s="83"/>
      <c r="K11" s="84">
        <v>1000</v>
      </c>
      <c r="L11" s="82">
        <f t="shared" si="3"/>
        <v>42.900042900042905</v>
      </c>
    </row>
    <row r="12" spans="2:28" x14ac:dyDescent="0.25">
      <c r="B12" s="31" t="s">
        <v>11</v>
      </c>
      <c r="C12" s="12" t="s">
        <v>39</v>
      </c>
      <c r="D12" s="12">
        <v>135</v>
      </c>
      <c r="E12" s="33">
        <v>7.11</v>
      </c>
      <c r="F12" s="33">
        <f t="shared" si="2"/>
        <v>959.85</v>
      </c>
      <c r="G12" s="13">
        <f t="shared" si="0"/>
        <v>9.6210035272502381E-2</v>
      </c>
      <c r="H12" s="14">
        <v>0.2631</v>
      </c>
      <c r="I12" s="15">
        <f t="shared" si="1"/>
        <v>1212.3865350000001</v>
      </c>
      <c r="J12" s="83"/>
      <c r="K12" s="84">
        <v>1000</v>
      </c>
      <c r="L12" s="82">
        <f t="shared" si="3"/>
        <v>140.64697609001405</v>
      </c>
    </row>
    <row r="13" spans="2:28" ht="15.75" thickBot="1" x14ac:dyDescent="0.3">
      <c r="B13" s="34" t="s">
        <v>34</v>
      </c>
      <c r="C13" s="35" t="s">
        <v>40</v>
      </c>
      <c r="D13" s="35">
        <v>90</v>
      </c>
      <c r="E13" s="36">
        <v>10.1</v>
      </c>
      <c r="F13" s="36">
        <f t="shared" si="2"/>
        <v>909</v>
      </c>
      <c r="G13" s="37">
        <f t="shared" si="0"/>
        <v>9.1113113572646412E-2</v>
      </c>
      <c r="H13" s="38">
        <v>0.13919999999999999</v>
      </c>
      <c r="I13" s="39">
        <f t="shared" si="1"/>
        <v>1035.5328</v>
      </c>
      <c r="J13" s="83"/>
      <c r="K13" s="84">
        <v>1000</v>
      </c>
      <c r="L13" s="82">
        <f t="shared" si="3"/>
        <v>99.009900990099013</v>
      </c>
    </row>
    <row r="14" spans="2:28" x14ac:dyDescent="0.25">
      <c r="B14" s="43" t="s">
        <v>31</v>
      </c>
      <c r="C14" s="44" t="s">
        <v>41</v>
      </c>
      <c r="D14" s="44">
        <v>20</v>
      </c>
      <c r="E14" s="45">
        <v>36.299999999999997</v>
      </c>
      <c r="F14" s="45">
        <f t="shared" si="2"/>
        <v>726</v>
      </c>
      <c r="G14" s="46">
        <f t="shared" ref="G14:G16" si="4">F14/$F$17</f>
        <v>7.2770209520067436E-2</v>
      </c>
      <c r="H14" s="47">
        <v>0.21249999999999999</v>
      </c>
      <c r="I14" s="48">
        <f t="shared" si="1"/>
        <v>880.27499999999998</v>
      </c>
      <c r="J14" s="83"/>
      <c r="K14" s="84">
        <v>1000</v>
      </c>
      <c r="L14" s="82">
        <f t="shared" si="3"/>
        <v>27.548209366391188</v>
      </c>
    </row>
    <row r="15" spans="2:28" x14ac:dyDescent="0.25">
      <c r="B15" s="25" t="s">
        <v>32</v>
      </c>
      <c r="C15" s="40" t="s">
        <v>41</v>
      </c>
      <c r="D15" s="40">
        <v>105</v>
      </c>
      <c r="E15" s="41">
        <v>6.87</v>
      </c>
      <c r="F15" s="41">
        <f t="shared" si="2"/>
        <v>721.35</v>
      </c>
      <c r="G15" s="29">
        <f t="shared" si="4"/>
        <v>7.2304119335124858E-2</v>
      </c>
      <c r="H15" s="42">
        <v>0.5</v>
      </c>
      <c r="I15" s="49">
        <f t="shared" si="1"/>
        <v>1082.0250000000001</v>
      </c>
      <c r="J15" s="83"/>
      <c r="K15" s="84">
        <v>1000</v>
      </c>
      <c r="L15" s="82">
        <f t="shared" si="3"/>
        <v>145.5604075691412</v>
      </c>
    </row>
    <row r="16" spans="2:28" ht="15.75" thickBot="1" x14ac:dyDescent="0.3">
      <c r="B16" s="50" t="s">
        <v>33</v>
      </c>
      <c r="C16" s="26" t="s">
        <v>42</v>
      </c>
      <c r="D16" s="26">
        <v>120</v>
      </c>
      <c r="E16" s="51">
        <v>5.98</v>
      </c>
      <c r="F16" s="51">
        <f t="shared" si="2"/>
        <v>717.6</v>
      </c>
      <c r="G16" s="52">
        <f t="shared" si="4"/>
        <v>7.1928240153719541E-2</v>
      </c>
      <c r="H16" s="27">
        <v>0.14180000000000001</v>
      </c>
      <c r="I16" s="28">
        <f t="shared" si="1"/>
        <v>819.35568000000001</v>
      </c>
      <c r="J16" s="83"/>
      <c r="K16" s="84">
        <v>1000</v>
      </c>
      <c r="L16" s="82">
        <f t="shared" si="3"/>
        <v>167.22408026755852</v>
      </c>
    </row>
    <row r="17" spans="2:10" ht="15.75" thickBot="1" x14ac:dyDescent="0.3">
      <c r="B17" s="16" t="s">
        <v>8</v>
      </c>
      <c r="C17" s="16"/>
      <c r="D17" s="16"/>
      <c r="E17" s="16"/>
      <c r="F17" s="17">
        <f>SUM(F6:F16)</f>
        <v>9976.61</v>
      </c>
      <c r="G17" s="18">
        <f>SUM(G6:G16)</f>
        <v>0.99999999999999989</v>
      </c>
      <c r="H17" s="19"/>
      <c r="I17" s="17">
        <f>SUM(I6:I16)</f>
        <v>12129.847073000001</v>
      </c>
      <c r="J17" s="85">
        <f>(I17-F17)/F17</f>
        <v>0.21582853023221316</v>
      </c>
    </row>
    <row r="18" spans="2:10" x14ac:dyDescent="0.25">
      <c r="B18" s="16"/>
      <c r="C18" s="16"/>
      <c r="D18" s="16"/>
      <c r="E18" s="16"/>
      <c r="F18" s="17"/>
      <c r="G18" s="21"/>
      <c r="H18" s="19"/>
      <c r="I18" s="17"/>
      <c r="J18" s="86" t="s">
        <v>9</v>
      </c>
    </row>
    <row r="19" spans="2:10" x14ac:dyDescent="0.25">
      <c r="H19" s="22">
        <f>AVERAGE(H6:H16)</f>
        <v>0.22037272727272728</v>
      </c>
    </row>
    <row r="22" spans="2:10" x14ac:dyDescent="0.25">
      <c r="B22" s="23"/>
    </row>
    <row r="23" spans="2:10" x14ac:dyDescent="0.25">
      <c r="B23" s="23" t="s">
        <v>13</v>
      </c>
      <c r="D23" t="s">
        <v>22</v>
      </c>
    </row>
    <row r="24" spans="2:10" x14ac:dyDescent="0.25">
      <c r="B24" s="23" t="s">
        <v>14</v>
      </c>
      <c r="D24" t="s">
        <v>23</v>
      </c>
    </row>
    <row r="25" spans="2:10" x14ac:dyDescent="0.25">
      <c r="B25" s="23" t="s">
        <v>15</v>
      </c>
      <c r="D25" t="s">
        <v>23</v>
      </c>
    </row>
    <row r="26" spans="2:10" x14ac:dyDescent="0.25">
      <c r="B26" s="23"/>
    </row>
    <row r="27" spans="2:10" x14ac:dyDescent="0.25">
      <c r="B27" s="23" t="s">
        <v>17</v>
      </c>
      <c r="D27" t="s">
        <v>23</v>
      </c>
    </row>
    <row r="28" spans="2:10" x14ac:dyDescent="0.25">
      <c r="B28" s="23" t="s">
        <v>18</v>
      </c>
      <c r="D28" t="s">
        <v>23</v>
      </c>
    </row>
    <row r="29" spans="2:10" x14ac:dyDescent="0.25">
      <c r="B29" s="24"/>
    </row>
    <row r="30" spans="2:10" x14ac:dyDescent="0.25">
      <c r="B30" s="23" t="s">
        <v>20</v>
      </c>
      <c r="D30" t="s">
        <v>22</v>
      </c>
    </row>
    <row r="31" spans="2:10" x14ac:dyDescent="0.25">
      <c r="B31" s="23"/>
    </row>
    <row r="34" spans="2:4" x14ac:dyDescent="0.25">
      <c r="B34" s="23"/>
      <c r="D34" t="s">
        <v>37</v>
      </c>
    </row>
    <row r="35" spans="2:4" x14ac:dyDescent="0.25">
      <c r="B35" s="23" t="s">
        <v>28</v>
      </c>
      <c r="D35" t="s">
        <v>21</v>
      </c>
    </row>
    <row r="36" spans="2:4" x14ac:dyDescent="0.25">
      <c r="B36" s="23"/>
    </row>
    <row r="37" spans="2:4" x14ac:dyDescent="0.25">
      <c r="B37" s="23"/>
      <c r="D37" t="s">
        <v>37</v>
      </c>
    </row>
    <row r="38" spans="2:4" x14ac:dyDescent="0.25">
      <c r="B38" s="23"/>
      <c r="D38" t="s">
        <v>37</v>
      </c>
    </row>
    <row r="39" spans="2:4" x14ac:dyDescent="0.25">
      <c r="B39" s="23" t="s">
        <v>30</v>
      </c>
      <c r="D39" t="s">
        <v>23</v>
      </c>
    </row>
    <row r="40" spans="2:4" x14ac:dyDescent="0.25">
      <c r="B40" s="23" t="s">
        <v>31</v>
      </c>
      <c r="D40" t="s">
        <v>37</v>
      </c>
    </row>
    <row r="41" spans="2:4" x14ac:dyDescent="0.25">
      <c r="B41" s="23" t="s">
        <v>32</v>
      </c>
      <c r="D41" t="s">
        <v>37</v>
      </c>
    </row>
    <row r="42" spans="2:4" x14ac:dyDescent="0.25">
      <c r="B42" s="23" t="s">
        <v>33</v>
      </c>
      <c r="D42" t="s">
        <v>37</v>
      </c>
    </row>
    <row r="43" spans="2:4" x14ac:dyDescent="0.25">
      <c r="B43" s="23"/>
      <c r="D43" t="s">
        <v>37</v>
      </c>
    </row>
    <row r="44" spans="2:4" x14ac:dyDescent="0.25">
      <c r="B44" s="23" t="s">
        <v>35</v>
      </c>
      <c r="D44" t="s">
        <v>23</v>
      </c>
    </row>
    <row r="45" spans="2:4" x14ac:dyDescent="0.25">
      <c r="B45" s="23" t="s">
        <v>36</v>
      </c>
      <c r="D45" t="s">
        <v>23</v>
      </c>
    </row>
  </sheetData>
  <sortState xmlns:xlrd2="http://schemas.microsoft.com/office/spreadsheetml/2017/richdata2" ref="B10:I16">
    <sortCondition descending="1" ref="H10:H16"/>
  </sortState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D636-7A8D-46AF-AE17-CE4E98AF7365}">
  <dimension ref="B1:AB45"/>
  <sheetViews>
    <sheetView zoomScale="130" zoomScaleNormal="130" workbookViewId="0">
      <selection activeCell="E4" sqref="E4"/>
    </sheetView>
  </sheetViews>
  <sheetFormatPr defaultRowHeight="15" x14ac:dyDescent="0.25"/>
  <cols>
    <col min="1" max="1" width="1.7109375" customWidth="1"/>
    <col min="2" max="2" width="7.85546875" customWidth="1"/>
    <col min="3" max="3" width="15" customWidth="1"/>
    <col min="4" max="4" width="14.42578125" bestFit="1" customWidth="1"/>
    <col min="5" max="5" width="10.5703125" bestFit="1" customWidth="1"/>
    <col min="6" max="6" width="15.42578125" bestFit="1" customWidth="1"/>
    <col min="7" max="7" width="11.140625" bestFit="1" customWidth="1"/>
    <col min="8" max="8" width="13.140625" bestFit="1" customWidth="1"/>
    <col min="9" max="9" width="14.28515625" bestFit="1" customWidth="1"/>
    <col min="11" max="11" width="12.5703125" customWidth="1"/>
  </cols>
  <sheetData>
    <row r="1" spans="2:28" s="66" customFormat="1" ht="22.5" customHeight="1" x14ac:dyDescent="0.2">
      <c r="B1" s="67"/>
      <c r="C1" s="89"/>
      <c r="D1" s="89"/>
      <c r="E1" s="89"/>
      <c r="F1" s="68"/>
      <c r="G1" s="68"/>
      <c r="H1" s="69"/>
      <c r="I1" s="90"/>
      <c r="J1" s="87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0"/>
      <c r="Z1" s="80"/>
      <c r="AA1" s="80"/>
      <c r="AB1" s="80"/>
    </row>
    <row r="2" spans="2:28" s="66" customFormat="1" ht="22.5" customHeight="1" x14ac:dyDescent="0.2">
      <c r="B2" s="70"/>
      <c r="C2" s="71"/>
      <c r="D2" s="71"/>
      <c r="E2" s="71"/>
      <c r="F2" s="71" t="s">
        <v>43</v>
      </c>
      <c r="G2" s="72"/>
      <c r="H2" s="73"/>
      <c r="I2" s="91"/>
      <c r="J2" s="81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0"/>
      <c r="Z2" s="80"/>
      <c r="AA2" s="80"/>
      <c r="AB2" s="80"/>
    </row>
    <row r="3" spans="2:28" s="66" customFormat="1" ht="22.5" customHeight="1" x14ac:dyDescent="0.2">
      <c r="B3" s="70"/>
      <c r="C3" s="71"/>
      <c r="D3" s="71"/>
      <c r="E3" s="71"/>
      <c r="F3" s="74"/>
      <c r="G3" s="74"/>
      <c r="H3" s="73"/>
      <c r="I3" s="91"/>
      <c r="J3" s="81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0"/>
      <c r="Z3" s="80"/>
      <c r="AA3" s="80"/>
      <c r="AB3" s="80"/>
    </row>
    <row r="4" spans="2:28" s="66" customFormat="1" ht="22.5" customHeight="1" thickBot="1" x14ac:dyDescent="0.25">
      <c r="B4" s="75"/>
      <c r="C4" s="92"/>
      <c r="D4" s="92"/>
      <c r="E4" s="92"/>
      <c r="F4" s="76"/>
      <c r="G4" s="76"/>
      <c r="H4" s="77"/>
      <c r="I4" s="93"/>
      <c r="J4" s="81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0"/>
      <c r="Z4" s="80"/>
      <c r="AA4" s="80"/>
      <c r="AB4" s="80"/>
    </row>
    <row r="5" spans="2:28" s="94" customFormat="1" ht="31.5" customHeight="1" thickBot="1" x14ac:dyDescent="0.3">
      <c r="B5" s="79" t="s">
        <v>0</v>
      </c>
      <c r="C5" s="79" t="s">
        <v>1</v>
      </c>
      <c r="D5" s="79" t="s">
        <v>2</v>
      </c>
      <c r="E5" s="79" t="s">
        <v>10</v>
      </c>
      <c r="F5" s="79" t="s">
        <v>3</v>
      </c>
      <c r="G5" s="79" t="s">
        <v>4</v>
      </c>
      <c r="H5" s="79" t="s">
        <v>5</v>
      </c>
      <c r="I5" s="78" t="s">
        <v>6</v>
      </c>
      <c r="J5" s="95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</row>
    <row r="6" spans="2:28" x14ac:dyDescent="0.25">
      <c r="B6" s="59" t="s">
        <v>7</v>
      </c>
      <c r="C6" s="1" t="s">
        <v>24</v>
      </c>
      <c r="D6" s="1">
        <v>5</v>
      </c>
      <c r="E6" s="2">
        <v>20.41</v>
      </c>
      <c r="F6" s="2">
        <f>E6*D6</f>
        <v>102.05</v>
      </c>
      <c r="G6" s="3">
        <f t="shared" ref="G6:G16" si="0">F6/$F$17</f>
        <v>0.10139901830249795</v>
      </c>
      <c r="H6" s="4">
        <v>0.14000000000000001</v>
      </c>
      <c r="I6" s="5">
        <f t="shared" ref="I6:I16" si="1">F6*(1+H6)</f>
        <v>116.337</v>
      </c>
      <c r="J6" s="6"/>
      <c r="K6" s="30">
        <v>1000</v>
      </c>
      <c r="L6">
        <f>K6/E6</f>
        <v>48.99559039686428</v>
      </c>
    </row>
    <row r="7" spans="2:28" x14ac:dyDescent="0.25">
      <c r="B7" s="32" t="s">
        <v>19</v>
      </c>
      <c r="C7" s="7" t="s">
        <v>25</v>
      </c>
      <c r="D7" s="7">
        <v>4</v>
      </c>
      <c r="E7" s="8">
        <v>25.62</v>
      </c>
      <c r="F7" s="8">
        <f t="shared" ref="F7:F16" si="2">E7*D7</f>
        <v>102.48</v>
      </c>
      <c r="G7" s="9">
        <f t="shared" si="0"/>
        <v>0.10182627531249379</v>
      </c>
      <c r="H7" s="10">
        <v>0.2843</v>
      </c>
      <c r="I7" s="11">
        <f t="shared" si="1"/>
        <v>131.61506400000002</v>
      </c>
      <c r="J7" s="6"/>
      <c r="K7" s="30">
        <v>1000</v>
      </c>
      <c r="L7">
        <f t="shared" ref="L7:L16" si="3">K7/E7</f>
        <v>39.032006245120996</v>
      </c>
    </row>
    <row r="8" spans="2:28" x14ac:dyDescent="0.25">
      <c r="B8" s="32" t="s">
        <v>12</v>
      </c>
      <c r="C8" s="7" t="s">
        <v>26</v>
      </c>
      <c r="D8" s="7">
        <v>1</v>
      </c>
      <c r="E8" s="8">
        <v>110</v>
      </c>
      <c r="F8" s="8">
        <f t="shared" si="2"/>
        <v>110</v>
      </c>
      <c r="G8" s="9">
        <f t="shared" si="0"/>
        <v>0.10929830488265335</v>
      </c>
      <c r="H8" s="10">
        <v>0.24840000000000001</v>
      </c>
      <c r="I8" s="11">
        <f t="shared" si="1"/>
        <v>137.32399999999998</v>
      </c>
      <c r="J8" s="6"/>
      <c r="K8" s="30">
        <v>1000</v>
      </c>
      <c r="L8">
        <f t="shared" si="3"/>
        <v>9.0909090909090917</v>
      </c>
    </row>
    <row r="9" spans="2:28" ht="15.75" thickBot="1" x14ac:dyDescent="0.3">
      <c r="B9" s="60" t="s">
        <v>16</v>
      </c>
      <c r="C9" s="61" t="s">
        <v>25</v>
      </c>
      <c r="D9" s="61">
        <v>4</v>
      </c>
      <c r="E9" s="62">
        <v>26.99</v>
      </c>
      <c r="F9" s="62">
        <f t="shared" si="2"/>
        <v>107.96</v>
      </c>
      <c r="G9" s="63">
        <f t="shared" si="0"/>
        <v>0.10727131813755687</v>
      </c>
      <c r="H9" s="64">
        <v>0.18479999999999999</v>
      </c>
      <c r="I9" s="65">
        <f t="shared" si="1"/>
        <v>127.911008</v>
      </c>
      <c r="J9" s="6"/>
      <c r="K9" s="30">
        <v>1000</v>
      </c>
      <c r="L9">
        <f t="shared" si="3"/>
        <v>37.050759540570581</v>
      </c>
    </row>
    <row r="10" spans="2:28" x14ac:dyDescent="0.25">
      <c r="B10" s="53" t="s">
        <v>27</v>
      </c>
      <c r="C10" s="54" t="s">
        <v>38</v>
      </c>
      <c r="D10" s="54">
        <v>23</v>
      </c>
      <c r="E10" s="55">
        <v>4.0999999999999996</v>
      </c>
      <c r="F10" s="55">
        <f t="shared" si="2"/>
        <v>94.3</v>
      </c>
      <c r="G10" s="56">
        <f t="shared" si="0"/>
        <v>9.3698455913038284E-2</v>
      </c>
      <c r="H10" s="57">
        <v>0.13200000000000001</v>
      </c>
      <c r="I10" s="58">
        <f t="shared" si="1"/>
        <v>106.74760000000001</v>
      </c>
      <c r="J10" s="6"/>
      <c r="K10" s="30">
        <v>1000</v>
      </c>
      <c r="L10">
        <f t="shared" si="3"/>
        <v>243.90243902439028</v>
      </c>
    </row>
    <row r="11" spans="2:28" x14ac:dyDescent="0.25">
      <c r="B11" s="31" t="s">
        <v>29</v>
      </c>
      <c r="C11" s="12" t="s">
        <v>39</v>
      </c>
      <c r="D11" s="12">
        <v>4</v>
      </c>
      <c r="E11" s="33">
        <v>23.31</v>
      </c>
      <c r="F11" s="33">
        <f t="shared" si="2"/>
        <v>93.24</v>
      </c>
      <c r="G11" s="13">
        <f t="shared" si="0"/>
        <v>9.2645217702350902E-2</v>
      </c>
      <c r="H11" s="14">
        <v>0.17799999999999999</v>
      </c>
      <c r="I11" s="15">
        <f t="shared" si="1"/>
        <v>109.83671999999999</v>
      </c>
      <c r="J11" s="6"/>
      <c r="K11" s="30">
        <v>1000</v>
      </c>
      <c r="L11">
        <f t="shared" si="3"/>
        <v>42.900042900042905</v>
      </c>
    </row>
    <row r="12" spans="2:28" x14ac:dyDescent="0.25">
      <c r="B12" s="31" t="s">
        <v>11</v>
      </c>
      <c r="C12" s="12" t="s">
        <v>39</v>
      </c>
      <c r="D12" s="12">
        <v>13</v>
      </c>
      <c r="E12" s="33">
        <v>7.11</v>
      </c>
      <c r="F12" s="33">
        <f t="shared" si="2"/>
        <v>92.43</v>
      </c>
      <c r="G12" s="13">
        <f t="shared" si="0"/>
        <v>9.1840384730033184E-2</v>
      </c>
      <c r="H12" s="14">
        <v>0.2631</v>
      </c>
      <c r="I12" s="15">
        <f t="shared" si="1"/>
        <v>116.74833300000002</v>
      </c>
      <c r="J12" s="6"/>
      <c r="K12" s="30">
        <v>1000</v>
      </c>
      <c r="L12">
        <f t="shared" si="3"/>
        <v>140.64697609001405</v>
      </c>
    </row>
    <row r="13" spans="2:28" ht="15.75" thickBot="1" x14ac:dyDescent="0.3">
      <c r="B13" s="34" t="s">
        <v>34</v>
      </c>
      <c r="C13" s="35" t="s">
        <v>40</v>
      </c>
      <c r="D13" s="35">
        <v>9</v>
      </c>
      <c r="E13" s="36">
        <v>10.1</v>
      </c>
      <c r="F13" s="36">
        <f t="shared" si="2"/>
        <v>90.899999999999991</v>
      </c>
      <c r="G13" s="37">
        <f t="shared" si="0"/>
        <v>9.0320144671210814E-2</v>
      </c>
      <c r="H13" s="38">
        <v>0.13919999999999999</v>
      </c>
      <c r="I13" s="39">
        <f t="shared" si="1"/>
        <v>103.55327999999999</v>
      </c>
      <c r="J13" s="6"/>
      <c r="K13" s="30">
        <v>1000</v>
      </c>
      <c r="L13">
        <f t="shared" si="3"/>
        <v>99.009900990099013</v>
      </c>
    </row>
    <row r="14" spans="2:28" x14ac:dyDescent="0.25">
      <c r="B14" s="43" t="s">
        <v>31</v>
      </c>
      <c r="C14" s="44" t="s">
        <v>41</v>
      </c>
      <c r="D14" s="44">
        <v>2</v>
      </c>
      <c r="E14" s="45">
        <v>36.299999999999997</v>
      </c>
      <c r="F14" s="45">
        <f t="shared" si="2"/>
        <v>72.599999999999994</v>
      </c>
      <c r="G14" s="46">
        <f t="shared" si="0"/>
        <v>7.2136881222551213E-2</v>
      </c>
      <c r="H14" s="47">
        <v>0.21249999999999999</v>
      </c>
      <c r="I14" s="48">
        <f t="shared" si="1"/>
        <v>88.027499999999989</v>
      </c>
      <c r="J14" s="6"/>
      <c r="K14" s="30">
        <v>1000</v>
      </c>
      <c r="L14">
        <f t="shared" si="3"/>
        <v>27.548209366391188</v>
      </c>
    </row>
    <row r="15" spans="2:28" x14ac:dyDescent="0.25">
      <c r="B15" s="25" t="s">
        <v>32</v>
      </c>
      <c r="C15" s="40" t="s">
        <v>41</v>
      </c>
      <c r="D15" s="40">
        <v>10</v>
      </c>
      <c r="E15" s="41">
        <v>6.87</v>
      </c>
      <c r="F15" s="41">
        <f t="shared" si="2"/>
        <v>68.7</v>
      </c>
      <c r="G15" s="29">
        <f t="shared" si="0"/>
        <v>6.8261759503984415E-2</v>
      </c>
      <c r="H15" s="42">
        <v>0.5</v>
      </c>
      <c r="I15" s="49">
        <f t="shared" si="1"/>
        <v>103.05000000000001</v>
      </c>
      <c r="J15" s="6"/>
      <c r="K15" s="30">
        <v>1000</v>
      </c>
      <c r="L15">
        <f t="shared" si="3"/>
        <v>145.5604075691412</v>
      </c>
    </row>
    <row r="16" spans="2:28" ht="15.75" thickBot="1" x14ac:dyDescent="0.3">
      <c r="B16" s="50" t="s">
        <v>33</v>
      </c>
      <c r="C16" s="26" t="s">
        <v>42</v>
      </c>
      <c r="D16" s="26">
        <v>12</v>
      </c>
      <c r="E16" s="51">
        <v>5.98</v>
      </c>
      <c r="F16" s="51">
        <f t="shared" si="2"/>
        <v>71.760000000000005</v>
      </c>
      <c r="G16" s="52">
        <f t="shared" si="0"/>
        <v>7.130223962162914E-2</v>
      </c>
      <c r="H16" s="27">
        <v>0.14180000000000001</v>
      </c>
      <c r="I16" s="28">
        <f t="shared" si="1"/>
        <v>81.935568000000004</v>
      </c>
      <c r="J16" s="6"/>
      <c r="K16" s="30">
        <v>1000</v>
      </c>
      <c r="L16">
        <f t="shared" si="3"/>
        <v>167.22408026755852</v>
      </c>
    </row>
    <row r="17" spans="2:10" ht="15.75" thickBot="1" x14ac:dyDescent="0.3">
      <c r="B17" s="16" t="s">
        <v>8</v>
      </c>
      <c r="C17" s="16"/>
      <c r="D17" s="16"/>
      <c r="E17" s="16"/>
      <c r="F17" s="17">
        <f>SUM(F6:F16)</f>
        <v>1006.4200000000001</v>
      </c>
      <c r="G17" s="18">
        <f>SUM(G6:G16)</f>
        <v>1</v>
      </c>
      <c r="H17" s="19"/>
      <c r="I17" s="17">
        <f>SUM(I6:I16)</f>
        <v>1223.0860730000002</v>
      </c>
      <c r="J17" s="20">
        <f>(I17-F17)/F17</f>
        <v>0.21528395004073855</v>
      </c>
    </row>
    <row r="18" spans="2:10" x14ac:dyDescent="0.25">
      <c r="B18" s="16"/>
      <c r="C18" s="16"/>
      <c r="D18" s="16"/>
      <c r="E18" s="16"/>
      <c r="F18" s="17"/>
      <c r="G18" s="21"/>
      <c r="H18" s="19"/>
      <c r="I18" s="17"/>
      <c r="J18" s="16" t="s">
        <v>9</v>
      </c>
    </row>
    <row r="19" spans="2:10" x14ac:dyDescent="0.25">
      <c r="H19" s="22">
        <f>AVERAGE(H6:H16)</f>
        <v>0.22037272727272728</v>
      </c>
    </row>
    <row r="22" spans="2:10" x14ac:dyDescent="0.25">
      <c r="B22" s="23"/>
    </row>
    <row r="23" spans="2:10" x14ac:dyDescent="0.25">
      <c r="B23" s="23" t="s">
        <v>13</v>
      </c>
      <c r="D23" t="s">
        <v>22</v>
      </c>
    </row>
    <row r="24" spans="2:10" x14ac:dyDescent="0.25">
      <c r="B24" s="23" t="s">
        <v>14</v>
      </c>
      <c r="D24" t="s">
        <v>23</v>
      </c>
    </row>
    <row r="25" spans="2:10" x14ac:dyDescent="0.25">
      <c r="B25" s="23" t="s">
        <v>15</v>
      </c>
      <c r="D25" t="s">
        <v>23</v>
      </c>
    </row>
    <row r="26" spans="2:10" x14ac:dyDescent="0.25">
      <c r="B26" s="23"/>
    </row>
    <row r="27" spans="2:10" x14ac:dyDescent="0.25">
      <c r="B27" s="23" t="s">
        <v>17</v>
      </c>
      <c r="D27" t="s">
        <v>23</v>
      </c>
    </row>
    <row r="28" spans="2:10" x14ac:dyDescent="0.25">
      <c r="B28" s="23" t="s">
        <v>18</v>
      </c>
      <c r="D28" t="s">
        <v>23</v>
      </c>
    </row>
    <row r="29" spans="2:10" x14ac:dyDescent="0.25">
      <c r="B29" s="24"/>
    </row>
    <row r="30" spans="2:10" x14ac:dyDescent="0.25">
      <c r="B30" s="23" t="s">
        <v>20</v>
      </c>
      <c r="D30" t="s">
        <v>22</v>
      </c>
    </row>
    <row r="31" spans="2:10" x14ac:dyDescent="0.25">
      <c r="B31" s="23"/>
    </row>
    <row r="34" spans="2:4" x14ac:dyDescent="0.25">
      <c r="B34" s="23"/>
      <c r="D34" t="s">
        <v>37</v>
      </c>
    </row>
    <row r="35" spans="2:4" x14ac:dyDescent="0.25">
      <c r="B35" s="23" t="s">
        <v>28</v>
      </c>
      <c r="D35" t="s">
        <v>21</v>
      </c>
    </row>
    <row r="36" spans="2:4" x14ac:dyDescent="0.25">
      <c r="B36" s="23"/>
    </row>
    <row r="37" spans="2:4" x14ac:dyDescent="0.25">
      <c r="B37" s="23"/>
      <c r="D37" t="s">
        <v>37</v>
      </c>
    </row>
    <row r="38" spans="2:4" x14ac:dyDescent="0.25">
      <c r="B38" s="23"/>
      <c r="D38" t="s">
        <v>37</v>
      </c>
    </row>
    <row r="39" spans="2:4" x14ac:dyDescent="0.25">
      <c r="B39" s="23" t="s">
        <v>30</v>
      </c>
      <c r="D39" t="s">
        <v>23</v>
      </c>
    </row>
    <row r="40" spans="2:4" x14ac:dyDescent="0.25">
      <c r="B40" s="23" t="s">
        <v>31</v>
      </c>
      <c r="D40" t="s">
        <v>37</v>
      </c>
    </row>
    <row r="41" spans="2:4" x14ac:dyDescent="0.25">
      <c r="B41" s="23" t="s">
        <v>32</v>
      </c>
      <c r="D41" t="s">
        <v>37</v>
      </c>
    </row>
    <row r="42" spans="2:4" x14ac:dyDescent="0.25">
      <c r="B42" s="23" t="s">
        <v>33</v>
      </c>
      <c r="D42" t="s">
        <v>37</v>
      </c>
    </row>
    <row r="43" spans="2:4" x14ac:dyDescent="0.25">
      <c r="B43" s="23"/>
      <c r="D43" t="s">
        <v>37</v>
      </c>
    </row>
    <row r="44" spans="2:4" x14ac:dyDescent="0.25">
      <c r="B44" s="23" t="s">
        <v>35</v>
      </c>
      <c r="D44" t="s">
        <v>23</v>
      </c>
    </row>
    <row r="45" spans="2:4" x14ac:dyDescent="0.25">
      <c r="B45" s="23" t="s">
        <v>36</v>
      </c>
      <c r="D45" t="s">
        <v>23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eduardo_mira eduardo_mira</dc:creator>
  <cp:lastModifiedBy>eduardo_mira eduardo_mira</cp:lastModifiedBy>
  <dcterms:created xsi:type="dcterms:W3CDTF">2021-01-27T22:49:20Z</dcterms:created>
  <dcterms:modified xsi:type="dcterms:W3CDTF">2021-05-06T23:48:08Z</dcterms:modified>
</cp:coreProperties>
</file>