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stão Mensal - OB" sheetId="1" r:id="rId3"/>
  </sheets>
  <definedNames/>
  <calcPr/>
</workbook>
</file>

<file path=xl/sharedStrings.xml><?xml version="1.0" encoding="utf-8"?>
<sst xmlns="http://schemas.openxmlformats.org/spreadsheetml/2006/main" count="91" uniqueCount="33">
  <si>
    <t>GESTÃO DE CAPITAL</t>
  </si>
  <si>
    <t>VALORES</t>
  </si>
  <si>
    <t>Maio</t>
  </si>
  <si>
    <t>Saldo inicial</t>
  </si>
  <si>
    <t>Valor por operação</t>
  </si>
  <si>
    <t>% Por operação</t>
  </si>
  <si>
    <t>Meta Final</t>
  </si>
  <si>
    <t>Resultados</t>
  </si>
  <si>
    <t>Ativo</t>
  </si>
  <si>
    <t>Operacional</t>
  </si>
  <si>
    <t>Win</t>
  </si>
  <si>
    <t>Loss</t>
  </si>
  <si>
    <t>Lucro</t>
  </si>
  <si>
    <t>%</t>
  </si>
  <si>
    <t>Saldo atual</t>
  </si>
  <si>
    <t>Lucro total</t>
  </si>
  <si>
    <t>% Lucro</t>
  </si>
  <si>
    <t>% Meta</t>
  </si>
  <si>
    <t>EUR/USD</t>
  </si>
  <si>
    <t>S&amp;R</t>
  </si>
  <si>
    <t xml:space="preserve"> </t>
  </si>
  <si>
    <t>GESTÃO DE RISCO</t>
  </si>
  <si>
    <t>Payout Médio</t>
  </si>
  <si>
    <t>Take Profit</t>
  </si>
  <si>
    <t>Stop Loss</t>
  </si>
  <si>
    <t>Sessões</t>
  </si>
  <si>
    <t>Risco total</t>
  </si>
  <si>
    <t>Retorno total</t>
  </si>
  <si>
    <t>% Risco op.</t>
  </si>
  <si>
    <t>% Retorno op.</t>
  </si>
  <si>
    <t>Desenvolvido por Berman Investimentos</t>
  </si>
  <si>
    <t>Pares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</si>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</sst>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R$&quot;* #,##0.00_-;\-&quot;R$&quot;* #,##0.00_-;_-&quot;R$&quot;* &quot;-&quot;??_-;_-@"/>
    <numFmt numFmtId="165" formatCode="[$R$]#,##0.00"/>
    <numFmt numFmtId="166" formatCode="0.000%"/>
    <numFmt numFmtId="167" formatCode="0.0%"/>
  </numFmts>
  <fonts count="10">
    <font>
      <sz val="11.0"/>
      <color rgb="FF000000"/>
      <name val="Calibri"/>
    </font>
    <font>
      <b/>
      <sz val="18.0"/>
      <color rgb="FFFFFFFF"/>
      <name val="Nunito"/>
    </font>
    <font/>
    <font>
      <sz val="11.0"/>
      <color rgb="FF000000"/>
      <name val="Nunito"/>
    </font>
    <font>
      <b/>
      <sz val="14.0"/>
      <color rgb="FFFFFFFF"/>
      <name val="Nunito"/>
    </font>
    <font>
      <b/>
      <sz val="12.0"/>
      <color rgb="FF000000"/>
      <name val="Nunito"/>
    </font>
    <font>
      <sz val="12.0"/>
      <color rgb="FF000000"/>
      <name val="Nunito"/>
    </font>
    <font>
      <sz val="12.0"/>
      <name val="Nunito"/>
    </font>
    <font>
      <b/>
      <sz val="12.0"/>
      <name val="Nunito"/>
    </font>
    <font>
      <b/>
      <sz val="36.0"/>
      <name val="Nunito"/>
    </font>
  </fonts>
  <fills count="10">
    <fill>
      <patternFill patternType="none"/>
    </fill>
    <fill>
      <patternFill patternType="lightGray"/>
    </fill>
    <fill>
      <patternFill patternType="solid">
        <fgColor rgb="FF232323"/>
        <bgColor rgb="FF232323"/>
      </patternFill>
    </fill>
    <fill>
      <patternFill patternType="solid">
        <fgColor rgb="FFFFFFFF"/>
        <bgColor rgb="FFFFFFFF"/>
      </patternFill>
    </fill>
    <fill>
      <patternFill patternType="solid">
        <fgColor rgb="FFF47F7F"/>
        <bgColor rgb="FFF47F7F"/>
      </patternFill>
    </fill>
    <fill>
      <patternFill patternType="solid">
        <fgColor rgb="FFF49D9D"/>
        <bgColor rgb="FFF49D9D"/>
      </patternFill>
    </fill>
    <fill>
      <patternFill patternType="solid">
        <fgColor rgb="FFC9DAF8"/>
        <bgColor rgb="FFC9DAF8"/>
      </patternFill>
    </fill>
    <fill>
      <patternFill patternType="solid">
        <fgColor rgb="FFF4C5C5"/>
        <bgColor rgb="FFF4C5C5"/>
      </patternFill>
    </fill>
    <fill>
      <patternFill patternType="solid">
        <fgColor rgb="FFB6D7A8"/>
        <bgColor rgb="FFB6D7A8"/>
      </patternFill>
    </fill>
    <fill>
      <patternFill patternType="solid">
        <fgColor rgb="FFEA9999"/>
        <bgColor rgb="FFEA9999"/>
      </patternFill>
    </fill>
  </fills>
  <borders count="3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top/>
      <bottom/>
    </border>
    <border>
      <right/>
      <top/>
      <bottom/>
    </border>
    <border>
      <left/>
      <top/>
      <bottom/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/>
      <right/>
      <top/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</border>
    <border>
      <left/>
      <right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/>
      <top/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right style="medium">
        <color rgb="FFFFFFFF"/>
      </right>
      <top style="medium">
        <color rgb="FFFFFFFF"/>
      </top>
      <bottom style="medium">
        <color rgb="FFFFFFFF"/>
      </bottom>
    </border>
    <border>
      <left/>
      <right/>
      <top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Border="1" applyFill="1" applyFont="1"/>
    <xf borderId="1" fillId="2" fontId="1" numFmtId="0" xfId="0" applyAlignment="1" applyBorder="1" applyFont="1">
      <alignment horizontal="center" readingOrder="0" vertical="center"/>
    </xf>
    <xf borderId="5" fillId="3" fontId="3" numFmtId="0" xfId="0" applyBorder="1" applyFont="1"/>
    <xf borderId="6" fillId="3" fontId="3" numFmtId="0" xfId="0" applyBorder="1" applyFont="1"/>
    <xf borderId="7" fillId="0" fontId="1" numFmtId="0" xfId="0" applyAlignment="1" applyBorder="1" applyFont="1">
      <alignment horizontal="center" readingOrder="0" shrinkToFit="0" vertical="center" wrapText="1"/>
    </xf>
    <xf borderId="8" fillId="0" fontId="2" numFmtId="0" xfId="0" applyBorder="1" applyFont="1"/>
    <xf borderId="9" fillId="0" fontId="2" numFmtId="0" xfId="0" applyBorder="1" applyFont="1"/>
    <xf borderId="8" fillId="0" fontId="4" numFmtId="0" xfId="0" applyAlignment="1" applyBorder="1" applyFont="1">
      <alignment horizontal="center" readingOrder="0" shrinkToFit="0" vertical="center" wrapText="1"/>
    </xf>
    <xf borderId="5" fillId="3" fontId="0" numFmtId="0" xfId="0" applyBorder="1" applyFont="1"/>
    <xf borderId="10" fillId="3" fontId="0" numFmtId="0" xfId="0" applyBorder="1" applyFont="1"/>
    <xf borderId="11" fillId="4" fontId="5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4" fillId="3" fontId="6" numFmtId="0" xfId="0" applyBorder="1" applyFont="1"/>
    <xf borderId="14" fillId="4" fontId="5" numFmtId="0" xfId="0" applyAlignment="1" applyBorder="1" applyFont="1">
      <alignment horizontal="center" readingOrder="0" vertical="center"/>
    </xf>
    <xf borderId="15" fillId="4" fontId="5" numFmtId="0" xfId="0" applyAlignment="1" applyBorder="1" applyFont="1">
      <alignment horizontal="center" readingOrder="0" vertical="center"/>
    </xf>
    <xf borderId="16" fillId="4" fontId="5" numFmtId="0" xfId="0" applyAlignment="1" applyBorder="1" applyFont="1">
      <alignment horizontal="center" readingOrder="0" vertical="center"/>
    </xf>
    <xf borderId="17" fillId="0" fontId="5" numFmtId="0" xfId="0" applyAlignment="1" applyBorder="1" applyFont="1">
      <alignment horizontal="center" readingOrder="0" vertical="center"/>
    </xf>
    <xf borderId="9" fillId="0" fontId="5" numFmtId="0" xfId="0" applyAlignment="1" applyBorder="1" applyFont="1">
      <alignment horizontal="center" readingOrder="0" vertical="center"/>
    </xf>
    <xf borderId="11" fillId="5" fontId="5" numFmtId="0" xfId="0" applyAlignment="1" applyBorder="1" applyFill="1" applyFont="1">
      <alignment horizontal="center" vertical="center"/>
    </xf>
    <xf borderId="14" fillId="6" fontId="6" numFmtId="164" xfId="0" applyAlignment="1" applyBorder="1" applyFill="1" applyFont="1" applyNumberFormat="1">
      <alignment horizontal="center" readingOrder="0" vertical="center"/>
    </xf>
    <xf borderId="15" fillId="0" fontId="6" numFmtId="164" xfId="0" applyAlignment="1" applyBorder="1" applyFont="1" applyNumberFormat="1">
      <alignment horizontal="center" vertical="center"/>
    </xf>
    <xf borderId="15" fillId="0" fontId="6" numFmtId="10" xfId="0" applyAlignment="1" applyBorder="1" applyFont="1" applyNumberFormat="1">
      <alignment horizontal="center" readingOrder="0" vertical="center"/>
    </xf>
    <xf borderId="16" fillId="0" fontId="6" numFmtId="164" xfId="0" applyAlignment="1" applyBorder="1" applyFont="1" applyNumberFormat="1">
      <alignment horizontal="center" vertical="center"/>
    </xf>
    <xf borderId="17" fillId="0" fontId="6" numFmtId="9" xfId="0" applyAlignment="1" applyBorder="1" applyFont="1" applyNumberFormat="1">
      <alignment horizontal="center" readingOrder="0" vertical="center"/>
    </xf>
    <xf borderId="17" fillId="0" fontId="6" numFmtId="3" xfId="0" applyAlignment="1" applyBorder="1" applyFont="1" applyNumberFormat="1">
      <alignment horizontal="center" readingOrder="0" vertical="center"/>
    </xf>
    <xf borderId="9" fillId="0" fontId="6" numFmtId="3" xfId="0" applyAlignment="1" applyBorder="1" applyFont="1" applyNumberFormat="1">
      <alignment horizontal="center" readingOrder="0" vertical="center"/>
    </xf>
    <xf borderId="14" fillId="7" fontId="5" numFmtId="0" xfId="0" applyAlignment="1" applyBorder="1" applyFill="1" applyFont="1">
      <alignment horizontal="center" readingOrder="0" vertical="center"/>
    </xf>
    <xf borderId="15" fillId="7" fontId="5" numFmtId="0" xfId="0" applyAlignment="1" applyBorder="1" applyFont="1">
      <alignment horizontal="center" readingOrder="0" vertical="center"/>
    </xf>
    <xf borderId="15" fillId="7" fontId="5" numFmtId="0" xfId="0" applyAlignment="1" applyBorder="1" applyFont="1">
      <alignment horizontal="center" vertical="center"/>
    </xf>
    <xf borderId="16" fillId="7" fontId="5" numFmtId="0" xfId="0" applyAlignment="1" applyBorder="1" applyFont="1">
      <alignment horizontal="center" vertical="center"/>
    </xf>
    <xf borderId="15" fillId="4" fontId="5" numFmtId="0" xfId="0" applyAlignment="1" applyBorder="1" applyFont="1">
      <alignment horizontal="center" vertical="center"/>
    </xf>
    <xf borderId="18" fillId="0" fontId="5" numFmtId="0" xfId="0" applyAlignment="1" applyBorder="1" applyFont="1">
      <alignment horizontal="center" readingOrder="0" vertical="center"/>
    </xf>
    <xf borderId="19" fillId="0" fontId="5" numFmtId="0" xfId="0" applyAlignment="1" applyBorder="1" applyFont="1">
      <alignment horizontal="center" readingOrder="0" vertical="center"/>
    </xf>
    <xf borderId="14" fillId="0" fontId="6" numFmtId="0" xfId="0" applyAlignment="1" applyBorder="1" applyFont="1">
      <alignment horizontal="center" readingOrder="0" vertical="center"/>
    </xf>
    <xf borderId="15" fillId="0" fontId="6" numFmtId="0" xfId="0" applyAlignment="1" applyBorder="1" applyFont="1">
      <alignment horizontal="center" readingOrder="0" vertical="center"/>
    </xf>
    <xf borderId="20" fillId="0" fontId="6" numFmtId="0" xfId="0" applyAlignment="1" applyBorder="1" applyFont="1">
      <alignment horizontal="center" readingOrder="0" vertical="center"/>
    </xf>
    <xf borderId="16" fillId="6" fontId="6" numFmtId="9" xfId="0" applyAlignment="1" applyBorder="1" applyFont="1" applyNumberFormat="1">
      <alignment horizontal="center" readingOrder="0" vertical="center"/>
    </xf>
    <xf borderId="21" fillId="0" fontId="6" numFmtId="164" xfId="0" applyAlignment="1" applyBorder="1" applyFont="1" applyNumberFormat="1">
      <alignment horizontal="center" vertical="center"/>
    </xf>
    <xf borderId="22" fillId="0" fontId="6" numFmtId="164" xfId="0" applyAlignment="1" applyBorder="1" applyFont="1" applyNumberFormat="1">
      <alignment horizontal="center" vertical="center"/>
    </xf>
    <xf borderId="22" fillId="0" fontId="6" numFmtId="10" xfId="0" applyAlignment="1" applyBorder="1" applyFont="1" applyNumberFormat="1">
      <alignment horizontal="center" vertical="center"/>
    </xf>
    <xf borderId="23" fillId="0" fontId="6" numFmtId="10" xfId="0" applyAlignment="1" applyBorder="1" applyFont="1" applyNumberFormat="1">
      <alignment horizontal="center" readingOrder="0" vertical="center"/>
    </xf>
    <xf borderId="17" fillId="0" fontId="6" numFmtId="165" xfId="0" applyAlignment="1" applyBorder="1" applyFont="1" applyNumberFormat="1">
      <alignment horizontal="center" readingOrder="0" vertical="center"/>
    </xf>
    <xf borderId="17" fillId="0" fontId="6" numFmtId="10" xfId="0" applyAlignment="1" applyBorder="1" applyFont="1" applyNumberFormat="1">
      <alignment horizontal="center" readingOrder="0" vertical="center"/>
    </xf>
    <xf borderId="9" fillId="0" fontId="6" numFmtId="10" xfId="0" applyAlignment="1" applyBorder="1" applyFont="1" applyNumberFormat="1">
      <alignment horizontal="center" readingOrder="0" vertical="center"/>
    </xf>
    <xf borderId="5" fillId="3" fontId="6" numFmtId="0" xfId="0" applyBorder="1" applyFont="1"/>
    <xf borderId="24" fillId="3" fontId="6" numFmtId="0" xfId="0" applyBorder="1" applyFont="1"/>
    <xf borderId="24" fillId="3" fontId="6" numFmtId="0" xfId="0" applyAlignment="1" applyBorder="1" applyFont="1">
      <alignment readingOrder="0"/>
    </xf>
    <xf borderId="10" fillId="3" fontId="3" numFmtId="0" xfId="0" applyBorder="1" applyFont="1"/>
    <xf borderId="25" fillId="3" fontId="0" numFmtId="0" xfId="0" applyBorder="1" applyFont="1"/>
    <xf borderId="26" fillId="2" fontId="1" numFmtId="0" xfId="0" applyAlignment="1" applyBorder="1" applyFont="1">
      <alignment horizontal="center" readingOrder="0" shrinkToFit="0" vertical="center" wrapText="1"/>
    </xf>
    <xf borderId="27" fillId="0" fontId="2" numFmtId="0" xfId="0" applyBorder="1" applyFont="1"/>
    <xf borderId="28" fillId="0" fontId="2" numFmtId="0" xfId="0" applyBorder="1" applyFont="1"/>
    <xf borderId="29" fillId="3" fontId="3" numFmtId="0" xfId="0" applyBorder="1" applyFont="1"/>
    <xf borderId="30" fillId="0" fontId="2" numFmtId="0" xfId="0" applyBorder="1" applyFont="1"/>
    <xf borderId="31" fillId="0" fontId="2" numFmtId="0" xfId="0" applyBorder="1" applyFont="1"/>
    <xf borderId="32" fillId="0" fontId="2" numFmtId="0" xfId="0" applyBorder="1" applyFont="1"/>
    <xf borderId="33" fillId="3" fontId="3" numFmtId="0" xfId="0" applyBorder="1" applyFont="1"/>
    <xf borderId="14" fillId="3" fontId="6" numFmtId="9" xfId="0" applyAlignment="1" applyBorder="1" applyFont="1" applyNumberFormat="1">
      <alignment horizontal="center" readingOrder="0" vertical="center"/>
    </xf>
    <xf borderId="15" fillId="0" fontId="6" numFmtId="3" xfId="0" applyAlignment="1" applyBorder="1" applyFont="1" applyNumberFormat="1">
      <alignment horizontal="center" readingOrder="0" vertical="center"/>
    </xf>
    <xf borderId="16" fillId="6" fontId="6" numFmtId="3" xfId="0" applyAlignment="1" applyBorder="1" applyFont="1" applyNumberFormat="1">
      <alignment horizontal="center" readingOrder="0" vertical="center"/>
    </xf>
    <xf borderId="21" fillId="0" fontId="6" numFmtId="165" xfId="0" applyAlignment="1" applyBorder="1" applyFont="1" applyNumberFormat="1">
      <alignment horizontal="center" readingOrder="0" vertical="center"/>
    </xf>
    <xf borderId="22" fillId="0" fontId="6" numFmtId="165" xfId="0" applyAlignment="1" applyBorder="1" applyFont="1" applyNumberFormat="1">
      <alignment horizontal="center" readingOrder="0" vertical="center"/>
    </xf>
    <xf borderId="22" fillId="0" fontId="6" numFmtId="166" xfId="0" applyAlignment="1" applyBorder="1" applyFont="1" applyNumberFormat="1">
      <alignment horizontal="center" readingOrder="0" vertical="center"/>
    </xf>
    <xf borderId="23" fillId="0" fontId="6" numFmtId="166" xfId="0" applyAlignment="1" applyBorder="1" applyFont="1" applyNumberFormat="1">
      <alignment horizontal="center" readingOrder="0" vertical="center"/>
    </xf>
    <xf borderId="25" fillId="3" fontId="6" numFmtId="0" xfId="0" applyBorder="1" applyFont="1"/>
    <xf borderId="25" fillId="3" fontId="3" numFmtId="0" xfId="0" applyBorder="1" applyFont="1"/>
    <xf borderId="10" fillId="3" fontId="6" numFmtId="0" xfId="0" applyBorder="1" applyFont="1"/>
    <xf borderId="10" fillId="3" fontId="6" numFmtId="0" xfId="0" applyAlignment="1" applyBorder="1" applyFont="1">
      <alignment horizontal="right" vertical="top"/>
    </xf>
    <xf borderId="6" fillId="3" fontId="6" numFmtId="0" xfId="0" applyAlignment="1" applyBorder="1" applyFont="1">
      <alignment horizontal="center" readingOrder="0"/>
    </xf>
    <xf borderId="4" fillId="0" fontId="2" numFmtId="0" xfId="0" applyBorder="1" applyFont="1"/>
    <xf borderId="5" fillId="0" fontId="2" numFmtId="0" xfId="0" applyBorder="1" applyFont="1"/>
    <xf borderId="34" fillId="3" fontId="6" numFmtId="0" xfId="0" applyBorder="1" applyFont="1"/>
    <xf borderId="26" fillId="3" fontId="6" numFmtId="0" xfId="0" applyAlignment="1" applyBorder="1" applyFont="1">
      <alignment horizontal="center" readingOrder="0" vertical="center"/>
    </xf>
    <xf borderId="35" fillId="0" fontId="2" numFmtId="0" xfId="0" applyBorder="1" applyFont="1"/>
    <xf borderId="36" fillId="0" fontId="2" numFmtId="0" xfId="0" applyBorder="1" applyFont="1"/>
    <xf borderId="37" fillId="0" fontId="2" numFmtId="0" xfId="0" applyBorder="1" applyFont="1"/>
    <xf borderId="0" fillId="0" fontId="7" numFmtId="0" xfId="0" applyFont="1"/>
    <xf borderId="38" fillId="0" fontId="6" numFmtId="164" xfId="0" applyAlignment="1" applyBorder="1" applyFont="1" applyNumberFormat="1">
      <alignment horizontal="center" vertical="center"/>
    </xf>
    <xf borderId="21" fillId="2" fontId="4" numFmtId="0" xfId="0" applyAlignment="1" applyBorder="1" applyFont="1">
      <alignment horizontal="center" readingOrder="0" vertical="center"/>
    </xf>
    <xf borderId="22" fillId="8" fontId="8" numFmtId="0" xfId="0" applyAlignment="1" applyBorder="1" applyFill="1" applyFont="1">
      <alignment horizontal="center" vertical="center"/>
    </xf>
    <xf borderId="22" fillId="9" fontId="8" numFmtId="0" xfId="0" applyAlignment="1" applyBorder="1" applyFill="1" applyFont="1">
      <alignment horizontal="center" vertical="center"/>
    </xf>
    <xf borderId="22" fillId="0" fontId="8" numFmtId="164" xfId="0" applyAlignment="1" applyBorder="1" applyFont="1" applyNumberFormat="1">
      <alignment horizontal="center" vertical="center"/>
    </xf>
    <xf borderId="23" fillId="0" fontId="8" numFmtId="167" xfId="0" applyAlignment="1" applyBorder="1" applyFont="1" applyNumberFormat="1">
      <alignment horizontal="center" vertical="center"/>
    </xf>
    <xf borderId="0" fillId="0" fontId="9" numFmtId="0" xfId="0" applyAlignment="1" applyFont="1">
      <alignment horizontal="center" readingOrder="0" vertical="center"/>
    </xf>
  </cellXfs>
  <cellStyles count="1">
    <cellStyle xfId="0" name="Normal" builtinId="0"/>
  </cellStyles>
  <dxfs count="4"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FFE599"/>
          <bgColor rgb="FFFFE59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504825</xdr:colOff>
      <xdr:row>13</xdr:row>
      <xdr:rowOff>9525</xdr:rowOff>
    </xdr:from>
    <xdr:ext cx="7210425" cy="3819525"/>
    <xdr:pic>
      <xdr:nvPicPr>
        <xdr:cNvPr id="0" name="image1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29"/>
    <col customWidth="1" min="2" max="5" width="22.71"/>
    <col customWidth="1" min="6" max="6" width="10.0"/>
    <col customWidth="1" min="7" max="7" width="8.0"/>
    <col customWidth="1" min="8" max="10" width="27.29"/>
    <col customWidth="1" min="11" max="11" width="26.14"/>
    <col customWidth="1" min="12" max="12" width="7.86"/>
    <col customWidth="1" min="13" max="13" width="8.71"/>
    <col customWidth="1" min="14" max="16" width="23.71"/>
    <col customWidth="1" min="17" max="17" width="23.57"/>
    <col customWidth="1" min="18" max="18" width="21.57"/>
    <col customWidth="1" min="19" max="19" width="19.29"/>
    <col customWidth="1" min="20" max="30" width="8.71"/>
  </cols>
  <sheetData>
    <row r="1" ht="72.0" customHeight="1">
      <c r="A1" s="1" t="s">
        <v>0</v>
      </c>
      <c r="B1" s="2"/>
      <c r="C1" s="2"/>
      <c r="D1" s="2"/>
      <c r="E1" s="2"/>
      <c r="F1" s="3"/>
      <c r="G1" s="4"/>
      <c r="H1" s="5" t="s">
        <v>1</v>
      </c>
      <c r="I1" s="2"/>
      <c r="J1" s="2"/>
      <c r="K1" s="3"/>
      <c r="L1" s="6"/>
      <c r="M1" s="7"/>
      <c r="N1" s="8"/>
      <c r="O1" s="9"/>
      <c r="P1" s="9"/>
      <c r="Q1" s="10"/>
      <c r="R1" s="11"/>
      <c r="S1" s="10"/>
      <c r="T1" s="12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ht="30.75" customHeight="1">
      <c r="A2" s="14" t="s">
        <v>2</v>
      </c>
      <c r="B2" s="15"/>
      <c r="C2" s="15"/>
      <c r="D2" s="15"/>
      <c r="E2" s="15"/>
      <c r="F2" s="16"/>
      <c r="G2" s="17"/>
      <c r="H2" s="18" t="s">
        <v>3</v>
      </c>
      <c r="I2" s="19" t="s">
        <v>4</v>
      </c>
      <c r="J2" s="19" t="s">
        <v>5</v>
      </c>
      <c r="K2" s="20" t="s">
        <v>6</v>
      </c>
      <c r="L2" s="6"/>
      <c r="M2" s="7"/>
      <c r="N2" s="21"/>
      <c r="O2" s="21"/>
      <c r="P2" s="21"/>
      <c r="Q2" s="21"/>
      <c r="R2" s="22"/>
      <c r="S2" s="21"/>
      <c r="T2" s="12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ht="30.75" customHeight="1">
      <c r="A3" s="23" t="s">
        <v>7</v>
      </c>
      <c r="B3" s="15"/>
      <c r="C3" s="15"/>
      <c r="D3" s="15"/>
      <c r="E3" s="15"/>
      <c r="F3" s="16"/>
      <c r="G3" s="17"/>
      <c r="H3" s="24">
        <v>1000.0</v>
      </c>
      <c r="I3" s="25">
        <f>H3*J3</f>
        <v>50</v>
      </c>
      <c r="J3" s="26">
        <f>5/K10/100</f>
        <v>0.05</v>
      </c>
      <c r="K3" s="27">
        <f>H3*K5+H3</f>
        <v>1200</v>
      </c>
      <c r="L3" s="6"/>
      <c r="M3" s="7"/>
      <c r="N3" s="28"/>
      <c r="O3" s="29"/>
      <c r="P3" s="29"/>
      <c r="Q3" s="29"/>
      <c r="R3" s="30"/>
      <c r="S3" s="29"/>
      <c r="T3" s="12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ht="30.75" customHeight="1">
      <c r="A4" s="31" t="s">
        <v>8</v>
      </c>
      <c r="B4" s="31" t="s">
        <v>9</v>
      </c>
      <c r="C4" s="32" t="s">
        <v>10</v>
      </c>
      <c r="D4" s="32" t="s">
        <v>11</v>
      </c>
      <c r="E4" s="33" t="s">
        <v>12</v>
      </c>
      <c r="F4" s="34" t="s">
        <v>13</v>
      </c>
      <c r="G4" s="17"/>
      <c r="H4" s="18" t="s">
        <v>14</v>
      </c>
      <c r="I4" s="35" t="s">
        <v>15</v>
      </c>
      <c r="J4" s="35" t="s">
        <v>16</v>
      </c>
      <c r="K4" s="20" t="s">
        <v>17</v>
      </c>
      <c r="L4" s="6"/>
      <c r="M4" s="7"/>
      <c r="N4" s="21"/>
      <c r="O4" s="21"/>
      <c r="P4" s="21"/>
      <c r="Q4" s="21"/>
      <c r="R4" s="36"/>
      <c r="S4" s="37"/>
      <c r="T4" s="12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ht="30.75" customHeight="1">
      <c r="A5" s="38" t="s">
        <v>18</v>
      </c>
      <c r="B5" s="38" t="s">
        <v>19</v>
      </c>
      <c r="C5" s="39">
        <v>0.0</v>
      </c>
      <c r="D5" s="40">
        <v>0.0</v>
      </c>
      <c r="E5" s="25">
        <f>(C5*I3*F5)-(D5*I3)</f>
        <v>0</v>
      </c>
      <c r="F5" s="41">
        <v>0.87</v>
      </c>
      <c r="G5" s="17"/>
      <c r="H5" s="42">
        <f>H3+I5</f>
        <v>1000</v>
      </c>
      <c r="I5" s="43">
        <f>SUM(E5:E34)</f>
        <v>0</v>
      </c>
      <c r="J5" s="44">
        <f>I5/H3</f>
        <v>0</v>
      </c>
      <c r="K5" s="45">
        <v>0.2</v>
      </c>
      <c r="L5" s="6"/>
      <c r="M5" s="7"/>
      <c r="N5" s="46"/>
      <c r="O5" s="46"/>
      <c r="P5" s="47"/>
      <c r="Q5" s="47"/>
      <c r="R5" s="48"/>
      <c r="S5" s="47"/>
      <c r="T5" s="12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ht="30.75" customHeight="1">
      <c r="A6" s="38" t="s">
        <v>18</v>
      </c>
      <c r="B6" s="38" t="s">
        <v>19</v>
      </c>
      <c r="C6" s="39">
        <v>0.0</v>
      </c>
      <c r="D6" s="40">
        <v>0.0</v>
      </c>
      <c r="E6" s="25">
        <f>(C6*I3*F6)-(D6*I3)</f>
        <v>0</v>
      </c>
      <c r="F6" s="41">
        <v>0.87</v>
      </c>
      <c r="G6" s="49"/>
      <c r="H6" s="50"/>
      <c r="I6" s="51" t="s">
        <v>20</v>
      </c>
      <c r="J6" s="50"/>
      <c r="K6" s="50"/>
      <c r="L6" s="52"/>
      <c r="M6" s="52"/>
      <c r="N6" s="53"/>
      <c r="O6" s="53"/>
      <c r="P6" s="53"/>
      <c r="Q6" s="53"/>
      <c r="R6" s="53"/>
      <c r="S6" s="5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ht="30.75" customHeight="1">
      <c r="A7" s="38" t="s">
        <v>18</v>
      </c>
      <c r="B7" s="38" t="s">
        <v>19</v>
      </c>
      <c r="C7" s="39">
        <v>0.0</v>
      </c>
      <c r="D7" s="40">
        <v>0.0</v>
      </c>
      <c r="E7" s="25">
        <f>(C7*I3*F7)-(D7*I3)</f>
        <v>0</v>
      </c>
      <c r="F7" s="41">
        <v>0.87</v>
      </c>
      <c r="G7" s="17"/>
      <c r="H7" s="54" t="s">
        <v>21</v>
      </c>
      <c r="I7" s="55"/>
      <c r="J7" s="55"/>
      <c r="K7" s="56"/>
      <c r="L7" s="57"/>
      <c r="M7" s="52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ht="30.75" customHeight="1">
      <c r="A8" s="38" t="s">
        <v>18</v>
      </c>
      <c r="B8" s="38" t="s">
        <v>19</v>
      </c>
      <c r="C8" s="39">
        <v>0.0</v>
      </c>
      <c r="D8" s="40">
        <v>0.0</v>
      </c>
      <c r="E8" s="25">
        <f>(C8*I3*F8)-(D8*I3)</f>
        <v>0</v>
      </c>
      <c r="F8" s="41">
        <v>0.87</v>
      </c>
      <c r="G8" s="17"/>
      <c r="H8" s="58"/>
      <c r="I8" s="59"/>
      <c r="J8" s="59"/>
      <c r="K8" s="60"/>
      <c r="L8" s="61"/>
      <c r="M8" s="6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ht="30.75" customHeight="1">
      <c r="A9" s="38" t="s">
        <v>18</v>
      </c>
      <c r="B9" s="38" t="s">
        <v>19</v>
      </c>
      <c r="C9" s="39">
        <v>0.0</v>
      </c>
      <c r="D9" s="40">
        <v>0.0</v>
      </c>
      <c r="E9" s="25">
        <f>(C9*I3*F9)-(D9*I3)</f>
        <v>0</v>
      </c>
      <c r="F9" s="41">
        <v>0.87</v>
      </c>
      <c r="G9" s="17"/>
      <c r="H9" s="18" t="s">
        <v>22</v>
      </c>
      <c r="I9" s="19" t="s">
        <v>23</v>
      </c>
      <c r="J9" s="19" t="s">
        <v>24</v>
      </c>
      <c r="K9" s="20" t="s">
        <v>25</v>
      </c>
      <c r="L9" s="61"/>
      <c r="M9" s="6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ht="30.75" customHeight="1">
      <c r="A10" s="38" t="s">
        <v>18</v>
      </c>
      <c r="B10" s="38" t="s">
        <v>19</v>
      </c>
      <c r="C10" s="39">
        <v>0.0</v>
      </c>
      <c r="D10" s="40">
        <v>0.0</v>
      </c>
      <c r="E10" s="25">
        <f>(C10*I3*F10)-(D10*I3)</f>
        <v>0</v>
      </c>
      <c r="F10" s="41">
        <v>0.87</v>
      </c>
      <c r="G10" s="17"/>
      <c r="H10" s="62">
        <v>0.87</v>
      </c>
      <c r="I10" s="63">
        <f>2*K10</f>
        <v>2</v>
      </c>
      <c r="J10" s="63">
        <f>1*K10</f>
        <v>1</v>
      </c>
      <c r="K10" s="64">
        <v>1.0</v>
      </c>
      <c r="L10" s="61"/>
      <c r="M10" s="6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ht="30.75" customHeight="1">
      <c r="A11" s="38" t="s">
        <v>18</v>
      </c>
      <c r="B11" s="38" t="s">
        <v>19</v>
      </c>
      <c r="C11" s="39">
        <v>0.0</v>
      </c>
      <c r="D11" s="40">
        <v>0.0</v>
      </c>
      <c r="E11" s="25">
        <f>(C11*I3*F11)-(D11*I3)</f>
        <v>0</v>
      </c>
      <c r="F11" s="41">
        <v>0.87</v>
      </c>
      <c r="G11" s="17"/>
      <c r="H11" s="18" t="s">
        <v>26</v>
      </c>
      <c r="I11" s="19" t="s">
        <v>27</v>
      </c>
      <c r="J11" s="19" t="s">
        <v>28</v>
      </c>
      <c r="K11" s="20" t="s">
        <v>29</v>
      </c>
      <c r="L11" s="61"/>
      <c r="M11" s="6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ht="30.75" customHeight="1">
      <c r="A12" s="38" t="s">
        <v>18</v>
      </c>
      <c r="B12" s="38" t="s">
        <v>19</v>
      </c>
      <c r="C12" s="39">
        <v>0.0</v>
      </c>
      <c r="D12" s="40">
        <v>0.0</v>
      </c>
      <c r="E12" s="25">
        <f>(C12*I3*F12)-(D12*I3)</f>
        <v>0</v>
      </c>
      <c r="F12" s="41">
        <v>0.87</v>
      </c>
      <c r="G12" s="17"/>
      <c r="H12" s="65">
        <f>I3*J10</f>
        <v>50</v>
      </c>
      <c r="I12" s="66">
        <f>I10*H10*I3</f>
        <v>87</v>
      </c>
      <c r="J12" s="67">
        <f>J3</f>
        <v>0.05</v>
      </c>
      <c r="K12" s="68">
        <f>J12*H10</f>
        <v>0.0435</v>
      </c>
      <c r="L12" s="61"/>
      <c r="M12" s="6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ht="30.75" customHeight="1">
      <c r="A13" s="38" t="s">
        <v>18</v>
      </c>
      <c r="B13" s="38" t="s">
        <v>19</v>
      </c>
      <c r="C13" s="39">
        <v>0.0</v>
      </c>
      <c r="D13" s="40">
        <v>0.0</v>
      </c>
      <c r="E13" s="25">
        <f>(C13*I3*F13)-(D13*I3)</f>
        <v>0</v>
      </c>
      <c r="F13" s="41">
        <v>0.87</v>
      </c>
      <c r="G13" s="49"/>
      <c r="H13" s="69"/>
      <c r="I13" s="69"/>
      <c r="J13" s="69"/>
      <c r="K13" s="69"/>
      <c r="L13" s="70"/>
      <c r="M13" s="5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ht="30.75" customHeight="1">
      <c r="A14" s="38" t="s">
        <v>18</v>
      </c>
      <c r="B14" s="38" t="s">
        <v>19</v>
      </c>
      <c r="C14" s="39">
        <v>0.0</v>
      </c>
      <c r="D14" s="40">
        <v>0.0</v>
      </c>
      <c r="E14" s="25">
        <f>(C14*I3*F14)-(D14*I3)</f>
        <v>0</v>
      </c>
      <c r="F14" s="41">
        <v>0.87</v>
      </c>
      <c r="G14" s="49"/>
      <c r="H14" s="71"/>
      <c r="I14" s="71"/>
      <c r="J14" s="72"/>
      <c r="K14" s="71"/>
      <c r="L14" s="52"/>
      <c r="M14" s="5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ht="30.75" customHeight="1">
      <c r="A15" s="38" t="s">
        <v>18</v>
      </c>
      <c r="B15" s="38" t="s">
        <v>19</v>
      </c>
      <c r="C15" s="39">
        <v>0.0</v>
      </c>
      <c r="D15" s="40">
        <v>0.0</v>
      </c>
      <c r="E15" s="25">
        <f>(C15*I3*F15)-(D15*I3)</f>
        <v>0</v>
      </c>
      <c r="F15" s="41">
        <v>0.87</v>
      </c>
      <c r="G15" s="49"/>
      <c r="H15" s="71"/>
      <c r="I15" s="71"/>
      <c r="J15" s="71"/>
      <c r="K15" s="71"/>
      <c r="L15" s="52"/>
      <c r="M15" s="5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ht="30.75" customHeight="1">
      <c r="A16" s="38" t="s">
        <v>18</v>
      </c>
      <c r="B16" s="38" t="s">
        <v>19</v>
      </c>
      <c r="C16" s="39">
        <v>0.0</v>
      </c>
      <c r="D16" s="40">
        <v>0.0</v>
      </c>
      <c r="E16" s="25">
        <f>(C16*I3*F16)-(D16*I3)</f>
        <v>0</v>
      </c>
      <c r="F16" s="41">
        <v>0.87</v>
      </c>
      <c r="G16" s="49"/>
      <c r="H16" s="73"/>
      <c r="I16" s="74"/>
      <c r="J16" s="74"/>
      <c r="K16" s="75"/>
      <c r="L16" s="52"/>
      <c r="M16" s="5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ht="30.75" customHeight="1">
      <c r="A17" s="38" t="s">
        <v>18</v>
      </c>
      <c r="B17" s="38" t="s">
        <v>19</v>
      </c>
      <c r="C17" s="39">
        <v>0.0</v>
      </c>
      <c r="D17" s="40">
        <v>0.0</v>
      </c>
      <c r="E17" s="25">
        <f>(C17*I3*F17)-(D17*I3)</f>
        <v>0</v>
      </c>
      <c r="F17" s="41">
        <v>0.87</v>
      </c>
      <c r="G17" s="49"/>
      <c r="H17" s="71"/>
      <c r="I17" s="71"/>
      <c r="J17" s="71"/>
      <c r="K17" s="71"/>
      <c r="L17" s="52"/>
      <c r="M17" s="52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ht="30.75" customHeight="1">
      <c r="A18" s="38" t="s">
        <v>18</v>
      </c>
      <c r="B18" s="38" t="s">
        <v>19</v>
      </c>
      <c r="C18" s="39">
        <v>0.0</v>
      </c>
      <c r="D18" s="40">
        <v>0.0</v>
      </c>
      <c r="E18" s="25">
        <f>(C18*I3*F18)-(D18*I3)</f>
        <v>0</v>
      </c>
      <c r="F18" s="41">
        <v>0.87</v>
      </c>
      <c r="G18" s="49"/>
      <c r="H18" s="71"/>
      <c r="I18" s="71"/>
      <c r="J18" s="71"/>
      <c r="K18" s="71"/>
      <c r="L18" s="52"/>
      <c r="M18" s="52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ht="30.75" customHeight="1">
      <c r="A19" s="38" t="s">
        <v>18</v>
      </c>
      <c r="B19" s="38" t="s">
        <v>19</v>
      </c>
      <c r="C19" s="39">
        <v>0.0</v>
      </c>
      <c r="D19" s="40">
        <v>0.0</v>
      </c>
      <c r="E19" s="25">
        <f>(C19*I3*F19)-(D19*I3)</f>
        <v>0</v>
      </c>
      <c r="F19" s="41">
        <v>0.87</v>
      </c>
      <c r="G19" s="49"/>
      <c r="H19" s="71"/>
      <c r="I19" s="71"/>
      <c r="J19" s="71"/>
      <c r="K19" s="71"/>
      <c r="L19" s="52"/>
      <c r="M19" s="52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ht="30.75" customHeight="1">
      <c r="A20" s="38" t="s">
        <v>18</v>
      </c>
      <c r="B20" s="38" t="s">
        <v>19</v>
      </c>
      <c r="C20" s="39">
        <v>0.0</v>
      </c>
      <c r="D20" s="40">
        <v>0.0</v>
      </c>
      <c r="E20" s="25">
        <f>(C20*I3*F20)-(D20*I3)</f>
        <v>0</v>
      </c>
      <c r="F20" s="41">
        <v>0.87</v>
      </c>
      <c r="G20" s="49"/>
      <c r="H20" s="71"/>
      <c r="I20" s="71"/>
      <c r="J20" s="71"/>
      <c r="K20" s="71"/>
      <c r="L20" s="52"/>
      <c r="M20" s="52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ht="30.75" customHeight="1">
      <c r="A21" s="38" t="s">
        <v>18</v>
      </c>
      <c r="B21" s="38" t="s">
        <v>19</v>
      </c>
      <c r="C21" s="39">
        <v>0.0</v>
      </c>
      <c r="D21" s="40">
        <v>0.0</v>
      </c>
      <c r="E21" s="25">
        <f>(C21*I3*F21)-(D21*I3)</f>
        <v>0</v>
      </c>
      <c r="F21" s="41">
        <v>0.87</v>
      </c>
      <c r="G21" s="49"/>
      <c r="H21" s="71"/>
      <c r="I21" s="71"/>
      <c r="J21" s="71"/>
      <c r="K21" s="71"/>
      <c r="L21" s="52"/>
      <c r="M21" s="52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ht="30.75" customHeight="1">
      <c r="A22" s="38" t="s">
        <v>18</v>
      </c>
      <c r="B22" s="38" t="s">
        <v>19</v>
      </c>
      <c r="C22" s="39">
        <v>0.0</v>
      </c>
      <c r="D22" s="40">
        <v>0.0</v>
      </c>
      <c r="E22" s="25">
        <f>(C22*I3*F22)-(D22*I3)</f>
        <v>0</v>
      </c>
      <c r="F22" s="41">
        <v>0.87</v>
      </c>
      <c r="G22" s="49"/>
      <c r="H22" s="71"/>
      <c r="I22" s="71"/>
      <c r="J22" s="71"/>
      <c r="K22" s="71"/>
      <c r="L22" s="52"/>
      <c r="M22" s="52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ht="28.5" customHeight="1">
      <c r="A23" s="38" t="s">
        <v>18</v>
      </c>
      <c r="B23" s="38" t="s">
        <v>19</v>
      </c>
      <c r="C23" s="39">
        <v>0.0</v>
      </c>
      <c r="D23" s="40">
        <v>0.0</v>
      </c>
      <c r="E23" s="25">
        <f>(C23*I3*F23)-(D23*I3)</f>
        <v>0</v>
      </c>
      <c r="F23" s="41">
        <v>0.87</v>
      </c>
      <c r="G23" s="49"/>
      <c r="H23" s="76"/>
      <c r="I23" s="76"/>
      <c r="J23" s="76"/>
      <c r="K23" s="76"/>
      <c r="L23" s="52"/>
      <c r="M23" s="52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ht="30.0" customHeight="1">
      <c r="A24" s="38" t="s">
        <v>18</v>
      </c>
      <c r="B24" s="38" t="s">
        <v>19</v>
      </c>
      <c r="C24" s="39">
        <v>0.0</v>
      </c>
      <c r="D24" s="40">
        <v>0.0</v>
      </c>
      <c r="E24" s="25">
        <f>(C24*I3*F24)-(D24*I3)</f>
        <v>0</v>
      </c>
      <c r="F24" s="41">
        <v>0.87</v>
      </c>
      <c r="G24" s="17"/>
      <c r="H24" s="77" t="s">
        <v>30</v>
      </c>
      <c r="I24" s="55"/>
      <c r="J24" s="55"/>
      <c r="K24" s="56"/>
      <c r="L24" s="6"/>
      <c r="M24" s="52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ht="30.0" customHeight="1">
      <c r="A25" s="38" t="s">
        <v>18</v>
      </c>
      <c r="B25" s="38" t="s">
        <v>19</v>
      </c>
      <c r="C25" s="39">
        <v>0.0</v>
      </c>
      <c r="D25" s="40">
        <v>0.0</v>
      </c>
      <c r="E25" s="25">
        <f>(C25*I3*F25)-(D25*I3)</f>
        <v>0</v>
      </c>
      <c r="F25" s="41">
        <v>0.87</v>
      </c>
      <c r="G25" s="17"/>
      <c r="H25" s="78"/>
      <c r="I25" s="79"/>
      <c r="J25" s="79"/>
      <c r="K25" s="80"/>
      <c r="L25" s="6"/>
      <c r="M25" s="52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ht="30.0" customHeight="1">
      <c r="A26" s="38" t="s">
        <v>18</v>
      </c>
      <c r="B26" s="38" t="s">
        <v>19</v>
      </c>
      <c r="C26" s="39">
        <v>0.0</v>
      </c>
      <c r="D26" s="40">
        <v>0.0</v>
      </c>
      <c r="E26" s="25">
        <f>(C26*I3*F26)-(D26*I3)</f>
        <v>0</v>
      </c>
      <c r="F26" s="41">
        <v>0.87</v>
      </c>
      <c r="G26" s="49"/>
      <c r="H26" s="69"/>
      <c r="I26" s="69"/>
      <c r="J26" s="69"/>
      <c r="K26" s="69"/>
      <c r="L26" s="52"/>
      <c r="M26" s="52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ht="30.0" customHeight="1">
      <c r="A27" s="38" t="s">
        <v>18</v>
      </c>
      <c r="B27" s="38" t="s">
        <v>19</v>
      </c>
      <c r="C27" s="39">
        <v>0.0</v>
      </c>
      <c r="D27" s="40">
        <v>0.0</v>
      </c>
      <c r="E27" s="25">
        <f>(C27*I3*F27)-(D27*I3)</f>
        <v>0</v>
      </c>
      <c r="F27" s="41">
        <v>0.87</v>
      </c>
      <c r="G27" s="49"/>
      <c r="H27" s="71"/>
      <c r="I27" s="71"/>
      <c r="J27" s="71"/>
      <c r="K27" s="71"/>
      <c r="L27" s="52"/>
      <c r="M27" s="52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ht="30.0" customHeight="1">
      <c r="A28" s="38" t="s">
        <v>18</v>
      </c>
      <c r="B28" s="38" t="s">
        <v>19</v>
      </c>
      <c r="C28" s="39">
        <v>0.0</v>
      </c>
      <c r="D28" s="40">
        <v>0.0</v>
      </c>
      <c r="E28" s="25">
        <f>(C28*I3*F28)-(D28*I3)</f>
        <v>0</v>
      </c>
      <c r="F28" s="41">
        <v>0.87</v>
      </c>
      <c r="G28" s="49"/>
      <c r="H28" s="71"/>
      <c r="I28" s="71"/>
      <c r="J28" s="71"/>
      <c r="K28" s="71"/>
      <c r="L28" s="52"/>
      <c r="M28" s="52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ht="30.0" customHeight="1">
      <c r="A29" s="38" t="s">
        <v>18</v>
      </c>
      <c r="B29" s="38" t="s">
        <v>19</v>
      </c>
      <c r="C29" s="39">
        <v>0.0</v>
      </c>
      <c r="D29" s="40">
        <v>0.0</v>
      </c>
      <c r="E29" s="25">
        <f>(C29*I3*F29)-(D29*I3)</f>
        <v>0</v>
      </c>
      <c r="F29" s="41">
        <v>0.87</v>
      </c>
      <c r="G29" s="81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ht="30.0" customHeight="1">
      <c r="A30" s="38" t="s">
        <v>18</v>
      </c>
      <c r="B30" s="38" t="s">
        <v>19</v>
      </c>
      <c r="C30" s="39">
        <v>0.0</v>
      </c>
      <c r="D30" s="40">
        <v>0.0</v>
      </c>
      <c r="E30" s="25">
        <f>(C30*I3*F30)-(D30*I3)</f>
        <v>0</v>
      </c>
      <c r="F30" s="41">
        <v>0.87</v>
      </c>
    </row>
    <row r="31" ht="30.0" customHeight="1">
      <c r="A31" s="38" t="s">
        <v>18</v>
      </c>
      <c r="B31" s="38" t="s">
        <v>19</v>
      </c>
      <c r="C31" s="39">
        <v>0.0</v>
      </c>
      <c r="D31" s="40">
        <v>0.0</v>
      </c>
      <c r="E31" s="25">
        <f>(C31*I3*F31)-(D31*I3)</f>
        <v>0</v>
      </c>
      <c r="F31" s="41">
        <v>0.87</v>
      </c>
    </row>
    <row r="32" ht="30.0" customHeight="1">
      <c r="A32" s="38" t="s">
        <v>18</v>
      </c>
      <c r="B32" s="38" t="s">
        <v>19</v>
      </c>
      <c r="C32" s="39">
        <v>0.0</v>
      </c>
      <c r="D32" s="40">
        <v>0.0</v>
      </c>
      <c r="E32" s="25">
        <f>(C32*I3*F32)-(D32*I3)</f>
        <v>0</v>
      </c>
      <c r="F32" s="41">
        <v>0.87</v>
      </c>
    </row>
    <row r="33" ht="30.0" customHeight="1">
      <c r="A33" s="38" t="s">
        <v>18</v>
      </c>
      <c r="B33" s="38" t="s">
        <v>19</v>
      </c>
      <c r="C33" s="39">
        <v>0.0</v>
      </c>
      <c r="D33" s="40">
        <v>0.0</v>
      </c>
      <c r="E33" s="25">
        <f>(C33*I3*F33)-(D33*I3)</f>
        <v>0</v>
      </c>
      <c r="F33" s="41">
        <v>0.87</v>
      </c>
    </row>
    <row r="34" ht="30.0" customHeight="1">
      <c r="A34" s="38" t="s">
        <v>18</v>
      </c>
      <c r="B34" s="38" t="s">
        <v>19</v>
      </c>
      <c r="C34" s="39">
        <v>0.0</v>
      </c>
      <c r="D34" s="40">
        <v>0.0</v>
      </c>
      <c r="E34" s="82">
        <f>(C34*I3*F34)-(D34*I3)</f>
        <v>0</v>
      </c>
      <c r="F34" s="41">
        <v>0.87</v>
      </c>
    </row>
    <row r="35" ht="37.5" customHeight="1">
      <c r="A35" s="83" t="s">
        <v>31</v>
      </c>
      <c r="B35" s="83" t="s">
        <v>32</v>
      </c>
      <c r="C35" s="84">
        <f t="shared" ref="C35:E35" si="1">SUM(C5:C34)</f>
        <v>0</v>
      </c>
      <c r="D35" s="85">
        <f t="shared" si="1"/>
        <v>0</v>
      </c>
      <c r="E35" s="86">
        <f t="shared" si="1"/>
        <v>0</v>
      </c>
      <c r="F35" s="87" t="str">
        <f>C35/(C35+D35)</f>
        <v>#DIV/0!</v>
      </c>
    </row>
    <row r="36" ht="15.75" customHeight="1">
      <c r="A36" s="88"/>
      <c r="B36" s="88"/>
    </row>
    <row r="37" ht="15.75" customHeight="1">
      <c r="A37" s="88"/>
    </row>
    <row r="38" ht="15.75" customHeight="1">
      <c r="A38" s="88"/>
    </row>
    <row r="39" ht="15.75" customHeight="1">
      <c r="A39" s="88"/>
    </row>
    <row r="40" ht="15.75" customHeight="1">
      <c r="A40" s="88"/>
    </row>
    <row r="41" ht="15.75" customHeight="1">
      <c r="A41" s="88"/>
    </row>
    <row r="42" ht="15.75" customHeight="1">
      <c r="A42" s="88"/>
    </row>
    <row r="43" ht="15.75" customHeight="1">
      <c r="A43" s="88"/>
    </row>
    <row r="44" ht="15.75" customHeight="1">
      <c r="A44" s="88"/>
    </row>
    <row r="45" ht="15.75" customHeight="1">
      <c r="A45" s="88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H16:K16"/>
    <mergeCell ref="H24:K25"/>
    <mergeCell ref="G29:N35"/>
    <mergeCell ref="B36:N45"/>
    <mergeCell ref="A1:F1"/>
    <mergeCell ref="H1:K1"/>
    <mergeCell ref="N1:Q1"/>
    <mergeCell ref="R1:S1"/>
    <mergeCell ref="A2:F2"/>
    <mergeCell ref="A3:F3"/>
    <mergeCell ref="H7:K8"/>
  </mergeCells>
  <conditionalFormatting sqref="E5:E34">
    <cfRule type="cellIs" dxfId="0" priority="1" operator="greaterThan">
      <formula>0</formula>
    </cfRule>
  </conditionalFormatting>
  <conditionalFormatting sqref="E5:E34">
    <cfRule type="cellIs" dxfId="1" priority="2" operator="lessThan">
      <formula>0</formula>
    </cfRule>
  </conditionalFormatting>
  <conditionalFormatting sqref="E5:E34">
    <cfRule type="cellIs" dxfId="2" priority="3" operator="equal">
      <formula>0</formula>
    </cfRule>
  </conditionalFormatting>
  <conditionalFormatting sqref="E35">
    <cfRule type="cellIs" dxfId="0" priority="4" operator="greaterThan">
      <formula>0</formula>
    </cfRule>
  </conditionalFormatting>
  <conditionalFormatting sqref="E35">
    <cfRule type="cellIs" dxfId="1" priority="5" operator="lessThan">
      <formula>0</formula>
    </cfRule>
  </conditionalFormatting>
  <conditionalFormatting sqref="E35">
    <cfRule type="cellIs" dxfId="2" priority="6" operator="equal">
      <formula>0</formula>
    </cfRule>
  </conditionalFormatting>
  <conditionalFormatting sqref="F35">
    <cfRule type="cellIs" dxfId="0" priority="7" operator="greaterThan">
      <formula>"55%"</formula>
    </cfRule>
  </conditionalFormatting>
  <conditionalFormatting sqref="F35">
    <cfRule type="cellIs" dxfId="1" priority="8" operator="lessThan">
      <formula>"55%"</formula>
    </cfRule>
  </conditionalFormatting>
  <conditionalFormatting sqref="F35">
    <cfRule type="cellIs" dxfId="3" priority="9" operator="equal">
      <formula>"55%"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