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FA078745-8A3F-4FA8-ADB8-D89DB771B20F}" xr6:coauthVersionLast="36" xr6:coauthVersionMax="45" xr10:uidLastSave="{00000000-0000-0000-0000-000000000000}"/>
  <bookViews>
    <workbookView xWindow="0" yWindow="0" windowWidth="19200" windowHeight="7410" tabRatio="767" xr2:uid="{00000000-000D-0000-FFFF-FFFF00000000}"/>
  </bookViews>
  <sheets>
    <sheet name="Análise de Vendas" sheetId="2" r:id="rId1"/>
    <sheet name="Produtos" sheetId="12" r:id="rId2"/>
    <sheet name="Dinâmica" sheetId="11" state="hidden" r:id="rId3"/>
  </sheets>
  <definedNames>
    <definedName name="_xlnm._FilterDatabase" localSheetId="0" hidden="1">'Análise de Vendas'!#REF!</definedName>
    <definedName name="ee" localSheetId="0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MesesPassados">OFFSET(Dinâmica!$A$1,COUNTA(Dinâmica!$A:$A)-Dinâmica!$N$1,0,Dinâmica!$N$1)</definedName>
    <definedName name="q" localSheetId="0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localSheetId="2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ÚltimasVendas">OFFSET(Dinâmica!$B$1,COUNTA(Dinâmica!$B:$B)-Dinâmica!$N$1,0,Dinâmica!$N$1)</definedName>
    <definedName name="wrn.AllData." localSheetId="0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H7" i="2" s="1"/>
  <c r="G8" i="2"/>
  <c r="H8" i="2" s="1"/>
  <c r="G9" i="2"/>
  <c r="H9" i="2" s="1"/>
  <c r="G10" i="2"/>
  <c r="H10" i="2" s="1"/>
  <c r="B7" i="2"/>
  <c r="C7" i="2"/>
  <c r="D7" i="2"/>
  <c r="B8" i="2"/>
  <c r="C8" i="2"/>
  <c r="D8" i="2"/>
  <c r="B9" i="2"/>
  <c r="C9" i="2"/>
  <c r="D9" i="2"/>
  <c r="B10" i="2"/>
  <c r="C10" i="2"/>
  <c r="D10" i="2"/>
  <c r="B4" i="2" l="1"/>
  <c r="J4" i="2"/>
  <c r="C6" i="2"/>
  <c r="C5" i="2"/>
  <c r="C4" i="2"/>
  <c r="B6" i="2"/>
  <c r="D5" i="2"/>
  <c r="G5" i="2" s="1"/>
  <c r="D6" i="2"/>
  <c r="G6" i="2" s="1"/>
  <c r="D4" i="2"/>
  <c r="G4" i="2" s="1"/>
  <c r="B11" i="2"/>
  <c r="B12" i="2"/>
  <c r="B13" i="2"/>
  <c r="B14" i="2"/>
  <c r="B15" i="2"/>
  <c r="H4" i="2" l="1"/>
  <c r="H6" i="2"/>
  <c r="H5" i="2"/>
  <c r="H13" i="2"/>
  <c r="W1" i="11"/>
  <c r="H15" i="2" l="1"/>
  <c r="H14" i="2" s="1"/>
</calcChain>
</file>

<file path=xl/sharedStrings.xml><?xml version="1.0" encoding="utf-8"?>
<sst xmlns="http://schemas.openxmlformats.org/spreadsheetml/2006/main" count="38" uniqueCount="30">
  <si>
    <t>Vendas</t>
  </si>
  <si>
    <t>Data</t>
  </si>
  <si>
    <t>&lt;--- Número de meses recentes no gráfico</t>
  </si>
  <si>
    <t>Produto 1</t>
  </si>
  <si>
    <t>Produto 2</t>
  </si>
  <si>
    <t>Produto 3</t>
  </si>
  <si>
    <t>Produto 4</t>
  </si>
  <si>
    <t>Quantidade</t>
  </si>
  <si>
    <t>Controles de Formulário</t>
  </si>
  <si>
    <t>Item</t>
  </si>
  <si>
    <t>Nome</t>
  </si>
  <si>
    <t>Produto 5</t>
  </si>
  <si>
    <t>Produto 6</t>
  </si>
  <si>
    <t>Produto 7</t>
  </si>
  <si>
    <t>Produto 8</t>
  </si>
  <si>
    <t>Produto 9</t>
  </si>
  <si>
    <t>Unidade de Venda</t>
  </si>
  <si>
    <t>Peça</t>
  </si>
  <si>
    <t>Tonelada</t>
  </si>
  <si>
    <t>Quilo</t>
  </si>
  <si>
    <t>Grama</t>
  </si>
  <si>
    <t>Valor por Unidade</t>
  </si>
  <si>
    <t>Produto</t>
  </si>
  <si>
    <t>Margem de Lucro</t>
  </si>
  <si>
    <t>Total Custo</t>
  </si>
  <si>
    <t>Total com Lucro</t>
  </si>
  <si>
    <t>Custo</t>
  </si>
  <si>
    <t>Valor do Lucro</t>
  </si>
  <si>
    <t>Valor final da Venda</t>
  </si>
  <si>
    <t>RESUMO DA 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</si>
</sst>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[$-409]mmm\-yyyy;@"/>
    <numFmt numFmtId="168" formatCode="[$-409]d\-mmm;@"/>
    <numFmt numFmtId="169" formatCode="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0"/>
      <name val="Calibri Light"/>
      <family val="2"/>
      <scheme val="maj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40" fontId="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 applyFill="1" applyBorder="1" applyAlignment="1"/>
    <xf numFmtId="0" fontId="4" fillId="0" borderId="0" xfId="2" applyFont="1"/>
    <xf numFmtId="3" fontId="4" fillId="0" borderId="0" xfId="3" applyNumberFormat="1" applyFont="1" applyFill="1"/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6" fontId="7" fillId="0" borderId="0" xfId="1" applyNumberFormat="1" applyFont="1"/>
    <xf numFmtId="0" fontId="8" fillId="0" borderId="0" xfId="0" applyFont="1"/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168" fontId="0" fillId="0" borderId="1" xfId="0" applyNumberFormat="1" applyBorder="1" applyAlignment="1">
      <alignment horizontal="center"/>
    </xf>
    <xf numFmtId="49" fontId="0" fillId="0" borderId="0" xfId="0" applyNumberFormat="1"/>
    <xf numFmtId="0" fontId="0" fillId="0" borderId="0" xfId="0" quotePrefix="1"/>
    <xf numFmtId="169" fontId="0" fillId="0" borderId="1" xfId="0" applyNumberFormat="1" applyBorder="1" applyAlignment="1">
      <alignment horizontal="center"/>
    </xf>
    <xf numFmtId="44" fontId="4" fillId="0" borderId="0" xfId="2" applyNumberFormat="1" applyFont="1"/>
    <xf numFmtId="0" fontId="10" fillId="3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44" fontId="4" fillId="0" borderId="0" xfId="2" applyNumberFormat="1" applyFont="1" applyAlignment="1">
      <alignment vertical="center"/>
    </xf>
    <xf numFmtId="3" fontId="4" fillId="0" borderId="0" xfId="3" applyNumberFormat="1" applyFont="1" applyFill="1" applyAlignment="1">
      <alignment vertical="center"/>
    </xf>
    <xf numFmtId="3" fontId="4" fillId="0" borderId="0" xfId="2" applyNumberFormat="1" applyFont="1" applyAlignment="1">
      <alignment vertical="center"/>
    </xf>
    <xf numFmtId="0" fontId="10" fillId="3" borderId="0" xfId="2" applyFont="1" applyFill="1" applyAlignment="1">
      <alignment horizontal="center"/>
    </xf>
    <xf numFmtId="44" fontId="11" fillId="3" borderId="0" xfId="2" applyNumberFormat="1" applyFont="1" applyFill="1"/>
    <xf numFmtId="0" fontId="4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9" fontId="11" fillId="3" borderId="0" xfId="2" applyNumberFormat="1" applyFont="1" applyFill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0" fontId="4" fillId="0" borderId="2" xfId="2" applyFont="1" applyBorder="1" applyAlignment="1">
      <alignment vertical="center"/>
    </xf>
    <xf numFmtId="44" fontId="4" fillId="0" borderId="2" xfId="2" applyNumberFormat="1" applyFont="1" applyBorder="1" applyAlignment="1">
      <alignment vertical="center"/>
    </xf>
    <xf numFmtId="0" fontId="12" fillId="0" borderId="0" xfId="2" applyFont="1" applyFill="1" applyBorder="1" applyAlignment="1"/>
    <xf numFmtId="0" fontId="4" fillId="0" borderId="2" xfId="2" applyFont="1" applyBorder="1" applyAlignment="1">
      <alignment horizontal="center" vertical="center"/>
    </xf>
    <xf numFmtId="0" fontId="13" fillId="4" borderId="0" xfId="2" applyFont="1" applyFill="1" applyBorder="1" applyAlignment="1">
      <alignment horizontal="center"/>
    </xf>
    <xf numFmtId="0" fontId="14" fillId="4" borderId="0" xfId="2" applyFont="1" applyFill="1" applyAlignment="1">
      <alignment horizontal="center" vertical="center"/>
    </xf>
  </cellXfs>
  <cellStyles count="8">
    <cellStyle name="Comma 2 2" xfId="5" xr:uid="{00000000-0005-0000-0000-000001000000}"/>
    <cellStyle name="Comma_Chartdata" xfId="3" xr:uid="{00000000-0005-0000-0000-000002000000}"/>
    <cellStyle name="Currency 2" xfId="6" xr:uid="{00000000-0005-0000-0000-000003000000}"/>
    <cellStyle name="Normal" xfId="0" builtinId="0"/>
    <cellStyle name="Normal 2" xfId="4" xr:uid="{00000000-0005-0000-0000-000005000000}"/>
    <cellStyle name="Normal_Chartdata" xfId="2" xr:uid="{00000000-0005-0000-0000-000006000000}"/>
    <cellStyle name="Percent 2 2" xfId="7" xr:uid="{00000000-0005-0000-0000-000007000000}"/>
    <cellStyle name="Vírgula" xfId="1" builtinId="3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Lucro x Vendas</a:t>
            </a:r>
            <a:endParaRPr lang="en-US"/>
          </a:p>
        </c:rich>
      </c:tx>
      <c:layout>
        <c:manualLayout>
          <c:xMode val="edge"/>
          <c:yMode val="edge"/>
          <c:x val="4.5574724995603812E-2"/>
          <c:y val="3.0888030888030889E-2"/>
        </c:manualLayout>
      </c:layout>
      <c:overlay val="0"/>
      <c:spPr>
        <a:solidFill>
          <a:schemeClr val="accent3"/>
        </a:solidFill>
        <a:ln w="19050" cap="flat" cmpd="sng" algn="ctr">
          <a:solidFill>
            <a:schemeClr val="l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2F-4216-92D1-C5C11FBAFC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2F-4216-92D1-C5C11FBAFC1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9-468B-A572-97D254D3083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9-468B-A572-97D254D3083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de Vendas'!$G$13:$G$15</c:f>
              <c:strCache>
                <c:ptCount val="3"/>
                <c:pt idx="0">
                  <c:v>Custo</c:v>
                </c:pt>
                <c:pt idx="1">
                  <c:v>Valor do Lucro</c:v>
                </c:pt>
                <c:pt idx="2">
                  <c:v>Valor final da Venda</c:v>
                </c:pt>
              </c:strCache>
            </c:strRef>
          </c:cat>
          <c:val>
            <c:numRef>
              <c:f>'Análise de Vendas'!$H$13:$H$15</c:f>
              <c:numCache>
                <c:formatCode>_("R$"* #,##0.00_);_("R$"* \(#,##0.00\);_("R$"* "-"??_);_(@_)</c:formatCode>
                <c:ptCount val="3"/>
                <c:pt idx="0">
                  <c:v>75631.12999999999</c:v>
                </c:pt>
                <c:pt idx="1">
                  <c:v>29496.140700000004</c:v>
                </c:pt>
                <c:pt idx="2">
                  <c:v>105127.27069999999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9-468B-A572-97D254D3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1274061616084398"/>
          <c:y val="0.54480081881656683"/>
          <c:w val="0.36387763422776037"/>
          <c:h val="8.6873194904690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strRef>
          <c:f>Dinâmica!$W$1</c:f>
          <c:strCache>
            <c:ptCount val="1"/>
            <c:pt idx="0">
              <c:v>Vendas para os últimos 6 meses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Dinâmica!$B$1</c:f>
              <c:strCache>
                <c:ptCount val="1"/>
                <c:pt idx="0">
                  <c:v>Vendas</c:v>
                </c:pt>
              </c:strCache>
            </c:strRef>
          </c:tx>
          <c:invertIfNegative val="0"/>
          <c:cat>
            <c:numRef>
              <c:f>[0]!MesesPassados</c:f>
              <c:numCache>
                <c:formatCode>mm/yyyy</c:formatCode>
                <c:ptCount val="6"/>
                <c:pt idx="0">
                  <c:v>41518</c:v>
                </c:pt>
                <c:pt idx="1">
                  <c:v>41548</c:v>
                </c:pt>
                <c:pt idx="2">
                  <c:v>41579</c:v>
                </c:pt>
                <c:pt idx="3">
                  <c:v>41609</c:v>
                </c:pt>
                <c:pt idx="4">
                  <c:v>42736</c:v>
                </c:pt>
                <c:pt idx="5">
                  <c:v>42767</c:v>
                </c:pt>
              </c:numCache>
            </c:numRef>
          </c:cat>
          <c:val>
            <c:numRef>
              <c:f>[0]!ÚltimasVendas</c:f>
              <c:numCache>
                <c:formatCode>General</c:formatCode>
                <c:ptCount val="6"/>
                <c:pt idx="0">
                  <c:v>1112</c:v>
                </c:pt>
                <c:pt idx="1">
                  <c:v>700</c:v>
                </c:pt>
                <c:pt idx="2">
                  <c:v>824</c:v>
                </c:pt>
                <c:pt idx="3">
                  <c:v>745</c:v>
                </c:pt>
                <c:pt idx="4">
                  <c:v>1103</c:v>
                </c:pt>
                <c:pt idx="5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E-4EF2-B8A8-4823AC215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642472"/>
        <c:axId val="781641296"/>
      </c:barChart>
      <c:dateAx>
        <c:axId val="78164247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crossAx val="781641296"/>
        <c:crosses val="autoZero"/>
        <c:auto val="1"/>
        <c:lblOffset val="100"/>
        <c:baseTimeUnit val="months"/>
      </c:dateAx>
      <c:valAx>
        <c:axId val="7816412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1642472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$F$4" max="100" page="10" val="2"/>
</file>

<file path=xl/ctrlProps/ctrlProp2.xml><?xml version="1.0" encoding="utf-8"?>
<formControlPr xmlns="http://schemas.microsoft.com/office/spreadsheetml/2009/9/main" objectType="Spin" dx="22" fmlaLink="$F$5" max="10000" page="10" val="1196"/>
</file>

<file path=xl/ctrlProps/ctrlProp3.xml><?xml version="1.0" encoding="utf-8"?>
<formControlPr xmlns="http://schemas.microsoft.com/office/spreadsheetml/2009/9/main" objectType="Drop" dropStyle="combo" dx="22" fmlaLink="$A$4" fmlaRange="Produtos!$B$2:$B$10" noThreeD="1" sel="2" val="0"/>
</file>

<file path=xl/ctrlProps/ctrlProp4.xml><?xml version="1.0" encoding="utf-8"?>
<formControlPr xmlns="http://schemas.microsoft.com/office/spreadsheetml/2009/9/main" objectType="Drop" dropStyle="combo" dx="22" fmlaLink="$A$5" fmlaRange="Produtos!$B$2:$B$10" noThreeD="1" sel="3" val="0"/>
</file>

<file path=xl/ctrlProps/ctrlProp5.xml><?xml version="1.0" encoding="utf-8"?>
<formControlPr xmlns="http://schemas.microsoft.com/office/spreadsheetml/2009/9/main" objectType="Scroll" dx="22" fmlaLink="$J$5" horiz="1" max="100" min="1" page="10" val="39"/>
</file>

<file path=xl/ctrlProps/ctrlProp6.xml><?xml version="1.0" encoding="utf-8"?>
<formControlPr xmlns="http://schemas.microsoft.com/office/spreadsheetml/2009/9/main" objectType="Drop" dropStyle="combo" dx="22" fmlaLink="$A$6" fmlaRange="Produtos!$B$2:$B$10" noThreeD="1" sel="6" val="0"/>
</file>

<file path=xl/ctrlProps/ctrlProp7.xml><?xml version="1.0" encoding="utf-8"?>
<formControlPr xmlns="http://schemas.microsoft.com/office/spreadsheetml/2009/9/main" objectType="Spin" dx="22" fmlaLink="$F$6" max="10000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7173" name="Spinner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</xdr:row>
          <xdr:rowOff>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7174" name="Spinner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0</xdr:colOff>
          <xdr:row>5</xdr:row>
          <xdr:rowOff>0</xdr:rowOff>
        </xdr:to>
        <xdr:sp macro="" textlink="">
          <xdr:nvSpPr>
            <xdr:cNvPr id="7177" name="Drop Dow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0</xdr:colOff>
          <xdr:row>6</xdr:row>
          <xdr:rowOff>0</xdr:rowOff>
        </xdr:to>
        <xdr:sp macro="" textlink="">
          <xdr:nvSpPr>
            <xdr:cNvPr id="7180" name="Scroll Bar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0</xdr:col>
      <xdr:colOff>123825</xdr:colOff>
      <xdr:row>9</xdr:row>
      <xdr:rowOff>257175</xdr:rowOff>
    </xdr:from>
    <xdr:to>
      <xdr:col>3</xdr:col>
      <xdr:colOff>0</xdr:colOff>
      <xdr:row>22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1</xdr:col>
          <xdr:colOff>0</xdr:colOff>
          <xdr:row>6</xdr:row>
          <xdr:rowOff>0</xdr:rowOff>
        </xdr:to>
        <xdr:sp macro="" textlink="">
          <xdr:nvSpPr>
            <xdr:cNvPr id="7181" name="Drop Dow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7182" name="Spinner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0</xdr:row>
      <xdr:rowOff>133350</xdr:rowOff>
    </xdr:from>
    <xdr:to>
      <xdr:col>10</xdr:col>
      <xdr:colOff>304800</xdr:colOff>
      <xdr:row>15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14495</xdr:colOff>
      <xdr:row>0</xdr:row>
      <xdr:rowOff>245162</xdr:rowOff>
    </xdr:from>
    <xdr:to>
      <xdr:col>33</xdr:col>
      <xdr:colOff>267529</xdr:colOff>
      <xdr:row>17</xdr:row>
      <xdr:rowOff>62946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415920" y="245162"/>
          <a:ext cx="6225209" cy="3132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=OFFSET(Célula Inicial, linhas para deslocamento, colunas para deslocamento, altura, largura)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Se a largura for omitida,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valor 1 padrão será considerado.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=DESLOC($A$1,CONT.VALORES($A:$A)-$N$1,0,$N$1)      refere-se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aos meses na Coluna A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=DESLOC($B$1,CONT.VALORES($B:$B)-$N$1,0,$N$1)      refere-se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vendas na Coluna B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Defina nomes de intervalos para meses e vendas, por exemplo MêsCorrente, Vendas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Correntes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Criar um gráfico com as colunas A e B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Botão direito no gráfico 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Selecionar Dados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Edite os rótulos do eixo e alterar a os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dados do eixo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=Dinâmica!MesesPassados    (Nome da Planilha, ! , Faixa de Células nomead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para Mês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Edite as entradas da legenda e altere os valores da série: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=Dinâmica!ÚltimasVendas    (Nome da Planilha, ! , faixa nomeada para vendas)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1C1A51-294B-47D3-8256-88DC88751D0D}" name="Produtos" displayName="Produtos" ref="A1:D10" totalsRowShown="0" headerRowDxfId="5" dataDxfId="4" headerRowCellStyle="Normal_Chartdata" dataCellStyle="Normal_Chartdata">
  <autoFilter ref="A1:D10" xr:uid="{4B0E6692-DE33-45C4-9348-792F6AAC14A9}"/>
  <tableColumns count="4">
    <tableColumn id="1" xr3:uid="{9661944F-6655-4DDE-8660-A41B2A4A0E7E}" name="Item" dataDxfId="3" dataCellStyle="Normal_Chartdata"/>
    <tableColumn id="2" xr3:uid="{C7D59D66-A6F1-44DA-9376-5BC491766DAC}" name="Nome" dataDxfId="2" dataCellStyle="Normal_Chartdata"/>
    <tableColumn id="3" xr3:uid="{64605333-A278-4F83-8B68-A40600265CFE}" name="Unidade de Venda" dataDxfId="1" dataCellStyle="Normal_Chartdata"/>
    <tableColumn id="4" xr3:uid="{937DE176-DFFF-46DA-AC73-A9455BF9E320}" name="Valor por Unidade" dataDxfId="0" dataCellStyle="Normal_Chart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00"/>
  </sheetPr>
  <dimension ref="A1:Y15"/>
  <sheetViews>
    <sheetView showGridLines="0" tabSelected="1" zoomScaleNormal="100" workbookViewId="0">
      <selection activeCell="D16" sqref="D16"/>
    </sheetView>
  </sheetViews>
  <sheetFormatPr defaultColWidth="9.140625" defaultRowHeight="12.75" x14ac:dyDescent="0.2"/>
  <cols>
    <col min="1" max="1" width="34" style="2" customWidth="1"/>
    <col min="2" max="2" width="11.42578125" style="2" bestFit="1" customWidth="1"/>
    <col min="3" max="3" width="15.28515625" style="2" bestFit="1" customWidth="1"/>
    <col min="4" max="4" width="15.5703125" style="2" bestFit="1" customWidth="1"/>
    <col min="5" max="5" width="3.7109375" style="2" customWidth="1"/>
    <col min="6" max="6" width="10.28515625" style="2" bestFit="1" customWidth="1"/>
    <col min="7" max="7" width="17.42578125" style="2" customWidth="1"/>
    <col min="8" max="8" width="16.140625" style="2" customWidth="1"/>
    <col min="9" max="9" width="3.5703125" style="2" customWidth="1"/>
    <col min="10" max="10" width="14.5703125" style="2" bestFit="1" customWidth="1"/>
    <col min="11" max="11" width="3.5703125" style="2" customWidth="1"/>
    <col min="12" max="12" width="6.85546875" style="2" customWidth="1"/>
    <col min="13" max="13" width="8.7109375" style="2" bestFit="1" customWidth="1"/>
    <col min="14" max="14" width="17.42578125" style="2" customWidth="1"/>
    <col min="15" max="15" width="17.28515625" style="2" customWidth="1"/>
    <col min="16" max="16384" width="9.140625" style="2"/>
  </cols>
  <sheetData>
    <row r="1" spans="1:25" ht="23.25" x14ac:dyDescent="0.35">
      <c r="A1" s="31" t="s">
        <v>8</v>
      </c>
      <c r="B1" s="31"/>
      <c r="C1" s="31"/>
      <c r="D1" s="31"/>
      <c r="E1" s="31"/>
      <c r="F1" s="31"/>
      <c r="G1" s="31"/>
      <c r="H1" s="31"/>
      <c r="I1" s="1"/>
    </row>
    <row r="2" spans="1:25" ht="15.75" customHeight="1" x14ac:dyDescent="0.35">
      <c r="A2" s="29"/>
      <c r="B2" s="29"/>
      <c r="C2" s="29"/>
      <c r="D2" s="29"/>
      <c r="E2" s="29"/>
      <c r="F2" s="29"/>
      <c r="G2" s="29"/>
      <c r="H2" s="29"/>
      <c r="I2" s="1"/>
    </row>
    <row r="3" spans="1:25" ht="15" customHeight="1" x14ac:dyDescent="0.35">
      <c r="A3" s="21" t="s">
        <v>22</v>
      </c>
      <c r="B3" s="21" t="s">
        <v>9</v>
      </c>
      <c r="C3" s="21" t="s">
        <v>16</v>
      </c>
      <c r="D3" s="21" t="s">
        <v>21</v>
      </c>
      <c r="E3" s="21"/>
      <c r="F3" s="21" t="s">
        <v>7</v>
      </c>
      <c r="G3" s="21" t="s">
        <v>24</v>
      </c>
      <c r="H3" s="21" t="s">
        <v>25</v>
      </c>
      <c r="I3" s="1"/>
      <c r="J3" s="2" t="s">
        <v>23</v>
      </c>
      <c r="V3" s="3"/>
      <c r="W3" s="3"/>
      <c r="X3" s="3"/>
      <c r="Y3" s="3"/>
    </row>
    <row r="4" spans="1:25" s="17" customFormat="1" ht="22.5" customHeight="1" x14ac:dyDescent="0.35">
      <c r="A4" s="27">
        <v>2</v>
      </c>
      <c r="B4" s="30">
        <f>IFERROR(INDEX(Produtos[],MATCH(A4,Produtos[[#All],[Item]],0),1),"")</f>
        <v>3</v>
      </c>
      <c r="C4" s="27" t="str">
        <f>IFERROR(INDEX(Produtos[],MATCH(A4,Produtos[[#All],[Item]],0),3),"")</f>
        <v>Tonelada</v>
      </c>
      <c r="D4" s="28">
        <f>IFERROR(INDEX(Produtos[],MATCH(A4,Produtos[[#All],[Item]],0),4),"")</f>
        <v>18500</v>
      </c>
      <c r="E4" s="28">
        <v>1</v>
      </c>
      <c r="F4" s="27">
        <v>2</v>
      </c>
      <c r="G4" s="28">
        <f t="shared" ref="G4:G10" si="0">IFERROR(F4*D4,0)</f>
        <v>37000</v>
      </c>
      <c r="H4" s="28">
        <f t="shared" ref="H4:H10" si="1">G4+(G4*$J$4)</f>
        <v>51430</v>
      </c>
      <c r="I4" s="1"/>
      <c r="J4" s="25">
        <f>J5/100</f>
        <v>0.39</v>
      </c>
      <c r="V4" s="19"/>
      <c r="W4" s="19"/>
      <c r="X4" s="19"/>
      <c r="Y4" s="19"/>
    </row>
    <row r="5" spans="1:25" s="17" customFormat="1" ht="22.5" customHeight="1" x14ac:dyDescent="0.35">
      <c r="A5" s="27">
        <v>3</v>
      </c>
      <c r="B5" s="30">
        <v>2</v>
      </c>
      <c r="C5" s="27" t="str">
        <f>IFERROR(INDEX(Produtos[],MATCH(A5,Produtos[[#All],[Item]],0),3),"")</f>
        <v>Quilo</v>
      </c>
      <c r="D5" s="28">
        <f>IFERROR(INDEX(Produtos[],MATCH(A5,Produtos[[#All],[Item]],0),4),"")</f>
        <v>32.299999999999997</v>
      </c>
      <c r="E5" s="27"/>
      <c r="F5" s="27">
        <v>1196</v>
      </c>
      <c r="G5" s="28">
        <f t="shared" si="0"/>
        <v>38630.799999999996</v>
      </c>
      <c r="H5" s="28">
        <f t="shared" si="1"/>
        <v>53696.811999999991</v>
      </c>
      <c r="I5" s="1"/>
      <c r="J5" s="26">
        <v>39</v>
      </c>
      <c r="K5" s="20"/>
      <c r="V5" s="19"/>
      <c r="W5" s="19"/>
      <c r="X5" s="19"/>
      <c r="Y5" s="19"/>
    </row>
    <row r="6" spans="1:25" s="17" customFormat="1" ht="22.5" customHeight="1" x14ac:dyDescent="0.35">
      <c r="A6" s="27">
        <v>6</v>
      </c>
      <c r="B6" s="30">
        <f>IFERROR(INDEX(Produtos[],MATCH(A6,Produtos[[#All],[Item]],0),1),"")</f>
        <v>7</v>
      </c>
      <c r="C6" s="27" t="str">
        <f>IFERROR(INDEX(Produtos[],MATCH(A6,Produtos[[#All],[Item]],0),3),"")</f>
        <v>Grama</v>
      </c>
      <c r="D6" s="28">
        <f>IFERROR(INDEX(Produtos[],MATCH(A6,Produtos[[#All],[Item]],0),4),"")</f>
        <v>0.33</v>
      </c>
      <c r="E6" s="27"/>
      <c r="F6" s="27">
        <v>1</v>
      </c>
      <c r="G6" s="28">
        <f t="shared" si="0"/>
        <v>0.33</v>
      </c>
      <c r="H6" s="28">
        <f t="shared" si="1"/>
        <v>0.4587</v>
      </c>
      <c r="I6" s="1"/>
      <c r="J6" s="20"/>
      <c r="K6" s="20"/>
      <c r="V6" s="19"/>
      <c r="W6" s="19"/>
      <c r="X6" s="19"/>
      <c r="Y6" s="19"/>
    </row>
    <row r="7" spans="1:25" s="17" customFormat="1" ht="22.5" customHeight="1" x14ac:dyDescent="0.35">
      <c r="A7" s="27"/>
      <c r="B7" s="30" t="str">
        <f>IFERROR(INDEX(Produtos[],MATCH(A7,Produtos[[#All],[Item]],0),1),"")</f>
        <v/>
      </c>
      <c r="C7" s="27" t="str">
        <f>IFERROR(INDEX(Produtos[],MATCH(A7,Produtos[[#All],[Item]],0),3),"")</f>
        <v/>
      </c>
      <c r="D7" s="28" t="str">
        <f>IFERROR(INDEX(Produtos[],MATCH(A7,Produtos[[#All],[Item]],0),4),"")</f>
        <v/>
      </c>
      <c r="E7" s="27"/>
      <c r="F7" s="27">
        <v>0</v>
      </c>
      <c r="G7" s="28">
        <f t="shared" ref="G7:G10" si="2">IFERROR(F7*D7,0)</f>
        <v>0</v>
      </c>
      <c r="H7" s="28">
        <f t="shared" si="1"/>
        <v>0</v>
      </c>
      <c r="I7" s="1"/>
      <c r="J7" s="20"/>
      <c r="K7" s="20"/>
      <c r="V7" s="19"/>
      <c r="W7" s="19"/>
      <c r="X7" s="19"/>
      <c r="Y7" s="19"/>
    </row>
    <row r="8" spans="1:25" s="17" customFormat="1" ht="22.5" customHeight="1" x14ac:dyDescent="0.35">
      <c r="A8" s="27"/>
      <c r="B8" s="30" t="str">
        <f>IFERROR(INDEX(Produtos[],MATCH(A8,Produtos[[#All],[Item]],0),1),"")</f>
        <v/>
      </c>
      <c r="C8" s="27" t="str">
        <f>IFERROR(INDEX(Produtos[],MATCH(A8,Produtos[[#All],[Item]],0),3),"")</f>
        <v/>
      </c>
      <c r="D8" s="28" t="str">
        <f>IFERROR(INDEX(Produtos[],MATCH(A8,Produtos[[#All],[Item]],0),4),"")</f>
        <v/>
      </c>
      <c r="E8" s="27"/>
      <c r="F8" s="27">
        <v>0</v>
      </c>
      <c r="G8" s="28">
        <f t="shared" si="2"/>
        <v>0</v>
      </c>
      <c r="H8" s="28">
        <f t="shared" si="1"/>
        <v>0</v>
      </c>
      <c r="I8" s="1"/>
      <c r="J8" s="20"/>
      <c r="K8" s="20"/>
      <c r="V8" s="19"/>
      <c r="W8" s="19"/>
      <c r="X8" s="19"/>
      <c r="Y8" s="19"/>
    </row>
    <row r="9" spans="1:25" s="17" customFormat="1" ht="22.5" customHeight="1" x14ac:dyDescent="0.35">
      <c r="A9" s="27"/>
      <c r="B9" s="30" t="str">
        <f>IFERROR(INDEX(Produtos[],MATCH(A9,Produtos[[#All],[Item]],0),1),"")</f>
        <v/>
      </c>
      <c r="C9" s="27" t="str">
        <f>IFERROR(INDEX(Produtos[],MATCH(A9,Produtos[[#All],[Item]],0),3),"")</f>
        <v/>
      </c>
      <c r="D9" s="28" t="str">
        <f>IFERROR(INDEX(Produtos[],MATCH(A9,Produtos[[#All],[Item]],0),4),"")</f>
        <v/>
      </c>
      <c r="E9" s="27"/>
      <c r="F9" s="27">
        <v>0</v>
      </c>
      <c r="G9" s="28">
        <f t="shared" si="2"/>
        <v>0</v>
      </c>
      <c r="H9" s="28">
        <f t="shared" si="1"/>
        <v>0</v>
      </c>
      <c r="I9" s="1"/>
    </row>
    <row r="10" spans="1:25" s="17" customFormat="1" ht="22.5" customHeight="1" x14ac:dyDescent="0.35">
      <c r="A10" s="27"/>
      <c r="B10" s="30" t="str">
        <f>IFERROR(INDEX(Produtos[],MATCH(A10,Produtos[[#All],[Item]],0),1),"")</f>
        <v/>
      </c>
      <c r="C10" s="27" t="str">
        <f>IFERROR(INDEX(Produtos[],MATCH(A10,Produtos[[#All],[Item]],0),3),"")</f>
        <v/>
      </c>
      <c r="D10" s="28" t="str">
        <f>IFERROR(INDEX(Produtos[],MATCH(A10,Produtos[[#All],[Item]],0),4),"")</f>
        <v/>
      </c>
      <c r="E10" s="27"/>
      <c r="F10" s="27">
        <v>0</v>
      </c>
      <c r="G10" s="28">
        <f t="shared" si="2"/>
        <v>0</v>
      </c>
      <c r="H10" s="28">
        <f t="shared" si="1"/>
        <v>0</v>
      </c>
      <c r="I10" s="1"/>
    </row>
    <row r="11" spans="1:25" ht="21" x14ac:dyDescent="0.35">
      <c r="B11" s="2" t="str">
        <f>IFERROR(INDEX(Produtos[],MATCH(A11,Produtos[#All],0),1),"")</f>
        <v/>
      </c>
      <c r="F11" s="24"/>
      <c r="I11" s="1"/>
    </row>
    <row r="12" spans="1:25" ht="21" x14ac:dyDescent="0.35">
      <c r="B12" s="2" t="str">
        <f>IFERROR(INDEX(Produtos[],MATCH(A12,Produtos[#All],0),1),"")</f>
        <v/>
      </c>
      <c r="F12" s="32" t="s">
        <v>29</v>
      </c>
      <c r="G12" s="32"/>
      <c r="H12" s="32"/>
      <c r="I12" s="1"/>
    </row>
    <row r="13" spans="1:25" ht="18.75" customHeight="1" x14ac:dyDescent="0.35">
      <c r="B13" s="2" t="str">
        <f>IFERROR(INDEX(Produtos[],MATCH(A13,Produtos[#All],0),1),"")</f>
        <v/>
      </c>
      <c r="G13" s="23" t="s">
        <v>26</v>
      </c>
      <c r="H13" s="22">
        <f>SUM(G4:G10)</f>
        <v>75631.12999999999</v>
      </c>
      <c r="I13" s="1"/>
    </row>
    <row r="14" spans="1:25" ht="18.75" customHeight="1" x14ac:dyDescent="0.35">
      <c r="B14" s="2" t="str">
        <f>IFERROR(INDEX(Produtos[],MATCH(A14,Produtos[#All],0),1),"")</f>
        <v/>
      </c>
      <c r="G14" s="23" t="s">
        <v>27</v>
      </c>
      <c r="H14" s="22">
        <f>H15-H13</f>
        <v>29496.140700000004</v>
      </c>
      <c r="I14" s="1"/>
    </row>
    <row r="15" spans="1:25" ht="18.75" customHeight="1" x14ac:dyDescent="0.25">
      <c r="B15" s="2" t="str">
        <f>IFERROR(INDEX(Produtos[],MATCH(A15,Produtos[#All],0),1),"")</f>
        <v/>
      </c>
      <c r="G15" s="23" t="s">
        <v>28</v>
      </c>
      <c r="H15" s="22">
        <f>SUM(H4:H10)</f>
        <v>105127.27069999999</v>
      </c>
    </row>
  </sheetData>
  <mergeCells count="2">
    <mergeCell ref="F12:H12"/>
    <mergeCell ref="A1:H1"/>
  </mergeCells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Spinner 5">
              <controlPr defaultSize="0" autoPict="0">
                <anchor moveWithCells="1" siz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Spinner 6">
              <controlPr defaultSize="0" autoPict="0">
                <anchor moveWithCells="1" siz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Drop Down 7">
              <controlPr defaultSize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7" name="Drop Down 9">
              <controlPr defaultSize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8" name="Scroll Bar 12">
              <controlPr defaultSiz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9" name="Drop Down 13">
              <controlPr defaultSize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0" name="Spinner 14">
              <controlPr defaultSize="0" autoPict="0">
                <anchor moveWithCells="1" siz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E9F3-9AF9-4DB1-A0CE-ABDF4C1E7274}">
  <dimension ref="A1:D10"/>
  <sheetViews>
    <sheetView workbookViewId="0"/>
  </sheetViews>
  <sheetFormatPr defaultRowHeight="15" x14ac:dyDescent="0.25"/>
  <cols>
    <col min="1" max="1" width="7" bestFit="1" customWidth="1"/>
    <col min="2" max="2" width="8.7109375" bestFit="1" customWidth="1"/>
    <col min="3" max="3" width="17.7109375" bestFit="1" customWidth="1"/>
    <col min="4" max="4" width="17.5703125" bestFit="1" customWidth="1"/>
  </cols>
  <sheetData>
    <row r="1" spans="1:4" x14ac:dyDescent="0.25">
      <c r="A1" s="16" t="s">
        <v>9</v>
      </c>
      <c r="B1" s="16" t="s">
        <v>10</v>
      </c>
      <c r="C1" s="16" t="s">
        <v>16</v>
      </c>
      <c r="D1" s="16" t="s">
        <v>21</v>
      </c>
    </row>
    <row r="2" spans="1:4" x14ac:dyDescent="0.25">
      <c r="A2" s="2">
        <v>1</v>
      </c>
      <c r="B2" s="2" t="s">
        <v>3</v>
      </c>
      <c r="C2" s="2" t="s">
        <v>17</v>
      </c>
      <c r="D2" s="15">
        <v>100</v>
      </c>
    </row>
    <row r="3" spans="1:4" x14ac:dyDescent="0.25">
      <c r="A3" s="2">
        <v>2</v>
      </c>
      <c r="B3" s="2" t="s">
        <v>4</v>
      </c>
      <c r="C3" s="2" t="s">
        <v>17</v>
      </c>
      <c r="D3" s="15">
        <v>77</v>
      </c>
    </row>
    <row r="4" spans="1:4" x14ac:dyDescent="0.25">
      <c r="A4" s="17">
        <v>3</v>
      </c>
      <c r="B4" s="17" t="s">
        <v>5</v>
      </c>
      <c r="C4" s="17" t="s">
        <v>18</v>
      </c>
      <c r="D4" s="18">
        <v>18500</v>
      </c>
    </row>
    <row r="5" spans="1:4" x14ac:dyDescent="0.25">
      <c r="A5" s="20">
        <v>4</v>
      </c>
      <c r="B5" s="20" t="s">
        <v>6</v>
      </c>
      <c r="C5" s="20" t="s">
        <v>19</v>
      </c>
      <c r="D5" s="18">
        <v>32.299999999999997</v>
      </c>
    </row>
    <row r="6" spans="1:4" x14ac:dyDescent="0.25">
      <c r="A6" s="20">
        <v>5</v>
      </c>
      <c r="B6" s="20" t="s">
        <v>11</v>
      </c>
      <c r="C6" s="20" t="s">
        <v>19</v>
      </c>
      <c r="D6" s="18">
        <v>32.5</v>
      </c>
    </row>
    <row r="7" spans="1:4" x14ac:dyDescent="0.25">
      <c r="A7" s="20">
        <v>6</v>
      </c>
      <c r="B7" s="20" t="s">
        <v>12</v>
      </c>
      <c r="C7" s="20" t="s">
        <v>18</v>
      </c>
      <c r="D7" s="18">
        <v>22800</v>
      </c>
    </row>
    <row r="8" spans="1:4" x14ac:dyDescent="0.25">
      <c r="A8" s="20">
        <v>7</v>
      </c>
      <c r="B8" s="20" t="s">
        <v>13</v>
      </c>
      <c r="C8" s="20" t="s">
        <v>20</v>
      </c>
      <c r="D8" s="18">
        <v>0.33</v>
      </c>
    </row>
    <row r="9" spans="1:4" x14ac:dyDescent="0.25">
      <c r="A9" s="17">
        <v>8</v>
      </c>
      <c r="B9" s="17" t="s">
        <v>14</v>
      </c>
      <c r="C9" s="17" t="s">
        <v>20</v>
      </c>
      <c r="D9" s="18">
        <v>0.99</v>
      </c>
    </row>
    <row r="10" spans="1:4" x14ac:dyDescent="0.25">
      <c r="A10" s="17">
        <v>9</v>
      </c>
      <c r="B10" s="17" t="s">
        <v>15</v>
      </c>
      <c r="C10" s="17" t="s">
        <v>19</v>
      </c>
      <c r="D10" s="18">
        <v>990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25"/>
  <sheetViews>
    <sheetView showGridLines="0" zoomScaleNormal="100" workbookViewId="0">
      <selection activeCell="A8" sqref="A8"/>
    </sheetView>
  </sheetViews>
  <sheetFormatPr defaultColWidth="8.140625" defaultRowHeight="15" x14ac:dyDescent="0.25"/>
  <cols>
    <col min="1" max="1" width="10.140625" style="12" customWidth="1"/>
    <col min="12" max="12" width="1.7109375" customWidth="1"/>
    <col min="13" max="13" width="1.42578125" customWidth="1"/>
    <col min="14" max="14" width="9.28515625" customWidth="1"/>
    <col min="15" max="15" width="9.7109375" bestFit="1" customWidth="1"/>
    <col min="17" max="17" width="8.42578125" bestFit="1" customWidth="1"/>
    <col min="22" max="22" width="13.140625" customWidth="1"/>
  </cols>
  <sheetData>
    <row r="1" spans="1:23" ht="21" x14ac:dyDescent="0.35">
      <c r="A1" s="4" t="s">
        <v>1</v>
      </c>
      <c r="B1" s="5" t="s">
        <v>0</v>
      </c>
      <c r="N1" s="6">
        <v>6</v>
      </c>
      <c r="O1" s="7" t="s">
        <v>2</v>
      </c>
      <c r="W1" t="str">
        <f>"Vendas para os últimos "&amp;N1&amp;" meses"</f>
        <v>Vendas para os últimos 6 meses</v>
      </c>
    </row>
    <row r="2" spans="1:23" x14ac:dyDescent="0.25">
      <c r="A2" s="14">
        <v>41426</v>
      </c>
      <c r="B2" s="9">
        <v>678</v>
      </c>
      <c r="M2" s="10"/>
    </row>
    <row r="3" spans="1:23" x14ac:dyDescent="0.25">
      <c r="A3" s="14">
        <v>41456</v>
      </c>
      <c r="B3" s="9">
        <v>789</v>
      </c>
      <c r="M3" s="10"/>
    </row>
    <row r="4" spans="1:23" x14ac:dyDescent="0.25">
      <c r="A4" s="14">
        <v>41487</v>
      </c>
      <c r="B4" s="9">
        <v>1000</v>
      </c>
    </row>
    <row r="5" spans="1:23" x14ac:dyDescent="0.25">
      <c r="A5" s="14">
        <v>41518</v>
      </c>
      <c r="B5" s="9">
        <v>1112</v>
      </c>
      <c r="N5" s="13"/>
    </row>
    <row r="6" spans="1:23" x14ac:dyDescent="0.25">
      <c r="A6" s="14">
        <v>41548</v>
      </c>
      <c r="B6" s="9">
        <v>700</v>
      </c>
    </row>
    <row r="7" spans="1:23" x14ac:dyDescent="0.25">
      <c r="A7" s="14">
        <v>41579</v>
      </c>
      <c r="B7" s="9">
        <v>824</v>
      </c>
    </row>
    <row r="8" spans="1:23" x14ac:dyDescent="0.25">
      <c r="A8" s="14">
        <v>41609</v>
      </c>
      <c r="B8" s="9">
        <v>745</v>
      </c>
    </row>
    <row r="9" spans="1:23" x14ac:dyDescent="0.25">
      <c r="A9" s="14">
        <v>42736</v>
      </c>
      <c r="B9" s="9">
        <v>1103</v>
      </c>
    </row>
    <row r="10" spans="1:23" x14ac:dyDescent="0.25">
      <c r="A10" s="14">
        <v>42767</v>
      </c>
      <c r="B10" s="9">
        <v>1243</v>
      </c>
    </row>
    <row r="11" spans="1:23" x14ac:dyDescent="0.25">
      <c r="A11" s="8"/>
      <c r="B11" s="9"/>
    </row>
    <row r="12" spans="1:23" x14ac:dyDescent="0.25">
      <c r="A12" s="8"/>
      <c r="B12" s="9"/>
      <c r="N12" s="10"/>
    </row>
    <row r="13" spans="1:23" x14ac:dyDescent="0.25">
      <c r="A13" s="8"/>
      <c r="B13" s="9"/>
      <c r="N13" s="10"/>
    </row>
    <row r="14" spans="1:23" x14ac:dyDescent="0.25">
      <c r="A14" s="8"/>
      <c r="B14" s="9"/>
      <c r="N14" s="10"/>
      <c r="O14" s="10"/>
    </row>
    <row r="15" spans="1:23" x14ac:dyDescent="0.25">
      <c r="A15" s="8"/>
      <c r="B15" s="9"/>
      <c r="N15" s="10"/>
    </row>
    <row r="16" spans="1:23" x14ac:dyDescent="0.25">
      <c r="A16" s="11"/>
      <c r="B16" s="9"/>
      <c r="N16" s="10"/>
    </row>
    <row r="17" spans="1:14" x14ac:dyDescent="0.25">
      <c r="A17" s="11"/>
      <c r="B17" s="9"/>
      <c r="N17" s="10"/>
    </row>
    <row r="18" spans="1:14" x14ac:dyDescent="0.25">
      <c r="A18" s="11"/>
      <c r="B18" s="9"/>
    </row>
    <row r="19" spans="1:14" x14ac:dyDescent="0.25">
      <c r="A19" s="11"/>
      <c r="B19" s="9"/>
      <c r="C19" s="10"/>
    </row>
    <row r="20" spans="1:14" x14ac:dyDescent="0.25">
      <c r="A20" s="11"/>
      <c r="B20" s="9"/>
      <c r="C20" s="10"/>
      <c r="D20" s="10"/>
    </row>
    <row r="21" spans="1:14" x14ac:dyDescent="0.25">
      <c r="A21" s="11"/>
      <c r="B21" s="9"/>
      <c r="D21" s="10"/>
      <c r="F21" s="10"/>
    </row>
    <row r="22" spans="1:14" x14ac:dyDescent="0.25">
      <c r="A22" s="11"/>
      <c r="B22" s="9"/>
      <c r="D22" s="10"/>
      <c r="F22" s="10"/>
    </row>
    <row r="23" spans="1:14" x14ac:dyDescent="0.25">
      <c r="A23" s="11"/>
      <c r="B23" s="9"/>
    </row>
    <row r="24" spans="1:14" x14ac:dyDescent="0.25">
      <c r="A24" s="11"/>
      <c r="B24" s="9"/>
    </row>
    <row r="25" spans="1:14" x14ac:dyDescent="0.25">
      <c r="A25" s="11"/>
      <c r="B25" s="9"/>
    </row>
  </sheetData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Análise de Vendas</vt:lpstr>
      <vt:lpstr>Produtos</vt:lpstr>
      <vt:lpstr>Dinâmica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2019-11-25T06:24:20Z</dcterms:created>
  <dcterms:modified xsi:type="dcterms:W3CDTF">2019-11-25T08:38:14Z</dcterms:modified>
</cp:coreProperties>
</file>