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8a9e38de04241e/Profissional/Cursos^J Materiais^J blocos^J familias/Levantamento com Drones/"/>
    </mc:Choice>
  </mc:AlternateContent>
  <xr:revisionPtr revIDLastSave="4" documentId="13_ncr:1_{458AAC83-B739-41EC-A4C3-556FE0FC17D6}" xr6:coauthVersionLast="47" xr6:coauthVersionMax="47" xr10:uidLastSave="{9FB82776-C6D9-4C77-BC8D-7FB2F7D12A0D}"/>
  <bookViews>
    <workbookView xWindow="2730" yWindow="2730" windowWidth="21600" windowHeight="11385" xr2:uid="{E4CF580F-4A01-45B6-ADB6-30B17035DE03}"/>
  </bookViews>
  <sheets>
    <sheet name="Cálculo GSD" sheetId="1" r:id="rId1"/>
    <sheet name="Planilh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B18" i="1"/>
  <c r="C18" i="1" s="1"/>
  <c r="B23" i="1" l="1"/>
  <c r="C23" i="1"/>
  <c r="B24" i="1" l="1"/>
  <c r="B25" i="1" s="1"/>
  <c r="C29" i="1" s="1"/>
  <c r="C34" i="1" l="1"/>
</calcChain>
</file>

<file path=xl/sharedStrings.xml><?xml version="1.0" encoding="utf-8"?>
<sst xmlns="http://schemas.openxmlformats.org/spreadsheetml/2006/main" count="40" uniqueCount="35">
  <si>
    <t xml:space="preserve">Equipamento: </t>
  </si>
  <si>
    <t>Tamanho do Sensor (mm)</t>
  </si>
  <si>
    <t>Comprimento</t>
  </si>
  <si>
    <t>Altura</t>
  </si>
  <si>
    <t>Tamanho da Imagem (pixels)</t>
  </si>
  <si>
    <t xml:space="preserve">GSD (cm) </t>
  </si>
  <si>
    <t>Altura de voo (m)</t>
  </si>
  <si>
    <t>FIMI X8 MINI</t>
  </si>
  <si>
    <t>MAVIC PRO</t>
  </si>
  <si>
    <t>MAVIC 2 PRO</t>
  </si>
  <si>
    <t>MODELOS DE DRONE</t>
  </si>
  <si>
    <t>PHANTOM 3 (Std, Adv, Pro)</t>
  </si>
  <si>
    <t>PHANTOM 4 Std</t>
  </si>
  <si>
    <t>PHANTOM 4 (Adv, Pro)</t>
  </si>
  <si>
    <t>MAVIC MINI 1</t>
  </si>
  <si>
    <t>MAVIC MINI 2</t>
  </si>
  <si>
    <t>MAVIC MINI SE</t>
  </si>
  <si>
    <t>MAVIC AIR</t>
  </si>
  <si>
    <t>MAVIC AIR 2</t>
  </si>
  <si>
    <t>MAVIC AIR 2S</t>
  </si>
  <si>
    <t>INSPIRE 2 (X4S)</t>
  </si>
  <si>
    <t>DISTÂNCIA FOCAL</t>
  </si>
  <si>
    <t>COMP SENSOR</t>
  </si>
  <si>
    <t>ALT SENSOR</t>
  </si>
  <si>
    <t>COMP IMAGEM</t>
  </si>
  <si>
    <t>ALT IMAGEM</t>
  </si>
  <si>
    <t>Distância Focal:</t>
  </si>
  <si>
    <t>milímetros</t>
  </si>
  <si>
    <t>metros</t>
  </si>
  <si>
    <t>mm / pixel</t>
  </si>
  <si>
    <t>m/pixel</t>
  </si>
  <si>
    <t>Tamanho do Pixel</t>
  </si>
  <si>
    <t>Alterar apenas este valor ---&gt;</t>
  </si>
  <si>
    <t>GSD X Altura de voo</t>
  </si>
  <si>
    <t>&lt;--- Clique na célula para escolher o modelo de drone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</si>
</sst>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1" xfId="0" applyFont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15" xfId="0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/>
    <xf numFmtId="11" fontId="0" fillId="0" borderId="6" xfId="0" applyNumberForma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17145</xdr:colOff>
      <xdr:row>13</xdr:row>
      <xdr:rowOff>133579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F781B2-EB92-5220-782F-B97E9EEFD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5926455" cy="2472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4D1A-760D-4186-836D-364BBCC70404}">
  <dimension ref="A14:E34"/>
  <sheetViews>
    <sheetView tabSelected="1" topLeftCell="A15" workbookViewId="0">
      <selection activeCell="E31" sqref="E31"/>
    </sheetView>
  </sheetViews>
  <sheetFormatPr defaultRowHeight="15" x14ac:dyDescent="0.25"/>
  <cols>
    <col min="1" max="1" width="26.28515625" bestFit="1" customWidth="1"/>
    <col min="2" max="3" width="30" customWidth="1"/>
  </cols>
  <sheetData>
    <row r="14" spans="1:5" ht="15.75" thickBot="1" x14ac:dyDescent="0.3"/>
    <row r="15" spans="1:5" ht="15.75" thickBot="1" x14ac:dyDescent="0.3">
      <c r="A15" s="4" t="s">
        <v>0</v>
      </c>
      <c r="B15" s="5" t="s">
        <v>15</v>
      </c>
      <c r="C15" s="38" t="s">
        <v>34</v>
      </c>
      <c r="D15" s="39"/>
      <c r="E15" s="39"/>
    </row>
    <row r="16" spans="1:5" ht="15.75" thickBot="1" x14ac:dyDescent="0.3">
      <c r="A16" s="6"/>
      <c r="B16" s="6"/>
      <c r="C16" s="6"/>
      <c r="D16" s="6"/>
      <c r="E16" s="6"/>
    </row>
    <row r="17" spans="1:5" ht="15.75" thickBot="1" x14ac:dyDescent="0.3">
      <c r="A17" s="6"/>
      <c r="B17" s="7" t="s">
        <v>27</v>
      </c>
      <c r="C17" s="8" t="s">
        <v>28</v>
      </c>
      <c r="D17" s="6"/>
      <c r="E17" s="6"/>
    </row>
    <row r="18" spans="1:5" ht="15.75" thickBot="1" x14ac:dyDescent="0.3">
      <c r="A18" s="9" t="s">
        <v>26</v>
      </c>
      <c r="B18" s="24">
        <f>VLOOKUP(B15,Planilha2!A2:B14,2,0)</f>
        <v>4.25</v>
      </c>
      <c r="C18" s="25">
        <f>(B18/1000)</f>
        <v>4.2500000000000003E-3</v>
      </c>
      <c r="D18" s="6"/>
      <c r="E18" s="6"/>
    </row>
    <row r="19" spans="1:5" ht="15.75" thickBot="1" x14ac:dyDescent="0.3">
      <c r="A19" s="6"/>
      <c r="B19" s="6"/>
      <c r="C19" s="6"/>
      <c r="D19" s="6"/>
      <c r="E19" s="6"/>
    </row>
    <row r="20" spans="1:5" ht="15.75" thickBot="1" x14ac:dyDescent="0.3">
      <c r="A20" s="6"/>
      <c r="B20" s="10" t="s">
        <v>2</v>
      </c>
      <c r="C20" s="11" t="s">
        <v>3</v>
      </c>
      <c r="D20" s="6"/>
      <c r="E20" s="6"/>
    </row>
    <row r="21" spans="1:5" x14ac:dyDescent="0.25">
      <c r="A21" s="12" t="s">
        <v>1</v>
      </c>
      <c r="B21" s="26">
        <f>VLOOKUP(B15,Planilha2!A2:F14,3,0)</f>
        <v>6.17</v>
      </c>
      <c r="C21" s="27">
        <f>VLOOKUP(B15,Planilha2!A2:F14,4,0)</f>
        <v>4.55</v>
      </c>
      <c r="D21" s="6"/>
      <c r="E21" s="6"/>
    </row>
    <row r="22" spans="1:5" ht="15.75" thickBot="1" x14ac:dyDescent="0.3">
      <c r="A22" s="13" t="s">
        <v>4</v>
      </c>
      <c r="B22" s="28">
        <f>VLOOKUP(B15,Planilha2!A2:F14,5,0)</f>
        <v>4000</v>
      </c>
      <c r="C22" s="29">
        <f>VLOOKUP(B15,Planilha2!A2:F14,6,0)</f>
        <v>3000</v>
      </c>
      <c r="D22" s="6"/>
      <c r="E22" s="6"/>
    </row>
    <row r="23" spans="1:5" hidden="1" x14ac:dyDescent="0.25">
      <c r="A23" s="14"/>
      <c r="B23" s="15">
        <f>B21/B22</f>
        <v>1.5425E-3</v>
      </c>
      <c r="C23" s="15">
        <f>C21/C22</f>
        <v>1.5166666666666666E-3</v>
      </c>
      <c r="D23" s="6"/>
      <c r="E23" s="6"/>
    </row>
    <row r="24" spans="1:5" x14ac:dyDescent="0.25">
      <c r="A24" s="34" t="s">
        <v>31</v>
      </c>
      <c r="B24" s="30">
        <f>(B23+C23)/2</f>
        <v>1.5295833333333333E-3</v>
      </c>
      <c r="C24" s="16" t="s">
        <v>29</v>
      </c>
      <c r="D24" s="6"/>
      <c r="E24" s="6"/>
    </row>
    <row r="25" spans="1:5" ht="15.75" thickBot="1" x14ac:dyDescent="0.3">
      <c r="A25" s="35"/>
      <c r="B25" s="31">
        <f>B24/1000</f>
        <v>1.5295833333333332E-6</v>
      </c>
      <c r="C25" s="17" t="s">
        <v>30</v>
      </c>
      <c r="D25" s="6"/>
      <c r="E25" s="6"/>
    </row>
    <row r="26" spans="1:5" ht="15.75" thickBot="1" x14ac:dyDescent="0.3">
      <c r="A26" s="6"/>
      <c r="B26" s="6"/>
      <c r="C26" s="6"/>
      <c r="D26" s="6"/>
      <c r="E26" s="6"/>
    </row>
    <row r="27" spans="1:5" ht="15.75" thickBot="1" x14ac:dyDescent="0.3">
      <c r="A27" s="6"/>
      <c r="B27" s="36" t="s">
        <v>33</v>
      </c>
      <c r="C27" s="37"/>
      <c r="D27" s="6"/>
      <c r="E27" s="6"/>
    </row>
    <row r="28" spans="1:5" ht="15.75" thickBot="1" x14ac:dyDescent="0.3">
      <c r="A28" s="6"/>
      <c r="B28" s="20" t="s">
        <v>5</v>
      </c>
      <c r="C28" s="19" t="s">
        <v>6</v>
      </c>
      <c r="D28" s="6"/>
      <c r="E28" s="6"/>
    </row>
    <row r="29" spans="1:5" ht="15.75" thickBot="1" x14ac:dyDescent="0.3">
      <c r="A29" s="21" t="s">
        <v>32</v>
      </c>
      <c r="B29" s="22">
        <v>2</v>
      </c>
      <c r="C29" s="32">
        <f>((B29/100)*$C$18)/($B$25)</f>
        <v>55.570689185508044</v>
      </c>
      <c r="D29" s="6"/>
      <c r="E29" s="6"/>
    </row>
    <row r="30" spans="1:5" x14ac:dyDescent="0.25">
      <c r="A30" s="6"/>
      <c r="B30" s="6"/>
      <c r="C30" s="6"/>
      <c r="D30" s="6"/>
      <c r="E30" s="6"/>
    </row>
    <row r="31" spans="1:5" ht="15.75" thickBot="1" x14ac:dyDescent="0.3">
      <c r="A31" s="6"/>
      <c r="B31" s="6"/>
      <c r="C31" s="6"/>
      <c r="D31" s="6"/>
      <c r="E31" s="6"/>
    </row>
    <row r="32" spans="1:5" ht="15.75" thickBot="1" x14ac:dyDescent="0.3">
      <c r="A32" s="6"/>
      <c r="B32" s="36" t="s">
        <v>33</v>
      </c>
      <c r="C32" s="37"/>
      <c r="D32" s="6"/>
      <c r="E32" s="6"/>
    </row>
    <row r="33" spans="1:5" ht="15.75" thickBot="1" x14ac:dyDescent="0.3">
      <c r="A33" s="6"/>
      <c r="B33" s="18" t="s">
        <v>6</v>
      </c>
      <c r="C33" s="23" t="s">
        <v>5</v>
      </c>
      <c r="D33" s="6"/>
      <c r="E33" s="6"/>
    </row>
    <row r="34" spans="1:5" ht="15.75" thickBot="1" x14ac:dyDescent="0.3">
      <c r="A34" s="21" t="s">
        <v>32</v>
      </c>
      <c r="B34" s="22">
        <v>50</v>
      </c>
      <c r="C34" s="33">
        <f>((B34*$B$25)/$C$18)*100</f>
        <v>1.7995098039215685</v>
      </c>
      <c r="D34" s="6"/>
      <c r="E34" s="6"/>
    </row>
  </sheetData>
  <sheetProtection algorithmName="SHA-512" hashValue="4Q44KIqM3SxNj67s/7//561aRajfPRkLZ/1SasrOlDAT4l2VkFl8KqXbrPf75F5iaJ4CTGtzjnDMJT7GXUwpFg==" saltValue="nrBZ88aq8mJWmVBTSs8Qrw==" spinCount="100000" sheet="1" objects="1" scenarios="1" selectLockedCells="1"/>
  <mergeCells count="4">
    <mergeCell ref="A24:A25"/>
    <mergeCell ref="B27:C27"/>
    <mergeCell ref="B32:C32"/>
    <mergeCell ref="C15:E15"/>
  </mergeCells>
  <pageMargins left="0.511811024" right="0.511811024" top="0.78740157499999996" bottom="0.78740157499999996" header="0.31496062000000002" footer="0.31496062000000002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121ED-6A79-4E30-8AA4-4E91F8A37D25}">
          <x14:formula1>
            <xm:f>Planilha2!$A$2:$A$14</xm:f>
          </x14:formula1>
          <xm:sqref>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8861-CC21-4C02-BB23-E31237CA1941}">
  <dimension ref="A1:K14"/>
  <sheetViews>
    <sheetView workbookViewId="0">
      <selection sqref="A1:F14"/>
    </sheetView>
  </sheetViews>
  <sheetFormatPr defaultRowHeight="15" x14ac:dyDescent="0.25"/>
  <cols>
    <col min="1" max="1" width="24.5703125" bestFit="1" customWidth="1"/>
    <col min="2" max="2" width="16.28515625" style="1" bestFit="1" customWidth="1"/>
    <col min="3" max="3" width="17.140625" customWidth="1"/>
    <col min="4" max="4" width="11.28515625" bestFit="1" customWidth="1"/>
    <col min="5" max="5" width="14.140625" bestFit="1" customWidth="1"/>
    <col min="6" max="6" width="13.28515625" customWidth="1"/>
  </cols>
  <sheetData>
    <row r="1" spans="1:11" x14ac:dyDescent="0.25">
      <c r="A1" s="2" t="s">
        <v>10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/>
      <c r="H1" s="1"/>
      <c r="I1" s="1"/>
      <c r="J1" s="1"/>
      <c r="K1" s="1"/>
    </row>
    <row r="2" spans="1:11" x14ac:dyDescent="0.25">
      <c r="A2" t="s">
        <v>11</v>
      </c>
      <c r="B2" s="1">
        <v>3.61</v>
      </c>
      <c r="C2" s="3">
        <v>6.17</v>
      </c>
      <c r="D2" s="3">
        <v>4.55</v>
      </c>
      <c r="E2" s="3">
        <v>4000</v>
      </c>
      <c r="F2" s="3">
        <v>3000</v>
      </c>
    </row>
    <row r="3" spans="1:11" x14ac:dyDescent="0.25">
      <c r="A3" t="s">
        <v>12</v>
      </c>
      <c r="B3" s="1">
        <v>3.61</v>
      </c>
      <c r="C3" s="3">
        <v>6.17</v>
      </c>
      <c r="D3" s="3">
        <v>4.55</v>
      </c>
      <c r="E3" s="3">
        <v>4000</v>
      </c>
      <c r="F3" s="3">
        <v>3000</v>
      </c>
    </row>
    <row r="4" spans="1:11" x14ac:dyDescent="0.25">
      <c r="A4" t="s">
        <v>13</v>
      </c>
      <c r="B4" s="1">
        <v>8.8000000000000007</v>
      </c>
      <c r="C4" s="3">
        <v>12.8</v>
      </c>
      <c r="D4" s="3">
        <v>9.6</v>
      </c>
      <c r="E4" s="3">
        <v>4864</v>
      </c>
      <c r="F4" s="3">
        <v>3648</v>
      </c>
    </row>
    <row r="5" spans="1:11" x14ac:dyDescent="0.25">
      <c r="A5" t="s">
        <v>8</v>
      </c>
      <c r="B5" s="1">
        <v>4.7300000000000004</v>
      </c>
      <c r="C5" s="3">
        <v>6.17</v>
      </c>
      <c r="D5" s="3">
        <v>4.55</v>
      </c>
      <c r="E5" s="3">
        <v>4000</v>
      </c>
      <c r="F5" s="3">
        <v>3000</v>
      </c>
    </row>
    <row r="6" spans="1:11" x14ac:dyDescent="0.25">
      <c r="A6" t="s">
        <v>9</v>
      </c>
      <c r="B6" s="1">
        <v>10.37</v>
      </c>
      <c r="C6" s="3">
        <v>13.2</v>
      </c>
      <c r="D6" s="3">
        <v>8.8000000000000007</v>
      </c>
      <c r="E6" s="3">
        <v>5472</v>
      </c>
      <c r="F6" s="3">
        <v>3648</v>
      </c>
    </row>
    <row r="7" spans="1:11" x14ac:dyDescent="0.25">
      <c r="A7" t="s">
        <v>14</v>
      </c>
      <c r="B7" s="1">
        <v>4.25</v>
      </c>
      <c r="C7" s="3">
        <v>6.17</v>
      </c>
      <c r="D7" s="3">
        <v>4.55</v>
      </c>
      <c r="E7" s="3">
        <v>4000</v>
      </c>
      <c r="F7" s="3">
        <v>3000</v>
      </c>
    </row>
    <row r="8" spans="1:11" x14ac:dyDescent="0.25">
      <c r="A8" t="s">
        <v>15</v>
      </c>
      <c r="B8" s="1">
        <v>4.25</v>
      </c>
      <c r="C8" s="3">
        <v>6.17</v>
      </c>
      <c r="D8" s="3">
        <v>4.55</v>
      </c>
      <c r="E8" s="3">
        <v>4000</v>
      </c>
      <c r="F8" s="3">
        <v>3000</v>
      </c>
    </row>
    <row r="9" spans="1:11" x14ac:dyDescent="0.25">
      <c r="A9" t="s">
        <v>16</v>
      </c>
      <c r="B9" s="1">
        <v>4.25</v>
      </c>
      <c r="C9" s="3">
        <v>6.17</v>
      </c>
      <c r="D9" s="3">
        <v>4.55</v>
      </c>
      <c r="E9" s="3">
        <v>4000</v>
      </c>
      <c r="F9" s="3">
        <v>3000</v>
      </c>
    </row>
    <row r="10" spans="1:11" x14ac:dyDescent="0.25">
      <c r="A10" t="s">
        <v>17</v>
      </c>
      <c r="B10" s="1">
        <v>4.25</v>
      </c>
      <c r="C10" s="3">
        <v>6.17</v>
      </c>
      <c r="D10" s="3">
        <v>4.55</v>
      </c>
      <c r="E10" s="3">
        <v>4056</v>
      </c>
      <c r="F10" s="3">
        <v>3040</v>
      </c>
    </row>
    <row r="11" spans="1:11" x14ac:dyDescent="0.25">
      <c r="A11" t="s">
        <v>18</v>
      </c>
      <c r="B11" s="1">
        <v>4.4400000000000004</v>
      </c>
      <c r="C11" s="3">
        <v>6.4</v>
      </c>
      <c r="D11" s="3">
        <v>4.8</v>
      </c>
      <c r="E11" s="3">
        <v>8000</v>
      </c>
      <c r="F11" s="3">
        <v>6000</v>
      </c>
    </row>
    <row r="12" spans="1:11" x14ac:dyDescent="0.25">
      <c r="A12" t="s">
        <v>19</v>
      </c>
      <c r="B12" s="1">
        <v>8.15</v>
      </c>
      <c r="C12" s="3">
        <v>13.2</v>
      </c>
      <c r="D12" s="3">
        <v>8.8000000000000007</v>
      </c>
      <c r="E12" s="3">
        <v>5472</v>
      </c>
      <c r="F12" s="3">
        <v>3648</v>
      </c>
    </row>
    <row r="13" spans="1:11" x14ac:dyDescent="0.25">
      <c r="A13" t="s">
        <v>20</v>
      </c>
      <c r="B13" s="1">
        <v>8.8000000000000007</v>
      </c>
      <c r="C13" s="3">
        <v>12.8</v>
      </c>
      <c r="D13" s="3">
        <v>9.6</v>
      </c>
      <c r="E13" s="3">
        <v>5472</v>
      </c>
      <c r="F13" s="3">
        <v>3648</v>
      </c>
    </row>
    <row r="14" spans="1:11" x14ac:dyDescent="0.25">
      <c r="A14" t="s">
        <v>7</v>
      </c>
      <c r="B14" s="1">
        <v>4.12</v>
      </c>
      <c r="C14" s="3">
        <v>5.5</v>
      </c>
      <c r="D14" s="3">
        <v>4.0999999999999996</v>
      </c>
      <c r="E14" s="3">
        <v>4000</v>
      </c>
      <c r="F14" s="3">
        <v>3000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GSD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Dolis Tozzo</dc:creator>
  <cp:lastModifiedBy>Francis Bins</cp:lastModifiedBy>
  <dcterms:created xsi:type="dcterms:W3CDTF">2022-09-21T18:02:35Z</dcterms:created>
  <dcterms:modified xsi:type="dcterms:W3CDTF">2023-09-29T13:07:58Z</dcterms:modified>
</cp:coreProperties>
</file>