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Quantamental Dropbox\Rafael Lavrado\Risk_Expert\Risk_Expert\"/>
    </mc:Choice>
  </mc:AlternateContent>
  <xr:revisionPtr revIDLastSave="0" documentId="13_ncr:1_{639FC7EE-CBCC-4F34-8C7B-7219244E0927}" xr6:coauthVersionLast="45" xr6:coauthVersionMax="45" xr10:uidLastSave="{00000000-0000-0000-0000-000000000000}"/>
  <bookViews>
    <workbookView xWindow="-108" yWindow="-108" windowWidth="23256" windowHeight="13176" xr2:uid="{66FE59DD-2147-4C96-B0EB-4745B4D07B3A}"/>
  </bookViews>
  <sheets>
    <sheet name="Liquidez" sheetId="1" r:id="rId1"/>
  </sheets>
  <definedNames>
    <definedName name="_xlnm._FilterDatabase" localSheetId="0" hidden="1">Liquidez!$A$2:$D$2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1" l="1"/>
  <c r="C18" i="1"/>
  <c r="C8" i="1"/>
  <c r="E9" i="1"/>
  <c r="E7" i="1"/>
  <c r="E5" i="1"/>
  <c r="N5" i="1" s="1"/>
  <c r="C5" i="1"/>
  <c r="C4" i="1"/>
  <c r="C15" i="1"/>
  <c r="E13" i="1"/>
  <c r="E12" i="1"/>
  <c r="E4" i="1"/>
  <c r="B18" i="1"/>
  <c r="F3" i="1"/>
  <c r="N2" i="1"/>
  <c r="N3" i="1"/>
  <c r="N4" i="1"/>
  <c r="N6" i="1"/>
  <c r="N14" i="1"/>
  <c r="M3" i="1"/>
  <c r="E6" i="1"/>
  <c r="N7" i="1"/>
  <c r="E8" i="1"/>
  <c r="N8" i="1" s="1"/>
  <c r="N9" i="1"/>
  <c r="E10" i="1"/>
  <c r="N10" i="1" s="1"/>
  <c r="E11" i="1"/>
  <c r="N11" i="1" s="1"/>
  <c r="N12" i="1"/>
  <c r="N13" i="1"/>
  <c r="E14" i="1"/>
  <c r="E15" i="1"/>
  <c r="N15" i="1" s="1"/>
  <c r="E16" i="1"/>
  <c r="N16" i="1" s="1"/>
  <c r="E17" i="1"/>
  <c r="N17" i="1" s="1"/>
  <c r="E3" i="1"/>
  <c r="E2" i="1"/>
  <c r="M6" i="1"/>
  <c r="O3" i="1" l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O6" i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M4" i="1"/>
  <c r="M5" i="1"/>
  <c r="F4" i="1"/>
  <c r="F5" i="1"/>
  <c r="F6" i="1"/>
  <c r="O4" i="1" l="1"/>
  <c r="P4" i="1" s="1"/>
  <c r="Q4" i="1" s="1"/>
  <c r="O5" i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F7" i="1"/>
  <c r="M7" i="1"/>
  <c r="M8" i="1"/>
  <c r="O8" i="1" l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O7" i="1"/>
  <c r="R4" i="1"/>
  <c r="M9" i="1"/>
  <c r="F8" i="1"/>
  <c r="P7" i="1" l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O9" i="1"/>
  <c r="S4" i="1"/>
  <c r="M10" i="1"/>
  <c r="F9" i="1"/>
  <c r="P9" i="1" l="1"/>
  <c r="Q9" i="1" s="1"/>
  <c r="R9" i="1" s="1"/>
  <c r="S9" i="1" s="1"/>
  <c r="T9" i="1" s="1"/>
  <c r="U9" i="1" s="1"/>
  <c r="V9" i="1" s="1"/>
  <c r="W9" i="1" s="1"/>
  <c r="X9" i="1" s="1"/>
  <c r="Y9" i="1" s="1"/>
  <c r="Z9" i="1" s="1"/>
  <c r="AA9" i="1" s="1"/>
  <c r="AB9" i="1" s="1"/>
  <c r="AC9" i="1" s="1"/>
  <c r="O10" i="1"/>
  <c r="T4" i="1"/>
  <c r="M11" i="1"/>
  <c r="F10" i="1"/>
  <c r="P10" i="1" l="1"/>
  <c r="Q10" i="1" s="1"/>
  <c r="O11" i="1"/>
  <c r="P11" i="1" s="1"/>
  <c r="Q11" i="1" s="1"/>
  <c r="R11" i="1" s="1"/>
  <c r="S11" i="1" s="1"/>
  <c r="T11" i="1" s="1"/>
  <c r="U11" i="1" s="1"/>
  <c r="V11" i="1" s="1"/>
  <c r="W11" i="1" s="1"/>
  <c r="X11" i="1" s="1"/>
  <c r="Y11" i="1" s="1"/>
  <c r="Z11" i="1" s="1"/>
  <c r="AA11" i="1" s="1"/>
  <c r="AB11" i="1" s="1"/>
  <c r="AC11" i="1" s="1"/>
  <c r="U4" i="1"/>
  <c r="R10" i="1"/>
  <c r="M12" i="1"/>
  <c r="F11" i="1"/>
  <c r="O12" i="1" l="1"/>
  <c r="P12" i="1" s="1"/>
  <c r="Q12" i="1" s="1"/>
  <c r="S10" i="1"/>
  <c r="V4" i="1"/>
  <c r="M13" i="1"/>
  <c r="F12" i="1"/>
  <c r="O13" i="1" l="1"/>
  <c r="P13" i="1" s="1"/>
  <c r="Q13" i="1" s="1"/>
  <c r="R13" i="1" s="1"/>
  <c r="S13" i="1" s="1"/>
  <c r="T13" i="1" s="1"/>
  <c r="U13" i="1" s="1"/>
  <c r="V13" i="1" s="1"/>
  <c r="W13" i="1" s="1"/>
  <c r="X13" i="1" s="1"/>
  <c r="Y13" i="1" s="1"/>
  <c r="Z13" i="1" s="1"/>
  <c r="AA13" i="1" s="1"/>
  <c r="AB13" i="1" s="1"/>
  <c r="AC13" i="1" s="1"/>
  <c r="R12" i="1"/>
  <c r="W4" i="1"/>
  <c r="T10" i="1"/>
  <c r="M14" i="1"/>
  <c r="F13" i="1"/>
  <c r="O14" i="1" l="1"/>
  <c r="P14" i="1" s="1"/>
  <c r="Q14" i="1" s="1"/>
  <c r="X4" i="1"/>
  <c r="U10" i="1"/>
  <c r="S12" i="1"/>
  <c r="M15" i="1"/>
  <c r="F14" i="1"/>
  <c r="O15" i="1" l="1"/>
  <c r="P15" i="1" s="1"/>
  <c r="Q15" i="1" s="1"/>
  <c r="R15" i="1" s="1"/>
  <c r="S15" i="1" s="1"/>
  <c r="T15" i="1" s="1"/>
  <c r="U15" i="1" s="1"/>
  <c r="V15" i="1" s="1"/>
  <c r="W15" i="1" s="1"/>
  <c r="X15" i="1" s="1"/>
  <c r="Y15" i="1" s="1"/>
  <c r="Z15" i="1" s="1"/>
  <c r="AA15" i="1" s="1"/>
  <c r="AB15" i="1" s="1"/>
  <c r="AC15" i="1" s="1"/>
  <c r="T12" i="1"/>
  <c r="Y4" i="1"/>
  <c r="V10" i="1"/>
  <c r="R14" i="1"/>
  <c r="M16" i="1"/>
  <c r="F15" i="1"/>
  <c r="O16" i="1" l="1"/>
  <c r="P16" i="1" s="1"/>
  <c r="Q16" i="1" s="1"/>
  <c r="R16" i="1" s="1"/>
  <c r="S16" i="1" s="1"/>
  <c r="T16" i="1" s="1"/>
  <c r="U16" i="1" s="1"/>
  <c r="V16" i="1" s="1"/>
  <c r="W16" i="1" s="1"/>
  <c r="X16" i="1" s="1"/>
  <c r="Y16" i="1" s="1"/>
  <c r="Z16" i="1" s="1"/>
  <c r="AA16" i="1" s="1"/>
  <c r="AB16" i="1" s="1"/>
  <c r="AC16" i="1" s="1"/>
  <c r="S14" i="1"/>
  <c r="Z4" i="1"/>
  <c r="W10" i="1"/>
  <c r="U12" i="1"/>
  <c r="M17" i="1"/>
  <c r="O17" i="1" s="1"/>
  <c r="F16" i="1"/>
  <c r="P17" i="1" l="1"/>
  <c r="Q17" i="1" s="1"/>
  <c r="V12" i="1"/>
  <c r="AA4" i="1"/>
  <c r="X10" i="1"/>
  <c r="T14" i="1"/>
  <c r="F17" i="1"/>
  <c r="C17" i="1"/>
  <c r="O18" i="1" l="1"/>
  <c r="O19" i="1" s="1"/>
  <c r="P18" i="1"/>
  <c r="P19" i="1" s="1"/>
  <c r="Y10" i="1"/>
  <c r="AB4" i="1"/>
  <c r="U14" i="1"/>
  <c r="R17" i="1"/>
  <c r="Q18" i="1"/>
  <c r="Q19" i="1" s="1"/>
  <c r="W12" i="1"/>
  <c r="C3" i="1"/>
  <c r="C6" i="1"/>
  <c r="C9" i="1"/>
  <c r="C10" i="1"/>
  <c r="C11" i="1"/>
  <c r="C12" i="1"/>
  <c r="C13" i="1"/>
  <c r="C14" i="1"/>
  <c r="C16" i="1"/>
  <c r="S17" i="1" l="1"/>
  <c r="R18" i="1"/>
  <c r="R19" i="1" s="1"/>
  <c r="AC4" i="1"/>
  <c r="X12" i="1"/>
  <c r="V14" i="1"/>
  <c r="Z10" i="1"/>
  <c r="W14" i="1" l="1"/>
  <c r="AA10" i="1"/>
  <c r="Y12" i="1"/>
  <c r="T17" i="1"/>
  <c r="S18" i="1"/>
  <c r="S19" i="1" s="1"/>
  <c r="Z12" i="1" l="1"/>
  <c r="X14" i="1"/>
  <c r="U17" i="1"/>
  <c r="T18" i="1"/>
  <c r="T19" i="1" s="1"/>
  <c r="AB10" i="1"/>
  <c r="AC10" i="1" l="1"/>
  <c r="Y14" i="1"/>
  <c r="V17" i="1"/>
  <c r="U18" i="1"/>
  <c r="U19" i="1" s="1"/>
  <c r="AA12" i="1"/>
  <c r="AB12" i="1" l="1"/>
  <c r="Z14" i="1"/>
  <c r="W17" i="1"/>
  <c r="V18" i="1"/>
  <c r="V19" i="1" s="1"/>
  <c r="AA14" i="1" l="1"/>
  <c r="X17" i="1"/>
  <c r="W18" i="1"/>
  <c r="W19" i="1" s="1"/>
  <c r="AC12" i="1"/>
  <c r="Y17" i="1" l="1"/>
  <c r="X18" i="1"/>
  <c r="X19" i="1" s="1"/>
  <c r="AB14" i="1"/>
  <c r="AC14" i="1" l="1"/>
  <c r="Z17" i="1"/>
  <c r="Y18" i="1"/>
  <c r="Y19" i="1" s="1"/>
  <c r="AA17" i="1" l="1"/>
  <c r="Z18" i="1"/>
  <c r="Z19" i="1" s="1"/>
  <c r="AB17" i="1" l="1"/>
  <c r="AA18" i="1"/>
  <c r="AA19" i="1" s="1"/>
  <c r="AC17" i="1" l="1"/>
  <c r="AC18" i="1" s="1"/>
  <c r="AC19" i="1" s="1"/>
  <c r="AB18" i="1"/>
  <c r="AB19" i="1" s="1"/>
</calcChain>
</file>

<file path=xl/sharedStrings.xml><?xml version="1.0" encoding="utf-8"?>
<sst xmlns="http://schemas.openxmlformats.org/spreadsheetml/2006/main" count="41" uniqueCount="24">
  <si>
    <t>Ticker</t>
  </si>
  <si>
    <t>%AuM</t>
  </si>
  <si>
    <t>SEER3</t>
  </si>
  <si>
    <t>MULT3</t>
  </si>
  <si>
    <t>BIDI4</t>
  </si>
  <si>
    <t>EVEN3</t>
  </si>
  <si>
    <t>TAEE11</t>
  </si>
  <si>
    <t>BBSE3</t>
  </si>
  <si>
    <t>TGMA3</t>
  </si>
  <si>
    <t>HAPV3</t>
  </si>
  <si>
    <t>BRSR6</t>
  </si>
  <si>
    <t>CCRO3</t>
  </si>
  <si>
    <t>MYPK3</t>
  </si>
  <si>
    <t>BRML3</t>
  </si>
  <si>
    <t>LINX3</t>
  </si>
  <si>
    <t>ALSO3</t>
  </si>
  <si>
    <t>GOAU4</t>
  </si>
  <si>
    <t>R$</t>
  </si>
  <si>
    <t>Total</t>
  </si>
  <si>
    <t>#Dias para Liquidar</t>
  </si>
  <si>
    <t>Dia 0</t>
  </si>
  <si>
    <t>Falta Liquidar</t>
  </si>
  <si>
    <t>Liquidado</t>
  </si>
  <si>
    <t>Avg 30D Volume 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</si>
</sst>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7" formatCode="_(* #,##0_);_(* \(#,##0\);_(* &quot;-&quot;??_);_(@_)"/>
    <numFmt numFmtId="168" formatCode="#,##0.0_ ;[Red]\-#,##0.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Verdana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Verdana"/>
      <family val="2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81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3" fillId="4" borderId="5" xfId="0" applyFont="1" applyFill="1" applyBorder="1"/>
    <xf numFmtId="167" fontId="3" fillId="4" borderId="1" xfId="1" applyNumberFormat="1" applyFont="1" applyFill="1" applyBorder="1"/>
    <xf numFmtId="0" fontId="3" fillId="3" borderId="5" xfId="0" applyFont="1" applyFill="1" applyBorder="1"/>
    <xf numFmtId="0" fontId="4" fillId="4" borderId="2" xfId="0" applyFont="1" applyFill="1" applyBorder="1"/>
    <xf numFmtId="43" fontId="4" fillId="0" borderId="2" xfId="1" applyFont="1" applyBorder="1"/>
    <xf numFmtId="164" fontId="4" fillId="0" borderId="2" xfId="2" applyNumberFormat="1" applyFont="1" applyBorder="1" applyAlignment="1">
      <alignment horizontal="center"/>
    </xf>
    <xf numFmtId="0" fontId="3" fillId="0" borderId="3" xfId="0" applyFont="1" applyBorder="1"/>
    <xf numFmtId="0" fontId="3" fillId="0" borderId="0" xfId="0" applyFont="1"/>
    <xf numFmtId="0" fontId="3" fillId="0" borderId="3" xfId="0" applyFont="1" applyBorder="1" applyAlignment="1">
      <alignment horizontal="center"/>
    </xf>
    <xf numFmtId="0" fontId="5" fillId="0" borderId="0" xfId="0" applyFont="1"/>
    <xf numFmtId="0" fontId="6" fillId="2" borderId="6" xfId="0" applyFont="1" applyFill="1" applyBorder="1" applyAlignment="1">
      <alignment horizontal="center" vertical="center" wrapText="1"/>
    </xf>
    <xf numFmtId="167" fontId="5" fillId="4" borderId="1" xfId="1" applyNumberFormat="1" applyFont="1" applyFill="1" applyBorder="1"/>
    <xf numFmtId="167" fontId="5" fillId="3" borderId="1" xfId="1" applyNumberFormat="1" applyFont="1" applyFill="1" applyBorder="1"/>
    <xf numFmtId="0" fontId="5" fillId="0" borderId="3" xfId="0" applyFont="1" applyBorder="1" applyAlignment="1">
      <alignment horizontal="center"/>
    </xf>
    <xf numFmtId="164" fontId="4" fillId="0" borderId="3" xfId="2" applyNumberFormat="1" applyFont="1" applyBorder="1" applyAlignment="1">
      <alignment horizontal="center"/>
    </xf>
    <xf numFmtId="0" fontId="3" fillId="0" borderId="7" xfId="0" applyFont="1" applyBorder="1"/>
    <xf numFmtId="164" fontId="3" fillId="4" borderId="5" xfId="2" applyNumberFormat="1" applyFont="1" applyFill="1" applyBorder="1" applyAlignment="1">
      <alignment horizontal="center" vertical="center"/>
    </xf>
    <xf numFmtId="164" fontId="3" fillId="3" borderId="5" xfId="2" applyNumberFormat="1" applyFont="1" applyFill="1" applyBorder="1" applyAlignment="1">
      <alignment horizontal="center" vertical="center"/>
    </xf>
    <xf numFmtId="167" fontId="3" fillId="4" borderId="1" xfId="1" applyNumberFormat="1" applyFont="1" applyFill="1" applyBorder="1" applyAlignment="1">
      <alignment vertical="center"/>
    </xf>
    <xf numFmtId="168" fontId="3" fillId="4" borderId="1" xfId="1" applyNumberFormat="1" applyFont="1" applyFill="1" applyBorder="1" applyAlignment="1">
      <alignment horizontal="center" vertical="center"/>
    </xf>
    <xf numFmtId="167" fontId="3" fillId="3" borderId="1" xfId="1" applyNumberFormat="1" applyFont="1" applyFill="1" applyBorder="1" applyAlignment="1">
      <alignment vertical="center"/>
    </xf>
    <xf numFmtId="168" fontId="3" fillId="3" borderId="1" xfId="1" applyNumberFormat="1" applyFont="1" applyFill="1" applyBorder="1" applyAlignment="1">
      <alignment horizontal="center" vertical="center"/>
    </xf>
    <xf numFmtId="43" fontId="3" fillId="4" borderId="5" xfId="1" applyFont="1" applyFill="1" applyBorder="1" applyAlignment="1">
      <alignment vertical="center"/>
    </xf>
    <xf numFmtId="43" fontId="3" fillId="3" borderId="5" xfId="1" applyFont="1" applyFill="1" applyBorder="1" applyAlignment="1">
      <alignment vertical="center"/>
    </xf>
    <xf numFmtId="9" fontId="7" fillId="5" borderId="0" xfId="0" applyNumberFormat="1" applyFont="1" applyFill="1" applyAlignment="1">
      <alignment horizontal="center"/>
    </xf>
    <xf numFmtId="167" fontId="3" fillId="4" borderId="1" xfId="1" applyNumberFormat="1" applyFont="1" applyFill="1" applyBorder="1" applyAlignment="1">
      <alignment horizontal="center" vertical="center"/>
    </xf>
    <xf numFmtId="167" fontId="3" fillId="3" borderId="1" xfId="1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3" fontId="2" fillId="2" borderId="8" xfId="1" applyFont="1" applyFill="1" applyBorder="1" applyAlignment="1">
      <alignment horizontal="center" vertical="center"/>
    </xf>
    <xf numFmtId="164" fontId="2" fillId="2" borderId="8" xfId="2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% Portfolio Liquidado</a:t>
            </a:r>
          </a:p>
        </c:rich>
      </c:tx>
      <c:layout>
        <c:manualLayout>
          <c:xMode val="edge"/>
          <c:yMode val="edge"/>
          <c:x val="0.4004080584221875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Liquidez!$O$19:$AC$19</c:f>
              <c:numCache>
                <c:formatCode>0.0%</c:formatCode>
                <c:ptCount val="15"/>
                <c:pt idx="0">
                  <c:v>0.32958501608678681</c:v>
                </c:pt>
                <c:pt idx="1">
                  <c:v>0.55947686094732529</c:v>
                </c:pt>
                <c:pt idx="2">
                  <c:v>0.66980182403472299</c:v>
                </c:pt>
                <c:pt idx="3">
                  <c:v>0.73744640697348007</c:v>
                </c:pt>
                <c:pt idx="4">
                  <c:v>0.79624385973117817</c:v>
                </c:pt>
                <c:pt idx="5">
                  <c:v>0.84409070332706393</c:v>
                </c:pt>
                <c:pt idx="6">
                  <c:v>0.89053202202965387</c:v>
                </c:pt>
                <c:pt idx="7">
                  <c:v>0.93066931289912369</c:v>
                </c:pt>
                <c:pt idx="8">
                  <c:v>0.96100201045052802</c:v>
                </c:pt>
                <c:pt idx="9">
                  <c:v>0.97539924837875158</c:v>
                </c:pt>
                <c:pt idx="10">
                  <c:v>0.98830424548444218</c:v>
                </c:pt>
                <c:pt idx="11">
                  <c:v>0.99256079282489607</c:v>
                </c:pt>
                <c:pt idx="12">
                  <c:v>0.99595238010334974</c:v>
                </c:pt>
                <c:pt idx="13">
                  <c:v>0.99934396738180331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36-495B-A25A-3348EBD55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62757728"/>
        <c:axId val="862758056"/>
      </c:barChart>
      <c:catAx>
        <c:axId val="8627577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62758056"/>
        <c:crosses val="autoZero"/>
        <c:auto val="1"/>
        <c:lblAlgn val="ctr"/>
        <c:lblOffset val="100"/>
        <c:noMultiLvlLbl val="0"/>
      </c:catAx>
      <c:valAx>
        <c:axId val="86275805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6275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349625</xdr:colOff>
      <xdr:row>0</xdr:row>
      <xdr:rowOff>161365</xdr:rowOff>
    </xdr:from>
    <xdr:to>
      <xdr:col>8</xdr:col>
      <xdr:colOff>3917577</xdr:colOff>
      <xdr:row>18</xdr:row>
      <xdr:rowOff>8964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C60431-D6B6-4DD7-A7E9-3C44D6F74C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3C7CF-EF95-431F-84E0-1F1C20F3164D}">
  <dimension ref="A1:AC19"/>
  <sheetViews>
    <sheetView showGridLines="0" tabSelected="1" zoomScale="85" zoomScaleNormal="85" workbookViewId="0">
      <selection activeCell="E10" sqref="E10"/>
    </sheetView>
  </sheetViews>
  <sheetFormatPr defaultRowHeight="18" x14ac:dyDescent="0.35"/>
  <cols>
    <col min="1" max="1" width="19.44140625" customWidth="1"/>
    <col min="2" max="2" width="22" style="1" customWidth="1"/>
    <col min="3" max="3" width="16.6640625" style="1" customWidth="1"/>
    <col min="4" max="4" width="16.77734375" customWidth="1"/>
    <col min="5" max="5" width="17.44140625" style="2" customWidth="1"/>
    <col min="6" max="6" width="14.33203125" customWidth="1"/>
    <col min="7" max="7" width="5.33203125" customWidth="1"/>
    <col min="8" max="8" width="67.33203125" customWidth="1"/>
    <col min="9" max="9" width="74.88671875" customWidth="1"/>
    <col min="13" max="14" width="17.33203125" style="14" customWidth="1"/>
    <col min="15" max="15" width="14.6640625" style="12" bestFit="1" customWidth="1"/>
    <col min="16" max="24" width="12.88671875" style="12" bestFit="1" customWidth="1"/>
    <col min="25" max="27" width="11.77734375" style="12" bestFit="1" customWidth="1"/>
    <col min="28" max="28" width="10" style="12" bestFit="1" customWidth="1"/>
    <col min="29" max="29" width="8" style="12" bestFit="1" customWidth="1"/>
  </cols>
  <sheetData>
    <row r="1" spans="1:29" ht="21.6" thickBot="1" x14ac:dyDescent="0.45">
      <c r="E1" s="29">
        <v>0.25</v>
      </c>
      <c r="S1" s="20"/>
    </row>
    <row r="2" spans="1:29" ht="52.8" customHeight="1" thickBot="1" x14ac:dyDescent="0.35">
      <c r="A2" s="32" t="s">
        <v>0</v>
      </c>
      <c r="B2" s="33" t="s">
        <v>17</v>
      </c>
      <c r="C2" s="34" t="s">
        <v>1</v>
      </c>
      <c r="D2" s="35" t="s">
        <v>23</v>
      </c>
      <c r="E2" s="35" t="str">
        <f xml:space="preserve"> TEXT(E1,"0%") &amp; " Do Volume"</f>
        <v>25% Do Volume</v>
      </c>
      <c r="F2" s="35" t="s">
        <v>19</v>
      </c>
      <c r="L2" s="3" t="s">
        <v>0</v>
      </c>
      <c r="M2" s="15" t="s">
        <v>20</v>
      </c>
      <c r="N2" s="15" t="str">
        <f>E2</f>
        <v>25% Do Volume</v>
      </c>
      <c r="O2" s="4">
        <v>1</v>
      </c>
      <c r="P2" s="4">
        <v>2</v>
      </c>
      <c r="Q2" s="4">
        <v>3</v>
      </c>
      <c r="R2" s="4">
        <v>4</v>
      </c>
      <c r="S2" s="4">
        <v>5</v>
      </c>
      <c r="T2" s="4">
        <v>6</v>
      </c>
      <c r="U2" s="4">
        <v>7</v>
      </c>
      <c r="V2" s="4">
        <v>8</v>
      </c>
      <c r="W2" s="4">
        <v>9</v>
      </c>
      <c r="X2" s="4">
        <v>10</v>
      </c>
      <c r="Y2" s="4">
        <v>11</v>
      </c>
      <c r="Z2" s="4">
        <v>12</v>
      </c>
      <c r="AA2" s="4">
        <v>13</v>
      </c>
      <c r="AB2" s="4">
        <v>14</v>
      </c>
      <c r="AC2" s="4">
        <v>15</v>
      </c>
    </row>
    <row r="3" spans="1:29" ht="25.05" customHeight="1" thickTop="1" x14ac:dyDescent="0.35">
      <c r="A3" s="5" t="s">
        <v>16</v>
      </c>
      <c r="B3" s="27">
        <v>80000000</v>
      </c>
      <c r="C3" s="21">
        <f>B3/$B$18</f>
        <v>8.9068309572335427E-2</v>
      </c>
      <c r="D3" s="23">
        <v>105198671.50771046</v>
      </c>
      <c r="E3" s="30">
        <f>D3*$E$1</f>
        <v>26299667.876927614</v>
      </c>
      <c r="F3" s="24">
        <f>B3/E3</f>
        <v>3.0418635084811489</v>
      </c>
      <c r="L3" s="5" t="s">
        <v>16</v>
      </c>
      <c r="M3" s="16">
        <f>B3</f>
        <v>80000000</v>
      </c>
      <c r="N3" s="16">
        <f>E3</f>
        <v>26299667.876927614</v>
      </c>
      <c r="O3" s="16">
        <f>MAX(M3-N3,0)</f>
        <v>53700332.123072386</v>
      </c>
      <c r="P3" s="6">
        <f>MAX(O3-$E3,0)</f>
        <v>27400664.246144772</v>
      </c>
      <c r="Q3" s="6">
        <f t="shared" ref="Q3:AC17" si="0">MAX(P3-$E3,0)</f>
        <v>1100996.3692171574</v>
      </c>
      <c r="R3" s="6">
        <f t="shared" si="0"/>
        <v>0</v>
      </c>
      <c r="S3" s="6">
        <f t="shared" si="0"/>
        <v>0</v>
      </c>
      <c r="T3" s="6">
        <f t="shared" si="0"/>
        <v>0</v>
      </c>
      <c r="U3" s="6">
        <f t="shared" si="0"/>
        <v>0</v>
      </c>
      <c r="V3" s="6">
        <f t="shared" si="0"/>
        <v>0</v>
      </c>
      <c r="W3" s="6">
        <f t="shared" si="0"/>
        <v>0</v>
      </c>
      <c r="X3" s="6">
        <f t="shared" si="0"/>
        <v>0</v>
      </c>
      <c r="Y3" s="6">
        <f t="shared" si="0"/>
        <v>0</v>
      </c>
      <c r="Z3" s="6">
        <f t="shared" si="0"/>
        <v>0</v>
      </c>
      <c r="AA3" s="6">
        <f t="shared" si="0"/>
        <v>0</v>
      </c>
      <c r="AB3" s="6">
        <f t="shared" si="0"/>
        <v>0</v>
      </c>
      <c r="AC3" s="6">
        <f t="shared" si="0"/>
        <v>0</v>
      </c>
    </row>
    <row r="4" spans="1:29" ht="25.05" customHeight="1" x14ac:dyDescent="0.35">
      <c r="A4" s="7" t="s">
        <v>15</v>
      </c>
      <c r="B4" s="28">
        <v>76560000</v>
      </c>
      <c r="C4" s="22">
        <f>B4/$B$18</f>
        <v>8.5238372260725004E-2</v>
      </c>
      <c r="D4" s="25">
        <v>66724304.934590578</v>
      </c>
      <c r="E4" s="31">
        <f>D4*$E$1</f>
        <v>16681076.233647645</v>
      </c>
      <c r="F4" s="26">
        <f>B4/E4</f>
        <v>4.5896319234828322</v>
      </c>
      <c r="L4" s="7" t="s">
        <v>15</v>
      </c>
      <c r="M4" s="17">
        <f>B4</f>
        <v>76560000</v>
      </c>
      <c r="N4" s="17">
        <f t="shared" ref="N4:N17" si="1">E4</f>
        <v>16681076.233647645</v>
      </c>
      <c r="O4" s="17">
        <f t="shared" ref="O4:O17" si="2">MAX(M4-N4,0)</f>
        <v>59878923.766352355</v>
      </c>
      <c r="P4" s="6">
        <f t="shared" ref="P4:AC17" si="3">MAX(O4-$E4,0)</f>
        <v>43197847.532704711</v>
      </c>
      <c r="Q4" s="6">
        <f t="shared" si="3"/>
        <v>26516771.299057066</v>
      </c>
      <c r="R4" s="6">
        <f t="shared" si="3"/>
        <v>9835695.0654094219</v>
      </c>
      <c r="S4" s="6">
        <f t="shared" si="3"/>
        <v>0</v>
      </c>
      <c r="T4" s="6">
        <f t="shared" si="3"/>
        <v>0</v>
      </c>
      <c r="U4" s="6">
        <f t="shared" si="3"/>
        <v>0</v>
      </c>
      <c r="V4" s="6">
        <f t="shared" si="3"/>
        <v>0</v>
      </c>
      <c r="W4" s="6">
        <f t="shared" si="3"/>
        <v>0</v>
      </c>
      <c r="X4" s="6">
        <f t="shared" si="3"/>
        <v>0</v>
      </c>
      <c r="Y4" s="6">
        <f t="shared" si="3"/>
        <v>0</v>
      </c>
      <c r="Z4" s="6">
        <f t="shared" si="3"/>
        <v>0</v>
      </c>
      <c r="AA4" s="6">
        <f t="shared" si="3"/>
        <v>0</v>
      </c>
      <c r="AB4" s="6">
        <f t="shared" si="3"/>
        <v>0</v>
      </c>
      <c r="AC4" s="6">
        <f t="shared" si="3"/>
        <v>0</v>
      </c>
    </row>
    <row r="5" spans="1:29" ht="25.05" customHeight="1" x14ac:dyDescent="0.35">
      <c r="A5" s="5" t="s">
        <v>14</v>
      </c>
      <c r="B5" s="27">
        <v>73267920</v>
      </c>
      <c r="C5" s="21">
        <f>B5/$B$18</f>
        <v>8.1573122253513833E-2</v>
      </c>
      <c r="D5" s="23">
        <v>35318356.666666701</v>
      </c>
      <c r="E5" s="30">
        <f>D5*$E$1</f>
        <v>8829589.1666666754</v>
      </c>
      <c r="F5" s="24">
        <f t="shared" ref="F5:F17" si="4">B5/E5</f>
        <v>8.2979987649481917</v>
      </c>
      <c r="L5" s="5" t="s">
        <v>14</v>
      </c>
      <c r="M5" s="16">
        <f t="shared" ref="M5:M17" si="5">B5</f>
        <v>73267920</v>
      </c>
      <c r="N5" s="16">
        <f t="shared" si="1"/>
        <v>8829589.1666666754</v>
      </c>
      <c r="O5" s="16">
        <f t="shared" si="2"/>
        <v>64438330.833333328</v>
      </c>
      <c r="P5" s="6">
        <f t="shared" si="3"/>
        <v>55608741.666666657</v>
      </c>
      <c r="Q5" s="6">
        <f t="shared" si="0"/>
        <v>46779152.499999985</v>
      </c>
      <c r="R5" s="6">
        <f t="shared" si="0"/>
        <v>37949563.333333313</v>
      </c>
      <c r="S5" s="6">
        <f t="shared" si="0"/>
        <v>29119974.166666638</v>
      </c>
      <c r="T5" s="6">
        <f t="shared" si="0"/>
        <v>20290384.999999963</v>
      </c>
      <c r="U5" s="6">
        <f t="shared" si="0"/>
        <v>11460795.833333287</v>
      </c>
      <c r="V5" s="6">
        <f t="shared" si="0"/>
        <v>2631206.666666612</v>
      </c>
      <c r="W5" s="6">
        <f t="shared" si="0"/>
        <v>0</v>
      </c>
      <c r="X5" s="6">
        <f t="shared" si="0"/>
        <v>0</v>
      </c>
      <c r="Y5" s="6">
        <f t="shared" si="0"/>
        <v>0</v>
      </c>
      <c r="Z5" s="6">
        <f t="shared" si="0"/>
        <v>0</v>
      </c>
      <c r="AA5" s="6">
        <f t="shared" si="0"/>
        <v>0</v>
      </c>
      <c r="AB5" s="6">
        <f t="shared" si="0"/>
        <v>0</v>
      </c>
      <c r="AC5" s="6">
        <f t="shared" si="0"/>
        <v>0</v>
      </c>
    </row>
    <row r="6" spans="1:29" ht="25.05" customHeight="1" x14ac:dyDescent="0.35">
      <c r="A6" s="7" t="s">
        <v>13</v>
      </c>
      <c r="B6" s="28">
        <v>70117399.439999998</v>
      </c>
      <c r="C6" s="22">
        <f t="shared" ref="C5:C17" si="6">B6/$B$18</f>
        <v>7.8065477996612731E-2</v>
      </c>
      <c r="D6" s="25">
        <v>173708586.60269073</v>
      </c>
      <c r="E6" s="31">
        <f>D6*$E$1</f>
        <v>43427146.650672682</v>
      </c>
      <c r="F6" s="26">
        <f t="shared" si="4"/>
        <v>1.6145983525932135</v>
      </c>
      <c r="L6" s="7" t="s">
        <v>13</v>
      </c>
      <c r="M6" s="17">
        <f t="shared" si="5"/>
        <v>70117399.439999998</v>
      </c>
      <c r="N6" s="17">
        <f t="shared" si="1"/>
        <v>43427146.650672682</v>
      </c>
      <c r="O6" s="17">
        <f t="shared" si="2"/>
        <v>26690252.789327316</v>
      </c>
      <c r="P6" s="6">
        <f t="shared" si="3"/>
        <v>0</v>
      </c>
      <c r="Q6" s="6">
        <f t="shared" si="0"/>
        <v>0</v>
      </c>
      <c r="R6" s="6">
        <f t="shared" si="0"/>
        <v>0</v>
      </c>
      <c r="S6" s="6">
        <f t="shared" si="0"/>
        <v>0</v>
      </c>
      <c r="T6" s="6">
        <f t="shared" si="0"/>
        <v>0</v>
      </c>
      <c r="U6" s="6">
        <f t="shared" si="0"/>
        <v>0</v>
      </c>
      <c r="V6" s="6">
        <f t="shared" si="0"/>
        <v>0</v>
      </c>
      <c r="W6" s="6">
        <f t="shared" si="0"/>
        <v>0</v>
      </c>
      <c r="X6" s="6">
        <f t="shared" si="0"/>
        <v>0</v>
      </c>
      <c r="Y6" s="6">
        <f t="shared" si="0"/>
        <v>0</v>
      </c>
      <c r="Z6" s="6">
        <f t="shared" si="0"/>
        <v>0</v>
      </c>
      <c r="AA6" s="6">
        <f t="shared" si="0"/>
        <v>0</v>
      </c>
      <c r="AB6" s="6">
        <f t="shared" si="0"/>
        <v>0</v>
      </c>
      <c r="AC6" s="6">
        <f t="shared" si="0"/>
        <v>0</v>
      </c>
    </row>
    <row r="7" spans="1:29" ht="25.05" customHeight="1" x14ac:dyDescent="0.35">
      <c r="A7" s="5" t="s">
        <v>12</v>
      </c>
      <c r="B7" s="27">
        <v>67102351.264079995</v>
      </c>
      <c r="C7" s="21">
        <f>B7/$B$18</f>
        <v>7.4708662442758381E-2</v>
      </c>
      <c r="D7" s="23">
        <v>30982367.674732164</v>
      </c>
      <c r="E7" s="30">
        <f>D7*$E$1</f>
        <v>7745591.9186830409</v>
      </c>
      <c r="F7" s="24">
        <f t="shared" si="4"/>
        <v>8.6632954548280932</v>
      </c>
      <c r="L7" s="7" t="s">
        <v>12</v>
      </c>
      <c r="M7" s="16">
        <f t="shared" si="5"/>
        <v>67102351.264079995</v>
      </c>
      <c r="N7" s="16">
        <f t="shared" si="1"/>
        <v>7745591.9186830409</v>
      </c>
      <c r="O7" s="16">
        <f t="shared" si="2"/>
        <v>59356759.345396951</v>
      </c>
      <c r="P7" s="6">
        <f t="shared" si="3"/>
        <v>51611167.426713914</v>
      </c>
      <c r="Q7" s="6">
        <f t="shared" si="0"/>
        <v>43865575.508030877</v>
      </c>
      <c r="R7" s="6">
        <f t="shared" si="0"/>
        <v>36119983.589347839</v>
      </c>
      <c r="S7" s="6">
        <f t="shared" si="0"/>
        <v>28374391.670664798</v>
      </c>
      <c r="T7" s="6">
        <f t="shared" si="0"/>
        <v>20628799.751981758</v>
      </c>
      <c r="U7" s="6">
        <f t="shared" si="0"/>
        <v>12883207.833298717</v>
      </c>
      <c r="V7" s="6">
        <f t="shared" si="0"/>
        <v>5137615.9146156758</v>
      </c>
      <c r="W7" s="6">
        <f t="shared" si="0"/>
        <v>0</v>
      </c>
      <c r="X7" s="6">
        <f t="shared" si="0"/>
        <v>0</v>
      </c>
      <c r="Y7" s="6">
        <f t="shared" si="0"/>
        <v>0</v>
      </c>
      <c r="Z7" s="6">
        <f t="shared" si="0"/>
        <v>0</v>
      </c>
      <c r="AA7" s="6">
        <f t="shared" si="0"/>
        <v>0</v>
      </c>
      <c r="AB7" s="6">
        <f t="shared" si="0"/>
        <v>0</v>
      </c>
      <c r="AC7" s="6">
        <f t="shared" si="0"/>
        <v>0</v>
      </c>
    </row>
    <row r="8" spans="1:29" ht="25.05" customHeight="1" x14ac:dyDescent="0.35">
      <c r="A8" s="7" t="s">
        <v>11</v>
      </c>
      <c r="B8" s="28">
        <v>64216950.159724556</v>
      </c>
      <c r="C8" s="22">
        <f>B8/$B$18</f>
        <v>7.1496189957719766E-2</v>
      </c>
      <c r="D8" s="25">
        <v>154998267.98887253</v>
      </c>
      <c r="E8" s="31">
        <f>D8*$E$1</f>
        <v>38749566.997218132</v>
      </c>
      <c r="F8" s="26">
        <f t="shared" si="4"/>
        <v>1.6572301353544092</v>
      </c>
      <c r="L8" s="5" t="s">
        <v>11</v>
      </c>
      <c r="M8" s="17">
        <f t="shared" si="5"/>
        <v>64216950.159724556</v>
      </c>
      <c r="N8" s="17">
        <f t="shared" si="1"/>
        <v>38749566.997218132</v>
      </c>
      <c r="O8" s="17">
        <f t="shared" si="2"/>
        <v>25467383.162506424</v>
      </c>
      <c r="P8" s="6">
        <f t="shared" si="3"/>
        <v>0</v>
      </c>
      <c r="Q8" s="6">
        <f t="shared" si="0"/>
        <v>0</v>
      </c>
      <c r="R8" s="6">
        <f t="shared" si="0"/>
        <v>0</v>
      </c>
      <c r="S8" s="6">
        <f t="shared" si="0"/>
        <v>0</v>
      </c>
      <c r="T8" s="6">
        <f t="shared" si="0"/>
        <v>0</v>
      </c>
      <c r="U8" s="6">
        <f t="shared" si="0"/>
        <v>0</v>
      </c>
      <c r="V8" s="6">
        <f t="shared" si="0"/>
        <v>0</v>
      </c>
      <c r="W8" s="6">
        <f t="shared" si="0"/>
        <v>0</v>
      </c>
      <c r="X8" s="6">
        <f t="shared" si="0"/>
        <v>0</v>
      </c>
      <c r="Y8" s="6">
        <f t="shared" si="0"/>
        <v>0</v>
      </c>
      <c r="Z8" s="6">
        <f t="shared" si="0"/>
        <v>0</v>
      </c>
      <c r="AA8" s="6">
        <f t="shared" si="0"/>
        <v>0</v>
      </c>
      <c r="AB8" s="6">
        <f t="shared" si="0"/>
        <v>0</v>
      </c>
      <c r="AC8" s="6">
        <f t="shared" si="0"/>
        <v>0</v>
      </c>
    </row>
    <row r="9" spans="1:29" ht="25.05" customHeight="1" x14ac:dyDescent="0.35">
      <c r="A9" s="5" t="s">
        <v>10</v>
      </c>
      <c r="B9" s="27">
        <v>61455621.302856401</v>
      </c>
      <c r="C9" s="21">
        <f t="shared" si="6"/>
        <v>6.8421853789537815E-2</v>
      </c>
      <c r="D9" s="23">
        <v>27199928.717257142</v>
      </c>
      <c r="E9" s="30">
        <f>D9*$E$1</f>
        <v>6799982.1793142855</v>
      </c>
      <c r="F9" s="24">
        <f t="shared" si="4"/>
        <v>9.0376150528461565</v>
      </c>
      <c r="L9" s="7" t="s">
        <v>10</v>
      </c>
      <c r="M9" s="16">
        <f t="shared" si="5"/>
        <v>61455621.302856401</v>
      </c>
      <c r="N9" s="16">
        <f t="shared" si="1"/>
        <v>6799982.1793142855</v>
      </c>
      <c r="O9" s="16">
        <f t="shared" si="2"/>
        <v>54655639.123542115</v>
      </c>
      <c r="P9" s="6">
        <f t="shared" si="3"/>
        <v>47855656.94422783</v>
      </c>
      <c r="Q9" s="6">
        <f t="shared" si="0"/>
        <v>41055674.764913544</v>
      </c>
      <c r="R9" s="6">
        <f t="shared" si="0"/>
        <v>34255692.585599259</v>
      </c>
      <c r="S9" s="6">
        <f t="shared" si="0"/>
        <v>27455710.406284973</v>
      </c>
      <c r="T9" s="6">
        <f t="shared" si="0"/>
        <v>20655728.226970688</v>
      </c>
      <c r="U9" s="6">
        <f t="shared" si="0"/>
        <v>13855746.047656402</v>
      </c>
      <c r="V9" s="6">
        <f t="shared" si="0"/>
        <v>7055763.8683421165</v>
      </c>
      <c r="W9" s="6">
        <f t="shared" si="0"/>
        <v>255781.68902783096</v>
      </c>
      <c r="X9" s="6">
        <f t="shared" si="0"/>
        <v>0</v>
      </c>
      <c r="Y9" s="6">
        <f t="shared" si="0"/>
        <v>0</v>
      </c>
      <c r="Z9" s="6">
        <f t="shared" si="0"/>
        <v>0</v>
      </c>
      <c r="AA9" s="6">
        <f t="shared" si="0"/>
        <v>0</v>
      </c>
      <c r="AB9" s="6">
        <f t="shared" si="0"/>
        <v>0</v>
      </c>
      <c r="AC9" s="6">
        <f t="shared" si="0"/>
        <v>0</v>
      </c>
    </row>
    <row r="10" spans="1:29" ht="25.05" customHeight="1" x14ac:dyDescent="0.35">
      <c r="A10" s="7" t="s">
        <v>9</v>
      </c>
      <c r="B10" s="28">
        <v>58813029.586833574</v>
      </c>
      <c r="C10" s="22">
        <f t="shared" si="6"/>
        <v>6.5479714076587689E-2</v>
      </c>
      <c r="D10" s="25">
        <v>143189173.25973493</v>
      </c>
      <c r="E10" s="31">
        <f>D10*$E$1</f>
        <v>35797293.314933732</v>
      </c>
      <c r="F10" s="26">
        <f t="shared" si="4"/>
        <v>1.6429462716472547</v>
      </c>
      <c r="L10" s="5" t="s">
        <v>9</v>
      </c>
      <c r="M10" s="17">
        <f t="shared" si="5"/>
        <v>58813029.586833574</v>
      </c>
      <c r="N10" s="17">
        <f t="shared" si="1"/>
        <v>35797293.314933732</v>
      </c>
      <c r="O10" s="17">
        <f t="shared" si="2"/>
        <v>23015736.271899842</v>
      </c>
      <c r="P10" s="6">
        <f t="shared" si="3"/>
        <v>0</v>
      </c>
      <c r="Q10" s="6">
        <f t="shared" si="0"/>
        <v>0</v>
      </c>
      <c r="R10" s="6">
        <f t="shared" si="0"/>
        <v>0</v>
      </c>
      <c r="S10" s="6">
        <f t="shared" si="0"/>
        <v>0</v>
      </c>
      <c r="T10" s="6">
        <f t="shared" si="0"/>
        <v>0</v>
      </c>
      <c r="U10" s="6">
        <f t="shared" si="0"/>
        <v>0</v>
      </c>
      <c r="V10" s="6">
        <f t="shared" si="0"/>
        <v>0</v>
      </c>
      <c r="W10" s="6">
        <f t="shared" si="0"/>
        <v>0</v>
      </c>
      <c r="X10" s="6">
        <f t="shared" si="0"/>
        <v>0</v>
      </c>
      <c r="Y10" s="6">
        <f t="shared" si="0"/>
        <v>0</v>
      </c>
      <c r="Z10" s="6">
        <f t="shared" si="0"/>
        <v>0</v>
      </c>
      <c r="AA10" s="6">
        <f t="shared" si="0"/>
        <v>0</v>
      </c>
      <c r="AB10" s="6">
        <f t="shared" si="0"/>
        <v>0</v>
      </c>
      <c r="AC10" s="6">
        <f t="shared" si="0"/>
        <v>0</v>
      </c>
    </row>
    <row r="11" spans="1:29" ht="25.05" customHeight="1" x14ac:dyDescent="0.35">
      <c r="A11" s="5" t="s">
        <v>8</v>
      </c>
      <c r="B11" s="27">
        <v>56284069.31459973</v>
      </c>
      <c r="C11" s="21">
        <f t="shared" si="6"/>
        <v>6.266408637129442E-2</v>
      </c>
      <c r="D11" s="23">
        <v>20861308.716583252</v>
      </c>
      <c r="E11" s="30">
        <f>D11*$E$1</f>
        <v>5215327.179145813</v>
      </c>
      <c r="F11" s="24">
        <f t="shared" si="4"/>
        <v>10.792049545742623</v>
      </c>
      <c r="L11" s="7" t="s">
        <v>8</v>
      </c>
      <c r="M11" s="16">
        <f t="shared" si="5"/>
        <v>56284069.31459973</v>
      </c>
      <c r="N11" s="16">
        <f t="shared" si="1"/>
        <v>5215327.179145813</v>
      </c>
      <c r="O11" s="16">
        <f t="shared" si="2"/>
        <v>51068742.135453917</v>
      </c>
      <c r="P11" s="6">
        <f t="shared" si="3"/>
        <v>45853414.956308104</v>
      </c>
      <c r="Q11" s="6">
        <f t="shared" si="0"/>
        <v>40638087.777162291</v>
      </c>
      <c r="R11" s="6">
        <f t="shared" si="0"/>
        <v>35422760.598016478</v>
      </c>
      <c r="S11" s="6">
        <f t="shared" si="0"/>
        <v>30207433.418870665</v>
      </c>
      <c r="T11" s="6">
        <f t="shared" si="0"/>
        <v>24992106.239724852</v>
      </c>
      <c r="U11" s="6">
        <f t="shared" si="0"/>
        <v>19776779.060579039</v>
      </c>
      <c r="V11" s="6">
        <f t="shared" si="0"/>
        <v>14561451.881433226</v>
      </c>
      <c r="W11" s="6">
        <f t="shared" si="0"/>
        <v>9346124.7022874132</v>
      </c>
      <c r="X11" s="6">
        <f t="shared" si="0"/>
        <v>4130797.5231416002</v>
      </c>
      <c r="Y11" s="6">
        <f t="shared" si="0"/>
        <v>0</v>
      </c>
      <c r="Z11" s="6">
        <f t="shared" si="0"/>
        <v>0</v>
      </c>
      <c r="AA11" s="6">
        <f t="shared" si="0"/>
        <v>0</v>
      </c>
      <c r="AB11" s="6">
        <f t="shared" si="0"/>
        <v>0</v>
      </c>
      <c r="AC11" s="6">
        <f t="shared" si="0"/>
        <v>0</v>
      </c>
    </row>
    <row r="12" spans="1:29" ht="25.05" customHeight="1" x14ac:dyDescent="0.35">
      <c r="A12" s="7" t="s">
        <v>7</v>
      </c>
      <c r="B12" s="28">
        <v>53863854.334071942</v>
      </c>
      <c r="C12" s="22">
        <f t="shared" si="6"/>
        <v>5.9969530657328761E-2</v>
      </c>
      <c r="D12" s="25">
        <v>136326954.1028595</v>
      </c>
      <c r="E12" s="31">
        <f>D12*$E$1</f>
        <v>34081738.525714874</v>
      </c>
      <c r="F12" s="26">
        <f t="shared" si="4"/>
        <v>1.5804315350119638</v>
      </c>
      <c r="L12" s="5" t="s">
        <v>7</v>
      </c>
      <c r="M12" s="17">
        <f t="shared" si="5"/>
        <v>53863854.334071942</v>
      </c>
      <c r="N12" s="17">
        <f t="shared" si="1"/>
        <v>34081738.525714874</v>
      </c>
      <c r="O12" s="17">
        <f t="shared" si="2"/>
        <v>19782115.808357067</v>
      </c>
      <c r="P12" s="6">
        <f t="shared" si="3"/>
        <v>0</v>
      </c>
      <c r="Q12" s="6">
        <f t="shared" si="0"/>
        <v>0</v>
      </c>
      <c r="R12" s="6">
        <f t="shared" si="0"/>
        <v>0</v>
      </c>
      <c r="S12" s="6">
        <f t="shared" si="0"/>
        <v>0</v>
      </c>
      <c r="T12" s="6">
        <f t="shared" si="0"/>
        <v>0</v>
      </c>
      <c r="U12" s="6">
        <f t="shared" si="0"/>
        <v>0</v>
      </c>
      <c r="V12" s="6">
        <f t="shared" si="0"/>
        <v>0</v>
      </c>
      <c r="W12" s="6">
        <f t="shared" si="0"/>
        <v>0</v>
      </c>
      <c r="X12" s="6">
        <f t="shared" si="0"/>
        <v>0</v>
      </c>
      <c r="Y12" s="6">
        <f t="shared" si="0"/>
        <v>0</v>
      </c>
      <c r="Z12" s="6">
        <f t="shared" si="0"/>
        <v>0</v>
      </c>
      <c r="AA12" s="6">
        <f t="shared" si="0"/>
        <v>0</v>
      </c>
      <c r="AB12" s="6">
        <f t="shared" si="0"/>
        <v>0</v>
      </c>
      <c r="AC12" s="6">
        <f t="shared" si="0"/>
        <v>0</v>
      </c>
    </row>
    <row r="13" spans="1:29" ht="25.05" customHeight="1" x14ac:dyDescent="0.35">
      <c r="A13" s="5" t="s">
        <v>6</v>
      </c>
      <c r="B13" s="27">
        <v>51547708.597706847</v>
      </c>
      <c r="C13" s="21">
        <f t="shared" si="6"/>
        <v>5.7390840839063623E-2</v>
      </c>
      <c r="D13" s="23">
        <v>76822832.864379883</v>
      </c>
      <c r="E13" s="30">
        <f>D13*$E$1</f>
        <v>19205708.216094971</v>
      </c>
      <c r="F13" s="24">
        <f t="shared" si="4"/>
        <v>2.6839785348039542</v>
      </c>
      <c r="L13" s="7" t="s">
        <v>6</v>
      </c>
      <c r="M13" s="16">
        <f t="shared" si="5"/>
        <v>51547708.597706847</v>
      </c>
      <c r="N13" s="16">
        <f t="shared" si="1"/>
        <v>19205708.216094971</v>
      </c>
      <c r="O13" s="16">
        <f t="shared" si="2"/>
        <v>32342000.381611876</v>
      </c>
      <c r="P13" s="6">
        <f t="shared" si="3"/>
        <v>13136292.165516905</v>
      </c>
      <c r="Q13" s="6">
        <f t="shared" si="0"/>
        <v>0</v>
      </c>
      <c r="R13" s="6">
        <f t="shared" si="0"/>
        <v>0</v>
      </c>
      <c r="S13" s="6">
        <f t="shared" si="0"/>
        <v>0</v>
      </c>
      <c r="T13" s="6">
        <f t="shared" si="0"/>
        <v>0</v>
      </c>
      <c r="U13" s="6">
        <f t="shared" si="0"/>
        <v>0</v>
      </c>
      <c r="V13" s="6">
        <f t="shared" si="0"/>
        <v>0</v>
      </c>
      <c r="W13" s="6">
        <f t="shared" si="0"/>
        <v>0</v>
      </c>
      <c r="X13" s="6">
        <f t="shared" si="0"/>
        <v>0</v>
      </c>
      <c r="Y13" s="6">
        <f t="shared" si="0"/>
        <v>0</v>
      </c>
      <c r="Z13" s="6">
        <f t="shared" si="0"/>
        <v>0</v>
      </c>
      <c r="AA13" s="6">
        <f t="shared" si="0"/>
        <v>0</v>
      </c>
      <c r="AB13" s="6">
        <f t="shared" si="0"/>
        <v>0</v>
      </c>
      <c r="AC13" s="6">
        <f t="shared" si="0"/>
        <v>0</v>
      </c>
    </row>
    <row r="14" spans="1:29" ht="25.05" customHeight="1" x14ac:dyDescent="0.35">
      <c r="A14" s="7" t="s">
        <v>5</v>
      </c>
      <c r="B14" s="28">
        <v>49331157.128005452</v>
      </c>
      <c r="C14" s="22">
        <f t="shared" si="6"/>
        <v>5.4923034682983887E-2</v>
      </c>
      <c r="D14" s="25">
        <v>17656094.990232762</v>
      </c>
      <c r="E14" s="31">
        <f>D14*$E$1</f>
        <v>4414023.7475581905</v>
      </c>
      <c r="F14" s="26">
        <f t="shared" si="4"/>
        <v>11.17600628118395</v>
      </c>
      <c r="L14" s="5" t="s">
        <v>5</v>
      </c>
      <c r="M14" s="17">
        <f t="shared" si="5"/>
        <v>49331157.128005452</v>
      </c>
      <c r="N14" s="17">
        <f t="shared" si="1"/>
        <v>4414023.7475581905</v>
      </c>
      <c r="O14" s="17">
        <f t="shared" si="2"/>
        <v>44917133.380447261</v>
      </c>
      <c r="P14" s="6">
        <f t="shared" si="3"/>
        <v>40503109.63288907</v>
      </c>
      <c r="Q14" s="6">
        <f t="shared" si="0"/>
        <v>36089085.885330878</v>
      </c>
      <c r="R14" s="6">
        <f t="shared" si="0"/>
        <v>31675062.137772687</v>
      </c>
      <c r="S14" s="6">
        <f t="shared" si="0"/>
        <v>27261038.390214495</v>
      </c>
      <c r="T14" s="6">
        <f t="shared" si="0"/>
        <v>22847014.642656304</v>
      </c>
      <c r="U14" s="6">
        <f t="shared" si="0"/>
        <v>18432990.895098113</v>
      </c>
      <c r="V14" s="6">
        <f t="shared" si="0"/>
        <v>14018967.147539921</v>
      </c>
      <c r="W14" s="6">
        <f t="shared" si="0"/>
        <v>9604943.3999817297</v>
      </c>
      <c r="X14" s="6">
        <f t="shared" si="0"/>
        <v>5190919.6524235392</v>
      </c>
      <c r="Y14" s="6">
        <f t="shared" si="0"/>
        <v>776895.90486534871</v>
      </c>
      <c r="Z14" s="6">
        <f t="shared" si="0"/>
        <v>0</v>
      </c>
      <c r="AA14" s="6">
        <f t="shared" si="0"/>
        <v>0</v>
      </c>
      <c r="AB14" s="6">
        <f t="shared" si="0"/>
        <v>0</v>
      </c>
      <c r="AC14" s="6">
        <f t="shared" si="0"/>
        <v>0</v>
      </c>
    </row>
    <row r="15" spans="1:29" ht="25.05" customHeight="1" x14ac:dyDescent="0.35">
      <c r="A15" s="5" t="s">
        <v>4</v>
      </c>
      <c r="B15" s="27">
        <v>47209917.371501215</v>
      </c>
      <c r="C15" s="21">
        <f>B15/$B$18</f>
        <v>5.256134419161558E-2</v>
      </c>
      <c r="D15" s="23">
        <v>27698480.910873413</v>
      </c>
      <c r="E15" s="30">
        <f>D15*$E$1</f>
        <v>6924620.2277183533</v>
      </c>
      <c r="F15" s="24">
        <f t="shared" si="4"/>
        <v>6.8176904752878809</v>
      </c>
      <c r="L15" s="7" t="s">
        <v>4</v>
      </c>
      <c r="M15" s="16">
        <f t="shared" si="5"/>
        <v>47209917.371501215</v>
      </c>
      <c r="N15" s="16">
        <f t="shared" si="1"/>
        <v>6924620.2277183533</v>
      </c>
      <c r="O15" s="16">
        <f t="shared" si="2"/>
        <v>40285297.143782862</v>
      </c>
      <c r="P15" s="6">
        <f t="shared" si="3"/>
        <v>33360676.916064508</v>
      </c>
      <c r="Q15" s="6">
        <f t="shared" si="0"/>
        <v>26436056.688346155</v>
      </c>
      <c r="R15" s="6">
        <f t="shared" si="0"/>
        <v>19511436.460627802</v>
      </c>
      <c r="S15" s="6">
        <f t="shared" si="0"/>
        <v>12586816.232909448</v>
      </c>
      <c r="T15" s="6">
        <f t="shared" si="0"/>
        <v>5662196.0051910952</v>
      </c>
      <c r="U15" s="6">
        <f t="shared" si="0"/>
        <v>0</v>
      </c>
      <c r="V15" s="6">
        <f t="shared" si="0"/>
        <v>0</v>
      </c>
      <c r="W15" s="6">
        <f t="shared" si="0"/>
        <v>0</v>
      </c>
      <c r="X15" s="6">
        <f t="shared" si="0"/>
        <v>0</v>
      </c>
      <c r="Y15" s="6">
        <f t="shared" si="0"/>
        <v>0</v>
      </c>
      <c r="Z15" s="6">
        <f t="shared" si="0"/>
        <v>0</v>
      </c>
      <c r="AA15" s="6">
        <f t="shared" si="0"/>
        <v>0</v>
      </c>
      <c r="AB15" s="6">
        <f t="shared" si="0"/>
        <v>0</v>
      </c>
      <c r="AC15" s="6">
        <f t="shared" si="0"/>
        <v>0</v>
      </c>
    </row>
    <row r="16" spans="1:29" ht="25.05" customHeight="1" x14ac:dyDescent="0.35">
      <c r="A16" s="7" t="s">
        <v>3</v>
      </c>
      <c r="B16" s="28">
        <v>45179890.924526662</v>
      </c>
      <c r="C16" s="22">
        <f t="shared" si="6"/>
        <v>5.0301206391376106E-2</v>
      </c>
      <c r="D16" s="25">
        <v>155245492.69690669</v>
      </c>
      <c r="E16" s="31">
        <f>D16*$E$1</f>
        <v>38811373.174226671</v>
      </c>
      <c r="F16" s="26">
        <f t="shared" si="4"/>
        <v>1.1640889571649866</v>
      </c>
      <c r="L16" s="5" t="s">
        <v>3</v>
      </c>
      <c r="M16" s="17">
        <f t="shared" si="5"/>
        <v>45179890.924526662</v>
      </c>
      <c r="N16" s="17">
        <f t="shared" si="1"/>
        <v>38811373.174226671</v>
      </c>
      <c r="O16" s="17">
        <f t="shared" si="2"/>
        <v>6368517.7502999902</v>
      </c>
      <c r="P16" s="6">
        <f t="shared" si="3"/>
        <v>0</v>
      </c>
      <c r="Q16" s="6">
        <f t="shared" si="0"/>
        <v>0</v>
      </c>
      <c r="R16" s="6">
        <f t="shared" si="0"/>
        <v>0</v>
      </c>
      <c r="S16" s="6">
        <f t="shared" si="0"/>
        <v>0</v>
      </c>
      <c r="T16" s="6">
        <f t="shared" si="0"/>
        <v>0</v>
      </c>
      <c r="U16" s="6">
        <f t="shared" si="0"/>
        <v>0</v>
      </c>
      <c r="V16" s="6">
        <f t="shared" si="0"/>
        <v>0</v>
      </c>
      <c r="W16" s="6">
        <f t="shared" si="0"/>
        <v>0</v>
      </c>
      <c r="X16" s="6">
        <f t="shared" si="0"/>
        <v>0</v>
      </c>
      <c r="Y16" s="6">
        <f t="shared" si="0"/>
        <v>0</v>
      </c>
      <c r="Z16" s="6">
        <f t="shared" si="0"/>
        <v>0</v>
      </c>
      <c r="AA16" s="6">
        <f t="shared" si="0"/>
        <v>0</v>
      </c>
      <c r="AB16" s="6">
        <f t="shared" si="0"/>
        <v>0</v>
      </c>
      <c r="AC16" s="6">
        <f t="shared" si="0"/>
        <v>0</v>
      </c>
    </row>
    <row r="17" spans="1:29" ht="25.05" customHeight="1" thickBot="1" x14ac:dyDescent="0.4">
      <c r="A17" s="5" t="s">
        <v>2</v>
      </c>
      <c r="B17" s="27">
        <v>43237155.614772014</v>
      </c>
      <c r="C17" s="21">
        <f t="shared" si="6"/>
        <v>4.8138254516546936E-2</v>
      </c>
      <c r="D17" s="23">
        <v>12185118.751173019</v>
      </c>
      <c r="E17" s="30">
        <f>D17*$E$1</f>
        <v>3046279.6877932549</v>
      </c>
      <c r="F17" s="24">
        <f t="shared" si="4"/>
        <v>14.19342937814528</v>
      </c>
      <c r="L17" s="7" t="s">
        <v>2</v>
      </c>
      <c r="M17" s="16">
        <f t="shared" si="5"/>
        <v>43237155.614772014</v>
      </c>
      <c r="N17" s="16">
        <f t="shared" si="1"/>
        <v>3046279.6877932549</v>
      </c>
      <c r="O17" s="16">
        <f t="shared" si="2"/>
        <v>40190875.926978759</v>
      </c>
      <c r="P17" s="6">
        <f t="shared" si="3"/>
        <v>37144596.239185505</v>
      </c>
      <c r="Q17" s="6">
        <f t="shared" si="0"/>
        <v>34098316.55139225</v>
      </c>
      <c r="R17" s="6">
        <f t="shared" si="0"/>
        <v>31052036.863598995</v>
      </c>
      <c r="S17" s="6">
        <f t="shared" si="0"/>
        <v>28005757.17580574</v>
      </c>
      <c r="T17" s="6">
        <f t="shared" si="0"/>
        <v>24959477.488012485</v>
      </c>
      <c r="U17" s="6">
        <f t="shared" si="0"/>
        <v>21913197.80021923</v>
      </c>
      <c r="V17" s="6">
        <f t="shared" si="0"/>
        <v>18866918.112425976</v>
      </c>
      <c r="W17" s="6">
        <f t="shared" si="0"/>
        <v>15820638.424632721</v>
      </c>
      <c r="X17" s="6">
        <f t="shared" si="0"/>
        <v>12774358.736839466</v>
      </c>
      <c r="Y17" s="6">
        <f t="shared" si="0"/>
        <v>9728079.0490462109</v>
      </c>
      <c r="Z17" s="6">
        <f t="shared" si="0"/>
        <v>6681799.3612529561</v>
      </c>
      <c r="AA17" s="6">
        <f t="shared" si="0"/>
        <v>3635519.6734597012</v>
      </c>
      <c r="AB17" s="6">
        <f t="shared" si="0"/>
        <v>589239.98566644639</v>
      </c>
      <c r="AC17" s="6">
        <f t="shared" si="0"/>
        <v>0</v>
      </c>
    </row>
    <row r="18" spans="1:29" ht="25.05" customHeight="1" thickBot="1" x14ac:dyDescent="0.4">
      <c r="A18" s="8" t="s">
        <v>18</v>
      </c>
      <c r="B18" s="9">
        <f>SUM(B3:B17)</f>
        <v>898187025.03867841</v>
      </c>
      <c r="C18" s="10">
        <f>SUM(C3:C17)</f>
        <v>1</v>
      </c>
      <c r="D18" s="11"/>
      <c r="E18" s="13"/>
      <c r="F18" s="11"/>
      <c r="L18" s="8" t="s">
        <v>18</v>
      </c>
      <c r="M18" s="18" t="s">
        <v>21</v>
      </c>
      <c r="N18" s="18"/>
      <c r="O18" s="19">
        <f>SUM(O3:O17)/$B$18</f>
        <v>0.67041498391321319</v>
      </c>
      <c r="P18" s="19">
        <f t="shared" ref="P18:AC18" si="7">SUM(P3:P17)/$B$18</f>
        <v>0.44052313905267476</v>
      </c>
      <c r="Q18" s="19">
        <f t="shared" si="7"/>
        <v>0.33019817596527701</v>
      </c>
      <c r="R18" s="19">
        <f t="shared" si="7"/>
        <v>0.26255359302651987</v>
      </c>
      <c r="S18" s="19">
        <f t="shared" si="7"/>
        <v>0.20375614026882183</v>
      </c>
      <c r="T18" s="19">
        <f t="shared" si="7"/>
        <v>0.15590929667293602</v>
      </c>
      <c r="U18" s="19">
        <f t="shared" si="7"/>
        <v>0.10946797797034616</v>
      </c>
      <c r="V18" s="19">
        <f t="shared" si="7"/>
        <v>6.9330687100876268E-2</v>
      </c>
      <c r="W18" s="19">
        <f t="shared" si="7"/>
        <v>3.8997989549471965E-2</v>
      </c>
      <c r="X18" s="19">
        <f t="shared" si="7"/>
        <v>2.4600751621248466E-2</v>
      </c>
      <c r="Y18" s="19">
        <f t="shared" si="7"/>
        <v>1.1695754515557811E-2</v>
      </c>
      <c r="Z18" s="19">
        <f t="shared" si="7"/>
        <v>7.439207175103893E-3</v>
      </c>
      <c r="AA18" s="19">
        <f t="shared" si="7"/>
        <v>4.0476198966503058E-3</v>
      </c>
      <c r="AB18" s="19">
        <f t="shared" si="7"/>
        <v>6.5603261819671926E-4</v>
      </c>
      <c r="AC18" s="19">
        <f t="shared" si="7"/>
        <v>0</v>
      </c>
    </row>
    <row r="19" spans="1:29" ht="18.600000000000001" thickBot="1" x14ac:dyDescent="0.4">
      <c r="M19" s="18" t="s">
        <v>22</v>
      </c>
      <c r="N19" s="18"/>
      <c r="O19" s="19">
        <f>1-O18</f>
        <v>0.32958501608678681</v>
      </c>
      <c r="P19" s="19">
        <f t="shared" ref="P19:AC19" si="8">1-P18</f>
        <v>0.55947686094732529</v>
      </c>
      <c r="Q19" s="19">
        <f t="shared" si="8"/>
        <v>0.66980182403472299</v>
      </c>
      <c r="R19" s="19">
        <f t="shared" si="8"/>
        <v>0.73744640697348007</v>
      </c>
      <c r="S19" s="19">
        <f t="shared" si="8"/>
        <v>0.79624385973117817</v>
      </c>
      <c r="T19" s="19">
        <f t="shared" si="8"/>
        <v>0.84409070332706393</v>
      </c>
      <c r="U19" s="19">
        <f t="shared" si="8"/>
        <v>0.89053202202965387</v>
      </c>
      <c r="V19" s="19">
        <f t="shared" si="8"/>
        <v>0.93066931289912369</v>
      </c>
      <c r="W19" s="19">
        <f t="shared" si="8"/>
        <v>0.96100201045052802</v>
      </c>
      <c r="X19" s="19">
        <f t="shared" si="8"/>
        <v>0.97539924837875158</v>
      </c>
      <c r="Y19" s="19">
        <f t="shared" si="8"/>
        <v>0.98830424548444218</v>
      </c>
      <c r="Z19" s="19">
        <f t="shared" si="8"/>
        <v>0.99256079282489607</v>
      </c>
      <c r="AA19" s="19">
        <f t="shared" si="8"/>
        <v>0.99595238010334974</v>
      </c>
      <c r="AB19" s="19">
        <f t="shared" si="8"/>
        <v>0.99934396738180331</v>
      </c>
      <c r="AC19" s="19">
        <f t="shared" si="8"/>
        <v>1</v>
      </c>
    </row>
  </sheetData>
  <conditionalFormatting sqref="F3:F17">
    <cfRule type="top10" dxfId="1" priority="2" percent="1" rank="25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Liquidez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2020-06-01T17:28:37Z</dcterms:created>
  <dcterms:modified xsi:type="dcterms:W3CDTF">2020-06-02T10:30:15Z</dcterms:modified>
</cp:coreProperties>
</file>