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álculo para Consultoria" sheetId="1" r:id="rId4"/>
    <sheet name="Alíquota" sheetId="2" r:id="rId5"/>
    <sheet name="Plan2" sheetId="3" r:id="rId6"/>
  </sheets>
</workbook>
</file>

<file path=xl/comments1.xml><?xml version="1.0" encoding="utf-8"?>
<comments xmlns="http://schemas.openxmlformats.org/spreadsheetml/2006/main">
  <authors>
    <author>Wesley Barbosa</author>
  </authors>
  <commentList>
    <comment ref="D5" authorId="0">
      <text>
        <r>
          <rPr>
            <sz val="11"/>
            <color indexed="8"/>
            <rFont val="Helvetica"/>
          </rPr>
          <t>Wesley Barbosa:
Nome do Serviço ou Produto</t>
        </r>
      </text>
    </comment>
    <comment ref="I5" authorId="0">
      <text>
        <r>
          <rPr>
            <sz val="11"/>
            <color indexed="8"/>
            <rFont val="Helvetica"/>
          </rPr>
          <t>Wesley Barbosa:
Duração estimada para realização do serviço contratado</t>
        </r>
      </text>
    </comment>
    <comment ref="G8" authorId="0">
      <text>
        <r>
          <rPr>
            <sz val="11"/>
            <color indexed="8"/>
            <rFont val="Helvetica"/>
          </rPr>
          <t>Wesley Barbosa:
Valor da Hora/consultor a ser paga através de NOTA FISCAL.</t>
        </r>
      </text>
    </comment>
    <comment ref="G13" authorId="0">
      <text>
        <r>
          <rPr>
            <sz val="11"/>
            <color indexed="8"/>
            <rFont val="Helvetica"/>
          </rPr>
          <t>Wesley Barbosa:
Valor do Pedágio por deslocamento</t>
        </r>
      </text>
    </comment>
    <comment ref="F21" authorId="0">
      <text>
        <r>
          <rPr>
            <sz val="11"/>
            <color indexed="8"/>
            <rFont val="Helvetica"/>
          </rPr>
          <t>Wesley Barbosa:
Inserir a Quantidade de Coffees que será oferecido. Ex: 2 (1 pela manhã e 1 a tarde)</t>
        </r>
      </text>
    </comment>
    <comment ref="G21" authorId="0">
      <text>
        <r>
          <rPr>
            <sz val="11"/>
            <color indexed="8"/>
            <rFont val="Helvetica"/>
          </rPr>
          <t>Wesley Barbosa:
Inserir o valor do coffee por pessoa</t>
        </r>
      </text>
    </comment>
    <comment ref="I26" authorId="0">
      <text>
        <r>
          <rPr>
            <sz val="11"/>
            <color indexed="8"/>
            <rFont val="Helvetica"/>
          </rPr>
          <t>Wesley Barbosa:
Margem de Contribuição sobre o Preço de Venda</t>
        </r>
      </text>
    </comment>
    <comment ref="I28" authorId="0">
      <text>
        <r>
          <rPr>
            <sz val="11"/>
            <color indexed="8"/>
            <rFont val="Helvetica"/>
          </rPr>
          <t>Wesley Barbosa:
Desconto sobre o Preço de Venda</t>
        </r>
      </text>
    </comment>
  </commentList>
</comments>
</file>

<file path=xl/sharedStrings.xml><?xml version="1.0" encoding="utf-8"?>
<sst xmlns="http://schemas.openxmlformats.org/spreadsheetml/2006/main" uniqueCount="63">
  <si>
    <t>Planilha para Cálculo do Preço de Serviços</t>
  </si>
  <si>
    <t>Serviço:</t>
  </si>
  <si>
    <t>Diagnostico Empresarial</t>
  </si>
  <si>
    <t>Duração/Horas</t>
  </si>
  <si>
    <t>Profissionais</t>
  </si>
  <si>
    <t>Duração</t>
  </si>
  <si>
    <t>Valor/hora</t>
  </si>
  <si>
    <t>Totais</t>
  </si>
  <si>
    <t>%</t>
  </si>
  <si>
    <r>
      <rPr>
        <sz val="10"/>
        <color indexed="8"/>
        <rFont val="Arial"/>
      </rPr>
      <t xml:space="preserve">Consultor (valor da hora) - </t>
    </r>
    <r>
      <rPr>
        <b val="1"/>
        <sz val="10"/>
        <color indexed="11"/>
        <rFont val="Arial"/>
      </rPr>
      <t>Nota Fiscal</t>
    </r>
  </si>
  <si>
    <t>Sub-total</t>
  </si>
  <si>
    <t>Despesas deslocamento e viagem</t>
  </si>
  <si>
    <t>Qtde</t>
  </si>
  <si>
    <t>Valor Unit</t>
  </si>
  <si>
    <t xml:space="preserve">  Quilometragem (em KM)</t>
  </si>
  <si>
    <t xml:space="preserve">  Pedágio</t>
  </si>
  <si>
    <t xml:space="preserve">  Refeições e Lanches</t>
  </si>
  <si>
    <t>Pernoite</t>
  </si>
  <si>
    <t>Outros custos</t>
  </si>
  <si>
    <t>ABC</t>
  </si>
  <si>
    <t xml:space="preserve">  Serviço de café (Qtde de coffee Break)</t>
  </si>
  <si>
    <t>Total de custos (1+ 2 + 3)</t>
  </si>
  <si>
    <t>Imposto sobre a receita</t>
  </si>
  <si>
    <t>Margem de contribuição</t>
  </si>
  <si>
    <t>Preço Bruto do Serviço</t>
  </si>
  <si>
    <t>Desconto promocional</t>
  </si>
  <si>
    <t>Valor Líquido do Serviço</t>
  </si>
  <si>
    <t>Observações</t>
  </si>
  <si>
    <t xml:space="preserve">Receita Bruta em 12 meses (em R$) </t>
  </si>
  <si>
    <t xml:space="preserve">Alíquota </t>
  </si>
  <si>
    <t xml:space="preserve">IRPJ </t>
  </si>
  <si>
    <t xml:space="preserve">CSLL </t>
  </si>
  <si>
    <t xml:space="preserve">Cofins </t>
  </si>
  <si>
    <t xml:space="preserve">PIS/Pasep </t>
  </si>
  <si>
    <t xml:space="preserve">CPP </t>
  </si>
  <si>
    <t xml:space="preserve">ISS </t>
  </si>
  <si>
    <t xml:space="preserve">Até 180.000,00 </t>
  </si>
  <si>
    <t xml:space="preserve">De 180.000,01 a 360.000,00 </t>
  </si>
  <si>
    <t xml:space="preserve">De 360.000,01 a 540.000,00 </t>
  </si>
  <si>
    <t xml:space="preserve">De 540.000,01 a 720.000,00 </t>
  </si>
  <si>
    <t xml:space="preserve">De 720.000,01 a 900.000,00 </t>
  </si>
  <si>
    <t xml:space="preserve">De 900.000,01 a 1.080.000,00 </t>
  </si>
  <si>
    <t xml:space="preserve">De 1.080.000,01 a 1.260.000,00 </t>
  </si>
  <si>
    <t xml:space="preserve">De 1.260.000,01 a 1.440.000,00 </t>
  </si>
  <si>
    <t xml:space="preserve">De 1.440.000,01 a 1.620.000,00 </t>
  </si>
  <si>
    <t xml:space="preserve">De 1.620.000,01 a 1.800.000,00 </t>
  </si>
  <si>
    <t xml:space="preserve">De 1.800.000,01 a 1.980.000,00 </t>
  </si>
  <si>
    <t xml:space="preserve">De 1.980.000,01 a 2.160.000,00 </t>
  </si>
  <si>
    <t xml:space="preserve">De 2.160.000,01 a 2.340.000,00 </t>
  </si>
  <si>
    <t xml:space="preserve">De 2.340.000,01 a 2.520.000,00 </t>
  </si>
  <si>
    <t xml:space="preserve">De 2.520.000,01 a 2.700.000,00 </t>
  </si>
  <si>
    <t xml:space="preserve">De 2.700.000,01 a 2.880.000,00 </t>
  </si>
  <si>
    <t xml:space="preserve">De 2.880.000,01 a 3.060.000,00 </t>
  </si>
  <si>
    <t xml:space="preserve">De 3.060.000,01 a 3.240.000,00 </t>
  </si>
  <si>
    <t xml:space="preserve">De 3.240.000,01 a 3.420.000,00 </t>
  </si>
  <si>
    <t xml:space="preserve">De 3.420.000,01 a 3.600.000,00 </t>
  </si>
  <si>
    <t>Planilha de Apoio para Definição de Valores Hora</t>
  </si>
  <si>
    <t>Valor do Serviço de Diagnóstico Empresarial</t>
  </si>
  <si>
    <t>Horas Estimadas Totais</t>
  </si>
  <si>
    <t>Valor Bruto da Hora Trabalhada</t>
  </si>
  <si>
    <t>Total de Horas mês</t>
  </si>
  <si>
    <t>*</t>
  </si>
  <si>
    <t>Considerando um total de 30 horas semanais por 04 semanas.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</si>
</sst>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&quot; &quot;* #,##0.00&quot; &quot;;&quot; &quot;* (#,##0.00);&quot; &quot;* &quot;-&quot;??&quot; &quot;"/>
    <numFmt numFmtId="60" formatCode="0.0"/>
    <numFmt numFmtId="61" formatCode="0.0%"/>
    <numFmt numFmtId="62" formatCode="&quot; &quot;* #,##0.00&quot; &quot;;&quot;-&quot;* #,##0.00&quot; &quot;;&quot; &quot;* &quot;-&quot;??&quot; &quot;"/>
    <numFmt numFmtId="63" formatCode="&quot; R$ &quot;* #,##0.00&quot; &quot;;&quot; R$ &quot;* (#,##0.00);&quot; R$ &quot;* &quot;-&quot;??&quot; &quot;"/>
  </numFmts>
  <fonts count="12">
    <font>
      <sz val="10"/>
      <color indexed="8"/>
      <name val="Arial"/>
    </font>
    <font>
      <sz val="12"/>
      <color indexed="8"/>
      <name val="Helvetica"/>
    </font>
    <font>
      <sz val="13"/>
      <color indexed="8"/>
      <name val="Arial"/>
    </font>
    <font>
      <sz val="10"/>
      <color indexed="11"/>
      <name val="Arial"/>
    </font>
    <font>
      <b val="1"/>
      <sz val="14"/>
      <color indexed="12"/>
      <name val="Arial"/>
    </font>
    <font>
      <b val="1"/>
      <sz val="12"/>
      <color indexed="12"/>
      <name val="Arial"/>
    </font>
    <font>
      <b val="1"/>
      <sz val="11"/>
      <color indexed="8"/>
      <name val="Arial"/>
    </font>
    <font>
      <b val="1"/>
      <sz val="10"/>
      <color indexed="12"/>
      <name val="Arial"/>
    </font>
    <font>
      <sz val="11"/>
      <color indexed="8"/>
      <name val="Helvetica"/>
    </font>
    <font>
      <b val="1"/>
      <sz val="10"/>
      <color indexed="11"/>
      <name val="Arial"/>
    </font>
    <font>
      <b val="1"/>
      <sz val="10"/>
      <color indexed="8"/>
      <name val="Arial"/>
    </font>
    <font>
      <sz val="11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1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3" fillId="2" borderId="8" applyNumberFormat="1" applyFont="1" applyFill="1" applyBorder="1" applyAlignment="1" applyProtection="0">
      <alignment vertical="bottom"/>
    </xf>
    <xf numFmtId="49" fontId="4" fillId="3" borderId="9" applyNumberFormat="1" applyFont="1" applyFill="1" applyBorder="1" applyAlignment="1" applyProtection="0">
      <alignment horizontal="center" vertical="bottom"/>
    </xf>
    <xf numFmtId="0" fontId="4" fillId="3" borderId="10" applyNumberFormat="1" applyFont="1" applyFill="1" applyBorder="1" applyAlignment="1" applyProtection="0">
      <alignment horizontal="center" vertical="bottom"/>
    </xf>
    <xf numFmtId="0" fontId="4" fillId="3" borderId="11" applyNumberFormat="1" applyFont="1" applyFill="1" applyBorder="1" applyAlignment="1" applyProtection="0">
      <alignment horizontal="center" vertical="bottom"/>
    </xf>
    <xf numFmtId="0" fontId="3" fillId="2" borderId="7" applyNumberFormat="1" applyFont="1" applyFill="1" applyBorder="1" applyAlignment="1" applyProtection="0">
      <alignment vertical="bottom"/>
    </xf>
    <xf numFmtId="0" fontId="5" fillId="2" borderId="12" applyNumberFormat="1" applyFont="1" applyFill="1" applyBorder="1" applyAlignment="1" applyProtection="0">
      <alignment horizontal="center" vertical="bottom"/>
    </xf>
    <xf numFmtId="0" fontId="3" fillId="2" borderId="3" applyNumberFormat="1" applyFont="1" applyFill="1" applyBorder="1" applyAlignment="1" applyProtection="0">
      <alignment vertical="bottom"/>
    </xf>
    <xf numFmtId="0" fontId="0" fillId="2" borderId="13" applyNumberFormat="1" applyFont="1" applyFill="1" applyBorder="1" applyAlignment="1" applyProtection="0">
      <alignment vertical="bottom"/>
    </xf>
    <xf numFmtId="49" fontId="6" fillId="2" borderId="14" applyNumberFormat="1" applyFont="1" applyFill="1" applyBorder="1" applyAlignment="1" applyProtection="0">
      <alignment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0" fontId="7" fillId="4" borderId="16" applyNumberFormat="1" applyFont="1" applyFill="1" applyBorder="1" applyAlignment="1" applyProtection="0">
      <alignment horizontal="center" vertical="bottom"/>
    </xf>
    <xf numFmtId="0" fontId="7" fillId="4" borderId="17" applyNumberFormat="1" applyFont="1" applyFill="1" applyBorder="1" applyAlignment="1" applyProtection="0">
      <alignment horizontal="center" vertical="bottom"/>
    </xf>
    <xf numFmtId="49" fontId="6" fillId="2" borderId="14" applyNumberFormat="1" applyFont="1" applyFill="1" applyBorder="1" applyAlignment="1" applyProtection="0">
      <alignment horizontal="center" vertical="bottom"/>
    </xf>
    <xf numFmtId="0" fontId="0" fillId="4" borderId="14" applyNumberFormat="1" applyFont="1" applyFill="1" applyBorder="1" applyAlignment="1" applyProtection="0">
      <alignment horizontal="center" vertical="bottom"/>
    </xf>
    <xf numFmtId="0" fontId="0" fillId="2" borderId="18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6" fillId="2" borderId="19" applyNumberFormat="1" applyFont="1" applyFill="1" applyBorder="1" applyAlignment="1" applyProtection="0">
      <alignment vertical="bottom"/>
    </xf>
    <xf numFmtId="0" fontId="6" fillId="2" borderId="19" applyNumberFormat="1" applyFont="1" applyFill="1" applyBorder="1" applyAlignment="1" applyProtection="0">
      <alignment horizontal="center" vertical="bottom"/>
    </xf>
    <xf numFmtId="0" fontId="0" fillId="2" borderId="19" applyNumberFormat="1" applyFont="1" applyFill="1" applyBorder="1" applyAlignment="1" applyProtection="0">
      <alignment vertical="bottom"/>
    </xf>
    <xf numFmtId="0" fontId="0" fillId="2" borderId="3" applyNumberFormat="1" applyFont="1" applyFill="1" applyBorder="1" applyAlignment="1" applyProtection="0">
      <alignment vertical="bottom"/>
    </xf>
    <xf numFmtId="49" fontId="6" fillId="2" borderId="20" applyNumberFormat="1" applyFont="1" applyFill="1" applyBorder="1" applyAlignment="1" applyProtection="0">
      <alignment horizontal="left" vertical="bottom"/>
    </xf>
    <xf numFmtId="0" fontId="6" fillId="2" borderId="21" applyNumberFormat="1" applyFont="1" applyFill="1" applyBorder="1" applyAlignment="1" applyProtection="0">
      <alignment horizontal="center" vertical="bottom"/>
    </xf>
    <xf numFmtId="0" fontId="6" fillId="2" borderId="22" applyNumberFormat="1" applyFont="1" applyFill="1" applyBorder="1" applyAlignment="1" applyProtection="0">
      <alignment horizontal="center" vertical="bottom"/>
    </xf>
    <xf numFmtId="49" fontId="6" fillId="2" borderId="23" applyNumberFormat="1" applyFont="1" applyFill="1" applyBorder="1" applyAlignment="1" applyProtection="0">
      <alignment horizontal="center" vertical="bottom"/>
    </xf>
    <xf numFmtId="49" fontId="0" fillId="2" borderId="24" applyNumberFormat="1" applyFont="1" applyFill="1" applyBorder="1" applyAlignment="1" applyProtection="0">
      <alignment vertical="bottom"/>
    </xf>
    <xf numFmtId="0" fontId="0" fillId="2" borderId="25" applyNumberFormat="1" applyFont="1" applyFill="1" applyBorder="1" applyAlignment="1" applyProtection="0">
      <alignment vertical="bottom"/>
    </xf>
    <xf numFmtId="0" fontId="0" fillId="2" borderId="26" applyNumberFormat="1" applyFont="1" applyFill="1" applyBorder="1" applyAlignment="1" applyProtection="0">
      <alignment vertical="bottom"/>
    </xf>
    <xf numFmtId="1" fontId="0" fillId="2" borderId="27" applyNumberFormat="1" applyFont="1" applyFill="1" applyBorder="1" applyAlignment="1" applyProtection="0">
      <alignment vertical="bottom"/>
    </xf>
    <xf numFmtId="2" fontId="0" fillId="4" borderId="27" applyNumberFormat="1" applyFont="1" applyFill="1" applyBorder="1" applyAlignment="1" applyProtection="0">
      <alignment vertical="bottom"/>
    </xf>
    <xf numFmtId="59" fontId="0" fillId="2" borderId="27" applyNumberFormat="1" applyFont="1" applyFill="1" applyBorder="1" applyAlignment="1" applyProtection="0">
      <alignment vertical="bottom"/>
    </xf>
    <xf numFmtId="60" fontId="6" fillId="2" borderId="27" applyNumberFormat="1" applyFont="1" applyFill="1" applyBorder="1" applyAlignment="1" applyProtection="0">
      <alignment vertical="bottom"/>
    </xf>
    <xf numFmtId="49" fontId="6" fillId="2" borderId="28" applyNumberFormat="1" applyFont="1" applyFill="1" applyBorder="1" applyAlignment="1" applyProtection="0">
      <alignment vertical="bottom"/>
    </xf>
    <xf numFmtId="0" fontId="6" fillId="2" borderId="29" applyNumberFormat="1" applyFont="1" applyFill="1" applyBorder="1" applyAlignment="1" applyProtection="0">
      <alignment vertical="bottom"/>
    </xf>
    <xf numFmtId="0" fontId="6" fillId="2" borderId="30" applyNumberFormat="1" applyFont="1" applyFill="1" applyBorder="1" applyAlignment="1" applyProtection="0">
      <alignment horizontal="center" vertical="bottom"/>
    </xf>
    <xf numFmtId="1" fontId="6" fillId="2" borderId="31" applyNumberFormat="1" applyFont="1" applyFill="1" applyBorder="1" applyAlignment="1" applyProtection="0">
      <alignment vertical="bottom"/>
    </xf>
    <xf numFmtId="0" fontId="6" fillId="2" borderId="31" applyNumberFormat="1" applyFont="1" applyFill="1" applyBorder="1" applyAlignment="1" applyProtection="0">
      <alignment vertical="bottom"/>
    </xf>
    <xf numFmtId="59" fontId="6" fillId="2" borderId="31" applyNumberFormat="1" applyFont="1" applyFill="1" applyBorder="1" applyAlignment="1" applyProtection="0">
      <alignment vertical="bottom"/>
    </xf>
    <xf numFmtId="0" fontId="0" fillId="2" borderId="29" applyNumberFormat="1" applyFont="1" applyFill="1" applyBorder="1" applyAlignment="1" applyProtection="0">
      <alignment vertical="bottom"/>
    </xf>
    <xf numFmtId="49" fontId="6" fillId="2" borderId="20" applyNumberFormat="1" applyFont="1" applyFill="1" applyBorder="1" applyAlignment="1" applyProtection="0">
      <alignment vertical="bottom"/>
    </xf>
    <xf numFmtId="0" fontId="6" fillId="2" borderId="21" applyNumberFormat="1" applyFont="1" applyFill="1" applyBorder="1" applyAlignment="1" applyProtection="0">
      <alignment vertical="bottom"/>
    </xf>
    <xf numFmtId="0" fontId="6" fillId="2" borderId="22" applyNumberFormat="1" applyFont="1" applyFill="1" applyBorder="1" applyAlignment="1" applyProtection="0">
      <alignment vertical="bottom"/>
    </xf>
    <xf numFmtId="49" fontId="0" fillId="2" borderId="32" applyNumberFormat="1" applyFont="1" applyFill="1" applyBorder="1" applyAlignment="1" applyProtection="0">
      <alignment vertical="bottom"/>
    </xf>
    <xf numFmtId="0" fontId="0" fillId="2" borderId="33" applyNumberFormat="1" applyFont="1" applyFill="1" applyBorder="1" applyAlignment="1" applyProtection="0">
      <alignment vertical="bottom"/>
    </xf>
    <xf numFmtId="0" fontId="0" fillId="2" borderId="34" applyNumberFormat="1" applyFont="1" applyFill="1" applyBorder="1" applyAlignment="1" applyProtection="0">
      <alignment vertical="bottom"/>
    </xf>
    <xf numFmtId="0" fontId="0" fillId="4" borderId="27" applyNumberFormat="0" applyFont="1" applyFill="1" applyBorder="1" applyAlignment="1" applyProtection="0">
      <alignment vertical="bottom"/>
    </xf>
    <xf numFmtId="49" fontId="0" fillId="4" borderId="32" applyNumberFormat="1" applyFont="1" applyFill="1" applyBorder="1" applyAlignment="1" applyProtection="0">
      <alignment vertical="bottom"/>
    </xf>
    <xf numFmtId="0" fontId="0" fillId="4" borderId="33" applyNumberFormat="1" applyFont="1" applyFill="1" applyBorder="1" applyAlignment="1" applyProtection="0">
      <alignment vertical="bottom"/>
    </xf>
    <xf numFmtId="59" fontId="0" fillId="4" borderId="27" applyNumberFormat="1" applyFont="1" applyFill="1" applyBorder="1" applyAlignment="1" applyProtection="0">
      <alignment vertical="bottom"/>
    </xf>
    <xf numFmtId="59" fontId="0" fillId="4" borderId="27" applyNumberFormat="1" applyFont="1" applyFill="1" applyBorder="1" applyAlignment="1" applyProtection="0">
      <alignment horizontal="left" vertical="bottom"/>
    </xf>
    <xf numFmtId="2" fontId="6" fillId="2" borderId="28" applyNumberFormat="1" applyFont="1" applyFill="1" applyBorder="1" applyAlignment="1" applyProtection="0">
      <alignment vertical="bottom"/>
    </xf>
    <xf numFmtId="0" fontId="6" fillId="2" borderId="30" applyNumberFormat="1" applyFont="1" applyFill="1" applyBorder="1" applyAlignment="1" applyProtection="0">
      <alignment vertical="bottom"/>
    </xf>
    <xf numFmtId="2" fontId="0" fillId="2" borderId="19" applyNumberFormat="1" applyFont="1" applyFill="1" applyBorder="1" applyAlignment="1" applyProtection="0">
      <alignment vertical="bottom"/>
    </xf>
    <xf numFmtId="59" fontId="0" fillId="2" borderId="19" applyNumberFormat="1" applyFont="1" applyFill="1" applyBorder="1" applyAlignment="1" applyProtection="0">
      <alignment vertical="bottom"/>
    </xf>
    <xf numFmtId="1" fontId="0" fillId="4" borderId="27" applyNumberFormat="1" applyFont="1" applyFill="1" applyBorder="1" applyAlignment="1" applyProtection="0">
      <alignment vertical="bottom"/>
    </xf>
    <xf numFmtId="0" fontId="0" fillId="4" borderId="32" applyNumberFormat="1" applyFont="1" applyFill="1" applyBorder="1" applyAlignment="1" applyProtection="0">
      <alignment vertical="bottom"/>
    </xf>
    <xf numFmtId="0" fontId="6" fillId="2" borderId="28" applyNumberFormat="1" applyFont="1" applyFill="1" applyBorder="1" applyAlignment="1" applyProtection="0">
      <alignment vertical="bottom"/>
    </xf>
    <xf numFmtId="2" fontId="6" fillId="2" borderId="20" applyNumberFormat="1" applyFont="1" applyFill="1" applyBorder="1" applyAlignment="1" applyProtection="0">
      <alignment vertical="bottom"/>
    </xf>
    <xf numFmtId="59" fontId="6" fillId="2" borderId="23" applyNumberFormat="1" applyFont="1" applyFill="1" applyBorder="1" applyAlignment="1" applyProtection="0">
      <alignment vertical="bottom"/>
    </xf>
    <xf numFmtId="60" fontId="6" fillId="2" borderId="23" applyNumberFormat="1" applyFont="1" applyFill="1" applyBorder="1" applyAlignment="1" applyProtection="0">
      <alignment vertical="bottom"/>
    </xf>
    <xf numFmtId="49" fontId="6" fillId="2" borderId="24" applyNumberFormat="1" applyFont="1" applyFill="1" applyBorder="1" applyAlignment="1" applyProtection="0">
      <alignment vertical="bottom"/>
    </xf>
    <xf numFmtId="0" fontId="6" fillId="2" borderId="26" applyNumberFormat="1" applyFont="1" applyFill="1" applyBorder="1" applyAlignment="1" applyProtection="0">
      <alignment horizontal="center" vertical="bottom"/>
    </xf>
    <xf numFmtId="2" fontId="6" fillId="2" borderId="24" applyNumberFormat="1" applyFont="1" applyFill="1" applyBorder="1" applyAlignment="1" applyProtection="0">
      <alignment vertical="bottom"/>
    </xf>
    <xf numFmtId="0" fontId="6" fillId="2" borderId="26" applyNumberFormat="1" applyFont="1" applyFill="1" applyBorder="1" applyAlignment="1" applyProtection="0">
      <alignment vertical="bottom"/>
    </xf>
    <xf numFmtId="59" fontId="6" fillId="2" borderId="27" applyNumberFormat="1" applyFont="1" applyFill="1" applyBorder="1" applyAlignment="1" applyProtection="0">
      <alignment vertical="bottom"/>
    </xf>
    <xf numFmtId="61" fontId="6" fillId="2" borderId="27" applyNumberFormat="1" applyFont="1" applyFill="1" applyBorder="1" applyAlignment="1" applyProtection="0">
      <alignment vertical="bottom"/>
    </xf>
    <xf numFmtId="10" fontId="6" fillId="2" borderId="35" applyNumberFormat="1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10" fontId="0" fillId="2" borderId="1" applyNumberFormat="1" applyFont="1" applyFill="1" applyBorder="1" applyAlignment="1" applyProtection="0">
      <alignment vertical="bottom"/>
    </xf>
    <xf numFmtId="49" fontId="6" fillId="5" borderId="32" applyNumberFormat="1" applyFont="1" applyFill="1" applyBorder="1" applyAlignment="1" applyProtection="0">
      <alignment vertical="bottom"/>
    </xf>
    <xf numFmtId="0" fontId="0" fillId="5" borderId="33" applyNumberFormat="1" applyFont="1" applyFill="1" applyBorder="1" applyAlignment="1" applyProtection="0">
      <alignment vertical="bottom"/>
    </xf>
    <xf numFmtId="0" fontId="6" fillId="5" borderId="34" applyNumberFormat="1" applyFont="1" applyFill="1" applyBorder="1" applyAlignment="1" applyProtection="0">
      <alignment horizontal="center" vertical="bottom"/>
    </xf>
    <xf numFmtId="2" fontId="6" fillId="5" borderId="32" applyNumberFormat="1" applyFont="1" applyFill="1" applyBorder="1" applyAlignment="1" applyProtection="0">
      <alignment vertical="bottom"/>
    </xf>
    <xf numFmtId="0" fontId="6" fillId="5" borderId="34" applyNumberFormat="1" applyFont="1" applyFill="1" applyBorder="1" applyAlignment="1" applyProtection="0">
      <alignment vertical="bottom"/>
    </xf>
    <xf numFmtId="59" fontId="6" fillId="5" borderId="27" applyNumberFormat="1" applyFont="1" applyFill="1" applyBorder="1" applyAlignment="1" applyProtection="0">
      <alignment vertical="bottom"/>
    </xf>
    <xf numFmtId="60" fontId="6" fillId="4" borderId="27" applyNumberFormat="1" applyFont="1" applyFill="1" applyBorder="1" applyAlignment="1" applyProtection="0">
      <alignment vertical="bottom"/>
    </xf>
    <xf numFmtId="0" fontId="0" fillId="2" borderId="37" applyNumberFormat="1" applyFont="1" applyFill="1" applyBorder="1" applyAlignment="1" applyProtection="0">
      <alignment vertical="bottom"/>
    </xf>
    <xf numFmtId="62" fontId="0" fillId="2" borderId="7" applyNumberFormat="1" applyFont="1" applyFill="1" applyBorder="1" applyAlignment="1" applyProtection="0">
      <alignment vertical="bottom"/>
    </xf>
    <xf numFmtId="62" fontId="0" fillId="2" borderId="1" applyNumberFormat="1" applyFont="1" applyFill="1" applyBorder="1" applyAlignment="1" applyProtection="0">
      <alignment vertical="bottom"/>
    </xf>
    <xf numFmtId="0" fontId="6" fillId="2" borderId="24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0" fontId="10" fillId="2" borderId="26" applyNumberFormat="1" applyFont="1" applyFill="1" applyBorder="1" applyAlignment="1" applyProtection="0">
      <alignment horizontal="center" vertical="bottom"/>
    </xf>
    <xf numFmtId="0" fontId="0" fillId="2" borderId="24" applyNumberFormat="1" applyFont="1" applyFill="1" applyBorder="1" applyAlignment="1" applyProtection="0">
      <alignment vertical="bottom"/>
    </xf>
    <xf numFmtId="60" fontId="10" fillId="4" borderId="27" applyNumberFormat="1" applyFont="1" applyFill="1" applyBorder="1" applyAlignment="1" applyProtection="0">
      <alignment vertical="bottom"/>
    </xf>
    <xf numFmtId="60" fontId="6" fillId="2" borderId="31" applyNumberFormat="1" applyFont="1" applyFill="1" applyBorder="1" applyAlignment="1" applyProtection="0">
      <alignment vertical="bottom"/>
    </xf>
    <xf numFmtId="0" fontId="6" fillId="2" borderId="38" applyNumberFormat="1" applyFont="1" applyFill="1" applyBorder="1" applyAlignment="1" applyProtection="0">
      <alignment vertical="bottom"/>
    </xf>
    <xf numFmtId="0" fontId="0" fillId="2" borderId="38" applyNumberFormat="1" applyFont="1" applyFill="1" applyBorder="1" applyAlignment="1" applyProtection="0">
      <alignment vertical="bottom"/>
    </xf>
    <xf numFmtId="0" fontId="6" fillId="2" borderId="38" applyNumberFormat="1" applyFont="1" applyFill="1" applyBorder="1" applyAlignment="1" applyProtection="0">
      <alignment horizontal="center" vertical="bottom"/>
    </xf>
    <xf numFmtId="59" fontId="6" fillId="2" borderId="38" applyNumberFormat="1" applyFont="1" applyFill="1" applyBorder="1" applyAlignment="1" applyProtection="0">
      <alignment vertical="bottom"/>
    </xf>
    <xf numFmtId="0" fontId="6" fillId="2" borderId="39" applyNumberFormat="1" applyFont="1" applyFill="1" applyBorder="1" applyAlignment="1" applyProtection="0">
      <alignment vertical="bottom"/>
    </xf>
    <xf numFmtId="0" fontId="6" fillId="2" borderId="39" applyNumberFormat="1" applyFont="1" applyFill="1" applyBorder="1" applyAlignment="1" applyProtection="0">
      <alignment horizontal="center" vertical="bottom"/>
    </xf>
    <xf numFmtId="0" fontId="0" fillId="2" borderId="39" applyNumberFormat="1" applyFont="1" applyFill="1" applyBorder="1" applyAlignment="1" applyProtection="0">
      <alignment horizontal="center" vertical="bottom"/>
    </xf>
    <xf numFmtId="1" fontId="6" fillId="2" borderId="39" applyNumberFormat="1" applyFont="1" applyFill="1" applyBorder="1" applyAlignment="1" applyProtection="0">
      <alignment horizontal="center" vertical="bottom"/>
    </xf>
    <xf numFmtId="49" fontId="6" fillId="6" borderId="40" applyNumberFormat="1" applyFont="1" applyFill="1" applyBorder="1" applyAlignment="1" applyProtection="0">
      <alignment vertical="bottom"/>
    </xf>
    <xf numFmtId="0" fontId="0" fillId="6" borderId="41" applyNumberFormat="1" applyFont="1" applyFill="1" applyBorder="1" applyAlignment="1" applyProtection="0">
      <alignment vertical="bottom"/>
    </xf>
    <xf numFmtId="4" fontId="0" fillId="6" borderId="41" applyNumberFormat="1" applyFont="1" applyFill="1" applyBorder="1" applyAlignment="1" applyProtection="0">
      <alignment vertical="bottom"/>
    </xf>
    <xf numFmtId="0" fontId="0" fillId="6" borderId="42" applyNumberFormat="1" applyFont="1" applyFill="1" applyBorder="1" applyAlignment="1" applyProtection="0">
      <alignment vertical="bottom"/>
    </xf>
    <xf numFmtId="0" fontId="6" fillId="6" borderId="43" applyNumberFormat="1" applyFont="1" applyFill="1" applyBorder="1" applyAlignment="1" applyProtection="0">
      <alignment vertical="bottom"/>
    </xf>
    <xf numFmtId="0" fontId="0" fillId="6" borderId="44" applyNumberFormat="1" applyFont="1" applyFill="1" applyBorder="1" applyAlignment="1" applyProtection="0">
      <alignment vertical="bottom"/>
    </xf>
    <xf numFmtId="0" fontId="0" fillId="6" borderId="45" applyNumberFormat="1" applyFont="1" applyFill="1" applyBorder="1" applyAlignment="1" applyProtection="0">
      <alignment vertical="bottom"/>
    </xf>
    <xf numFmtId="0" fontId="0" fillId="6" borderId="43" applyNumberFormat="1" applyFont="1" applyFill="1" applyBorder="1" applyAlignment="1" applyProtection="0">
      <alignment vertical="bottom"/>
    </xf>
    <xf numFmtId="0" fontId="0" fillId="6" borderId="46" applyNumberFormat="1" applyFont="1" applyFill="1" applyBorder="1" applyAlignment="1" applyProtection="0">
      <alignment vertical="bottom"/>
    </xf>
    <xf numFmtId="0" fontId="0" fillId="6" borderId="47" applyNumberFormat="1" applyFont="1" applyFill="1" applyBorder="1" applyAlignment="1" applyProtection="0">
      <alignment vertical="bottom"/>
    </xf>
    <xf numFmtId="0" fontId="0" fillId="6" borderId="48" applyNumberFormat="1" applyFont="1" applyFill="1" applyBorder="1" applyAlignment="1" applyProtection="0">
      <alignment vertical="bottom"/>
    </xf>
    <xf numFmtId="0" fontId="0" fillId="2" borderId="49" applyNumberFormat="1" applyFont="1" applyFill="1" applyBorder="1" applyAlignment="1" applyProtection="0">
      <alignment vertical="bottom"/>
    </xf>
    <xf numFmtId="0" fontId="0" fillId="2" borderId="50" applyNumberFormat="1" applyFont="1" applyFill="1" applyBorder="1" applyAlignment="1" applyProtection="0">
      <alignment vertical="bottom"/>
    </xf>
    <xf numFmtId="0" fontId="0" fillId="2" borderId="51" applyNumberFormat="1" applyFont="1" applyFill="1" applyBorder="1" applyAlignment="1" applyProtection="0">
      <alignment vertical="bottom"/>
    </xf>
    <xf numFmtId="0" fontId="0" fillId="2" borderId="52" applyNumberFormat="0" applyFont="1" applyFill="1" applyBorder="1" applyAlignment="1" applyProtection="0">
      <alignment vertical="bottom"/>
    </xf>
    <xf numFmtId="0" fontId="9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11" fillId="2" borderId="53" applyNumberFormat="1" applyFont="1" applyFill="1" applyBorder="1" applyAlignment="1" applyProtection="0">
      <alignment horizontal="justify" vertical="bottom" wrapText="1"/>
    </xf>
    <xf numFmtId="49" fontId="6" fillId="2" borderId="53" applyNumberFormat="1" applyFont="1" applyFill="1" applyBorder="1" applyAlignment="1" applyProtection="0">
      <alignment horizontal="justify" vertical="bottom" wrapText="1"/>
    </xf>
    <xf numFmtId="10" fontId="6" fillId="2" borderId="53" applyNumberFormat="1" applyFont="1" applyFill="1" applyBorder="1" applyAlignment="1" applyProtection="0">
      <alignment horizontal="justify" vertical="bottom" wrapText="1"/>
    </xf>
    <xf numFmtId="10" fontId="11" fillId="2" borderId="53" applyNumberFormat="1" applyFont="1" applyFill="1" applyBorder="1" applyAlignment="1" applyProtection="0">
      <alignment horizontal="justify" vertical="bottom" wrapText="1"/>
    </xf>
    <xf numFmtId="0" fontId="0" applyNumberFormat="1" applyFont="1" applyFill="0" applyBorder="0" applyAlignment="1" applyProtection="0">
      <alignment vertical="bottom"/>
    </xf>
    <xf numFmtId="49" fontId="10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63" fontId="0" fillId="2" borderId="1" applyNumberFormat="1" applyFont="1" applyFill="1" applyBorder="1" applyAlignment="1" applyProtection="0">
      <alignment vertical="bottom"/>
    </xf>
    <xf numFmtId="0" fontId="0" fillId="2" borderId="39" applyNumberFormat="1" applyFont="1" applyFill="1" applyBorder="1" applyAlignment="1" applyProtection="0">
      <alignment vertical="bottom"/>
    </xf>
    <xf numFmtId="63" fontId="10" fillId="2" borderId="38" applyNumberFormat="1" applyFont="1" applyFill="1" applyBorder="1" applyAlignment="1" applyProtection="0">
      <alignment vertical="bottom"/>
    </xf>
    <xf numFmtId="63" fontId="10" fillId="2" borderId="1" applyNumberFormat="1" applyFont="1" applyFill="1" applyBorder="1" applyAlignment="1" applyProtection="0">
      <alignment vertical="bottom"/>
    </xf>
    <xf numFmtId="62" fontId="10" fillId="2" borderId="38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90"/>
      <rgbColor rgb="ffbfbfbf"/>
      <rgbColor rgb="ffd2dae4"/>
      <rgbColor rgb="ffffc000"/>
      <rgbColor rgb="ffa2bd9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o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46"/>
  <sheetViews>
    <sheetView workbookViewId="0" showGridLines="0" defaultGridColor="1"/>
  </sheetViews>
  <sheetFormatPr defaultColWidth="11.5" defaultRowHeight="12.75" customHeight="1" outlineLevelRow="0" outlineLevelCol="0"/>
  <cols>
    <col min="1" max="1" width="7.5" style="1" customWidth="1"/>
    <col min="2" max="2" width="1.35156" style="1" customWidth="1"/>
    <col min="3" max="3" width="9.67188" style="1" customWidth="1"/>
    <col min="4" max="4" width="24.5" style="1" customWidth="1"/>
    <col min="5" max="5" width="3.35156" style="1" customWidth="1"/>
    <col min="6" max="6" width="13.8516" style="1" customWidth="1"/>
    <col min="7" max="7" width="11.5" style="1" customWidth="1"/>
    <col min="8" max="8" width="16.1719" style="1" customWidth="1"/>
    <col min="9" max="9" width="15.5" style="1" customWidth="1"/>
    <col min="10" max="10" width="2.5" style="1" customWidth="1"/>
    <col min="11" max="11" width="11.5" style="1" customWidth="1"/>
    <col min="12" max="12" width="11.5" style="1" customWidth="1"/>
    <col min="13" max="13" width="11.5" style="1" customWidth="1"/>
    <col min="14" max="256" width="11.5" style="1" customWidth="1"/>
  </cols>
  <sheetData>
    <row r="1" ht="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</row>
    <row r="2" ht="8" customHeight="1">
      <c r="A2" s="4"/>
      <c r="B2" s="5"/>
      <c r="C2" s="6"/>
      <c r="D2" s="6"/>
      <c r="E2" s="6"/>
      <c r="F2" s="6"/>
      <c r="G2" s="6"/>
      <c r="H2" s="6"/>
      <c r="I2" s="6"/>
      <c r="J2" s="7"/>
      <c r="K2" s="8"/>
      <c r="L2" s="2"/>
      <c r="M2" s="2"/>
    </row>
    <row r="3" ht="18" customHeight="1">
      <c r="A3" s="4"/>
      <c r="B3" s="9"/>
      <c r="C3" t="s" s="10">
        <v>0</v>
      </c>
      <c r="D3" s="11"/>
      <c r="E3" s="11"/>
      <c r="F3" s="11"/>
      <c r="G3" s="11"/>
      <c r="H3" s="11"/>
      <c r="I3" s="12"/>
      <c r="J3" s="9"/>
      <c r="K3" s="8"/>
      <c r="L3" s="2"/>
      <c r="M3" s="2"/>
    </row>
    <row r="4" ht="8" customHeight="1">
      <c r="A4" s="4"/>
      <c r="B4" s="13"/>
      <c r="C4" s="14"/>
      <c r="D4" s="14"/>
      <c r="E4" s="14"/>
      <c r="F4" s="14"/>
      <c r="G4" s="14"/>
      <c r="H4" s="14"/>
      <c r="I4" s="14"/>
      <c r="J4" s="15"/>
      <c r="K4" s="8"/>
      <c r="L4" s="2"/>
      <c r="M4" s="2"/>
    </row>
    <row r="5" ht="15" customHeight="1">
      <c r="A5" s="4"/>
      <c r="B5" s="16"/>
      <c r="C5" t="s" s="17">
        <v>1</v>
      </c>
      <c r="D5" t="s" s="18">
        <v>2</v>
      </c>
      <c r="E5" s="19"/>
      <c r="F5" s="19"/>
      <c r="G5" s="20"/>
      <c r="H5" t="s" s="21">
        <v>3</v>
      </c>
      <c r="I5" s="22">
        <v>20</v>
      </c>
      <c r="J5" s="23"/>
      <c r="K5" s="8"/>
      <c r="L5" s="2"/>
      <c r="M5" s="2"/>
    </row>
    <row r="6" ht="8" customHeight="1">
      <c r="A6" s="4"/>
      <c r="B6" s="24"/>
      <c r="C6" s="25"/>
      <c r="D6" s="25"/>
      <c r="E6" s="25"/>
      <c r="F6" s="26"/>
      <c r="G6" s="26"/>
      <c r="H6" s="25"/>
      <c r="I6" s="27"/>
      <c r="J6" s="28"/>
      <c r="K6" s="8"/>
      <c r="L6" s="2"/>
      <c r="M6" s="2"/>
    </row>
    <row r="7" ht="15" customHeight="1">
      <c r="A7" s="4"/>
      <c r="B7" s="16"/>
      <c r="C7" t="s" s="29">
        <v>4</v>
      </c>
      <c r="D7" s="30"/>
      <c r="E7" s="31"/>
      <c r="F7" t="s" s="32">
        <v>5</v>
      </c>
      <c r="G7" t="s" s="32">
        <v>6</v>
      </c>
      <c r="H7" t="s" s="32">
        <v>7</v>
      </c>
      <c r="I7" t="s" s="32">
        <v>8</v>
      </c>
      <c r="J7" s="23"/>
      <c r="K7" s="8"/>
      <c r="L7" s="2"/>
      <c r="M7" s="2"/>
    </row>
    <row r="8" ht="15" customHeight="1">
      <c r="A8" s="4"/>
      <c r="B8" s="16"/>
      <c r="C8" t="s" s="33">
        <v>9</v>
      </c>
      <c r="D8" s="34"/>
      <c r="E8" s="35"/>
      <c r="F8" s="36">
        <v>20</v>
      </c>
      <c r="G8" s="37">
        <v>75</v>
      </c>
      <c r="H8" s="38">
        <f>F8*G8</f>
        <v>1500</v>
      </c>
      <c r="I8" s="39">
        <f>IF($H$27&gt;0,H8*100/$H$27,0)</f>
        <v>100</v>
      </c>
      <c r="J8" s="23"/>
      <c r="K8" s="8"/>
      <c r="L8" s="2"/>
      <c r="M8" s="2"/>
    </row>
    <row r="9" ht="15" customHeight="1">
      <c r="A9" s="4"/>
      <c r="B9" s="16"/>
      <c r="C9" t="s" s="40">
        <v>10</v>
      </c>
      <c r="D9" s="41"/>
      <c r="E9" s="42">
        <v>1</v>
      </c>
      <c r="F9" s="43"/>
      <c r="G9" s="44"/>
      <c r="H9" s="45">
        <f>SUM(H8:H8)</f>
        <v>1500</v>
      </c>
      <c r="I9" s="39">
        <f>IF($H$24&gt;0,H9*100/$H$24,0)</f>
        <v>100</v>
      </c>
      <c r="J9" s="23"/>
      <c r="K9" s="8"/>
      <c r="L9" s="2"/>
      <c r="M9" s="2"/>
    </row>
    <row r="10" ht="8" customHeight="1">
      <c r="A10" s="4"/>
      <c r="B10" s="24"/>
      <c r="C10" s="27"/>
      <c r="D10" s="27"/>
      <c r="E10" s="27"/>
      <c r="F10" s="27"/>
      <c r="G10" s="27"/>
      <c r="H10" s="27"/>
      <c r="I10" s="46"/>
      <c r="J10" s="28"/>
      <c r="K10" s="8"/>
      <c r="L10" s="2"/>
      <c r="M10" s="2"/>
    </row>
    <row r="11" ht="15" customHeight="1">
      <c r="A11" s="4"/>
      <c r="B11" s="16"/>
      <c r="C11" t="s" s="47">
        <v>11</v>
      </c>
      <c r="D11" s="48"/>
      <c r="E11" s="49"/>
      <c r="F11" t="s" s="32">
        <v>12</v>
      </c>
      <c r="G11" t="s" s="32">
        <v>13</v>
      </c>
      <c r="H11" t="s" s="32">
        <v>7</v>
      </c>
      <c r="I11" t="s" s="32">
        <v>8</v>
      </c>
      <c r="J11" s="23"/>
      <c r="K11" s="8"/>
      <c r="L11" s="2"/>
      <c r="M11" s="2"/>
    </row>
    <row r="12" ht="15" customHeight="1">
      <c r="A12" s="4"/>
      <c r="B12" s="16"/>
      <c r="C12" t="s" s="50">
        <v>14</v>
      </c>
      <c r="D12" s="51"/>
      <c r="E12" s="52"/>
      <c r="F12" s="53"/>
      <c r="G12" s="38">
        <v>0.6899999999999999</v>
      </c>
      <c r="H12" s="38">
        <f>F12*G12</f>
        <v>0</v>
      </c>
      <c r="I12" s="39">
        <f>IF($H$24&gt;0,H12*100/$H$24,0)</f>
        <v>0</v>
      </c>
      <c r="J12" s="23"/>
      <c r="K12" s="8"/>
      <c r="L12" s="2"/>
      <c r="M12" s="2"/>
    </row>
    <row r="13" ht="15" customHeight="1">
      <c r="A13" s="4"/>
      <c r="B13" s="16"/>
      <c r="C13" t="s" s="54">
        <v>15</v>
      </c>
      <c r="D13" s="55"/>
      <c r="E13" s="52"/>
      <c r="F13" s="53"/>
      <c r="G13" s="56">
        <v>30</v>
      </c>
      <c r="H13" s="38">
        <f>F13*G13</f>
        <v>0</v>
      </c>
      <c r="I13" s="39">
        <f>IF($H$24&gt;0,H13*100/$H$24,0)</f>
        <v>0</v>
      </c>
      <c r="J13" s="23"/>
      <c r="K13" s="8"/>
      <c r="L13" s="2"/>
      <c r="M13" s="2"/>
    </row>
    <row r="14" ht="15" customHeight="1">
      <c r="A14" s="4"/>
      <c r="B14" s="16"/>
      <c r="C14" t="s" s="54">
        <v>16</v>
      </c>
      <c r="D14" s="55"/>
      <c r="E14" s="52"/>
      <c r="F14" s="53"/>
      <c r="G14" s="56">
        <v>30</v>
      </c>
      <c r="H14" s="38">
        <f>F14*G14</f>
        <v>0</v>
      </c>
      <c r="I14" s="39">
        <f>IF($H$24&gt;0,H14*100/$H$24,0)</f>
        <v>0</v>
      </c>
      <c r="J14" s="23"/>
      <c r="K14" s="8"/>
      <c r="L14" s="2"/>
      <c r="M14" s="2"/>
    </row>
    <row r="15" ht="15" customHeight="1">
      <c r="A15" s="4"/>
      <c r="B15" s="16"/>
      <c r="C15" t="s" s="54">
        <v>17</v>
      </c>
      <c r="D15" s="55"/>
      <c r="E15" s="52"/>
      <c r="F15" s="53"/>
      <c r="G15" s="57">
        <v>159</v>
      </c>
      <c r="H15" s="38">
        <f>F15*G15</f>
        <v>0</v>
      </c>
      <c r="I15" s="39">
        <f>IF($H$24&gt;0,H15*100/$H$24,0)</f>
        <v>0</v>
      </c>
      <c r="J15" s="23"/>
      <c r="K15" s="8"/>
      <c r="L15" s="2"/>
      <c r="M15" s="2"/>
    </row>
    <row r="16" ht="15" customHeight="1">
      <c r="A16" s="4"/>
      <c r="B16" s="16"/>
      <c r="C16" t="s" s="40">
        <v>10</v>
      </c>
      <c r="D16" s="41"/>
      <c r="E16" s="42">
        <v>2</v>
      </c>
      <c r="F16" s="58"/>
      <c r="G16" s="59"/>
      <c r="H16" s="45">
        <f>SUM(H12:H15)</f>
        <v>0</v>
      </c>
      <c r="I16" s="39">
        <f>IF($H$24&gt;0,H16*100/$H$24,0)</f>
        <v>0</v>
      </c>
      <c r="J16" s="23"/>
      <c r="K16" s="8"/>
      <c r="L16" s="2"/>
      <c r="M16" s="2"/>
    </row>
    <row r="17" ht="8" customHeight="1">
      <c r="A17" s="4"/>
      <c r="B17" s="24"/>
      <c r="C17" s="25"/>
      <c r="D17" s="25"/>
      <c r="E17" s="25"/>
      <c r="F17" s="60"/>
      <c r="G17" s="25"/>
      <c r="H17" s="61"/>
      <c r="I17" s="46"/>
      <c r="J17" s="28"/>
      <c r="K17" s="8"/>
      <c r="L17" s="2"/>
      <c r="M17" s="2"/>
    </row>
    <row r="18" ht="15" customHeight="1">
      <c r="A18" s="4"/>
      <c r="B18" s="16"/>
      <c r="C18" t="s" s="47">
        <v>18</v>
      </c>
      <c r="D18" s="48"/>
      <c r="E18" s="49"/>
      <c r="F18" t="s" s="32">
        <v>12</v>
      </c>
      <c r="G18" t="s" s="32">
        <v>13</v>
      </c>
      <c r="H18" t="s" s="32">
        <v>7</v>
      </c>
      <c r="I18" t="s" s="32">
        <v>8</v>
      </c>
      <c r="J18" s="23"/>
      <c r="K18" s="8"/>
      <c r="L18" s="2"/>
      <c r="M18" s="2"/>
    </row>
    <row r="19" ht="15" customHeight="1">
      <c r="A19" s="4"/>
      <c r="B19" s="16"/>
      <c r="C19" t="s" s="54">
        <v>19</v>
      </c>
      <c r="D19" s="55"/>
      <c r="E19" s="52"/>
      <c r="F19" s="62">
        <v>0</v>
      </c>
      <c r="G19" s="37">
        <v>90</v>
      </c>
      <c r="H19" s="38">
        <f>F19*G19</f>
        <v>0</v>
      </c>
      <c r="I19" s="39">
        <f>IF($H$24&gt;0,H19*100/$H$24,0)</f>
        <v>0</v>
      </c>
      <c r="J19" s="23"/>
      <c r="K19" s="8"/>
      <c r="L19" s="2"/>
      <c r="M19" s="2"/>
    </row>
    <row r="20" ht="15" customHeight="1">
      <c r="A20" s="4"/>
      <c r="B20" s="16"/>
      <c r="C20" s="63"/>
      <c r="D20" s="55"/>
      <c r="E20" s="52"/>
      <c r="F20" s="62">
        <v>0</v>
      </c>
      <c r="G20" s="37">
        <v>80</v>
      </c>
      <c r="H20" s="38">
        <f>F20*G20</f>
        <v>0</v>
      </c>
      <c r="I20" s="39">
        <f>IF($H$24&gt;0,H20*100/$H$24,0)</f>
        <v>0</v>
      </c>
      <c r="J20" s="23"/>
      <c r="K20" s="8"/>
      <c r="L20" s="2"/>
      <c r="M20" s="2"/>
    </row>
    <row r="21" ht="15" customHeight="1">
      <c r="A21" s="4"/>
      <c r="B21" s="16"/>
      <c r="C21" t="s" s="50">
        <v>20</v>
      </c>
      <c r="D21" s="51"/>
      <c r="E21" s="52"/>
      <c r="F21" s="62">
        <v>0</v>
      </c>
      <c r="G21" s="37">
        <v>10</v>
      </c>
      <c r="H21" s="38">
        <f>F21*G21</f>
        <v>0</v>
      </c>
      <c r="I21" s="39">
        <f>IF($H$24&gt;0,H21*100/$H$24,0)</f>
        <v>0</v>
      </c>
      <c r="J21" s="23"/>
      <c r="K21" s="8"/>
      <c r="L21" s="2"/>
      <c r="M21" s="2"/>
    </row>
    <row r="22" ht="15" customHeight="1">
      <c r="A22" s="4"/>
      <c r="B22" s="16"/>
      <c r="C22" t="s" s="40">
        <v>10</v>
      </c>
      <c r="D22" s="41"/>
      <c r="E22" s="42">
        <v>3</v>
      </c>
      <c r="F22" s="64"/>
      <c r="G22" s="59"/>
      <c r="H22" s="45">
        <f>SUM(H19:H21)</f>
        <v>0</v>
      </c>
      <c r="I22" s="39">
        <f>IF($H$24&gt;0,H22*100/$H$24,0)</f>
        <v>0</v>
      </c>
      <c r="J22" s="23"/>
      <c r="K22" s="8"/>
      <c r="L22" s="2"/>
      <c r="M22" s="2"/>
    </row>
    <row r="23" ht="8" customHeight="1">
      <c r="A23" s="4"/>
      <c r="B23" s="24"/>
      <c r="C23" s="27"/>
      <c r="D23" s="27"/>
      <c r="E23" s="27"/>
      <c r="F23" s="27"/>
      <c r="G23" s="27"/>
      <c r="H23" s="27"/>
      <c r="I23" s="46"/>
      <c r="J23" s="28"/>
      <c r="K23" s="8"/>
      <c r="L23" s="2"/>
      <c r="M23" s="2"/>
    </row>
    <row r="24" ht="15" customHeight="1">
      <c r="A24" s="4"/>
      <c r="B24" s="16"/>
      <c r="C24" t="s" s="47">
        <v>21</v>
      </c>
      <c r="D24" s="48"/>
      <c r="E24" s="31">
        <v>4</v>
      </c>
      <c r="F24" s="65"/>
      <c r="G24" s="49"/>
      <c r="H24" s="66">
        <f>H9+H16+H22</f>
        <v>1500</v>
      </c>
      <c r="I24" s="67">
        <f>I27-I26</f>
        <v>100</v>
      </c>
      <c r="J24" s="23"/>
      <c r="K24" s="8"/>
      <c r="L24" s="2"/>
      <c r="M24" s="2"/>
    </row>
    <row r="25" ht="15" customHeight="1">
      <c r="A25" s="4"/>
      <c r="B25" s="16"/>
      <c r="C25" t="s" s="68">
        <v>22</v>
      </c>
      <c r="D25" s="34"/>
      <c r="E25" s="69"/>
      <c r="F25" s="70"/>
      <c r="G25" s="71"/>
      <c r="H25" s="72">
        <f>(H27*I25)</f>
        <v>90</v>
      </c>
      <c r="I25" s="73">
        <f>'Alíquota'!B2</f>
        <v>0.06</v>
      </c>
      <c r="J25" s="74"/>
      <c r="K25" s="75"/>
      <c r="L25" s="2"/>
      <c r="M25" s="76"/>
    </row>
    <row r="26" ht="15" customHeight="1">
      <c r="A26" s="4"/>
      <c r="B26" s="16"/>
      <c r="C26" t="s" s="77">
        <v>23</v>
      </c>
      <c r="D26" s="78"/>
      <c r="E26" s="79">
        <v>5</v>
      </c>
      <c r="F26" s="80"/>
      <c r="G26" s="81"/>
      <c r="H26" s="82">
        <f>H27*(I26-I28)%</f>
        <v>0</v>
      </c>
      <c r="I26" s="83">
        <v>0</v>
      </c>
      <c r="J26" s="84"/>
      <c r="K26" s="85"/>
      <c r="L26" s="86"/>
      <c r="M26" s="2"/>
    </row>
    <row r="27" ht="15" customHeight="1">
      <c r="A27" s="4"/>
      <c r="B27" s="16"/>
      <c r="C27" t="s" s="68">
        <v>24</v>
      </c>
      <c r="D27" s="34"/>
      <c r="E27" s="69">
        <v>6</v>
      </c>
      <c r="F27" s="87"/>
      <c r="G27" s="71"/>
      <c r="H27" s="72">
        <f>H24/I24*100</f>
        <v>1500</v>
      </c>
      <c r="I27" s="39">
        <v>100</v>
      </c>
      <c r="J27" s="23"/>
      <c r="K27" s="88"/>
      <c r="L27" s="86"/>
      <c r="M27" s="2"/>
    </row>
    <row r="28" ht="13.65" customHeight="1">
      <c r="A28" s="4"/>
      <c r="B28" s="16"/>
      <c r="C28" t="s" s="33">
        <v>25</v>
      </c>
      <c r="D28" s="34"/>
      <c r="E28" s="89">
        <v>7</v>
      </c>
      <c r="F28" s="90"/>
      <c r="G28" s="35"/>
      <c r="H28" s="38">
        <f>H27*I28/100</f>
        <v>0</v>
      </c>
      <c r="I28" s="91">
        <v>0</v>
      </c>
      <c r="J28" s="23"/>
      <c r="K28" s="85"/>
      <c r="L28" s="2"/>
      <c r="M28" s="2"/>
    </row>
    <row r="29" ht="15" customHeight="1">
      <c r="A29" s="4"/>
      <c r="B29" s="16"/>
      <c r="C29" t="s" s="40">
        <v>26</v>
      </c>
      <c r="D29" s="46"/>
      <c r="E29" s="42">
        <v>8</v>
      </c>
      <c r="F29" s="64"/>
      <c r="G29" s="59"/>
      <c r="H29" s="45">
        <f>H27-H28-H25</f>
        <v>1410</v>
      </c>
      <c r="I29" s="92">
        <f>I27-I28</f>
        <v>100</v>
      </c>
      <c r="J29" s="23"/>
      <c r="K29" s="85"/>
      <c r="L29" s="2"/>
      <c r="M29" s="2"/>
    </row>
    <row r="30" ht="8" customHeight="1">
      <c r="A30" s="4"/>
      <c r="B30" s="24"/>
      <c r="C30" s="93"/>
      <c r="D30" s="94"/>
      <c r="E30" s="95"/>
      <c r="F30" s="93"/>
      <c r="G30" s="93"/>
      <c r="H30" s="96"/>
      <c r="I30" s="93"/>
      <c r="J30" s="28"/>
      <c r="K30" s="8"/>
      <c r="L30" s="2"/>
      <c r="M30" s="2"/>
    </row>
    <row r="31" ht="8" customHeight="1">
      <c r="A31" s="4"/>
      <c r="B31" s="24"/>
      <c r="C31" s="97"/>
      <c r="D31" s="97"/>
      <c r="E31" s="98"/>
      <c r="F31" s="99"/>
      <c r="G31" s="99"/>
      <c r="H31" s="100"/>
      <c r="I31" s="97"/>
      <c r="J31" s="28"/>
      <c r="K31" s="8"/>
      <c r="L31" s="2"/>
      <c r="M31" s="2"/>
    </row>
    <row r="32" ht="15" customHeight="1">
      <c r="A32" s="4"/>
      <c r="B32" s="16"/>
      <c r="C32" t="s" s="101">
        <v>27</v>
      </c>
      <c r="D32" s="102"/>
      <c r="E32" s="102"/>
      <c r="F32" s="102"/>
      <c r="G32" s="102"/>
      <c r="H32" s="103"/>
      <c r="I32" s="104"/>
      <c r="J32" s="23"/>
      <c r="K32" s="24"/>
      <c r="L32" s="2"/>
      <c r="M32" s="2"/>
    </row>
    <row r="33" ht="15" customHeight="1">
      <c r="A33" s="4"/>
      <c r="B33" s="16"/>
      <c r="C33" s="105"/>
      <c r="D33" s="106"/>
      <c r="E33" s="106"/>
      <c r="F33" s="106"/>
      <c r="G33" s="106"/>
      <c r="H33" s="106"/>
      <c r="I33" s="107"/>
      <c r="J33" s="23"/>
      <c r="K33" s="24"/>
      <c r="L33" s="2"/>
      <c r="M33" s="2"/>
    </row>
    <row r="34" ht="13.65" customHeight="1">
      <c r="A34" s="4"/>
      <c r="B34" s="16"/>
      <c r="C34" s="108"/>
      <c r="D34" s="106"/>
      <c r="E34" s="106"/>
      <c r="F34" s="106"/>
      <c r="G34" s="106"/>
      <c r="H34" s="106"/>
      <c r="I34" s="107"/>
      <c r="J34" s="23"/>
      <c r="K34" s="8"/>
      <c r="L34" s="2"/>
      <c r="M34" s="2"/>
    </row>
    <row r="35" ht="13.65" customHeight="1">
      <c r="A35" s="4"/>
      <c r="B35" s="16"/>
      <c r="C35" s="109"/>
      <c r="D35" s="110"/>
      <c r="E35" s="110"/>
      <c r="F35" s="110"/>
      <c r="G35" s="110"/>
      <c r="H35" s="110"/>
      <c r="I35" s="111"/>
      <c r="J35" s="23"/>
      <c r="K35" s="8"/>
      <c r="L35" s="2"/>
      <c r="M35" s="2"/>
    </row>
    <row r="36" ht="8" customHeight="1">
      <c r="A36" s="4"/>
      <c r="B36" s="112"/>
      <c r="C36" s="113"/>
      <c r="D36" s="113"/>
      <c r="E36" s="113"/>
      <c r="F36" s="113"/>
      <c r="G36" s="113"/>
      <c r="H36" s="113"/>
      <c r="I36" s="113"/>
      <c r="J36" s="114"/>
      <c r="K36" s="8"/>
      <c r="L36" s="2"/>
      <c r="M36" s="2"/>
    </row>
    <row r="37" ht="14.15" customHeight="1">
      <c r="A37" s="2"/>
      <c r="B37" s="115"/>
      <c r="C37" s="115"/>
      <c r="D37" s="115"/>
      <c r="E37" s="115"/>
      <c r="F37" s="115"/>
      <c r="G37" s="115"/>
      <c r="H37" s="115"/>
      <c r="I37" s="115"/>
      <c r="J37" s="115"/>
      <c r="K37" s="2"/>
      <c r="L37" s="2"/>
      <c r="M37" s="2"/>
    </row>
    <row r="38" ht="13.6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3.65" customHeight="1">
      <c r="A39" s="2"/>
      <c r="B39" s="2"/>
      <c r="C39" s="116"/>
      <c r="D39" s="116"/>
      <c r="E39" s="2"/>
      <c r="F39" s="2"/>
      <c r="G39" s="2"/>
      <c r="H39" s="2"/>
      <c r="I39" s="2"/>
      <c r="J39" s="2"/>
      <c r="K39" s="2"/>
      <c r="L39" s="2"/>
      <c r="M39" s="2"/>
    </row>
    <row r="40" ht="13.65" customHeight="1">
      <c r="A40" s="2"/>
      <c r="B40" s="2"/>
      <c r="C40" s="116"/>
      <c r="D40" s="116"/>
      <c r="E40" s="2"/>
      <c r="F40" s="2"/>
      <c r="G40" s="2"/>
      <c r="H40" s="2"/>
      <c r="I40" s="2"/>
      <c r="J40" s="2"/>
      <c r="K40" s="2"/>
      <c r="L40" s="2"/>
      <c r="M40" s="2"/>
    </row>
    <row r="41" ht="13.65" customHeight="1">
      <c r="A41" s="2"/>
      <c r="B41" s="2"/>
      <c r="C41" s="116"/>
      <c r="D41" s="116"/>
      <c r="E41" s="2"/>
      <c r="F41" s="2"/>
      <c r="G41" s="2"/>
      <c r="H41" s="2"/>
      <c r="I41" s="2"/>
      <c r="J41" s="2"/>
      <c r="K41" s="2"/>
      <c r="L41" s="2"/>
      <c r="M41" s="2"/>
    </row>
    <row r="42" ht="13.65" customHeight="1">
      <c r="A42" s="2"/>
      <c r="B42" s="2"/>
      <c r="C42" s="116"/>
      <c r="D42" s="116"/>
      <c r="E42" s="2"/>
      <c r="F42" s="2"/>
      <c r="G42" s="2"/>
      <c r="H42" s="2"/>
      <c r="I42" s="2"/>
      <c r="J42" s="2"/>
      <c r="K42" s="2"/>
      <c r="L42" s="2"/>
      <c r="M42" s="2"/>
    </row>
    <row r="43" ht="13.65" customHeight="1">
      <c r="A43" s="2"/>
      <c r="B43" s="2"/>
      <c r="C43" s="116"/>
      <c r="D43" s="116"/>
      <c r="E43" s="2"/>
      <c r="F43" s="2"/>
      <c r="G43" s="2"/>
      <c r="H43" s="2"/>
      <c r="I43" s="2"/>
      <c r="J43" s="2"/>
      <c r="K43" s="2"/>
      <c r="L43" s="2"/>
      <c r="M43" s="2"/>
    </row>
    <row r="44" ht="13.65" customHeight="1">
      <c r="A44" s="2"/>
      <c r="B44" s="2"/>
      <c r="C44" s="116"/>
      <c r="D44" s="116"/>
      <c r="E44" s="2"/>
      <c r="F44" s="2"/>
      <c r="G44" s="2"/>
      <c r="H44" s="2"/>
      <c r="I44" s="2"/>
      <c r="J44" s="2"/>
      <c r="K44" s="2"/>
      <c r="L44" s="2"/>
      <c r="M44" s="2"/>
    </row>
    <row r="45" ht="13.65" customHeight="1">
      <c r="A45" s="2"/>
      <c r="B45" s="2"/>
      <c r="C45" s="116"/>
      <c r="D45" s="116"/>
      <c r="E45" s="2"/>
      <c r="F45" s="2"/>
      <c r="G45" s="2"/>
      <c r="H45" s="2"/>
      <c r="I45" s="2"/>
      <c r="J45" s="2"/>
      <c r="K45" s="2"/>
      <c r="L45" s="2"/>
      <c r="M45" s="2"/>
    </row>
    <row r="46" ht="13.65" customHeight="1">
      <c r="A46" s="2"/>
      <c r="B46" s="2"/>
      <c r="C46" s="116"/>
      <c r="D46" s="116"/>
      <c r="E46" s="2"/>
      <c r="F46" s="2"/>
      <c r="G46" s="2"/>
      <c r="H46" s="2"/>
      <c r="I46" s="2"/>
      <c r="J46" s="2"/>
      <c r="K46" s="2"/>
      <c r="L46" s="2"/>
      <c r="M46" s="2"/>
    </row>
  </sheetData>
  <mergeCells count="2">
    <mergeCell ref="D5:G5"/>
    <mergeCell ref="C3:I3"/>
  </mergeCells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H21"/>
  <sheetViews>
    <sheetView workbookViewId="0" showGridLines="0" defaultGridColor="1"/>
  </sheetViews>
  <sheetFormatPr defaultColWidth="8.83333" defaultRowHeight="12.75" customHeight="1" outlineLevelRow="0" outlineLevelCol="0"/>
  <cols>
    <col min="1" max="1" width="42.1719" style="117" customWidth="1"/>
    <col min="2" max="2" width="11.5" style="117" customWidth="1"/>
    <col min="3" max="3" width="6.85156" style="117" customWidth="1"/>
    <col min="4" max="4" width="6.85156" style="117" customWidth="1"/>
    <col min="5" max="5" width="6.85156" style="117" customWidth="1"/>
    <col min="6" max="6" width="9.5" style="117" customWidth="1"/>
    <col min="7" max="7" width="6.85156" style="117" customWidth="1"/>
    <col min="8" max="8" width="6.85156" style="117" customWidth="1"/>
    <col min="9" max="256" width="8.85156" style="117" customWidth="1"/>
  </cols>
  <sheetData>
    <row r="1" ht="30.75" customHeight="1">
      <c r="A1" t="s" s="118">
        <v>28</v>
      </c>
      <c r="B1" t="s" s="119">
        <v>29</v>
      </c>
      <c r="C1" t="s" s="118">
        <v>30</v>
      </c>
      <c r="D1" t="s" s="118">
        <v>31</v>
      </c>
      <c r="E1" t="s" s="118">
        <v>32</v>
      </c>
      <c r="F1" t="s" s="118">
        <v>33</v>
      </c>
      <c r="G1" t="s" s="118">
        <v>34</v>
      </c>
      <c r="H1" t="s" s="118">
        <v>35</v>
      </c>
    </row>
    <row r="2" ht="15.75" customHeight="1">
      <c r="A2" t="s" s="118">
        <v>36</v>
      </c>
      <c r="B2" s="120">
        <v>0.06</v>
      </c>
      <c r="C2" s="121">
        <v>0</v>
      </c>
      <c r="D2" s="121">
        <v>0</v>
      </c>
      <c r="E2" s="121">
        <v>0</v>
      </c>
      <c r="F2" s="121">
        <v>0</v>
      </c>
      <c r="G2" s="121">
        <v>0.04</v>
      </c>
      <c r="H2" s="121">
        <v>0.02</v>
      </c>
    </row>
    <row r="3" ht="15.75" customHeight="1">
      <c r="A3" t="s" s="118">
        <v>37</v>
      </c>
      <c r="B3" s="120">
        <v>0.08210000000000001</v>
      </c>
      <c r="C3" s="121">
        <v>0</v>
      </c>
      <c r="D3" s="121">
        <v>0</v>
      </c>
      <c r="E3" s="121">
        <v>0.0142</v>
      </c>
      <c r="F3" s="121">
        <v>0</v>
      </c>
      <c r="G3" s="121">
        <v>0.04</v>
      </c>
      <c r="H3" s="121">
        <v>0.0279</v>
      </c>
    </row>
    <row r="4" ht="15.75" customHeight="1">
      <c r="A4" t="s" s="118">
        <v>38</v>
      </c>
      <c r="B4" s="120">
        <v>0.1026</v>
      </c>
      <c r="C4" s="121">
        <v>0.0048</v>
      </c>
      <c r="D4" s="121">
        <v>0.0043</v>
      </c>
      <c r="E4" s="121">
        <v>0.0143</v>
      </c>
      <c r="F4" s="121">
        <v>0.0035</v>
      </c>
      <c r="G4" s="121">
        <v>0.0407</v>
      </c>
      <c r="H4" s="121">
        <v>0.035</v>
      </c>
    </row>
    <row r="5" ht="15.75" customHeight="1">
      <c r="A5" t="s" s="118">
        <v>39</v>
      </c>
      <c r="B5" s="120">
        <v>0.1131</v>
      </c>
      <c r="C5" s="121">
        <v>0.0053</v>
      </c>
      <c r="D5" s="121">
        <v>0.0053</v>
      </c>
      <c r="E5" s="121">
        <v>0.0156</v>
      </c>
      <c r="F5" s="121">
        <v>0.0038</v>
      </c>
      <c r="G5" s="121">
        <v>0.0447</v>
      </c>
      <c r="H5" s="121">
        <v>0.0384</v>
      </c>
    </row>
    <row r="6" ht="15.75" customHeight="1">
      <c r="A6" t="s" s="118">
        <v>40</v>
      </c>
      <c r="B6" s="120">
        <v>0.114</v>
      </c>
      <c r="C6" s="121">
        <v>0.0053</v>
      </c>
      <c r="D6" s="121">
        <v>0.0052</v>
      </c>
      <c r="E6" s="121">
        <v>0.0158</v>
      </c>
      <c r="F6" s="121">
        <v>0.0038</v>
      </c>
      <c r="G6" s="121">
        <v>0.0452</v>
      </c>
      <c r="H6" s="121">
        <v>0.0387</v>
      </c>
    </row>
    <row r="7" ht="15.75" customHeight="1">
      <c r="A7" t="s" s="118">
        <v>41</v>
      </c>
      <c r="B7" s="120">
        <v>0.1242</v>
      </c>
      <c r="C7" s="121">
        <v>0.0057</v>
      </c>
      <c r="D7" s="121">
        <v>0.0057</v>
      </c>
      <c r="E7" s="121">
        <v>0.0173</v>
      </c>
      <c r="F7" s="121">
        <v>0.004</v>
      </c>
      <c r="G7" s="121">
        <v>0.0492</v>
      </c>
      <c r="H7" s="121">
        <v>0.0423</v>
      </c>
    </row>
    <row r="8" ht="15.75" customHeight="1">
      <c r="A8" t="s" s="118">
        <v>42</v>
      </c>
      <c r="B8" s="120">
        <v>0.1254</v>
      </c>
      <c r="C8" s="121">
        <v>0.0059</v>
      </c>
      <c r="D8" s="121">
        <v>0.0056</v>
      </c>
      <c r="E8" s="121">
        <v>0.0174</v>
      </c>
      <c r="F8" s="121">
        <v>0.0042</v>
      </c>
      <c r="G8" s="121">
        <v>0.0497</v>
      </c>
      <c r="H8" s="121">
        <v>0.0426</v>
      </c>
    </row>
    <row r="9" ht="15.75" customHeight="1">
      <c r="A9" t="s" s="118">
        <v>43</v>
      </c>
      <c r="B9" s="120">
        <v>0.1268</v>
      </c>
      <c r="C9" s="121">
        <v>0.0059</v>
      </c>
      <c r="D9" s="121">
        <v>0.0057</v>
      </c>
      <c r="E9" s="121">
        <v>0.0176</v>
      </c>
      <c r="F9" s="121">
        <v>0.0042</v>
      </c>
      <c r="G9" s="121">
        <v>0.0503</v>
      </c>
      <c r="H9" s="121">
        <v>0.0431</v>
      </c>
    </row>
    <row r="10" ht="15.75" customHeight="1">
      <c r="A10" t="s" s="118">
        <v>44</v>
      </c>
      <c r="B10" s="120">
        <v>0.1355</v>
      </c>
      <c r="C10" s="121">
        <v>0.0063</v>
      </c>
      <c r="D10" s="121">
        <v>0.0061</v>
      </c>
      <c r="E10" s="121">
        <v>0.0188</v>
      </c>
      <c r="F10" s="121">
        <v>0.0045</v>
      </c>
      <c r="G10" s="121">
        <v>0.0537</v>
      </c>
      <c r="H10" s="121">
        <v>0.0461</v>
      </c>
    </row>
    <row r="11" ht="15.75" customHeight="1">
      <c r="A11" t="s" s="118">
        <v>45</v>
      </c>
      <c r="B11" s="120">
        <v>0.1368</v>
      </c>
      <c r="C11" s="121">
        <v>0.0063</v>
      </c>
      <c r="D11" s="121">
        <v>0.0064</v>
      </c>
      <c r="E11" s="121">
        <v>0.0189</v>
      </c>
      <c r="F11" s="121">
        <v>0.0045</v>
      </c>
      <c r="G11" s="121">
        <v>0.0542</v>
      </c>
      <c r="H11" s="121">
        <v>0.0465</v>
      </c>
    </row>
    <row r="12" ht="15.75" customHeight="1">
      <c r="A12" t="s" s="118">
        <v>46</v>
      </c>
      <c r="B12" s="120">
        <v>0.1493</v>
      </c>
      <c r="C12" s="121">
        <v>0.0069</v>
      </c>
      <c r="D12" s="121">
        <v>0.0069</v>
      </c>
      <c r="E12" s="121">
        <v>0.0207</v>
      </c>
      <c r="F12" s="121">
        <v>0.005</v>
      </c>
      <c r="G12" s="121">
        <v>0.0598</v>
      </c>
      <c r="H12" s="121">
        <v>0.05</v>
      </c>
    </row>
    <row r="13" ht="15.75" customHeight="1">
      <c r="A13" t="s" s="118">
        <v>47</v>
      </c>
      <c r="B13" s="120">
        <v>0.1506</v>
      </c>
      <c r="C13" s="121">
        <v>0.0069</v>
      </c>
      <c r="D13" s="121">
        <v>0.0069</v>
      </c>
      <c r="E13" s="121">
        <v>0.0209</v>
      </c>
      <c r="F13" s="121">
        <v>0.005</v>
      </c>
      <c r="G13" s="121">
        <v>0.0609</v>
      </c>
      <c r="H13" s="121">
        <v>0.05</v>
      </c>
    </row>
    <row r="14" ht="15.75" customHeight="1">
      <c r="A14" t="s" s="118">
        <v>48</v>
      </c>
      <c r="B14" s="120">
        <v>0.152</v>
      </c>
      <c r="C14" s="121">
        <v>0.0071</v>
      </c>
      <c r="D14" s="121">
        <v>0.007</v>
      </c>
      <c r="E14" s="121">
        <v>0.021</v>
      </c>
      <c r="F14" s="121">
        <v>0.005</v>
      </c>
      <c r="G14" s="121">
        <v>0.0619</v>
      </c>
      <c r="H14" s="121">
        <v>0.05</v>
      </c>
    </row>
    <row r="15" ht="15.75" customHeight="1">
      <c r="A15" t="s" s="118">
        <v>49</v>
      </c>
      <c r="B15" s="120">
        <v>0.1535</v>
      </c>
      <c r="C15" s="121">
        <v>0.0071</v>
      </c>
      <c r="D15" s="121">
        <v>0.007</v>
      </c>
      <c r="E15" s="121">
        <v>0.0213</v>
      </c>
      <c r="F15" s="121">
        <v>0.0051</v>
      </c>
      <c r="G15" s="121">
        <v>0.063</v>
      </c>
      <c r="H15" s="121">
        <v>0.05</v>
      </c>
    </row>
    <row r="16" ht="15.75" customHeight="1">
      <c r="A16" t="s" s="118">
        <v>50</v>
      </c>
      <c r="B16" s="120">
        <v>0.1548</v>
      </c>
      <c r="C16" s="121">
        <v>0.0072</v>
      </c>
      <c r="D16" s="121">
        <v>0.007</v>
      </c>
      <c r="E16" s="121">
        <v>0.0215</v>
      </c>
      <c r="F16" s="121">
        <v>0.0051</v>
      </c>
      <c r="G16" s="121">
        <v>0.064</v>
      </c>
      <c r="H16" s="121">
        <v>0.05</v>
      </c>
    </row>
    <row r="17" ht="15.75" customHeight="1">
      <c r="A17" t="s" s="118">
        <v>51</v>
      </c>
      <c r="B17" s="120">
        <v>0.1685</v>
      </c>
      <c r="C17" s="121">
        <v>0.0078</v>
      </c>
      <c r="D17" s="121">
        <v>0.0076</v>
      </c>
      <c r="E17" s="121">
        <v>0.0234</v>
      </c>
      <c r="F17" s="121">
        <v>0.0056</v>
      </c>
      <c r="G17" s="121">
        <v>0.0741</v>
      </c>
      <c r="H17" s="121">
        <v>0.05</v>
      </c>
    </row>
    <row r="18" ht="15.75" customHeight="1">
      <c r="A18" t="s" s="118">
        <v>52</v>
      </c>
      <c r="B18" s="120">
        <v>0.1698</v>
      </c>
      <c r="C18" s="121">
        <v>0.0078</v>
      </c>
      <c r="D18" s="121">
        <v>0.0078</v>
      </c>
      <c r="E18" s="121">
        <v>0.0236</v>
      </c>
      <c r="F18" s="121">
        <v>0.0056</v>
      </c>
      <c r="G18" s="121">
        <v>0.075</v>
      </c>
      <c r="H18" s="121">
        <v>0.05</v>
      </c>
    </row>
    <row r="19" ht="15.75" customHeight="1">
      <c r="A19" t="s" s="118">
        <v>53</v>
      </c>
      <c r="B19" s="120">
        <v>0.1713</v>
      </c>
      <c r="C19" s="121">
        <v>0.008</v>
      </c>
      <c r="D19" s="121">
        <v>0.007900000000000001</v>
      </c>
      <c r="E19" s="121">
        <v>0.0237</v>
      </c>
      <c r="F19" s="121">
        <v>0.0057</v>
      </c>
      <c r="G19" s="121">
        <v>0.076</v>
      </c>
      <c r="H19" s="121">
        <v>0.05</v>
      </c>
    </row>
    <row r="20" ht="15.75" customHeight="1">
      <c r="A20" t="s" s="118">
        <v>54</v>
      </c>
      <c r="B20" s="120">
        <v>0.1727</v>
      </c>
      <c r="C20" s="121">
        <v>0.008</v>
      </c>
      <c r="D20" s="121">
        <v>0.007900000000000001</v>
      </c>
      <c r="E20" s="121">
        <v>0.024</v>
      </c>
      <c r="F20" s="121">
        <v>0.0057</v>
      </c>
      <c r="G20" s="121">
        <v>0.0771</v>
      </c>
      <c r="H20" s="121">
        <v>0.05</v>
      </c>
    </row>
    <row r="21" ht="15.75" customHeight="1">
      <c r="A21" t="s" s="118">
        <v>55</v>
      </c>
      <c r="B21" s="120">
        <v>0.1742</v>
      </c>
      <c r="C21" s="121">
        <v>0.0081</v>
      </c>
      <c r="D21" s="121">
        <v>0.007900000000000001</v>
      </c>
      <c r="E21" s="121">
        <v>0.0242</v>
      </c>
      <c r="F21" s="121">
        <v>0.0057</v>
      </c>
      <c r="G21" s="121">
        <v>0.07829999999999999</v>
      </c>
      <c r="H21" s="121">
        <v>0.05</v>
      </c>
    </row>
  </sheetData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2"/>
  <sheetViews>
    <sheetView workbookViewId="0" showGridLines="0" defaultGridColor="1"/>
  </sheetViews>
  <sheetFormatPr defaultColWidth="8.83333" defaultRowHeight="12.75" customHeight="1" outlineLevelRow="0" outlineLevelCol="0"/>
  <cols>
    <col min="1" max="1" width="47.5" style="122" customWidth="1"/>
    <col min="2" max="2" width="28.6719" style="122" customWidth="1"/>
    <col min="3" max="3" width="1.35156" style="122" customWidth="1"/>
    <col min="4" max="4" width="8.85156" style="122" customWidth="1"/>
    <col min="5" max="5" width="8.85156" style="122" customWidth="1"/>
    <col min="6" max="256" width="8.85156" style="122" customWidth="1"/>
  </cols>
  <sheetData>
    <row r="1" ht="13.65" customHeight="1">
      <c r="A1" t="s" s="123">
        <v>56</v>
      </c>
      <c r="B1" s="124"/>
      <c r="C1" s="124"/>
      <c r="D1" s="124"/>
      <c r="E1" s="124"/>
    </row>
    <row r="2" ht="13.65" customHeight="1">
      <c r="A2" s="124"/>
      <c r="B2" s="124"/>
      <c r="C2" s="124"/>
      <c r="D2" s="124"/>
      <c r="E2" s="124"/>
    </row>
    <row r="3" ht="13.65" customHeight="1">
      <c r="A3" s="124"/>
      <c r="B3" s="124"/>
      <c r="C3" s="124"/>
      <c r="D3" s="124"/>
      <c r="E3" s="124"/>
    </row>
    <row r="4" ht="13.65" customHeight="1">
      <c r="A4" t="s" s="125">
        <v>57</v>
      </c>
      <c r="B4" s="126">
        <v>1500</v>
      </c>
      <c r="C4" s="124"/>
      <c r="D4" s="124"/>
      <c r="E4" s="124"/>
    </row>
    <row r="5" ht="13.65" customHeight="1">
      <c r="A5" t="s" s="125">
        <v>58</v>
      </c>
      <c r="B5" s="127">
        <v>16</v>
      </c>
      <c r="C5" s="124"/>
      <c r="D5" s="124"/>
      <c r="E5" s="124"/>
    </row>
    <row r="6" ht="13.65" customHeight="1">
      <c r="A6" t="s" s="123">
        <v>59</v>
      </c>
      <c r="B6" s="128">
        <f>B4/B5</f>
        <v>93.75</v>
      </c>
      <c r="C6" s="124"/>
      <c r="D6" s="124"/>
      <c r="E6" s="124"/>
    </row>
    <row r="7" ht="13.65" customHeight="1">
      <c r="A7" s="124"/>
      <c r="B7" s="124"/>
      <c r="C7" s="124"/>
      <c r="D7" s="124"/>
      <c r="E7" s="124"/>
    </row>
    <row r="8" ht="13.65" customHeight="1">
      <c r="A8" s="124"/>
      <c r="B8" s="124"/>
      <c r="C8" s="124"/>
      <c r="D8" s="124"/>
      <c r="E8" s="124"/>
    </row>
    <row r="9" ht="13.65" customHeight="1">
      <c r="A9" s="124"/>
      <c r="B9" s="124"/>
      <c r="C9" s="124"/>
      <c r="D9" s="124"/>
      <c r="E9" s="124"/>
    </row>
    <row r="10" ht="13.65" customHeight="1">
      <c r="A10" t="s" s="123">
        <v>59</v>
      </c>
      <c r="B10" s="129">
        <f>B6</f>
        <v>93.75</v>
      </c>
      <c r="C10" s="124"/>
      <c r="D10" s="124"/>
      <c r="E10" s="124"/>
    </row>
    <row r="11" ht="13.65" customHeight="1">
      <c r="A11" t="s" s="125">
        <v>60</v>
      </c>
      <c r="B11" s="127">
        <v>120</v>
      </c>
      <c r="C11" t="s" s="125">
        <v>61</v>
      </c>
      <c r="D11" t="s" s="125">
        <v>62</v>
      </c>
      <c r="E11" s="124"/>
    </row>
    <row r="12" ht="13.65" customHeight="1">
      <c r="A12" s="124"/>
      <c r="B12" s="130">
        <f>B10*B11</f>
        <v>11250</v>
      </c>
      <c r="C12" s="124"/>
      <c r="D12" s="124"/>
      <c r="E12" s="124"/>
    </row>
  </sheetData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