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7E934001-CB5E-49F7-886E-8F3910294055}" xr6:coauthVersionLast="46" xr6:coauthVersionMax="46" xr10:uidLastSave="{00000000-0000-0000-0000-000000000000}"/>
  <bookViews>
    <workbookView xWindow="-120" yWindow="-120" windowWidth="29040" windowHeight="15840" activeTab="1" xr2:uid="{243F70A1-6E63-466C-846B-EE1BC12942AF}"/>
  </bookViews>
  <sheets>
    <sheet name="DRE" sheetId="1" r:id="rId1"/>
    <sheet name="Balanço" sheetId="2" r:id="rId2"/>
    <sheet name="Despesas" sheetId="3" r:id="rId3"/>
    <sheet name="Contas a Pagar" sheetId="4" r:id="rId4"/>
    <sheet name="G. Faturamento" sheetId="5" r:id="rId5"/>
  </sheets>
  <definedNames>
    <definedName name="_xlnm._FilterDatabase" localSheetId="3" hidden="1">'Contas a Pagar'!$A$1:$F$1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M27" i="1"/>
  <c r="L22" i="1"/>
  <c r="F17" i="2"/>
  <c r="F15" i="2"/>
  <c r="O27" i="1"/>
  <c r="O26" i="1"/>
  <c r="O25" i="1"/>
  <c r="O24" i="1"/>
  <c r="O23" i="1"/>
  <c r="O21" i="1"/>
  <c r="O20" i="1"/>
  <c r="O16" i="1"/>
  <c r="O22" i="1" s="1"/>
  <c r="G14" i="1"/>
  <c r="H14" i="1"/>
  <c r="I14" i="1"/>
  <c r="I27" i="1" s="1"/>
  <c r="B42" i="2" l="1"/>
  <c r="F42" i="2"/>
  <c r="G17" i="3"/>
  <c r="H17" i="3"/>
  <c r="I17" i="3"/>
  <c r="J17" i="3"/>
  <c r="K17" i="3"/>
  <c r="E42" i="2"/>
  <c r="E15" i="2"/>
  <c r="E17" i="2" s="1"/>
  <c r="N25" i="1"/>
  <c r="N23" i="1"/>
  <c r="N27" i="1"/>
  <c r="N26" i="1"/>
  <c r="N24" i="1"/>
  <c r="N21" i="1"/>
  <c r="N20" i="1"/>
  <c r="N16" i="1"/>
  <c r="N22" i="1" s="1"/>
  <c r="B14" i="1"/>
  <c r="C14" i="1"/>
  <c r="D14" i="1"/>
  <c r="E14" i="1"/>
  <c r="F14" i="1"/>
  <c r="M21" i="1"/>
  <c r="M25" i="1"/>
  <c r="M24" i="1"/>
  <c r="M23" i="1"/>
  <c r="N32" i="1" l="1"/>
  <c r="F19" i="2"/>
  <c r="F21" i="2" s="1"/>
  <c r="O32" i="1"/>
  <c r="I18" i="1" s="1"/>
  <c r="E19" i="2"/>
  <c r="E21" i="2" s="1"/>
  <c r="D42" i="2"/>
  <c r="D19" i="2" s="1"/>
  <c r="F17" i="3"/>
  <c r="M16" i="1"/>
  <c r="M22" i="1" s="1"/>
  <c r="E17" i="3"/>
  <c r="C42" i="2"/>
  <c r="C23" i="2"/>
  <c r="D23" i="2" s="1"/>
  <c r="E23" i="2" s="1"/>
  <c r="F23" i="2" s="1"/>
  <c r="F24" i="2" l="1"/>
  <c r="F26" i="2" s="1"/>
  <c r="I19" i="1"/>
  <c r="I21" i="1"/>
  <c r="D15" i="2"/>
  <c r="D17" i="2" s="1"/>
  <c r="D21" i="2" s="1"/>
  <c r="E24" i="2" s="1"/>
  <c r="E25" i="2" s="1"/>
  <c r="M20" i="1"/>
  <c r="M32" i="1" s="1"/>
  <c r="H18" i="1"/>
  <c r="H19" i="1" s="1"/>
  <c r="H27" i="1"/>
  <c r="G27" i="1"/>
  <c r="F25" i="2" l="1"/>
  <c r="I22" i="1"/>
  <c r="I29" i="1"/>
  <c r="E26" i="2"/>
  <c r="H21" i="1"/>
  <c r="H22" i="1" s="1"/>
  <c r="G18" i="1"/>
  <c r="G19" i="1" s="1"/>
  <c r="F27" i="1"/>
  <c r="L16" i="1"/>
  <c r="C19" i="2"/>
  <c r="C15" i="2"/>
  <c r="C17" i="2" s="1"/>
  <c r="C21" i="2" l="1"/>
  <c r="D24" i="2"/>
  <c r="G21" i="1"/>
  <c r="H29" i="1"/>
  <c r="L20" i="1"/>
  <c r="L32" i="1" s="1"/>
  <c r="F18" i="1" s="1"/>
  <c r="F19" i="1" s="1"/>
  <c r="G29" i="1" l="1"/>
  <c r="G22" i="1"/>
  <c r="D25" i="2"/>
  <c r="D26" i="2"/>
  <c r="F21" i="1"/>
  <c r="F22" i="1" s="1"/>
  <c r="E27" i="1"/>
  <c r="B19" i="2"/>
  <c r="B15" i="2"/>
  <c r="B17" i="2" s="1"/>
  <c r="B21" i="2" s="1"/>
  <c r="C24" i="2" l="1"/>
  <c r="C26" i="2" s="1"/>
  <c r="F29" i="1"/>
  <c r="E18" i="1"/>
  <c r="D17" i="3"/>
  <c r="C17" i="3"/>
  <c r="C25" i="2" l="1"/>
  <c r="E21" i="1"/>
  <c r="E22" i="1" s="1"/>
  <c r="E19" i="1"/>
  <c r="B24" i="2"/>
  <c r="B26" i="2" l="1"/>
  <c r="B25" i="2"/>
  <c r="E29" i="1"/>
</calcChain>
</file>

<file path=xl/sharedStrings.xml><?xml version="1.0" encoding="utf-8"?>
<sst xmlns="http://schemas.openxmlformats.org/spreadsheetml/2006/main" count="130" uniqueCount="96">
  <si>
    <t>Faturamento ML Drilled</t>
  </si>
  <si>
    <t>Faturamento ML Batata</t>
  </si>
  <si>
    <t>Faturamento Total</t>
  </si>
  <si>
    <t>Comissões</t>
  </si>
  <si>
    <t>Impostos</t>
  </si>
  <si>
    <t>Custo Mercadoria Vendida</t>
  </si>
  <si>
    <t>Margem de Contribuição</t>
  </si>
  <si>
    <t>Margem (%)</t>
  </si>
  <si>
    <t>Lucro Líquido</t>
  </si>
  <si>
    <t>Margem Líquida (%)</t>
  </si>
  <si>
    <t xml:space="preserve">Data </t>
  </si>
  <si>
    <t>Descrição</t>
  </si>
  <si>
    <t>Contador</t>
  </si>
  <si>
    <t>Luz</t>
  </si>
  <si>
    <t>Internet</t>
  </si>
  <si>
    <t>Aluguel</t>
  </si>
  <si>
    <t>Condomínio</t>
  </si>
  <si>
    <t>Outros</t>
  </si>
  <si>
    <t>X</t>
  </si>
  <si>
    <t>Material Embalagem</t>
  </si>
  <si>
    <t>Total</t>
  </si>
  <si>
    <t>MP Drilled</t>
  </si>
  <si>
    <t>MP Batata</t>
  </si>
  <si>
    <t>Shopee Drilled</t>
  </si>
  <si>
    <t>Shopee Batata</t>
  </si>
  <si>
    <t>Dinheiro</t>
  </si>
  <si>
    <t>Conta Corrente</t>
  </si>
  <si>
    <t>Valor</t>
  </si>
  <si>
    <t>Simples</t>
  </si>
  <si>
    <t>Total Ativo Caixa</t>
  </si>
  <si>
    <t>Estoque</t>
  </si>
  <si>
    <t>Total Ativos</t>
  </si>
  <si>
    <t>Contas a Pagar</t>
  </si>
  <si>
    <t>Total Passivos</t>
  </si>
  <si>
    <t>Patrimônio Líquido</t>
  </si>
  <si>
    <t>Giro do Estoque (meses)</t>
  </si>
  <si>
    <t>Valor Investido</t>
  </si>
  <si>
    <t>Valor investido</t>
  </si>
  <si>
    <t>Rentabilidade do Capital</t>
  </si>
  <si>
    <t>RI (%)</t>
  </si>
  <si>
    <t>Faturamento B2W</t>
  </si>
  <si>
    <t>Pedidos BW2 acima de 100,00</t>
  </si>
  <si>
    <t>Pedidos BW2 abaixo de 100,00</t>
  </si>
  <si>
    <t>Total Comissões</t>
  </si>
  <si>
    <t>Cálculo Comissões</t>
  </si>
  <si>
    <t>Comissão Shopee</t>
  </si>
  <si>
    <t>Comissão B2W</t>
  </si>
  <si>
    <t>Comissão ML</t>
  </si>
  <si>
    <t>Frete</t>
  </si>
  <si>
    <t>B2W</t>
  </si>
  <si>
    <t>Aportes</t>
  </si>
  <si>
    <t>ICMS</t>
  </si>
  <si>
    <t>IPTU</t>
  </si>
  <si>
    <t>Loja Integrada</t>
  </si>
  <si>
    <t>Olist</t>
  </si>
  <si>
    <t>Amazon</t>
  </si>
  <si>
    <t>Madeira Madeira</t>
  </si>
  <si>
    <t>Comissão Amazon</t>
  </si>
  <si>
    <t>Comissão Madeira Madeira</t>
  </si>
  <si>
    <t>Comissão Olist</t>
  </si>
  <si>
    <t>Ads</t>
  </si>
  <si>
    <t>RI (PL) %</t>
  </si>
  <si>
    <t>NF</t>
  </si>
  <si>
    <t>Fornecedor</t>
  </si>
  <si>
    <t>Site</t>
  </si>
  <si>
    <t>Magalu</t>
  </si>
  <si>
    <t>Faturamento Site</t>
  </si>
  <si>
    <t>Faturamento Amazon</t>
  </si>
  <si>
    <t>Faturamento Madeira Madeira</t>
  </si>
  <si>
    <t>Faturamento Magalu</t>
  </si>
  <si>
    <t>Comissão Site</t>
  </si>
  <si>
    <t>Comissão Magalu</t>
  </si>
  <si>
    <t>Paghyper</t>
  </si>
  <si>
    <t>Pedidos Olist abaixo de 99,00</t>
  </si>
  <si>
    <t>Pedidos Olist acima de R$ 99,00</t>
  </si>
  <si>
    <t>Pedidos ML abaixo de 79,00</t>
  </si>
  <si>
    <t>Pedidos ML acima de R$ 79,00</t>
  </si>
  <si>
    <t>Pedidos Site Boleto</t>
  </si>
  <si>
    <t>Pedidos Site Cartão</t>
  </si>
  <si>
    <t>Shopee Drillled</t>
  </si>
  <si>
    <t>ML Batata</t>
  </si>
  <si>
    <t>ML Drilled</t>
  </si>
  <si>
    <t>UBER</t>
  </si>
  <si>
    <t>Correios</t>
  </si>
  <si>
    <t>A Receber Sócios</t>
  </si>
  <si>
    <t xml:space="preserve">Custos </t>
  </si>
  <si>
    <t>Vencimento</t>
  </si>
  <si>
    <t>Parcela</t>
  </si>
  <si>
    <t>1/1</t>
  </si>
  <si>
    <t>Status</t>
  </si>
  <si>
    <t>Pendente</t>
  </si>
  <si>
    <t>Bling</t>
  </si>
  <si>
    <t>Produtos a Receber</t>
  </si>
  <si>
    <t>Fornecedores</t>
  </si>
  <si>
    <t>DRE</t>
  </si>
  <si>
    <t>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</si>
</sst>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4" fontId="0" fillId="0" borderId="0" xfId="0" applyNumberFormat="1"/>
    <xf numFmtId="165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0" fontId="0" fillId="0" borderId="0" xfId="0" applyNumberFormat="1" applyFon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1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4" borderId="1" xfId="0" applyFont="1" applyFill="1" applyBorder="1" applyAlignment="1">
      <alignment horizontal="center"/>
    </xf>
    <xf numFmtId="16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7" fontId="3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Border="1"/>
    <xf numFmtId="4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/>
    <xf numFmtId="4" fontId="0" fillId="0" borderId="10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17" fontId="3" fillId="4" borderId="3" xfId="0" applyNumberFormat="1" applyFont="1" applyFill="1" applyBorder="1" applyAlignment="1">
      <alignment horizontal="center"/>
    </xf>
    <xf numFmtId="17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0" fillId="0" borderId="5" xfId="0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12" xfId="0" applyBorder="1"/>
    <xf numFmtId="0" fontId="1" fillId="0" borderId="11" xfId="0" applyFont="1" applyBorder="1"/>
    <xf numFmtId="17" fontId="3" fillId="4" borderId="2" xfId="0" applyNumberFormat="1" applyFont="1" applyFill="1" applyBorder="1" applyAlignment="1">
      <alignment horizontal="center"/>
    </xf>
    <xf numFmtId="0" fontId="0" fillId="0" borderId="5" xfId="0" applyFont="1" applyFill="1" applyBorder="1"/>
    <xf numFmtId="4" fontId="0" fillId="0" borderId="6" xfId="0" applyNumberFormat="1" applyFont="1" applyBorder="1" applyAlignment="1">
      <alignment horizontal="center"/>
    </xf>
    <xf numFmtId="0" fontId="1" fillId="0" borderId="13" xfId="0" applyFont="1" applyFill="1" applyBorder="1"/>
    <xf numFmtId="4" fontId="1" fillId="0" borderId="14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0" fillId="0" borderId="7" xfId="0" applyFill="1" applyBorder="1"/>
    <xf numFmtId="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Acompanhamento</a:t>
            </a:r>
            <a:r>
              <a:rPr lang="en-US" b="1" baseline="0"/>
              <a:t> Faturamento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DRE!$A$14</c:f>
              <c:strCache>
                <c:ptCount val="1"/>
                <c:pt idx="0">
                  <c:v>Faturamento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DRE!$B$1:$I$1</c:f>
              <c:numCache>
                <c:formatCode>mmm\-yy</c:formatCode>
                <c:ptCount val="8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</c:numCache>
            </c:numRef>
          </c:cat>
          <c:val>
            <c:numRef>
              <c:f>DRE!$B$14:$I$14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4-4804-B3CC-8912F70B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7936336"/>
        <c:axId val="677938960"/>
      </c:lineChart>
      <c:dateAx>
        <c:axId val="677936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7938960"/>
        <c:crosses val="autoZero"/>
        <c:auto val="1"/>
        <c:lblOffset val="100"/>
        <c:baseTimeUnit val="months"/>
      </c:dateAx>
      <c:valAx>
        <c:axId val="67793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793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CC619B-EF7A-47BD-8D40-9A0F3FAAC056}">
  <sheetPr/>
  <sheetViews>
    <sheetView zoomScale="12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9918" cy="601168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86892C-2242-4203-B587-702B5AFC1F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DBB7-3EE0-4F68-B1E0-832DBD916770}">
  <dimension ref="A1:R32"/>
  <sheetViews>
    <sheetView workbookViewId="0">
      <selection activeCell="G34" sqref="G34"/>
    </sheetView>
  </sheetViews>
  <sheetFormatPr defaultRowHeight="15" x14ac:dyDescent="0.25"/>
  <cols>
    <col min="1" max="1" width="30" customWidth="1"/>
    <col min="2" max="5" width="9.140625" style="1"/>
    <col min="11" max="11" width="34.28515625" bestFit="1" customWidth="1"/>
    <col min="16" max="16" width="9.140625" style="20"/>
  </cols>
  <sheetData>
    <row r="1" spans="1:18" x14ac:dyDescent="0.25">
      <c r="A1" s="56" t="s">
        <v>94</v>
      </c>
      <c r="B1" s="54">
        <v>44287</v>
      </c>
      <c r="C1" s="54">
        <v>44317</v>
      </c>
      <c r="D1" s="54">
        <v>44348</v>
      </c>
      <c r="E1" s="54">
        <v>44378</v>
      </c>
      <c r="F1" s="54">
        <v>44409</v>
      </c>
      <c r="G1" s="54">
        <v>44440</v>
      </c>
      <c r="H1" s="54">
        <v>44470</v>
      </c>
      <c r="I1" s="54">
        <v>44501</v>
      </c>
      <c r="K1" s="66" t="s">
        <v>44</v>
      </c>
      <c r="L1" s="54">
        <v>44287</v>
      </c>
      <c r="M1" s="54">
        <v>44317</v>
      </c>
      <c r="N1" s="54">
        <v>44348</v>
      </c>
      <c r="O1" s="54">
        <v>44378</v>
      </c>
    </row>
    <row r="2" spans="1:18" x14ac:dyDescent="0.25">
      <c r="A2" s="57" t="s">
        <v>81</v>
      </c>
      <c r="B2" s="7"/>
      <c r="C2" s="7"/>
      <c r="D2" s="7"/>
      <c r="E2" s="7"/>
      <c r="F2" s="7"/>
      <c r="G2" s="7"/>
      <c r="H2" s="7"/>
      <c r="I2" s="24"/>
      <c r="K2" s="57" t="s">
        <v>42</v>
      </c>
      <c r="L2" s="5"/>
      <c r="M2" s="5"/>
      <c r="N2" s="5"/>
      <c r="O2" s="48"/>
    </row>
    <row r="3" spans="1:18" x14ac:dyDescent="0.25">
      <c r="A3" s="57" t="s">
        <v>80</v>
      </c>
      <c r="B3" s="7"/>
      <c r="C3" s="7"/>
      <c r="D3" s="7"/>
      <c r="E3" s="7"/>
      <c r="F3" s="7"/>
      <c r="G3" s="7"/>
      <c r="H3" s="7"/>
      <c r="I3" s="48"/>
      <c r="K3" s="57" t="s">
        <v>41</v>
      </c>
      <c r="L3" s="5"/>
      <c r="M3" s="5"/>
      <c r="N3" s="5"/>
      <c r="O3" s="48"/>
    </row>
    <row r="4" spans="1:18" x14ac:dyDescent="0.25">
      <c r="A4" s="57" t="s">
        <v>79</v>
      </c>
      <c r="B4" s="7"/>
      <c r="C4" s="7"/>
      <c r="D4" s="7"/>
      <c r="E4" s="7"/>
      <c r="F4" s="7"/>
      <c r="G4" s="7"/>
      <c r="H4" s="7"/>
      <c r="I4" s="24"/>
      <c r="K4" s="57" t="s">
        <v>75</v>
      </c>
      <c r="L4" s="5"/>
      <c r="M4" s="5"/>
      <c r="N4" s="5"/>
      <c r="O4" s="48"/>
    </row>
    <row r="5" spans="1:18" x14ac:dyDescent="0.25">
      <c r="A5" s="57" t="s">
        <v>24</v>
      </c>
      <c r="B5" s="7"/>
      <c r="C5" s="7"/>
      <c r="D5" s="7"/>
      <c r="E5" s="7"/>
      <c r="F5" s="7"/>
      <c r="G5" s="7"/>
      <c r="H5" s="7"/>
      <c r="I5" s="24"/>
      <c r="K5" s="57" t="s">
        <v>76</v>
      </c>
      <c r="L5" s="5"/>
      <c r="M5" s="5"/>
      <c r="N5" s="5"/>
      <c r="O5" s="48"/>
    </row>
    <row r="6" spans="1:18" x14ac:dyDescent="0.25">
      <c r="A6" s="57" t="s">
        <v>49</v>
      </c>
      <c r="B6" s="7"/>
      <c r="C6" s="7"/>
      <c r="D6" s="7"/>
      <c r="E6" s="7"/>
      <c r="F6" s="7"/>
      <c r="G6" s="7"/>
      <c r="H6" s="7"/>
      <c r="I6" s="24"/>
      <c r="K6" s="57" t="s">
        <v>0</v>
      </c>
      <c r="L6" s="7"/>
      <c r="M6" s="7"/>
      <c r="N6" s="7"/>
      <c r="O6" s="24"/>
    </row>
    <row r="7" spans="1:18" x14ac:dyDescent="0.25">
      <c r="A7" s="57" t="s">
        <v>25</v>
      </c>
      <c r="B7" s="7"/>
      <c r="C7" s="7"/>
      <c r="D7" s="7"/>
      <c r="E7" s="7"/>
      <c r="F7" s="7"/>
      <c r="G7" s="7"/>
      <c r="H7" s="7"/>
      <c r="I7" s="24"/>
      <c r="K7" s="57" t="s">
        <v>1</v>
      </c>
      <c r="L7" s="7"/>
      <c r="M7" s="7"/>
      <c r="N7" s="7"/>
      <c r="O7" s="48"/>
    </row>
    <row r="8" spans="1:18" x14ac:dyDescent="0.25">
      <c r="A8" s="57" t="s">
        <v>56</v>
      </c>
      <c r="B8" s="7"/>
      <c r="C8" s="7"/>
      <c r="D8" s="7"/>
      <c r="E8" s="7"/>
      <c r="F8" s="7"/>
      <c r="G8" s="7"/>
      <c r="H8" s="7"/>
      <c r="I8" s="24"/>
      <c r="K8" s="57" t="s">
        <v>73</v>
      </c>
      <c r="L8" s="7"/>
      <c r="M8" s="7"/>
      <c r="N8" s="7"/>
      <c r="O8" s="48"/>
    </row>
    <row r="9" spans="1:18" x14ac:dyDescent="0.25">
      <c r="A9" s="57" t="s">
        <v>54</v>
      </c>
      <c r="B9" s="7"/>
      <c r="C9" s="7"/>
      <c r="D9" s="7"/>
      <c r="E9" s="7"/>
      <c r="F9" s="7"/>
      <c r="G9" s="7"/>
      <c r="H9" s="7"/>
      <c r="I9" s="24"/>
      <c r="K9" s="57" t="s">
        <v>74</v>
      </c>
      <c r="L9" s="7"/>
      <c r="M9" s="7"/>
      <c r="N9" s="7"/>
      <c r="O9" s="48"/>
    </row>
    <row r="10" spans="1:18" x14ac:dyDescent="0.25">
      <c r="A10" s="57" t="s">
        <v>55</v>
      </c>
      <c r="B10" s="7"/>
      <c r="C10" s="7"/>
      <c r="D10" s="7"/>
      <c r="E10" s="7"/>
      <c r="F10" s="7"/>
      <c r="G10" s="7"/>
      <c r="H10" s="7"/>
      <c r="I10" s="24"/>
      <c r="K10" s="57" t="s">
        <v>69</v>
      </c>
      <c r="L10" s="7"/>
      <c r="M10" s="7"/>
      <c r="N10" s="7"/>
      <c r="O10" s="24"/>
    </row>
    <row r="11" spans="1:18" x14ac:dyDescent="0.25">
      <c r="A11" s="57" t="s">
        <v>64</v>
      </c>
      <c r="B11" s="7"/>
      <c r="C11" s="7"/>
      <c r="D11" s="7"/>
      <c r="E11" s="7"/>
      <c r="F11" s="7"/>
      <c r="G11" s="7"/>
      <c r="H11" s="7"/>
      <c r="I11" s="24"/>
      <c r="K11" s="57" t="s">
        <v>68</v>
      </c>
      <c r="L11" s="7"/>
      <c r="M11" s="7"/>
      <c r="N11" s="7"/>
      <c r="O11" s="24"/>
    </row>
    <row r="12" spans="1:18" x14ac:dyDescent="0.25">
      <c r="A12" s="57" t="s">
        <v>65</v>
      </c>
      <c r="B12" s="7"/>
      <c r="C12" s="7"/>
      <c r="D12" s="7"/>
      <c r="E12" s="7"/>
      <c r="F12" s="7"/>
      <c r="G12" s="7"/>
      <c r="H12" s="7"/>
      <c r="I12" s="24"/>
      <c r="K12" s="57" t="s">
        <v>67</v>
      </c>
      <c r="L12" s="7"/>
      <c r="M12" s="7"/>
      <c r="N12" s="7"/>
      <c r="O12" s="24"/>
      <c r="Q12" s="14"/>
      <c r="R12" s="14"/>
    </row>
    <row r="13" spans="1:18" x14ac:dyDescent="0.25">
      <c r="A13" s="57" t="s">
        <v>48</v>
      </c>
      <c r="B13" s="7"/>
      <c r="C13" s="7"/>
      <c r="D13" s="7"/>
      <c r="E13" s="7"/>
      <c r="F13" s="7"/>
      <c r="G13" s="7"/>
      <c r="H13" s="7"/>
      <c r="I13" s="48"/>
      <c r="K13" s="57" t="s">
        <v>66</v>
      </c>
      <c r="L13" s="7"/>
      <c r="M13" s="7"/>
      <c r="N13" s="7"/>
      <c r="O13" s="24"/>
    </row>
    <row r="14" spans="1:18" s="2" customFormat="1" x14ac:dyDescent="0.25">
      <c r="A14" s="58" t="s">
        <v>2</v>
      </c>
      <c r="B14" s="13">
        <f t="shared" ref="B14:F14" si="0">SUM(B2:B10)-B13</f>
        <v>0</v>
      </c>
      <c r="C14" s="13">
        <f t="shared" si="0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>SUM(G2:G10)-G13</f>
        <v>0</v>
      </c>
      <c r="H14" s="13">
        <f>SUM(H2:H12)-H13</f>
        <v>0</v>
      </c>
      <c r="I14" s="13">
        <f>SUM(I2:I12)-I13</f>
        <v>0</v>
      </c>
      <c r="K14" s="57" t="s">
        <v>77</v>
      </c>
      <c r="L14" s="16"/>
      <c r="M14" s="16"/>
      <c r="N14" s="16"/>
      <c r="O14" s="60"/>
      <c r="P14" s="20"/>
    </row>
    <row r="15" spans="1:18" x14ac:dyDescent="0.25">
      <c r="A15" s="57" t="s">
        <v>3</v>
      </c>
      <c r="B15" s="7"/>
      <c r="C15" s="7"/>
      <c r="D15" s="7"/>
      <c r="E15" s="7"/>
      <c r="F15" s="7"/>
      <c r="G15" s="7"/>
      <c r="H15" s="7"/>
      <c r="I15" s="24"/>
      <c r="K15" s="57" t="s">
        <v>78</v>
      </c>
      <c r="L15" s="7"/>
      <c r="M15" s="7"/>
      <c r="N15" s="7"/>
      <c r="O15" s="48"/>
    </row>
    <row r="16" spans="1:18" x14ac:dyDescent="0.25">
      <c r="A16" s="57" t="s">
        <v>4</v>
      </c>
      <c r="B16" s="7"/>
      <c r="C16" s="7"/>
      <c r="D16" s="7"/>
      <c r="E16" s="7"/>
      <c r="F16" s="7"/>
      <c r="G16" s="7"/>
      <c r="H16" s="7"/>
      <c r="I16" s="24"/>
      <c r="K16" s="57" t="s">
        <v>40</v>
      </c>
      <c r="L16" s="7">
        <f>F6</f>
        <v>0</v>
      </c>
      <c r="M16" s="7">
        <f>G6</f>
        <v>0</v>
      </c>
      <c r="N16" s="7">
        <f>H6</f>
        <v>0</v>
      </c>
      <c r="O16" s="24">
        <f>I6</f>
        <v>0</v>
      </c>
    </row>
    <row r="17" spans="1:16" ht="15.75" thickBot="1" x14ac:dyDescent="0.3">
      <c r="A17" s="57" t="s">
        <v>5</v>
      </c>
      <c r="B17" s="7"/>
      <c r="C17" s="7"/>
      <c r="D17" s="7"/>
      <c r="E17" s="7"/>
      <c r="F17" s="7"/>
      <c r="G17" s="7"/>
      <c r="H17" s="7"/>
      <c r="I17" s="24"/>
      <c r="K17" s="62"/>
      <c r="L17" s="26"/>
      <c r="M17" s="26"/>
      <c r="N17" s="26"/>
      <c r="O17" s="29"/>
    </row>
    <row r="18" spans="1:16" s="2" customFormat="1" ht="15.75" thickBot="1" x14ac:dyDescent="0.3">
      <c r="A18" s="59" t="s">
        <v>6</v>
      </c>
      <c r="B18" s="8"/>
      <c r="C18" s="8"/>
      <c r="D18" s="8"/>
      <c r="E18" s="8">
        <f t="shared" ref="E18:F18" si="1">E14-E15-E16-E17</f>
        <v>0</v>
      </c>
      <c r="F18" s="8">
        <f t="shared" si="1"/>
        <v>0</v>
      </c>
      <c r="G18" s="8">
        <f>G14-G15-G16-G17</f>
        <v>0</v>
      </c>
      <c r="H18" s="8">
        <f t="shared" ref="H18" si="2">H14-H15-H16-H17</f>
        <v>0</v>
      </c>
      <c r="I18" s="8">
        <f>I14-I15-I16-I17</f>
        <v>0</v>
      </c>
      <c r="K18" s="64"/>
      <c r="L18" s="65"/>
      <c r="M18" s="65"/>
      <c r="N18" s="65"/>
      <c r="P18" s="19"/>
    </row>
    <row r="19" spans="1:16" s="3" customFormat="1" x14ac:dyDescent="0.25">
      <c r="A19" s="61" t="s">
        <v>7</v>
      </c>
      <c r="B19" s="11"/>
      <c r="C19" s="11"/>
      <c r="D19" s="11"/>
      <c r="E19" s="11" t="e">
        <f t="shared" ref="E19:F19" si="3">E18/E14</f>
        <v>#DIV/0!</v>
      </c>
      <c r="F19" s="11" t="e">
        <f t="shared" si="3"/>
        <v>#DIV/0!</v>
      </c>
      <c r="G19" s="11" t="e">
        <f>G18/G14</f>
        <v>#DIV/0!</v>
      </c>
      <c r="H19" s="11" t="e">
        <f>H18/H14</f>
        <v>#DIV/0!</v>
      </c>
      <c r="I19" s="11" t="e">
        <f>I18/I14</f>
        <v>#DIV/0!</v>
      </c>
      <c r="K19" s="66" t="s">
        <v>44</v>
      </c>
      <c r="L19" s="54">
        <v>44287</v>
      </c>
      <c r="M19" s="54">
        <v>44317</v>
      </c>
      <c r="N19" s="54">
        <v>44348</v>
      </c>
      <c r="O19" s="54">
        <v>44378</v>
      </c>
      <c r="P19" s="19"/>
    </row>
    <row r="20" spans="1:16" x14ac:dyDescent="0.25">
      <c r="A20" s="57" t="s">
        <v>85</v>
      </c>
      <c r="B20" s="7"/>
      <c r="C20" s="5"/>
      <c r="D20" s="5"/>
      <c r="E20" s="17"/>
      <c r="F20" s="17"/>
      <c r="G20" s="17"/>
      <c r="H20" s="17"/>
      <c r="I20" s="24"/>
      <c r="K20" s="67" t="s">
        <v>47</v>
      </c>
      <c r="L20" s="7">
        <f>(L6+L7)*0.165+20*L5+5*L4</f>
        <v>0</v>
      </c>
      <c r="M20" s="7">
        <f>(M6+M7)*0.165+20*M5+5*M4</f>
        <v>0</v>
      </c>
      <c r="N20" s="7">
        <f>(N6+N7)*0.165+20*N5+5*N4</f>
        <v>0</v>
      </c>
      <c r="O20" s="24">
        <f>(O6+O7)*0.165+20*O5+5*O4</f>
        <v>0</v>
      </c>
      <c r="P20" s="19"/>
    </row>
    <row r="21" spans="1:16" s="2" customFormat="1" x14ac:dyDescent="0.25">
      <c r="A21" s="58" t="s">
        <v>8</v>
      </c>
      <c r="B21" s="13"/>
      <c r="C21" s="13"/>
      <c r="D21" s="13"/>
      <c r="E21" s="13">
        <f t="shared" ref="E21:F21" si="4">E18-E20</f>
        <v>0</v>
      </c>
      <c r="F21" s="13">
        <f t="shared" si="4"/>
        <v>0</v>
      </c>
      <c r="G21" s="13">
        <f>G18-G20</f>
        <v>0</v>
      </c>
      <c r="H21" s="13">
        <f t="shared" ref="H21:I21" si="5">H18-H20</f>
        <v>0</v>
      </c>
      <c r="I21" s="13">
        <f t="shared" si="5"/>
        <v>0</v>
      </c>
      <c r="K21" s="61" t="s">
        <v>45</v>
      </c>
      <c r="L21" s="7">
        <v>0</v>
      </c>
      <c r="M21" s="7">
        <f>(G4+G5)*0.05</f>
        <v>0</v>
      </c>
      <c r="N21" s="7">
        <f>(H4+H5)*0.05</f>
        <v>0</v>
      </c>
      <c r="O21" s="24">
        <f>(I4+I5)*0.05</f>
        <v>0</v>
      </c>
      <c r="P21" s="19"/>
    </row>
    <row r="22" spans="1:16" ht="15.75" thickBot="1" x14ac:dyDescent="0.3">
      <c r="A22" s="62" t="s">
        <v>9</v>
      </c>
      <c r="B22" s="63"/>
      <c r="C22" s="63"/>
      <c r="D22" s="63"/>
      <c r="E22" s="63" t="e">
        <f>E21/E14</f>
        <v>#DIV/0!</v>
      </c>
      <c r="F22" s="63" t="e">
        <f t="shared" ref="F22:G22" si="6">F21/F14</f>
        <v>#DIV/0!</v>
      </c>
      <c r="G22" s="63" t="e">
        <f t="shared" si="6"/>
        <v>#DIV/0!</v>
      </c>
      <c r="H22" s="63" t="e">
        <f>H21/H14</f>
        <v>#DIV/0!</v>
      </c>
      <c r="I22" s="63" t="e">
        <f>I21/I14</f>
        <v>#DIV/0!</v>
      </c>
      <c r="K22" s="67" t="s">
        <v>46</v>
      </c>
      <c r="L22" s="16">
        <f>(L16)*0.16</f>
        <v>0</v>
      </c>
      <c r="M22" s="16">
        <f>(M16)*0.16+M2*5+M3*20</f>
        <v>0</v>
      </c>
      <c r="N22" s="16">
        <f>(N16)*0.16+N2*5+N3*20</f>
        <v>0</v>
      </c>
      <c r="O22" s="68">
        <f>(O16)*0.16+O2*5+O3*20</f>
        <v>0</v>
      </c>
      <c r="P22" s="19"/>
    </row>
    <row r="23" spans="1:16" ht="15.75" customHeight="1" x14ac:dyDescent="0.25">
      <c r="K23" s="57" t="s">
        <v>57</v>
      </c>
      <c r="L23" s="7">
        <v>0</v>
      </c>
      <c r="M23" s="7">
        <f>G10*0.1</f>
        <v>0</v>
      </c>
      <c r="N23" s="7">
        <f>H10*0.12</f>
        <v>0</v>
      </c>
      <c r="O23" s="24">
        <f>I10*0.12</f>
        <v>0</v>
      </c>
      <c r="P23" s="19"/>
    </row>
    <row r="24" spans="1:16" ht="15.75" thickBot="1" x14ac:dyDescent="0.3">
      <c r="K24" s="57" t="s">
        <v>58</v>
      </c>
      <c r="L24" s="7">
        <v>0</v>
      </c>
      <c r="M24" s="7">
        <f>G8*0.2</f>
        <v>0</v>
      </c>
      <c r="N24" s="7">
        <f>H8*0.2</f>
        <v>0</v>
      </c>
      <c r="O24" s="24">
        <f>I8*0.2</f>
        <v>0</v>
      </c>
      <c r="P24" s="19"/>
    </row>
    <row r="25" spans="1:16" x14ac:dyDescent="0.25">
      <c r="A25" s="56" t="s">
        <v>94</v>
      </c>
      <c r="B25" s="54">
        <v>44287</v>
      </c>
      <c r="C25" s="54">
        <v>44317</v>
      </c>
      <c r="D25" s="54">
        <v>44348</v>
      </c>
      <c r="E25" s="54">
        <v>44378</v>
      </c>
      <c r="F25" s="54">
        <v>44409</v>
      </c>
      <c r="G25" s="54">
        <v>44440</v>
      </c>
      <c r="H25" s="54">
        <v>44470</v>
      </c>
      <c r="I25" s="54">
        <v>44501</v>
      </c>
      <c r="K25" s="57" t="s">
        <v>59</v>
      </c>
      <c r="L25" s="7">
        <v>0</v>
      </c>
      <c r="M25" s="7">
        <f>G9*0.25</f>
        <v>0</v>
      </c>
      <c r="N25" s="7">
        <f>H9*0.2+N8*5+N9*20</f>
        <v>0</v>
      </c>
      <c r="O25" s="24">
        <f>I9*0.19+O8*5+O9*20</f>
        <v>0</v>
      </c>
      <c r="P25" s="19"/>
    </row>
    <row r="26" spans="1:16" x14ac:dyDescent="0.25">
      <c r="A26" s="57" t="s">
        <v>30</v>
      </c>
      <c r="B26" s="5"/>
      <c r="C26" s="5"/>
      <c r="D26" s="5"/>
      <c r="E26" s="7"/>
      <c r="F26" s="7"/>
      <c r="G26" s="7"/>
      <c r="H26" s="7"/>
      <c r="I26" s="24"/>
      <c r="K26" s="57" t="s">
        <v>70</v>
      </c>
      <c r="L26" s="7">
        <v>0</v>
      </c>
      <c r="M26" s="7">
        <v>0</v>
      </c>
      <c r="N26" s="7">
        <f>H11*0.08</f>
        <v>0</v>
      </c>
      <c r="O26" s="24">
        <f>I11*0.08</f>
        <v>0</v>
      </c>
      <c r="P26" s="19"/>
    </row>
    <row r="27" spans="1:16" x14ac:dyDescent="0.25">
      <c r="A27" s="57" t="s">
        <v>35</v>
      </c>
      <c r="B27" s="5"/>
      <c r="C27" s="5"/>
      <c r="D27" s="5"/>
      <c r="E27" s="15" t="e">
        <f>E26/E14</f>
        <v>#DIV/0!</v>
      </c>
      <c r="F27" s="15" t="e">
        <f>F26/F14</f>
        <v>#DIV/0!</v>
      </c>
      <c r="G27" s="15" t="e">
        <f>G26/G14</f>
        <v>#DIV/0!</v>
      </c>
      <c r="H27" s="15" t="e">
        <f>H26/H14</f>
        <v>#DIV/0!</v>
      </c>
      <c r="I27" s="15" t="e">
        <f>I26/I14</f>
        <v>#DIV/0!</v>
      </c>
      <c r="K27" s="57" t="s">
        <v>71</v>
      </c>
      <c r="L27" s="7">
        <f t="shared" ref="L27:M27" si="7">0.16*F12</f>
        <v>0</v>
      </c>
      <c r="M27" s="7">
        <f t="shared" si="7"/>
        <v>0</v>
      </c>
      <c r="N27" s="7">
        <f>0.16*H12</f>
        <v>0</v>
      </c>
      <c r="O27" s="24">
        <f>0.16*I12</f>
        <v>0</v>
      </c>
      <c r="P27" s="19"/>
    </row>
    <row r="28" spans="1:16" x14ac:dyDescent="0.25">
      <c r="A28" s="57" t="s">
        <v>37</v>
      </c>
      <c r="B28" s="5"/>
      <c r="C28" s="5"/>
      <c r="D28" s="5"/>
      <c r="E28" s="17"/>
      <c r="F28" s="7"/>
      <c r="G28" s="7"/>
      <c r="H28" s="7"/>
      <c r="I28" s="24"/>
      <c r="K28" s="67"/>
      <c r="L28" s="7"/>
      <c r="M28" s="7"/>
      <c r="N28" s="7"/>
      <c r="O28" s="48"/>
      <c r="P28" s="19"/>
    </row>
    <row r="29" spans="1:16" ht="15.75" thickBot="1" x14ac:dyDescent="0.3">
      <c r="A29" s="72" t="s">
        <v>38</v>
      </c>
      <c r="B29" s="28"/>
      <c r="C29" s="28"/>
      <c r="D29" s="28"/>
      <c r="E29" s="63" t="e">
        <f>E21/E28</f>
        <v>#DIV/0!</v>
      </c>
      <c r="F29" s="63" t="e">
        <f>F21/F28</f>
        <v>#DIV/0!</v>
      </c>
      <c r="G29" s="63" t="e">
        <f>G21/G28</f>
        <v>#DIV/0!</v>
      </c>
      <c r="H29" s="63" t="e">
        <f>H21/H28</f>
        <v>#DIV/0!</v>
      </c>
      <c r="I29" s="63" t="e">
        <f>I21/I28</f>
        <v>#DIV/0!</v>
      </c>
      <c r="K29" s="57"/>
      <c r="L29" s="5"/>
      <c r="M29" s="5"/>
      <c r="N29" s="5"/>
      <c r="O29" s="48"/>
      <c r="P29" s="19"/>
    </row>
    <row r="30" spans="1:16" x14ac:dyDescent="0.25">
      <c r="K30" s="57"/>
      <c r="L30" s="5"/>
      <c r="M30" s="5"/>
      <c r="N30" s="5"/>
      <c r="O30" s="48"/>
      <c r="P30" s="19"/>
    </row>
    <row r="31" spans="1:16" x14ac:dyDescent="0.25">
      <c r="K31" s="67"/>
      <c r="L31" s="7"/>
      <c r="M31" s="7"/>
      <c r="N31" s="7"/>
      <c r="O31" s="48"/>
      <c r="P31" s="19"/>
    </row>
    <row r="32" spans="1:16" ht="15.75" thickBot="1" x14ac:dyDescent="0.3">
      <c r="K32" s="69" t="s">
        <v>43</v>
      </c>
      <c r="L32" s="70">
        <f>SUM(L20:L31)</f>
        <v>0</v>
      </c>
      <c r="M32" s="70">
        <f>SUM(M20:M31)</f>
        <v>0</v>
      </c>
      <c r="N32" s="70">
        <f>SUM(N20:N31)</f>
        <v>0</v>
      </c>
      <c r="O32" s="71">
        <f>SUM(O20:O31)</f>
        <v>0</v>
      </c>
      <c r="P32" s="1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547F-C40A-4CF5-95D4-3E591F97BCC7}">
  <dimension ref="A1:F42"/>
  <sheetViews>
    <sheetView tabSelected="1" workbookViewId="0">
      <selection activeCell="D36" sqref="D36"/>
    </sheetView>
  </sheetViews>
  <sheetFormatPr defaultRowHeight="15" x14ac:dyDescent="0.25"/>
  <cols>
    <col min="1" max="1" width="23.5703125" bestFit="1" customWidth="1"/>
    <col min="2" max="2" width="9.85546875" style="1" customWidth="1"/>
    <col min="3" max="3" width="11" style="1" customWidth="1"/>
    <col min="4" max="4" width="10.5703125" style="1" customWidth="1"/>
    <col min="5" max="5" width="10.140625" style="1" bestFit="1" customWidth="1"/>
    <col min="6" max="6" width="10.85546875" style="1" bestFit="1" customWidth="1"/>
  </cols>
  <sheetData>
    <row r="1" spans="1:6" x14ac:dyDescent="0.25">
      <c r="A1" s="51"/>
      <c r="B1" s="50">
        <v>44287</v>
      </c>
      <c r="C1" s="50">
        <v>44317</v>
      </c>
      <c r="D1" s="50">
        <v>44348</v>
      </c>
      <c r="E1" s="50">
        <v>44378</v>
      </c>
      <c r="F1" s="50">
        <v>44409</v>
      </c>
    </row>
    <row r="2" spans="1:6" x14ac:dyDescent="0.25">
      <c r="A2" s="4" t="s">
        <v>21</v>
      </c>
      <c r="B2" s="7"/>
      <c r="C2" s="7"/>
      <c r="D2" s="7"/>
      <c r="E2" s="7"/>
      <c r="F2" s="7"/>
    </row>
    <row r="3" spans="1:6" x14ac:dyDescent="0.25">
      <c r="A3" s="4" t="s">
        <v>22</v>
      </c>
      <c r="B3" s="7"/>
      <c r="C3" s="7"/>
      <c r="D3" s="7"/>
      <c r="E3" s="7"/>
      <c r="F3" s="7"/>
    </row>
    <row r="4" spans="1:6" x14ac:dyDescent="0.25">
      <c r="A4" s="4" t="s">
        <v>23</v>
      </c>
      <c r="B4" s="7"/>
      <c r="C4" s="7"/>
      <c r="D4" s="7"/>
      <c r="E4" s="7"/>
      <c r="F4" s="7"/>
    </row>
    <row r="5" spans="1:6" x14ac:dyDescent="0.25">
      <c r="A5" s="4" t="s">
        <v>24</v>
      </c>
      <c r="B5" s="7"/>
      <c r="C5" s="7"/>
      <c r="D5" s="7"/>
      <c r="E5" s="7"/>
      <c r="F5" s="7"/>
    </row>
    <row r="6" spans="1:6" x14ac:dyDescent="0.25">
      <c r="A6" s="4" t="s">
        <v>25</v>
      </c>
      <c r="B6" s="7"/>
      <c r="C6" s="7"/>
      <c r="D6" s="7"/>
      <c r="E6" s="7"/>
      <c r="F6" s="7"/>
    </row>
    <row r="7" spans="1:6" x14ac:dyDescent="0.25">
      <c r="A7" s="4" t="s">
        <v>49</v>
      </c>
      <c r="B7" s="7"/>
      <c r="C7" s="7"/>
      <c r="D7" s="7"/>
      <c r="E7" s="7"/>
      <c r="F7" s="7"/>
    </row>
    <row r="8" spans="1:6" x14ac:dyDescent="0.25">
      <c r="A8" s="4" t="s">
        <v>56</v>
      </c>
      <c r="B8" s="7"/>
      <c r="C8" s="7"/>
      <c r="D8" s="7"/>
      <c r="E8" s="7"/>
      <c r="F8" s="7"/>
    </row>
    <row r="9" spans="1:6" x14ac:dyDescent="0.25">
      <c r="A9" s="4" t="s">
        <v>55</v>
      </c>
      <c r="B9" s="7"/>
      <c r="C9" s="7"/>
      <c r="D9" s="7"/>
      <c r="E9" s="7"/>
      <c r="F9" s="7"/>
    </row>
    <row r="10" spans="1:6" x14ac:dyDescent="0.25">
      <c r="A10" s="4" t="s">
        <v>54</v>
      </c>
      <c r="B10" s="7"/>
      <c r="C10" s="7"/>
      <c r="D10" s="7"/>
      <c r="E10" s="7"/>
      <c r="F10" s="7"/>
    </row>
    <row r="11" spans="1:6" x14ac:dyDescent="0.25">
      <c r="A11" s="4" t="s">
        <v>26</v>
      </c>
      <c r="B11" s="7"/>
      <c r="C11" s="7"/>
      <c r="D11" s="7"/>
      <c r="E11" s="7"/>
      <c r="F11" s="47"/>
    </row>
    <row r="12" spans="1:6" x14ac:dyDescent="0.25">
      <c r="A12" s="4" t="s">
        <v>72</v>
      </c>
      <c r="B12" s="7"/>
      <c r="C12" s="7"/>
      <c r="D12" s="7"/>
      <c r="E12" s="7"/>
      <c r="F12" s="7"/>
    </row>
    <row r="13" spans="1:6" x14ac:dyDescent="0.25">
      <c r="A13" s="4" t="s">
        <v>65</v>
      </c>
      <c r="B13" s="7"/>
      <c r="C13" s="7"/>
      <c r="D13" s="7"/>
      <c r="E13" s="7"/>
      <c r="F13" s="7"/>
    </row>
    <row r="14" spans="1:6" x14ac:dyDescent="0.25">
      <c r="A14" s="30"/>
      <c r="B14" s="46"/>
      <c r="C14" s="46"/>
      <c r="D14" s="46"/>
      <c r="E14" s="46"/>
    </row>
    <row r="15" spans="1:6" s="2" customFormat="1" x14ac:dyDescent="0.25">
      <c r="A15" s="12" t="s">
        <v>29</v>
      </c>
      <c r="B15" s="13">
        <f>SUM(B2:B11)</f>
        <v>0</v>
      </c>
      <c r="C15" s="13">
        <f>SUM(C2:C11)</f>
        <v>0</v>
      </c>
      <c r="D15" s="13">
        <f>SUM(D2:D13)</f>
        <v>0</v>
      </c>
      <c r="E15" s="13">
        <f>SUM(E2:E13)</f>
        <v>0</v>
      </c>
      <c r="F15" s="13">
        <f>SUM(F2:F13)</f>
        <v>0</v>
      </c>
    </row>
    <row r="16" spans="1:6" x14ac:dyDescent="0.25">
      <c r="A16" s="6" t="s">
        <v>30</v>
      </c>
      <c r="B16" s="16"/>
      <c r="C16" s="7"/>
      <c r="D16" s="7"/>
      <c r="E16" s="7"/>
      <c r="F16" s="73"/>
    </row>
    <row r="17" spans="1:6" s="2" customFormat="1" x14ac:dyDescent="0.25">
      <c r="A17" s="12" t="s">
        <v>31</v>
      </c>
      <c r="B17" s="13">
        <f>SUM(B15:B16)</f>
        <v>0</v>
      </c>
      <c r="C17" s="13">
        <f>SUM(C15:C16)</f>
        <v>0</v>
      </c>
      <c r="D17" s="13">
        <f>SUM(D15:D16)</f>
        <v>0</v>
      </c>
      <c r="E17" s="13">
        <f>SUM(E15:E16)</f>
        <v>0</v>
      </c>
      <c r="F17" s="13">
        <f>SUM(F15:F16)</f>
        <v>0</v>
      </c>
    </row>
    <row r="18" spans="1:6" x14ac:dyDescent="0.25">
      <c r="A18" s="6" t="s">
        <v>32</v>
      </c>
      <c r="B18" s="16"/>
      <c r="C18" s="16"/>
      <c r="D18" s="16"/>
      <c r="E18" s="16"/>
      <c r="F18" s="16"/>
    </row>
    <row r="19" spans="1:6" s="2" customFormat="1" x14ac:dyDescent="0.25">
      <c r="A19" s="12" t="s">
        <v>33</v>
      </c>
      <c r="B19" s="13">
        <f>B18</f>
        <v>0</v>
      </c>
      <c r="C19" s="13">
        <f>C18</f>
        <v>0</v>
      </c>
      <c r="D19" s="13">
        <f>D18</f>
        <v>0</v>
      </c>
      <c r="E19" s="13">
        <f>E18</f>
        <v>0</v>
      </c>
      <c r="F19" s="13">
        <f>F18</f>
        <v>0</v>
      </c>
    </row>
    <row r="20" spans="1:6" s="2" customFormat="1" x14ac:dyDescent="0.25">
      <c r="A20" s="21" t="s">
        <v>50</v>
      </c>
      <c r="B20" s="22"/>
      <c r="C20" s="22"/>
      <c r="D20" s="22"/>
      <c r="E20" s="22"/>
      <c r="F20" s="22"/>
    </row>
    <row r="21" spans="1:6" x14ac:dyDescent="0.25">
      <c r="A21" s="12" t="s">
        <v>34</v>
      </c>
      <c r="B21" s="13">
        <f>B17-B19</f>
        <v>0</v>
      </c>
      <c r="C21" s="13">
        <f>C17-C19</f>
        <v>0</v>
      </c>
      <c r="D21" s="13">
        <f>D17-D19</f>
        <v>0</v>
      </c>
      <c r="E21" s="13">
        <f>E17-E19</f>
        <v>0</v>
      </c>
      <c r="F21" s="13">
        <f>F17-F19</f>
        <v>0</v>
      </c>
    </row>
    <row r="23" spans="1:6" x14ac:dyDescent="0.25">
      <c r="A23" s="51" t="s">
        <v>36</v>
      </c>
      <c r="B23" s="37">
        <v>80545</v>
      </c>
      <c r="C23" s="37">
        <f>B23+C20</f>
        <v>80545</v>
      </c>
      <c r="D23" s="37">
        <f>C23+D20</f>
        <v>80545</v>
      </c>
      <c r="E23" s="37">
        <f>D23+E20</f>
        <v>80545</v>
      </c>
      <c r="F23" s="37">
        <f>E23+F20</f>
        <v>80545</v>
      </c>
    </row>
    <row r="24" spans="1:6" x14ac:dyDescent="0.25">
      <c r="A24" s="4" t="s">
        <v>8</v>
      </c>
      <c r="B24" s="7">
        <f>(B21-B23)</f>
        <v>-80545</v>
      </c>
      <c r="C24" s="7">
        <f>C21-B21-C20</f>
        <v>0</v>
      </c>
      <c r="D24" s="7">
        <f>D21-C21-D20</f>
        <v>0</v>
      </c>
      <c r="E24" s="7">
        <f>E21-D21-E20</f>
        <v>0</v>
      </c>
      <c r="F24" s="7">
        <f>F21-E21-F20</f>
        <v>0</v>
      </c>
    </row>
    <row r="25" spans="1:6" x14ac:dyDescent="0.25">
      <c r="A25" s="4" t="s">
        <v>39</v>
      </c>
      <c r="B25" s="10">
        <f>B24/B23</f>
        <v>-1</v>
      </c>
      <c r="C25" s="10">
        <f>C24/C23</f>
        <v>0</v>
      </c>
      <c r="D25" s="10">
        <f>D24/D23</f>
        <v>0</v>
      </c>
      <c r="E25" s="10">
        <f>E24/E23</f>
        <v>0</v>
      </c>
      <c r="F25" s="10">
        <f>F24/F23</f>
        <v>0</v>
      </c>
    </row>
    <row r="26" spans="1:6" x14ac:dyDescent="0.25">
      <c r="A26" s="4" t="s">
        <v>61</v>
      </c>
      <c r="B26" s="10" t="e">
        <f t="shared" ref="B26:C26" si="0">B24/A21</f>
        <v>#VALUE!</v>
      </c>
      <c r="C26" s="10" t="e">
        <f t="shared" si="0"/>
        <v>#DIV/0!</v>
      </c>
      <c r="D26" s="10" t="e">
        <f>D24/C21</f>
        <v>#DIV/0!</v>
      </c>
      <c r="E26" s="10" t="e">
        <f>E24/D21</f>
        <v>#DIV/0!</v>
      </c>
      <c r="F26" s="10" t="e">
        <f>F24/E21</f>
        <v>#DIV/0!</v>
      </c>
    </row>
    <row r="29" spans="1:6" x14ac:dyDescent="0.25">
      <c r="A29" s="51" t="s">
        <v>32</v>
      </c>
      <c r="B29" s="50">
        <v>44287</v>
      </c>
      <c r="C29" s="50">
        <v>44317</v>
      </c>
      <c r="D29" s="50">
        <v>44348</v>
      </c>
      <c r="E29" s="50">
        <v>44378</v>
      </c>
      <c r="F29" s="50">
        <v>44409</v>
      </c>
    </row>
    <row r="30" spans="1:6" x14ac:dyDescent="0.25">
      <c r="A30" s="4" t="s">
        <v>93</v>
      </c>
      <c r="B30" s="7"/>
      <c r="C30" s="7"/>
      <c r="D30" s="7"/>
      <c r="E30" s="7"/>
      <c r="F30" s="7"/>
    </row>
    <row r="31" spans="1:6" x14ac:dyDescent="0.25">
      <c r="A31" s="4" t="s">
        <v>51</v>
      </c>
      <c r="B31" s="7"/>
      <c r="C31" s="7"/>
      <c r="D31" s="7"/>
      <c r="E31" s="7"/>
      <c r="F31" s="7"/>
    </row>
    <row r="32" spans="1:6" x14ac:dyDescent="0.25">
      <c r="A32" s="4" t="s">
        <v>28</v>
      </c>
      <c r="B32" s="7"/>
      <c r="C32" s="7"/>
      <c r="D32" s="7"/>
      <c r="E32" s="7"/>
      <c r="F32" s="7"/>
    </row>
    <row r="33" spans="1:6" x14ac:dyDescent="0.25">
      <c r="A33" s="4" t="s">
        <v>84</v>
      </c>
      <c r="B33" s="7"/>
      <c r="C33" s="7"/>
      <c r="D33" s="7"/>
      <c r="E33" s="7"/>
      <c r="F33" s="7"/>
    </row>
    <row r="34" spans="1:6" x14ac:dyDescent="0.25">
      <c r="A34" s="4" t="s">
        <v>92</v>
      </c>
      <c r="B34" s="7"/>
      <c r="C34" s="7"/>
      <c r="D34" s="7"/>
      <c r="E34" s="7"/>
      <c r="F34" s="7"/>
    </row>
    <row r="35" spans="1:6" x14ac:dyDescent="0.25">
      <c r="A35" s="4"/>
      <c r="B35" s="7"/>
      <c r="C35" s="7"/>
      <c r="D35" s="7"/>
      <c r="E35" s="7"/>
      <c r="F35" s="7"/>
    </row>
    <row r="36" spans="1:6" x14ac:dyDescent="0.25">
      <c r="A36" s="4"/>
      <c r="B36" s="7"/>
      <c r="C36" s="7"/>
      <c r="D36" s="7"/>
      <c r="E36" s="7"/>
      <c r="F36" s="7"/>
    </row>
    <row r="37" spans="1:6" x14ac:dyDescent="0.25">
      <c r="A37" s="4"/>
      <c r="B37" s="7"/>
      <c r="C37" s="7"/>
      <c r="D37" s="7"/>
      <c r="E37" s="7"/>
      <c r="F37" s="7"/>
    </row>
    <row r="38" spans="1:6" x14ac:dyDescent="0.25">
      <c r="A38" s="4"/>
      <c r="B38" s="7"/>
      <c r="C38" s="7"/>
      <c r="D38" s="7"/>
      <c r="E38" s="7"/>
      <c r="F38" s="7"/>
    </row>
    <row r="39" spans="1:6" x14ac:dyDescent="0.25">
      <c r="A39" s="4"/>
      <c r="B39" s="7"/>
      <c r="C39" s="7"/>
      <c r="D39" s="7"/>
      <c r="E39" s="7"/>
      <c r="F39" s="7"/>
    </row>
    <row r="40" spans="1:6" x14ac:dyDescent="0.25">
      <c r="A40" s="4"/>
      <c r="B40" s="7"/>
      <c r="C40" s="7"/>
      <c r="D40" s="7"/>
      <c r="E40" s="7"/>
      <c r="F40" s="7"/>
    </row>
    <row r="41" spans="1:6" x14ac:dyDescent="0.25">
      <c r="A41" s="4"/>
      <c r="B41" s="7"/>
      <c r="C41" s="7"/>
      <c r="D41" s="7"/>
      <c r="E41" s="7"/>
      <c r="F41" s="7"/>
    </row>
    <row r="42" spans="1:6" x14ac:dyDescent="0.25">
      <c r="A42" s="4"/>
      <c r="B42" s="7">
        <f>SUM(B30:B41)</f>
        <v>0</v>
      </c>
      <c r="C42" s="7">
        <f>SUM(C30:C41)</f>
        <v>0</v>
      </c>
      <c r="D42" s="7">
        <f>SUM(D30:D41)</f>
        <v>0</v>
      </c>
      <c r="E42" s="7">
        <f>SUM(E30:E41)</f>
        <v>0</v>
      </c>
      <c r="F42" s="7">
        <f>SUM(F30:F41)</f>
        <v>0</v>
      </c>
    </row>
  </sheetData>
  <pageMargins left="0.511811024" right="0.511811024" top="0.78740157499999996" bottom="0.78740157499999996" header="0.31496062000000002" footer="0.31496062000000002"/>
  <ignoredErrors>
    <ignoredError sqref="B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C9FB-ED3D-49BB-879B-33DB66B46071}">
  <dimension ref="A1:Q31"/>
  <sheetViews>
    <sheetView workbookViewId="0">
      <selection activeCell="C32" sqref="C32"/>
    </sheetView>
  </sheetViews>
  <sheetFormatPr defaultRowHeight="15" x14ac:dyDescent="0.25"/>
  <cols>
    <col min="1" max="1" width="9.140625" style="1"/>
    <col min="2" max="2" width="25.42578125" customWidth="1"/>
    <col min="3" max="5" width="9.140625" style="1"/>
    <col min="6" max="6" width="9.140625" style="9"/>
    <col min="12" max="13" width="9.140625" style="45"/>
    <col min="14" max="14" width="10.5703125" style="41" bestFit="1" customWidth="1"/>
    <col min="15" max="15" width="12" bestFit="1" customWidth="1"/>
  </cols>
  <sheetData>
    <row r="1" spans="1:17" x14ac:dyDescent="0.25">
      <c r="A1" s="52" t="s">
        <v>10</v>
      </c>
      <c r="B1" s="53" t="s">
        <v>11</v>
      </c>
      <c r="C1" s="54">
        <v>44166</v>
      </c>
      <c r="D1" s="54">
        <v>44197</v>
      </c>
      <c r="E1" s="54">
        <v>44228</v>
      </c>
      <c r="F1" s="54">
        <v>44256</v>
      </c>
      <c r="G1" s="54">
        <v>44287</v>
      </c>
      <c r="H1" s="54">
        <v>44317</v>
      </c>
      <c r="I1" s="54">
        <v>44348</v>
      </c>
      <c r="J1" s="54">
        <v>44378</v>
      </c>
      <c r="K1" s="55">
        <v>44409</v>
      </c>
      <c r="L1" s="40"/>
      <c r="M1" s="40"/>
    </row>
    <row r="2" spans="1:17" x14ac:dyDescent="0.25">
      <c r="A2" s="23">
        <v>5</v>
      </c>
      <c r="B2" s="4" t="s">
        <v>14</v>
      </c>
      <c r="C2" s="7"/>
      <c r="D2" s="7"/>
      <c r="E2" s="7"/>
      <c r="F2" s="7"/>
      <c r="G2" s="7"/>
      <c r="H2" s="7"/>
      <c r="I2" s="7"/>
      <c r="J2" s="7"/>
      <c r="K2" s="24"/>
      <c r="L2" s="42"/>
      <c r="M2" s="42"/>
      <c r="Q2" s="14"/>
    </row>
    <row r="3" spans="1:17" x14ac:dyDescent="0.25">
      <c r="A3" s="23">
        <v>5</v>
      </c>
      <c r="B3" s="4" t="s">
        <v>91</v>
      </c>
      <c r="C3" s="7"/>
      <c r="D3" s="7"/>
      <c r="E3" s="7"/>
      <c r="F3" s="7"/>
      <c r="G3" s="7"/>
      <c r="H3" s="7"/>
      <c r="I3" s="7"/>
      <c r="J3" s="7"/>
      <c r="K3" s="24"/>
      <c r="L3" s="42"/>
      <c r="M3" s="42"/>
      <c r="Q3" s="14"/>
    </row>
    <row r="4" spans="1:17" x14ac:dyDescent="0.25">
      <c r="A4" s="23">
        <v>10</v>
      </c>
      <c r="B4" s="4" t="s">
        <v>12</v>
      </c>
      <c r="C4" s="7"/>
      <c r="D4" s="7"/>
      <c r="E4" s="7"/>
      <c r="F4" s="7"/>
      <c r="G4" s="7"/>
      <c r="H4" s="7"/>
      <c r="I4" s="7"/>
      <c r="J4" s="7"/>
      <c r="K4" s="24"/>
      <c r="L4" s="42"/>
      <c r="M4" s="42"/>
    </row>
    <row r="5" spans="1:17" x14ac:dyDescent="0.25">
      <c r="A5" s="23">
        <v>10</v>
      </c>
      <c r="B5" s="4" t="s">
        <v>16</v>
      </c>
      <c r="C5" s="7"/>
      <c r="D5" s="7"/>
      <c r="E5" s="7"/>
      <c r="F5" s="7"/>
      <c r="G5" s="7"/>
      <c r="H5" s="7"/>
      <c r="I5" s="7"/>
      <c r="J5" s="7"/>
      <c r="K5" s="24"/>
      <c r="L5" s="42"/>
      <c r="M5" s="42"/>
    </row>
    <row r="6" spans="1:17" x14ac:dyDescent="0.25">
      <c r="A6" s="23">
        <v>10</v>
      </c>
      <c r="B6" s="4" t="s">
        <v>53</v>
      </c>
      <c r="C6" s="7"/>
      <c r="D6" s="7"/>
      <c r="E6" s="7"/>
      <c r="F6" s="7"/>
      <c r="G6" s="7"/>
      <c r="H6" s="7"/>
      <c r="I6" s="7"/>
      <c r="J6" s="7"/>
      <c r="K6" s="24"/>
      <c r="L6" s="42"/>
      <c r="M6" s="42"/>
    </row>
    <row r="7" spans="1:17" x14ac:dyDescent="0.25">
      <c r="A7" s="23">
        <v>10</v>
      </c>
      <c r="B7" s="4" t="s">
        <v>54</v>
      </c>
      <c r="C7" s="7"/>
      <c r="D7" s="7"/>
      <c r="E7" s="7"/>
      <c r="F7" s="7"/>
      <c r="G7" s="7"/>
      <c r="H7" s="7"/>
      <c r="I7" s="7"/>
      <c r="J7" s="7"/>
      <c r="K7" s="24"/>
      <c r="L7" s="42"/>
      <c r="M7" s="42"/>
    </row>
    <row r="8" spans="1:17" x14ac:dyDescent="0.25">
      <c r="A8" s="23">
        <v>10</v>
      </c>
      <c r="B8" s="4" t="s">
        <v>55</v>
      </c>
      <c r="C8" s="7"/>
      <c r="D8" s="7"/>
      <c r="E8" s="7"/>
      <c r="F8" s="7"/>
      <c r="G8" s="7"/>
      <c r="H8" s="7"/>
      <c r="I8" s="7"/>
      <c r="J8" s="7"/>
      <c r="K8" s="24"/>
      <c r="L8" s="42"/>
      <c r="M8" s="42"/>
    </row>
    <row r="9" spans="1:17" x14ac:dyDescent="0.25">
      <c r="A9" s="23">
        <v>11</v>
      </c>
      <c r="B9" s="4" t="s">
        <v>13</v>
      </c>
      <c r="C9" s="7"/>
      <c r="D9" s="7"/>
      <c r="E9" s="7"/>
      <c r="F9" s="7"/>
      <c r="G9" s="7"/>
      <c r="H9" s="7"/>
      <c r="I9" s="7"/>
      <c r="J9" s="7"/>
      <c r="K9" s="24"/>
      <c r="L9" s="42"/>
      <c r="M9" s="42"/>
    </row>
    <row r="10" spans="1:17" x14ac:dyDescent="0.25">
      <c r="A10" s="23">
        <v>15</v>
      </c>
      <c r="B10" s="18" t="s">
        <v>52</v>
      </c>
      <c r="C10" s="7"/>
      <c r="D10" s="7"/>
      <c r="E10" s="7"/>
      <c r="F10" s="7"/>
      <c r="G10" s="7"/>
      <c r="H10" s="7"/>
      <c r="I10" s="7"/>
      <c r="J10" s="7"/>
      <c r="K10" s="24"/>
      <c r="L10" s="42"/>
      <c r="M10" s="42"/>
    </row>
    <row r="11" spans="1:17" x14ac:dyDescent="0.25">
      <c r="A11" s="23">
        <v>22</v>
      </c>
      <c r="B11" s="4" t="s">
        <v>15</v>
      </c>
      <c r="C11" s="7"/>
      <c r="D11" s="7"/>
      <c r="E11" s="7"/>
      <c r="F11" s="7"/>
      <c r="G11" s="7"/>
      <c r="H11" s="7"/>
      <c r="I11" s="7"/>
      <c r="J11" s="7"/>
      <c r="K11" s="24"/>
      <c r="L11" s="42"/>
      <c r="M11" s="42"/>
    </row>
    <row r="12" spans="1:17" x14ac:dyDescent="0.25">
      <c r="A12" s="23" t="s">
        <v>18</v>
      </c>
      <c r="B12" s="4" t="s">
        <v>17</v>
      </c>
      <c r="C12" s="7"/>
      <c r="D12" s="7"/>
      <c r="E12" s="7"/>
      <c r="F12" s="7"/>
      <c r="G12" s="7"/>
      <c r="H12" s="7"/>
      <c r="I12" s="7"/>
      <c r="J12" s="7"/>
      <c r="K12" s="24"/>
      <c r="L12" s="42"/>
      <c r="M12" s="42"/>
    </row>
    <row r="13" spans="1:17" x14ac:dyDescent="0.25">
      <c r="A13" s="23" t="s">
        <v>18</v>
      </c>
      <c r="B13" s="4" t="s">
        <v>19</v>
      </c>
      <c r="C13" s="7"/>
      <c r="D13" s="7"/>
      <c r="E13" s="16"/>
      <c r="F13" s="7"/>
      <c r="G13" s="7"/>
      <c r="H13" s="7"/>
      <c r="I13" s="7"/>
      <c r="J13" s="7"/>
      <c r="K13" s="24"/>
      <c r="L13" s="42"/>
      <c r="M13" s="42"/>
    </row>
    <row r="14" spans="1:17" x14ac:dyDescent="0.25">
      <c r="A14" s="23" t="s">
        <v>18</v>
      </c>
      <c r="B14" s="4" t="s">
        <v>60</v>
      </c>
      <c r="C14" s="7"/>
      <c r="D14" s="7"/>
      <c r="E14" s="7"/>
      <c r="F14" s="7"/>
      <c r="G14" s="7"/>
      <c r="H14" s="7"/>
      <c r="I14" s="7"/>
      <c r="J14" s="7"/>
      <c r="K14" s="24"/>
      <c r="L14" s="42"/>
      <c r="M14" s="42"/>
    </row>
    <row r="15" spans="1:17" x14ac:dyDescent="0.25">
      <c r="A15" s="23" t="s">
        <v>18</v>
      </c>
      <c r="B15" s="4" t="s">
        <v>82</v>
      </c>
      <c r="C15" s="7"/>
      <c r="D15" s="7"/>
      <c r="E15" s="7"/>
      <c r="F15" s="7"/>
      <c r="G15" s="7"/>
      <c r="H15" s="7"/>
      <c r="I15" s="7"/>
      <c r="J15" s="7"/>
      <c r="K15" s="24"/>
      <c r="L15" s="42"/>
      <c r="M15" s="42"/>
    </row>
    <row r="16" spans="1:17" x14ac:dyDescent="0.25">
      <c r="A16" s="23" t="s">
        <v>18</v>
      </c>
      <c r="B16" s="4" t="s">
        <v>17</v>
      </c>
      <c r="C16" s="7"/>
      <c r="D16" s="7"/>
      <c r="E16" s="7"/>
      <c r="F16" s="7"/>
      <c r="G16" s="7"/>
      <c r="H16" s="7"/>
      <c r="I16" s="7"/>
      <c r="J16" s="7"/>
      <c r="K16" s="24"/>
      <c r="L16" s="42"/>
      <c r="M16" s="42"/>
    </row>
    <row r="17" spans="1:16" ht="15.75" thickBot="1" x14ac:dyDescent="0.3">
      <c r="A17" s="23"/>
      <c r="B17" s="4" t="s">
        <v>20</v>
      </c>
      <c r="C17" s="7">
        <f>SUM(C2:C16)</f>
        <v>0</v>
      </c>
      <c r="D17" s="7">
        <f>SUM(D2:D16)</f>
        <v>0</v>
      </c>
      <c r="E17" s="7">
        <f>SUM(E2:E16)</f>
        <v>0</v>
      </c>
      <c r="F17" s="7">
        <f>SUM(F2:F16)</f>
        <v>0</v>
      </c>
      <c r="G17" s="7">
        <f t="shared" ref="G17:K17" si="0">SUM(G2:G16)</f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24">
        <f t="shared" si="0"/>
        <v>0</v>
      </c>
      <c r="L17" s="43"/>
      <c r="M17" s="43"/>
    </row>
    <row r="18" spans="1:16" x14ac:dyDescent="0.25">
      <c r="A18" s="52" t="s">
        <v>10</v>
      </c>
      <c r="B18" s="53" t="s">
        <v>11</v>
      </c>
      <c r="C18" s="54">
        <v>44166</v>
      </c>
      <c r="D18" s="54">
        <v>44197</v>
      </c>
      <c r="E18" s="54">
        <v>44228</v>
      </c>
      <c r="F18" s="54">
        <v>44256</v>
      </c>
      <c r="G18" s="54">
        <v>44287</v>
      </c>
      <c r="H18" s="54">
        <v>44317</v>
      </c>
      <c r="I18" s="54">
        <v>44348</v>
      </c>
      <c r="J18" s="54">
        <v>44378</v>
      </c>
      <c r="K18" s="55">
        <v>44409</v>
      </c>
      <c r="L18" s="44"/>
      <c r="M18" s="44"/>
    </row>
    <row r="19" spans="1:16" x14ac:dyDescent="0.25">
      <c r="A19" s="23"/>
      <c r="B19" s="4" t="s">
        <v>28</v>
      </c>
      <c r="C19" s="7"/>
      <c r="D19" s="7"/>
      <c r="E19" s="7"/>
      <c r="F19" s="7"/>
      <c r="G19" s="7"/>
      <c r="H19" s="7"/>
      <c r="I19" s="7"/>
      <c r="J19" s="7"/>
      <c r="K19" s="24"/>
      <c r="L19" s="42"/>
      <c r="M19" s="42"/>
    </row>
    <row r="20" spans="1:16" ht="15.75" thickBot="1" x14ac:dyDescent="0.3">
      <c r="A20" s="25"/>
      <c r="B20" s="26" t="s">
        <v>83</v>
      </c>
      <c r="C20" s="27"/>
      <c r="D20" s="27"/>
      <c r="E20" s="27"/>
      <c r="F20" s="27"/>
      <c r="G20" s="27"/>
      <c r="H20" s="27"/>
      <c r="I20" s="27"/>
      <c r="J20" s="27"/>
      <c r="K20" s="49"/>
      <c r="L20" s="42"/>
      <c r="M20" s="42"/>
    </row>
    <row r="29" spans="1:16" x14ac:dyDescent="0.25">
      <c r="O29" s="2"/>
      <c r="P29" s="2"/>
    </row>
    <row r="31" spans="1:16" x14ac:dyDescent="0.25">
      <c r="O31" s="2"/>
      <c r="P31" s="2"/>
    </row>
  </sheetData>
  <sortState xmlns:xlrd2="http://schemas.microsoft.com/office/spreadsheetml/2017/richdata2" ref="A2:G16">
    <sortCondition ref="A2:A16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245A-036E-426F-8524-F2B4ECFA7E50}">
  <dimension ref="A1:F14"/>
  <sheetViews>
    <sheetView workbookViewId="0">
      <selection activeCell="B3" sqref="B3"/>
    </sheetView>
  </sheetViews>
  <sheetFormatPr defaultRowHeight="15" x14ac:dyDescent="0.25"/>
  <cols>
    <col min="1" max="1" width="16.28515625" style="1" customWidth="1"/>
    <col min="2" max="3" width="25" style="1" customWidth="1"/>
    <col min="4" max="4" width="9.140625" style="32"/>
    <col min="5" max="5" width="9.85546875" style="34" customWidth="1"/>
    <col min="6" max="6" width="13.7109375" customWidth="1"/>
  </cols>
  <sheetData>
    <row r="1" spans="1:6" x14ac:dyDescent="0.25">
      <c r="A1" s="35" t="s">
        <v>86</v>
      </c>
      <c r="B1" s="36" t="s">
        <v>63</v>
      </c>
      <c r="C1" s="36" t="s">
        <v>62</v>
      </c>
      <c r="D1" s="37" t="s">
        <v>27</v>
      </c>
      <c r="E1" s="38" t="s">
        <v>87</v>
      </c>
      <c r="F1" s="39" t="s">
        <v>89</v>
      </c>
    </row>
    <row r="2" spans="1:6" x14ac:dyDescent="0.25">
      <c r="A2" s="31">
        <v>44330</v>
      </c>
      <c r="B2" s="5" t="s">
        <v>95</v>
      </c>
      <c r="C2" s="5">
        <v>314044</v>
      </c>
      <c r="D2" s="7">
        <v>2519.4499999999998</v>
      </c>
      <c r="E2" s="33" t="s">
        <v>88</v>
      </c>
      <c r="F2" s="4" t="s">
        <v>90</v>
      </c>
    </row>
    <row r="3" spans="1:6" x14ac:dyDescent="0.25">
      <c r="A3" s="31"/>
      <c r="B3" s="5"/>
      <c r="C3" s="5"/>
      <c r="D3" s="7"/>
      <c r="E3" s="33"/>
      <c r="F3" s="4" t="s">
        <v>90</v>
      </c>
    </row>
    <row r="4" spans="1:6" x14ac:dyDescent="0.25">
      <c r="A4" s="31"/>
      <c r="B4" s="5"/>
      <c r="C4" s="5"/>
      <c r="D4" s="7"/>
      <c r="E4" s="33"/>
      <c r="F4" s="4" t="s">
        <v>90</v>
      </c>
    </row>
    <row r="5" spans="1:6" x14ac:dyDescent="0.25">
      <c r="A5" s="31"/>
      <c r="B5" s="5"/>
      <c r="C5" s="5"/>
      <c r="D5" s="7"/>
      <c r="E5" s="33"/>
      <c r="F5" s="4" t="s">
        <v>90</v>
      </c>
    </row>
    <row r="6" spans="1:6" x14ac:dyDescent="0.25">
      <c r="A6" s="31"/>
      <c r="B6" s="5"/>
      <c r="C6" s="5"/>
      <c r="D6" s="7"/>
      <c r="E6" s="33"/>
      <c r="F6" s="4" t="s">
        <v>90</v>
      </c>
    </row>
    <row r="7" spans="1:6" x14ac:dyDescent="0.25">
      <c r="A7" s="31"/>
      <c r="B7" s="5"/>
      <c r="C7" s="5"/>
      <c r="D7" s="7"/>
      <c r="E7" s="33"/>
      <c r="F7" s="4" t="s">
        <v>90</v>
      </c>
    </row>
    <row r="8" spans="1:6" x14ac:dyDescent="0.25">
      <c r="A8" s="31"/>
      <c r="B8" s="5"/>
      <c r="C8" s="5"/>
      <c r="D8" s="7"/>
      <c r="E8" s="33"/>
      <c r="F8" s="4" t="s">
        <v>90</v>
      </c>
    </row>
    <row r="9" spans="1:6" x14ac:dyDescent="0.25">
      <c r="A9" s="31"/>
      <c r="B9" s="5"/>
      <c r="C9" s="5"/>
      <c r="D9" s="7"/>
      <c r="E9" s="33"/>
      <c r="F9" s="4" t="s">
        <v>90</v>
      </c>
    </row>
    <row r="10" spans="1:6" x14ac:dyDescent="0.25">
      <c r="A10" s="31"/>
      <c r="B10" s="5"/>
      <c r="C10" s="5"/>
      <c r="D10" s="7"/>
      <c r="E10" s="33"/>
      <c r="F10" s="4" t="s">
        <v>90</v>
      </c>
    </row>
    <row r="11" spans="1:6" x14ac:dyDescent="0.25">
      <c r="A11" s="31"/>
      <c r="B11" s="5"/>
      <c r="C11" s="5"/>
      <c r="D11" s="7"/>
      <c r="E11" s="33"/>
      <c r="F11" s="4" t="s">
        <v>90</v>
      </c>
    </row>
    <row r="12" spans="1:6" x14ac:dyDescent="0.25">
      <c r="A12" s="31"/>
      <c r="B12" s="5"/>
      <c r="C12" s="5"/>
      <c r="D12" s="7"/>
      <c r="E12" s="33"/>
      <c r="F12" s="4" t="s">
        <v>90</v>
      </c>
    </row>
    <row r="13" spans="1:6" x14ac:dyDescent="0.25">
      <c r="A13" s="31"/>
      <c r="B13" s="5"/>
      <c r="C13" s="5"/>
      <c r="D13" s="7"/>
      <c r="E13" s="33"/>
      <c r="F13" s="4" t="s">
        <v>90</v>
      </c>
    </row>
    <row r="14" spans="1:6" x14ac:dyDescent="0.25">
      <c r="A14" s="31"/>
      <c r="B14" s="5"/>
      <c r="C14" s="5"/>
      <c r="D14" s="7"/>
      <c r="E14" s="33"/>
      <c r="F14" s="4" t="s">
        <v>90</v>
      </c>
    </row>
  </sheetData>
  <autoFilter ref="A1:F1" xr:uid="{2FFB40FD-5CC5-4C50-9FD9-BBA0ACF03373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DRE</vt:lpstr>
      <vt:lpstr>Balanço</vt:lpstr>
      <vt:lpstr>Despesas</vt:lpstr>
      <vt:lpstr>Contas a Pagar</vt:lpstr>
      <vt:lpstr>G. Faturamento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2020-12-30T15:44:54Z</dcterms:created>
  <dcterms:modified xsi:type="dcterms:W3CDTF">2021-05-01T10:50:51Z</dcterms:modified>
</cp:coreProperties>
</file>